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37827\PycharmProjects\MTM-MEK\"/>
    </mc:Choice>
  </mc:AlternateContent>
  <xr:revisionPtr revIDLastSave="0" documentId="13_ncr:1_{E9718447-5DD2-4664-81AC-622525D78EE4}" xr6:coauthVersionLast="47" xr6:coauthVersionMax="47" xr10:uidLastSave="{00000000-0000-0000-0000-000000000000}"/>
  <bookViews>
    <workbookView xWindow="-108" yWindow="-108" windowWidth="23256" windowHeight="14016" tabRatio="780" activeTab="1" xr2:uid="{00000000-000D-0000-FFFF-FFFF00000000}"/>
  </bookViews>
  <sheets>
    <sheet name="Activity Summary" sheetId="8" r:id="rId1"/>
    <sheet name="SOS_ERGO - AS-IS" sheetId="7" r:id="rId2"/>
    <sheet name="Sheet2" sheetId="35" r:id="rId3"/>
    <sheet name="library" sheetId="34" state="hidden" r:id="rId4"/>
    <sheet name="MEK-Data Card" sheetId="9" r:id="rId5"/>
    <sheet name="MUDA Summary" sheetId="29" r:id="rId6"/>
    <sheet name="VA,NVA, MTM Code" sheetId="10" r:id="rId7"/>
    <sheet name="std op Backup Calculations" sheetId="32" r:id="rId8"/>
    <sheet name="std op DATA Card" sheetId="33" r:id="rId9"/>
    <sheet name="Sheet1" sheetId="31" state="hidden" r:id="rId10"/>
    <sheet name="Line balancing - AS-IS" sheetId="17" r:id="rId11"/>
    <sheet name="Kaizen" sheetId="19" state="hidden" r:id="rId12"/>
    <sheet name="Pivot" sheetId="28" state="hidden" r:id="rId13"/>
    <sheet name="Ergo" sheetId="11" state="hidden" r:id="rId14"/>
  </sheets>
  <definedNames>
    <definedName name="_xlnm._FilterDatabase" localSheetId="13" hidden="1">Ergo!$A$1:$AJ$834</definedName>
    <definedName name="_xlnm._FilterDatabase" localSheetId="5" hidden="1">'MUDA Summary'!$C$3:$H$30</definedName>
    <definedName name="_xlnm._FilterDatabase" localSheetId="9" hidden="1">Sheet1!$C$1:$F$28</definedName>
    <definedName name="_xlnm._FilterDatabase" localSheetId="7" hidden="1">'std op Backup Calculations'!$A$2:$AD$276</definedName>
    <definedName name="_xlnm._FilterDatabase" localSheetId="6" hidden="1">'VA,NVA, MTM Code'!$F$2:$K$51</definedName>
    <definedName name="_xlnm.Print_Area" localSheetId="10">'Line balancing - AS-IS'!$B$2:$AO$45</definedName>
  </definedNames>
  <calcPr calcId="191028"/>
  <pivotCaches>
    <pivotCache cacheId="1"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Q309" i="7" l="1"/>
  <c r="R309" i="7" s="1" a="1"/>
  <c r="R309" i="7" s="1"/>
  <c r="K309" i="7"/>
  <c r="N309" i="7" s="1"/>
  <c r="O309" i="7" s="1"/>
  <c r="P309" i="7" s="1"/>
  <c r="Q308" i="7"/>
  <c r="R308" i="7" s="1" a="1"/>
  <c r="R308" i="7" s="1"/>
  <c r="K308" i="7"/>
  <c r="N308" i="7" s="1"/>
  <c r="O308" i="7" s="1"/>
  <c r="P308" i="7" s="1"/>
  <c r="Q307" i="7"/>
  <c r="R307" i="7" s="1" a="1"/>
  <c r="R307" i="7" s="1"/>
  <c r="K307" i="7"/>
  <c r="N307" i="7" s="1"/>
  <c r="O307" i="7" s="1"/>
  <c r="P307" i="7" s="1"/>
  <c r="Q306" i="7"/>
  <c r="R306" i="7" s="1" a="1"/>
  <c r="R306" i="7" s="1"/>
  <c r="K306" i="7"/>
  <c r="N306" i="7" s="1"/>
  <c r="O306" i="7" s="1"/>
  <c r="P306" i="7" s="1"/>
  <c r="Q305" i="7"/>
  <c r="R305" i="7" s="1" a="1"/>
  <c r="R305" i="7" s="1"/>
  <c r="K305" i="7"/>
  <c r="N305" i="7" s="1"/>
  <c r="O305" i="7" s="1"/>
  <c r="P305" i="7" s="1"/>
  <c r="R304" i="7" a="1"/>
  <c r="R304" i="7" s="1"/>
  <c r="N304" i="7"/>
  <c r="O304" i="7" s="1"/>
  <c r="P304" i="7" s="1"/>
  <c r="Q303" i="7"/>
  <c r="R303" i="7" s="1" a="1"/>
  <c r="R303" i="7" s="1"/>
  <c r="K303" i="7"/>
  <c r="N303" i="7" s="1"/>
  <c r="O303" i="7" s="1"/>
  <c r="P303" i="7" s="1"/>
  <c r="Q302" i="7"/>
  <c r="R302" i="7" s="1" a="1"/>
  <c r="R302" i="7" s="1"/>
  <c r="K302" i="7"/>
  <c r="N302" i="7" s="1"/>
  <c r="O302" i="7" s="1"/>
  <c r="P302" i="7" s="1"/>
  <c r="Q301" i="7"/>
  <c r="R301" i="7" s="1" a="1"/>
  <c r="R301" i="7" s="1"/>
  <c r="K301" i="7"/>
  <c r="N301" i="7" s="1"/>
  <c r="O301" i="7" s="1"/>
  <c r="P301" i="7" s="1"/>
  <c r="Q300" i="7"/>
  <c r="R300" i="7" s="1" a="1"/>
  <c r="R300" i="7" s="1"/>
  <c r="K300" i="7"/>
  <c r="N300" i="7" s="1"/>
  <c r="O300" i="7" s="1"/>
  <c r="P300" i="7" s="1"/>
  <c r="Q299" i="7"/>
  <c r="R299" i="7" s="1" a="1"/>
  <c r="R299" i="7" s="1"/>
  <c r="N299" i="7"/>
  <c r="O299" i="7" s="1"/>
  <c r="P299" i="7" s="1"/>
  <c r="Q298" i="7"/>
  <c r="R298" i="7" s="1" a="1"/>
  <c r="R298" i="7" s="1"/>
  <c r="K298" i="7"/>
  <c r="N298" i="7" s="1"/>
  <c r="O298" i="7" s="1"/>
  <c r="P298" i="7" s="1"/>
  <c r="Q297" i="7"/>
  <c r="R297" i="7" s="1" a="1"/>
  <c r="R297" i="7" s="1"/>
  <c r="K297" i="7"/>
  <c r="N297" i="7" s="1"/>
  <c r="O297" i="7" s="1"/>
  <c r="P297" i="7" s="1"/>
  <c r="Q289" i="7"/>
  <c r="R289" i="7" s="1" a="1"/>
  <c r="R289" i="7" s="1"/>
  <c r="N289" i="7"/>
  <c r="O289" i="7" s="1"/>
  <c r="P289" i="7" s="1"/>
  <c r="Q288" i="7"/>
  <c r="R288" i="7" s="1" a="1"/>
  <c r="R288" i="7" s="1"/>
  <c r="K288" i="7"/>
  <c r="N288" i="7" s="1"/>
  <c r="O288" i="7" s="1"/>
  <c r="P288" i="7" s="1"/>
  <c r="Q287" i="7"/>
  <c r="R287" i="7" s="1" a="1"/>
  <c r="R287" i="7" s="1"/>
  <c r="K287" i="7"/>
  <c r="N287" i="7" s="1"/>
  <c r="O287" i="7" s="1"/>
  <c r="P287" i="7" s="1"/>
  <c r="Q296" i="7"/>
  <c r="R296" i="7" s="1" a="1"/>
  <c r="R296" i="7" s="1"/>
  <c r="K296" i="7"/>
  <c r="N296" i="7" s="1"/>
  <c r="O296" i="7" s="1"/>
  <c r="P296" i="7" s="1"/>
  <c r="Q295" i="7"/>
  <c r="R295" i="7" s="1" a="1"/>
  <c r="R295" i="7" s="1"/>
  <c r="K295" i="7"/>
  <c r="N295" i="7" s="1"/>
  <c r="O295" i="7" s="1"/>
  <c r="P295" i="7" s="1"/>
  <c r="Q294" i="7"/>
  <c r="R294" i="7" s="1" a="1"/>
  <c r="R294" i="7" s="1"/>
  <c r="K294" i="7"/>
  <c r="N294" i="7" s="1"/>
  <c r="O294" i="7" s="1"/>
  <c r="P294" i="7" s="1"/>
  <c r="Q293" i="7"/>
  <c r="R293" i="7" s="1" a="1"/>
  <c r="R293" i="7" s="1"/>
  <c r="K293" i="7"/>
  <c r="N293" i="7" s="1"/>
  <c r="O293" i="7" s="1"/>
  <c r="P293" i="7" s="1"/>
  <c r="Q292" i="7"/>
  <c r="R292" i="7" s="1" a="1"/>
  <c r="R292" i="7" s="1"/>
  <c r="K292" i="7"/>
  <c r="N292" i="7" s="1"/>
  <c r="O292" i="7" s="1"/>
  <c r="P292" i="7" s="1"/>
  <c r="Q291" i="7"/>
  <c r="R291" i="7" s="1" a="1"/>
  <c r="R291" i="7" s="1"/>
  <c r="K291" i="7"/>
  <c r="N291" i="7" s="1"/>
  <c r="O291" i="7" s="1"/>
  <c r="P291" i="7" s="1"/>
  <c r="Q290" i="7"/>
  <c r="R290" i="7" s="1" a="1"/>
  <c r="R290" i="7" s="1"/>
  <c r="K290" i="7"/>
  <c r="N290" i="7" s="1"/>
  <c r="O290" i="7" s="1"/>
  <c r="P290" i="7" s="1"/>
  <c r="Q286" i="7"/>
  <c r="R286" i="7" s="1" a="1"/>
  <c r="R286" i="7" s="1"/>
  <c r="K286" i="7"/>
  <c r="N286" i="7" s="1"/>
  <c r="O286" i="7" s="1"/>
  <c r="P286" i="7" s="1"/>
  <c r="R285" i="7" a="1"/>
  <c r="R285" i="7" s="1"/>
  <c r="N285" i="7"/>
  <c r="O285" i="7" s="1"/>
  <c r="P285" i="7" s="1"/>
  <c r="Q284" i="7"/>
  <c r="R284" i="7" s="1" a="1"/>
  <c r="R284" i="7" s="1"/>
  <c r="K284" i="7"/>
  <c r="N284" i="7" s="1"/>
  <c r="O284" i="7" s="1"/>
  <c r="P284" i="7" s="1"/>
  <c r="Q282" i="7"/>
  <c r="R282" i="7" s="1" a="1"/>
  <c r="R282" i="7" s="1"/>
  <c r="N282" i="7"/>
  <c r="O282" i="7" s="1"/>
  <c r="P282" i="7" s="1"/>
  <c r="Q281" i="7"/>
  <c r="R281" i="7" s="1" a="1"/>
  <c r="R281" i="7" s="1"/>
  <c r="K281" i="7"/>
  <c r="N281" i="7" s="1"/>
  <c r="O281" i="7" s="1"/>
  <c r="P281" i="7" s="1"/>
  <c r="Q280" i="7"/>
  <c r="R280" i="7" s="1" a="1"/>
  <c r="R280" i="7" s="1"/>
  <c r="K280" i="7"/>
  <c r="N280" i="7" s="1"/>
  <c r="O280" i="7" s="1"/>
  <c r="P280" i="7" s="1"/>
  <c r="Q279" i="7"/>
  <c r="R279" i="7" s="1" a="1"/>
  <c r="R279" i="7" s="1"/>
  <c r="K279" i="7"/>
  <c r="N279" i="7" s="1"/>
  <c r="O279" i="7" s="1"/>
  <c r="P279" i="7" s="1"/>
  <c r="R278" i="7" a="1"/>
  <c r="R278" i="7" s="1"/>
  <c r="K278" i="7"/>
  <c r="N278" i="7" s="1"/>
  <c r="O278" i="7" s="1"/>
  <c r="P278" i="7" s="1"/>
  <c r="Q277" i="7"/>
  <c r="R277" i="7" s="1" a="1"/>
  <c r="R277" i="7" s="1"/>
  <c r="K277" i="7"/>
  <c r="N277" i="7" s="1"/>
  <c r="O277" i="7" s="1"/>
  <c r="P277" i="7" s="1"/>
  <c r="Q283" i="7" l="1"/>
  <c r="R283" i="7" s="1" a="1"/>
  <c r="R283" i="7" s="1"/>
  <c r="K283" i="7"/>
  <c r="N283" i="7" s="1"/>
  <c r="O283" i="7" s="1"/>
  <c r="P283" i="7" s="1"/>
  <c r="Q276" i="7"/>
  <c r="R276" i="7" s="1" a="1"/>
  <c r="R276" i="7" s="1"/>
  <c r="K276" i="7"/>
  <c r="N276" i="7" s="1"/>
  <c r="O276" i="7" s="1"/>
  <c r="P276" i="7" s="1"/>
  <c r="Q275" i="7"/>
  <c r="R275" i="7" s="1" a="1"/>
  <c r="R275" i="7" s="1"/>
  <c r="K275" i="7"/>
  <c r="N275" i="7" s="1"/>
  <c r="O275" i="7" s="1"/>
  <c r="P275" i="7" s="1"/>
  <c r="Q274" i="7"/>
  <c r="R274" i="7" s="1" a="1"/>
  <c r="R274" i="7" s="1"/>
  <c r="K274" i="7"/>
  <c r="N274" i="7" s="1"/>
  <c r="O274" i="7" s="1"/>
  <c r="P274" i="7" s="1"/>
  <c r="Q273" i="7"/>
  <c r="R273" i="7" s="1" a="1"/>
  <c r="R273" i="7" s="1"/>
  <c r="K273" i="7"/>
  <c r="N273" i="7" s="1"/>
  <c r="O273" i="7" s="1"/>
  <c r="P273" i="7" s="1"/>
  <c r="Q272" i="7"/>
  <c r="R272" i="7" s="1" a="1"/>
  <c r="R272" i="7" s="1"/>
  <c r="K272" i="7"/>
  <c r="N272" i="7" s="1"/>
  <c r="O272" i="7" s="1"/>
  <c r="P272" i="7" s="1"/>
  <c r="Q271" i="7"/>
  <c r="R271" i="7" s="1" a="1"/>
  <c r="R271" i="7" s="1"/>
  <c r="K271" i="7"/>
  <c r="N271" i="7" s="1"/>
  <c r="O271" i="7" s="1"/>
  <c r="P271" i="7" s="1"/>
  <c r="Q270" i="7"/>
  <c r="R270" i="7" s="1" a="1"/>
  <c r="R270" i="7" s="1"/>
  <c r="K270" i="7"/>
  <c r="N270" i="7" s="1"/>
  <c r="O270" i="7" s="1"/>
  <c r="P270" i="7" s="1"/>
  <c r="Q269" i="7"/>
  <c r="R269" i="7" s="1" a="1"/>
  <c r="R269" i="7" s="1"/>
  <c r="K269" i="7"/>
  <c r="N269" i="7" s="1"/>
  <c r="O269" i="7" s="1"/>
  <c r="P269" i="7" s="1"/>
  <c r="Q268" i="7"/>
  <c r="R268" i="7" s="1" a="1"/>
  <c r="R268" i="7" s="1"/>
  <c r="N268" i="7"/>
  <c r="O268" i="7" s="1"/>
  <c r="P268" i="7" s="1"/>
  <c r="Q267" i="7"/>
  <c r="R267" i="7" s="1" a="1"/>
  <c r="R267" i="7" s="1"/>
  <c r="K267" i="7"/>
  <c r="N267" i="7" s="1"/>
  <c r="O267" i="7" s="1"/>
  <c r="P267" i="7" s="1"/>
  <c r="R266" i="7" a="1"/>
  <c r="R266" i="7" s="1"/>
  <c r="N266" i="7"/>
  <c r="O266" i="7" s="1"/>
  <c r="P266" i="7" s="1"/>
  <c r="K265" i="7"/>
  <c r="N265" i="7" s="1"/>
  <c r="O265" i="7" s="1"/>
  <c r="P265" i="7" s="1"/>
  <c r="K264" i="7"/>
  <c r="N264" i="7" s="1"/>
  <c r="O264" i="7" s="1"/>
  <c r="P264" i="7" s="1"/>
  <c r="Q265" i="7"/>
  <c r="R265" i="7" s="1" a="1"/>
  <c r="R265" i="7" s="1"/>
  <c r="Q264" i="7"/>
  <c r="R264" i="7" s="1" a="1"/>
  <c r="R264" i="7" s="1"/>
  <c r="Q263" i="7"/>
  <c r="R263" i="7" s="1" a="1"/>
  <c r="R263" i="7" s="1"/>
  <c r="K263" i="7"/>
  <c r="N263" i="7" s="1"/>
  <c r="O263" i="7" s="1"/>
  <c r="P263" i="7" s="1"/>
  <c r="Q262" i="7"/>
  <c r="R262" i="7" s="1" a="1"/>
  <c r="R262" i="7" s="1"/>
  <c r="K262" i="7"/>
  <c r="N262" i="7" s="1"/>
  <c r="O262" i="7" s="1"/>
  <c r="P262" i="7" s="1"/>
  <c r="Q261" i="7"/>
  <c r="R261" i="7" s="1" a="1"/>
  <c r="R261" i="7" s="1"/>
  <c r="K261" i="7"/>
  <c r="N261" i="7" s="1"/>
  <c r="O261" i="7" s="1"/>
  <c r="P261" i="7" s="1"/>
  <c r="Q260" i="7"/>
  <c r="R260" i="7" s="1" a="1"/>
  <c r="R260" i="7" s="1"/>
  <c r="K260" i="7"/>
  <c r="N260" i="7" s="1"/>
  <c r="O260" i="7" s="1"/>
  <c r="P260" i="7" s="1"/>
  <c r="Q259" i="7"/>
  <c r="R259" i="7" s="1" a="1"/>
  <c r="R259" i="7" s="1"/>
  <c r="K259" i="7"/>
  <c r="N259" i="7" s="1"/>
  <c r="O259" i="7" s="1"/>
  <c r="P259" i="7" s="1"/>
  <c r="Q258" i="7"/>
  <c r="R258" i="7" s="1" a="1"/>
  <c r="R258" i="7" s="1"/>
  <c r="K258" i="7"/>
  <c r="N258" i="7" s="1"/>
  <c r="O258" i="7" s="1"/>
  <c r="P258" i="7" s="1"/>
  <c r="Q257" i="7"/>
  <c r="R257" i="7" s="1" a="1"/>
  <c r="R257" i="7" s="1"/>
  <c r="K257" i="7"/>
  <c r="N257" i="7" s="1"/>
  <c r="O257" i="7" s="1"/>
  <c r="P257" i="7" s="1"/>
  <c r="Q256" i="7"/>
  <c r="R256" i="7" s="1" a="1"/>
  <c r="R256" i="7" s="1"/>
  <c r="K256" i="7"/>
  <c r="N256" i="7" s="1"/>
  <c r="O256" i="7" s="1"/>
  <c r="P256" i="7" s="1"/>
  <c r="Q255" i="7"/>
  <c r="R255" i="7" s="1" a="1"/>
  <c r="R255" i="7" s="1"/>
  <c r="K255" i="7"/>
  <c r="N255" i="7" s="1"/>
  <c r="O255" i="7" s="1"/>
  <c r="P255" i="7" s="1"/>
  <c r="Q254" i="7"/>
  <c r="R254" i="7" s="1" a="1"/>
  <c r="R254" i="7" s="1"/>
  <c r="K254" i="7"/>
  <c r="N254" i="7" s="1"/>
  <c r="O254" i="7" s="1"/>
  <c r="P254" i="7" s="1"/>
  <c r="Q253" i="7"/>
  <c r="R253" i="7" s="1" a="1"/>
  <c r="R253" i="7" s="1"/>
  <c r="K253" i="7"/>
  <c r="N253" i="7" s="1"/>
  <c r="O253" i="7" s="1"/>
  <c r="P253" i="7" s="1"/>
  <c r="Q252" i="7"/>
  <c r="R252" i="7" s="1" a="1"/>
  <c r="R252" i="7" s="1"/>
  <c r="K252" i="7"/>
  <c r="N252" i="7" s="1"/>
  <c r="O252" i="7" s="1"/>
  <c r="P252" i="7" s="1"/>
  <c r="Q251" i="7"/>
  <c r="R251" i="7" s="1" a="1"/>
  <c r="R251" i="7" s="1"/>
  <c r="K251" i="7"/>
  <c r="N251" i="7" s="1"/>
  <c r="O251" i="7" s="1"/>
  <c r="P251" i="7" s="1"/>
  <c r="Q250" i="7"/>
  <c r="R250" i="7" s="1" a="1"/>
  <c r="R250" i="7" s="1"/>
  <c r="K250" i="7"/>
  <c r="N250" i="7" s="1"/>
  <c r="O250" i="7" s="1"/>
  <c r="P250" i="7" s="1"/>
  <c r="Q249" i="7"/>
  <c r="R249" i="7" s="1" a="1"/>
  <c r="R249" i="7" s="1"/>
  <c r="K249" i="7"/>
  <c r="N249" i="7" s="1"/>
  <c r="O249" i="7" s="1"/>
  <c r="P249" i="7" s="1"/>
  <c r="Q248" i="7"/>
  <c r="R248" i="7" s="1" a="1"/>
  <c r="R248" i="7" s="1"/>
  <c r="K248" i="7"/>
  <c r="N248" i="7" s="1"/>
  <c r="O248" i="7" s="1"/>
  <c r="P248" i="7" s="1"/>
  <c r="Q247" i="7" l="1"/>
  <c r="R247" i="7" s="1" a="1"/>
  <c r="R247" i="7" s="1"/>
  <c r="K247" i="7"/>
  <c r="N247" i="7" s="1"/>
  <c r="O247" i="7" s="1"/>
  <c r="P247" i="7" s="1"/>
  <c r="Q246" i="7"/>
  <c r="R246" i="7" s="1" a="1"/>
  <c r="R246" i="7" s="1"/>
  <c r="N246" i="7"/>
  <c r="O246" i="7" s="1"/>
  <c r="P246" i="7" s="1"/>
  <c r="Q245" i="7"/>
  <c r="R245" i="7" s="1" a="1"/>
  <c r="R245" i="7" s="1"/>
  <c r="K245" i="7"/>
  <c r="N245" i="7" s="1"/>
  <c r="O245" i="7" s="1"/>
  <c r="P245" i="7" s="1"/>
  <c r="Q244" i="7"/>
  <c r="R244" i="7" s="1" a="1"/>
  <c r="R244" i="7" s="1"/>
  <c r="K244" i="7"/>
  <c r="N244" i="7" s="1"/>
  <c r="O244" i="7" s="1"/>
  <c r="P244" i="7" s="1"/>
  <c r="Q243" i="7"/>
  <c r="R243" i="7" s="1" a="1"/>
  <c r="R243" i="7" s="1"/>
  <c r="K243" i="7"/>
  <c r="N243" i="7" s="1"/>
  <c r="O243" i="7" s="1"/>
  <c r="P243" i="7" s="1"/>
  <c r="Q242" i="7"/>
  <c r="R242" i="7" s="1" a="1"/>
  <c r="R242" i="7" s="1"/>
  <c r="K242" i="7"/>
  <c r="N242" i="7" s="1"/>
  <c r="O242" i="7" s="1"/>
  <c r="P242" i="7" s="1"/>
  <c r="Q241" i="7"/>
  <c r="R241" i="7" s="1" a="1"/>
  <c r="R241" i="7" s="1"/>
  <c r="K241" i="7"/>
  <c r="N241" i="7" s="1"/>
  <c r="O241" i="7" s="1"/>
  <c r="P241" i="7" s="1"/>
  <c r="R240" i="7" a="1"/>
  <c r="R240" i="7" s="1"/>
  <c r="N240" i="7"/>
  <c r="O240" i="7" s="1"/>
  <c r="P240" i="7" s="1"/>
  <c r="Q239" i="7"/>
  <c r="R239" i="7" s="1" a="1"/>
  <c r="R239" i="7" s="1"/>
  <c r="K239" i="7"/>
  <c r="N239" i="7" s="1"/>
  <c r="O239" i="7" s="1"/>
  <c r="P239" i="7" s="1"/>
  <c r="Q238" i="7"/>
  <c r="R238" i="7" s="1" a="1"/>
  <c r="R238" i="7" s="1"/>
  <c r="N238" i="7"/>
  <c r="O238" i="7" s="1"/>
  <c r="P238" i="7" s="1"/>
  <c r="I233" i="7"/>
  <c r="R237" i="7" a="1"/>
  <c r="R237" i="7" s="1"/>
  <c r="K237" i="7"/>
  <c r="N237" i="7" s="1"/>
  <c r="O237" i="7" s="1"/>
  <c r="P237" i="7" s="1"/>
  <c r="Q236" i="7"/>
  <c r="R236" i="7" s="1" a="1"/>
  <c r="R236" i="7" s="1"/>
  <c r="K236" i="7"/>
  <c r="N236" i="7" s="1"/>
  <c r="O236" i="7" s="1"/>
  <c r="P236" i="7" s="1"/>
  <c r="Q235" i="7"/>
  <c r="R235" i="7" s="1" a="1"/>
  <c r="R235" i="7" s="1"/>
  <c r="K235" i="7"/>
  <c r="N235" i="7" s="1"/>
  <c r="O235" i="7" s="1"/>
  <c r="P235" i="7" s="1"/>
  <c r="Q234" i="7"/>
  <c r="R234" i="7" s="1" a="1"/>
  <c r="R234" i="7" s="1"/>
  <c r="K234" i="7"/>
  <c r="N234" i="7" s="1"/>
  <c r="O234" i="7" s="1"/>
  <c r="P234" i="7" s="1"/>
  <c r="Q233" i="7"/>
  <c r="R233" i="7" s="1" a="1"/>
  <c r="R233" i="7" s="1"/>
  <c r="N233" i="7"/>
  <c r="O233" i="7" s="1"/>
  <c r="P233" i="7" s="1"/>
  <c r="Q232" i="7"/>
  <c r="R232" i="7" s="1" a="1"/>
  <c r="R232" i="7" s="1"/>
  <c r="K232" i="7"/>
  <c r="N232" i="7" s="1"/>
  <c r="O232" i="7" s="1"/>
  <c r="P232" i="7" s="1"/>
  <c r="Q231" i="7"/>
  <c r="R231" i="7" s="1" a="1"/>
  <c r="R231" i="7" s="1"/>
  <c r="K231" i="7"/>
  <c r="N231" i="7" s="1"/>
  <c r="O231" i="7" s="1"/>
  <c r="P231" i="7" s="1"/>
  <c r="Q230" i="7"/>
  <c r="R230" i="7" s="1" a="1"/>
  <c r="R230" i="7" s="1"/>
  <c r="K230" i="7"/>
  <c r="N230" i="7" s="1"/>
  <c r="O230" i="7" s="1"/>
  <c r="P230" i="7" s="1"/>
  <c r="Q229" i="7"/>
  <c r="R229" i="7" s="1" a="1"/>
  <c r="R229" i="7" s="1"/>
  <c r="K229" i="7"/>
  <c r="N229" i="7" s="1"/>
  <c r="O229" i="7" s="1"/>
  <c r="P229" i="7" s="1"/>
  <c r="Q228" i="7"/>
  <c r="R228" i="7" s="1" a="1"/>
  <c r="R228" i="7" s="1"/>
  <c r="K228" i="7"/>
  <c r="N228" i="7" s="1"/>
  <c r="O228" i="7" s="1"/>
  <c r="P228" i="7" s="1"/>
  <c r="Q227" i="7"/>
  <c r="R227" i="7" s="1" a="1"/>
  <c r="R227" i="7" s="1"/>
  <c r="N227" i="7"/>
  <c r="O227" i="7" s="1"/>
  <c r="P227" i="7" s="1"/>
  <c r="Q226" i="7"/>
  <c r="R226" i="7" s="1" a="1"/>
  <c r="R226" i="7" s="1"/>
  <c r="N226" i="7"/>
  <c r="O226" i="7" s="1"/>
  <c r="P226" i="7" s="1"/>
  <c r="Q225" i="7"/>
  <c r="R225" i="7" s="1" a="1"/>
  <c r="R225" i="7" s="1"/>
  <c r="N225" i="7"/>
  <c r="O225" i="7" s="1"/>
  <c r="P225" i="7" s="1"/>
  <c r="Q224" i="7"/>
  <c r="R224" i="7" s="1" a="1"/>
  <c r="R224" i="7" s="1"/>
  <c r="K224" i="7"/>
  <c r="N224" i="7" s="1"/>
  <c r="O224" i="7" s="1"/>
  <c r="P224" i="7" s="1"/>
  <c r="Q223" i="7"/>
  <c r="R223" i="7" s="1" a="1"/>
  <c r="R223" i="7" s="1"/>
  <c r="K223" i="7"/>
  <c r="N223" i="7" s="1"/>
  <c r="O223" i="7" s="1"/>
  <c r="P223" i="7" s="1"/>
  <c r="Q222" i="7"/>
  <c r="R222" i="7" s="1" a="1"/>
  <c r="R222" i="7" s="1"/>
  <c r="K222" i="7"/>
  <c r="N222" i="7" s="1"/>
  <c r="O222" i="7" s="1"/>
  <c r="P222" i="7" s="1"/>
  <c r="Q221" i="7"/>
  <c r="R221" i="7" s="1" a="1"/>
  <c r="R221" i="7" s="1"/>
  <c r="K221" i="7"/>
  <c r="N221" i="7" s="1"/>
  <c r="O221" i="7" s="1"/>
  <c r="P221" i="7" s="1"/>
  <c r="Q220" i="7"/>
  <c r="R220" i="7" s="1" a="1"/>
  <c r="R220" i="7" s="1"/>
  <c r="K220" i="7"/>
  <c r="N220" i="7" s="1"/>
  <c r="O220" i="7" s="1"/>
  <c r="P220" i="7" s="1"/>
  <c r="Q219" i="7"/>
  <c r="R219" i="7" s="1" a="1"/>
  <c r="R219" i="7" s="1"/>
  <c r="K219" i="7"/>
  <c r="N219" i="7" s="1"/>
  <c r="O219" i="7" s="1"/>
  <c r="P219" i="7" s="1"/>
  <c r="Q218" i="7"/>
  <c r="R218" i="7" s="1" a="1"/>
  <c r="R218" i="7" s="1"/>
  <c r="K218" i="7"/>
  <c r="N218" i="7" s="1"/>
  <c r="O218" i="7" s="1"/>
  <c r="P218" i="7" s="1"/>
  <c r="Q217" i="7"/>
  <c r="R217" i="7" s="1" a="1"/>
  <c r="R217" i="7" s="1"/>
  <c r="K217" i="7"/>
  <c r="N217" i="7" s="1"/>
  <c r="O217" i="7" s="1"/>
  <c r="P217" i="7" s="1"/>
  <c r="Q216" i="7"/>
  <c r="R216" i="7" s="1" a="1"/>
  <c r="R216" i="7" s="1"/>
  <c r="K216" i="7"/>
  <c r="N216" i="7" s="1"/>
  <c r="O216" i="7" s="1"/>
  <c r="P216" i="7" s="1"/>
  <c r="Q215" i="7"/>
  <c r="R215" i="7" s="1" a="1"/>
  <c r="R215" i="7" s="1"/>
  <c r="K215" i="7"/>
  <c r="N215" i="7" s="1"/>
  <c r="O215" i="7" s="1"/>
  <c r="P215" i="7" s="1"/>
  <c r="Q214" i="7"/>
  <c r="R214" i="7" s="1" a="1"/>
  <c r="R214" i="7" s="1"/>
  <c r="K214" i="7"/>
  <c r="N214" i="7" s="1"/>
  <c r="O214" i="7" s="1"/>
  <c r="P214" i="7" s="1"/>
  <c r="Q213" i="7"/>
  <c r="R213" i="7" s="1" a="1"/>
  <c r="R213" i="7" s="1"/>
  <c r="K213" i="7"/>
  <c r="N213" i="7" s="1"/>
  <c r="O213" i="7" s="1"/>
  <c r="P213" i="7" s="1"/>
  <c r="Q212" i="7"/>
  <c r="R212" i="7" s="1" a="1"/>
  <c r="R212" i="7" s="1"/>
  <c r="K212" i="7"/>
  <c r="N212" i="7" s="1"/>
  <c r="O212" i="7" s="1"/>
  <c r="P212" i="7" s="1"/>
  <c r="Q211" i="7"/>
  <c r="R211" i="7" s="1" a="1"/>
  <c r="R211" i="7" s="1"/>
  <c r="K211" i="7"/>
  <c r="N211" i="7" s="1"/>
  <c r="O211" i="7" s="1"/>
  <c r="P211" i="7" s="1"/>
  <c r="Q210" i="7"/>
  <c r="R210" i="7" s="1" a="1"/>
  <c r="R210" i="7" s="1"/>
  <c r="K210" i="7"/>
  <c r="N210" i="7" s="1"/>
  <c r="O210" i="7" s="1"/>
  <c r="P210" i="7" s="1"/>
  <c r="K204" i="7"/>
  <c r="N204" i="7" s="1"/>
  <c r="O204" i="7" s="1"/>
  <c r="P204" i="7" s="1"/>
  <c r="K203" i="7"/>
  <c r="N203" i="7" s="1"/>
  <c r="O203" i="7" s="1"/>
  <c r="P203" i="7" s="1"/>
  <c r="Q209" i="7"/>
  <c r="R209" i="7" s="1" a="1"/>
  <c r="R209" i="7" s="1"/>
  <c r="K209" i="7"/>
  <c r="N209" i="7" s="1"/>
  <c r="O209" i="7" s="1"/>
  <c r="P209" i="7" s="1"/>
  <c r="Q208" i="7"/>
  <c r="R208" i="7" s="1" a="1"/>
  <c r="R208" i="7" s="1"/>
  <c r="K208" i="7"/>
  <c r="N208" i="7" s="1"/>
  <c r="O208" i="7" s="1"/>
  <c r="P208" i="7" s="1"/>
  <c r="Q207" i="7"/>
  <c r="R207" i="7" s="1" a="1"/>
  <c r="R207" i="7" s="1"/>
  <c r="K207" i="7"/>
  <c r="N207" i="7" s="1"/>
  <c r="O207" i="7" s="1"/>
  <c r="P207" i="7" s="1"/>
  <c r="Q206" i="7"/>
  <c r="R206" i="7" s="1" a="1"/>
  <c r="R206" i="7" s="1"/>
  <c r="K206" i="7"/>
  <c r="N206" i="7" s="1"/>
  <c r="O206" i="7" s="1"/>
  <c r="P206" i="7" s="1"/>
  <c r="Q205" i="7"/>
  <c r="R205" i="7" s="1" a="1"/>
  <c r="R205" i="7" s="1"/>
  <c r="K205" i="7"/>
  <c r="N205" i="7" s="1"/>
  <c r="O205" i="7" s="1"/>
  <c r="P205" i="7" s="1"/>
  <c r="Q204" i="7"/>
  <c r="R204" i="7" s="1" a="1"/>
  <c r="R204" i="7" s="1"/>
  <c r="Q203" i="7"/>
  <c r="R203" i="7" s="1" a="1"/>
  <c r="R203" i="7" s="1"/>
  <c r="Q202" i="7"/>
  <c r="R202" i="7" s="1" a="1"/>
  <c r="R202" i="7" s="1"/>
  <c r="K202" i="7"/>
  <c r="N202" i="7" s="1"/>
  <c r="O202" i="7" s="1"/>
  <c r="P202" i="7" s="1"/>
  <c r="Q201" i="7"/>
  <c r="R201" i="7" s="1" a="1"/>
  <c r="R201" i="7" s="1"/>
  <c r="K201" i="7"/>
  <c r="N201" i="7" s="1"/>
  <c r="O201" i="7" s="1"/>
  <c r="P201" i="7" s="1"/>
  <c r="Q200" i="7"/>
  <c r="R200" i="7" s="1" a="1"/>
  <c r="R200" i="7" s="1"/>
  <c r="K200" i="7"/>
  <c r="N200" i="7" s="1"/>
  <c r="O200" i="7" s="1"/>
  <c r="P200" i="7" s="1"/>
  <c r="Q199" i="7"/>
  <c r="R199" i="7" s="1" a="1"/>
  <c r="R199" i="7" s="1"/>
  <c r="K199" i="7"/>
  <c r="N199" i="7" s="1"/>
  <c r="O199" i="7" s="1"/>
  <c r="P199" i="7" s="1"/>
  <c r="Q198" i="7"/>
  <c r="R198" i="7" s="1" a="1"/>
  <c r="R198" i="7" s="1"/>
  <c r="K198" i="7"/>
  <c r="N198" i="7" s="1"/>
  <c r="O198" i="7" s="1"/>
  <c r="P198" i="7" s="1"/>
  <c r="Q193" i="7"/>
  <c r="R193" i="7" s="1" a="1"/>
  <c r="R193" i="7" s="1"/>
  <c r="K193" i="7"/>
  <c r="N193" i="7" s="1"/>
  <c r="O193" i="7" s="1"/>
  <c r="P193" i="7" s="1"/>
  <c r="Q192" i="7"/>
  <c r="R192" i="7" s="1" a="1"/>
  <c r="R192" i="7" s="1"/>
  <c r="K192" i="7"/>
  <c r="N192" i="7" s="1"/>
  <c r="O192" i="7" s="1"/>
  <c r="P192" i="7" s="1"/>
  <c r="R191" i="7" a="1"/>
  <c r="R191" i="7" s="1"/>
  <c r="N191" i="7"/>
  <c r="O191" i="7" s="1"/>
  <c r="P191" i="7" s="1"/>
  <c r="Q190" i="7"/>
  <c r="R190" i="7" s="1" a="1"/>
  <c r="R190" i="7" s="1"/>
  <c r="K190" i="7"/>
  <c r="N190" i="7" s="1"/>
  <c r="O190" i="7" s="1"/>
  <c r="P190" i="7" s="1"/>
  <c r="R189" i="7" a="1"/>
  <c r="R189" i="7" s="1"/>
  <c r="N189" i="7"/>
  <c r="O189" i="7" s="1"/>
  <c r="P189" i="7" s="1"/>
  <c r="Q197" i="7"/>
  <c r="R197" i="7" s="1" a="1"/>
  <c r="R197" i="7" s="1"/>
  <c r="K197" i="7"/>
  <c r="N197" i="7" s="1"/>
  <c r="O197" i="7" s="1"/>
  <c r="P197" i="7" s="1"/>
  <c r="Q196" i="7"/>
  <c r="R196" i="7" s="1" a="1"/>
  <c r="R196" i="7" s="1"/>
  <c r="K196" i="7"/>
  <c r="N196" i="7" s="1"/>
  <c r="O196" i="7" s="1"/>
  <c r="P196" i="7" s="1"/>
  <c r="Q195" i="7"/>
  <c r="R195" i="7" s="1" a="1"/>
  <c r="R195" i="7" s="1"/>
  <c r="K195" i="7"/>
  <c r="N195" i="7" s="1"/>
  <c r="O195" i="7" s="1"/>
  <c r="P195" i="7" s="1"/>
  <c r="Q194" i="7"/>
  <c r="R194" i="7" s="1" a="1"/>
  <c r="R194" i="7" s="1"/>
  <c r="K194" i="7"/>
  <c r="N194" i="7" s="1"/>
  <c r="O194" i="7" s="1"/>
  <c r="P194" i="7" s="1"/>
  <c r="Q188" i="7"/>
  <c r="R188" i="7" s="1" a="1"/>
  <c r="R188" i="7" s="1"/>
  <c r="N188" i="7"/>
  <c r="O188" i="7" s="1"/>
  <c r="P188" i="7" s="1"/>
  <c r="Q187" i="7"/>
  <c r="R187" i="7" s="1" a="1"/>
  <c r="R187" i="7" s="1"/>
  <c r="K187" i="7"/>
  <c r="N187" i="7" s="1"/>
  <c r="O187" i="7" s="1"/>
  <c r="P187" i="7" s="1"/>
  <c r="Q186" i="7"/>
  <c r="R186" i="7" s="1" a="1"/>
  <c r="R186" i="7" s="1"/>
  <c r="N186" i="7"/>
  <c r="O186" i="7" s="1"/>
  <c r="P186" i="7" s="1"/>
  <c r="Q185" i="7"/>
  <c r="R185" i="7" s="1" a="1"/>
  <c r="R185" i="7" s="1"/>
  <c r="K185" i="7"/>
  <c r="N185" i="7" s="1"/>
  <c r="O185" i="7" s="1"/>
  <c r="P185" i="7" s="1"/>
  <c r="Q184" i="7"/>
  <c r="R184" i="7" s="1" a="1"/>
  <c r="R184" i="7" s="1"/>
  <c r="K184" i="7"/>
  <c r="N184" i="7" s="1"/>
  <c r="O184" i="7" s="1"/>
  <c r="P184" i="7" s="1"/>
  <c r="R183" i="7" a="1"/>
  <c r="R183" i="7" s="1"/>
  <c r="N183" i="7"/>
  <c r="O183" i="7" s="1"/>
  <c r="P183" i="7" s="1"/>
  <c r="Q182" i="7"/>
  <c r="R182" i="7" s="1" a="1"/>
  <c r="R182" i="7" s="1"/>
  <c r="K182" i="7"/>
  <c r="N182" i="7" s="1"/>
  <c r="O182" i="7" s="1"/>
  <c r="P182" i="7" s="1"/>
  <c r="R181" i="7" a="1"/>
  <c r="R181" i="7" s="1"/>
  <c r="N181" i="7"/>
  <c r="O181" i="7" s="1"/>
  <c r="P181" i="7" s="1"/>
  <c r="Q180" i="7"/>
  <c r="R180" i="7" s="1" a="1"/>
  <c r="R180" i="7" s="1"/>
  <c r="K180" i="7"/>
  <c r="N180" i="7" s="1"/>
  <c r="O180" i="7" s="1"/>
  <c r="P180" i="7" s="1"/>
  <c r="Q179" i="7"/>
  <c r="R179" i="7" s="1" a="1"/>
  <c r="R179" i="7" s="1"/>
  <c r="K179" i="7"/>
  <c r="N179" i="7" s="1"/>
  <c r="O179" i="7" s="1"/>
  <c r="P179" i="7" s="1"/>
  <c r="Q178" i="7"/>
  <c r="R178" i="7" s="1" a="1"/>
  <c r="R178" i="7" s="1"/>
  <c r="N178" i="7"/>
  <c r="O178" i="7" s="1"/>
  <c r="P178" i="7" s="1"/>
  <c r="Q177" i="7"/>
  <c r="R177" i="7" s="1" a="1"/>
  <c r="R177" i="7" s="1"/>
  <c r="N177" i="7"/>
  <c r="O177" i="7" s="1"/>
  <c r="P177" i="7" s="1"/>
  <c r="Q176" i="7"/>
  <c r="R176" i="7" s="1" a="1"/>
  <c r="R176" i="7" s="1"/>
  <c r="N176" i="7"/>
  <c r="O176" i="7" s="1"/>
  <c r="P176" i="7" s="1"/>
  <c r="Q175" i="7"/>
  <c r="R175" i="7" s="1" a="1"/>
  <c r="R175" i="7" s="1"/>
  <c r="K175" i="7"/>
  <c r="N175" i="7" s="1"/>
  <c r="O175" i="7" s="1"/>
  <c r="P175" i="7" s="1"/>
  <c r="Q174" i="7"/>
  <c r="R174" i="7" s="1" a="1"/>
  <c r="R174" i="7" s="1"/>
  <c r="K174" i="7"/>
  <c r="N174" i="7" s="1"/>
  <c r="O174" i="7" s="1"/>
  <c r="P174" i="7" s="1"/>
  <c r="Q173" i="7"/>
  <c r="R173" i="7" s="1" a="1"/>
  <c r="R173" i="7" s="1"/>
  <c r="K173" i="7"/>
  <c r="N173" i="7" s="1"/>
  <c r="O173" i="7" s="1"/>
  <c r="P173" i="7" s="1"/>
  <c r="Q172" i="7"/>
  <c r="R172" i="7" s="1" a="1"/>
  <c r="R172" i="7" s="1"/>
  <c r="K172" i="7"/>
  <c r="N172" i="7" s="1"/>
  <c r="O172" i="7" s="1"/>
  <c r="P172" i="7" s="1"/>
  <c r="Q171" i="7"/>
  <c r="R171" i="7" s="1" a="1"/>
  <c r="R171" i="7" s="1"/>
  <c r="K171" i="7"/>
  <c r="N171" i="7" s="1"/>
  <c r="O171" i="7" s="1"/>
  <c r="P171" i="7" s="1"/>
  <c r="Q170" i="7"/>
  <c r="R170" i="7" s="1" a="1"/>
  <c r="R170" i="7" s="1"/>
  <c r="N170" i="7"/>
  <c r="O170" i="7" s="1"/>
  <c r="P170" i="7" s="1"/>
  <c r="Q169" i="7"/>
  <c r="R169" i="7" s="1" a="1"/>
  <c r="R169" i="7" s="1"/>
  <c r="Q168" i="7"/>
  <c r="R168" i="7" s="1" a="1"/>
  <c r="R168" i="7" s="1"/>
  <c r="Q167" i="7"/>
  <c r="R167" i="7" s="1" a="1"/>
  <c r="R167" i="7" s="1"/>
  <c r="Q166" i="7"/>
  <c r="R166" i="7" s="1" a="1"/>
  <c r="R166" i="7" s="1"/>
  <c r="Q165" i="7"/>
  <c r="R165" i="7" s="1" a="1"/>
  <c r="R165" i="7" s="1"/>
  <c r="Q164" i="7"/>
  <c r="R164" i="7" s="1" a="1"/>
  <c r="R164" i="7" s="1"/>
  <c r="R163" i="7" a="1"/>
  <c r="R163" i="7" s="1"/>
  <c r="K169" i="7"/>
  <c r="N169" i="7" s="1"/>
  <c r="O169" i="7" s="1"/>
  <c r="P169" i="7" s="1"/>
  <c r="K168" i="7"/>
  <c r="N168" i="7" s="1"/>
  <c r="O168" i="7" s="1"/>
  <c r="P168" i="7" s="1"/>
  <c r="N167" i="7"/>
  <c r="O167" i="7" s="1"/>
  <c r="P167" i="7" s="1"/>
  <c r="K166" i="7"/>
  <c r="N166" i="7" s="1"/>
  <c r="O166" i="7" s="1"/>
  <c r="P166" i="7" s="1"/>
  <c r="K165" i="7"/>
  <c r="N165" i="7" s="1"/>
  <c r="O165" i="7" s="1"/>
  <c r="P165" i="7" s="1"/>
  <c r="K164" i="7"/>
  <c r="N164" i="7" s="1"/>
  <c r="O164" i="7" s="1"/>
  <c r="P164" i="7" s="1"/>
  <c r="K163" i="7"/>
  <c r="N163" i="7" s="1"/>
  <c r="O163" i="7" s="1"/>
  <c r="P163" i="7" s="1"/>
  <c r="Q162" i="7"/>
  <c r="R162" i="7" s="1" a="1"/>
  <c r="R162" i="7" s="1"/>
  <c r="K162" i="7"/>
  <c r="N162" i="7" s="1"/>
  <c r="O162" i="7" s="1"/>
  <c r="P162" i="7" s="1"/>
  <c r="Q161" i="7"/>
  <c r="R161" i="7" s="1" a="1"/>
  <c r="R161" i="7" s="1"/>
  <c r="K161" i="7"/>
  <c r="N161" i="7" s="1"/>
  <c r="O161" i="7" s="1"/>
  <c r="P161" i="7" s="1"/>
  <c r="Q160" i="7"/>
  <c r="R160" i="7" s="1" a="1"/>
  <c r="R160" i="7" s="1"/>
  <c r="K160" i="7"/>
  <c r="N160" i="7" s="1"/>
  <c r="O160" i="7" s="1"/>
  <c r="P160" i="7" s="1"/>
  <c r="Q159" i="7"/>
  <c r="R159" i="7" s="1" a="1"/>
  <c r="R159" i="7" s="1"/>
  <c r="K159" i="7"/>
  <c r="N159" i="7" s="1"/>
  <c r="O159" i="7" s="1"/>
  <c r="P159" i="7" s="1"/>
  <c r="Q158" i="7"/>
  <c r="R158" i="7" s="1" a="1"/>
  <c r="R158" i="7" s="1"/>
  <c r="N158" i="7"/>
  <c r="O158" i="7" s="1"/>
  <c r="P158" i="7" s="1"/>
  <c r="Q157" i="7"/>
  <c r="R157" i="7" s="1" a="1"/>
  <c r="R157" i="7" s="1"/>
  <c r="K157" i="7"/>
  <c r="N157" i="7" s="1"/>
  <c r="O157" i="7" s="1"/>
  <c r="P157" i="7" s="1"/>
  <c r="R156" i="7" a="1"/>
  <c r="R156" i="7" s="1"/>
  <c r="K156" i="7"/>
  <c r="N156" i="7" s="1"/>
  <c r="O156" i="7" s="1"/>
  <c r="P156" i="7" s="1"/>
  <c r="K149" i="7"/>
  <c r="N149" i="7" s="1"/>
  <c r="O149" i="7" s="1"/>
  <c r="P149" i="7" s="1"/>
  <c r="Q155" i="7"/>
  <c r="R155" i="7" s="1" a="1"/>
  <c r="R155" i="7" s="1"/>
  <c r="K155" i="7"/>
  <c r="N155" i="7" s="1"/>
  <c r="O155" i="7" s="1"/>
  <c r="P155" i="7" s="1"/>
  <c r="Q154" i="7"/>
  <c r="R154" i="7" s="1" a="1"/>
  <c r="R154" i="7" s="1"/>
  <c r="K154" i="7"/>
  <c r="N154" i="7" s="1"/>
  <c r="O154" i="7" s="1"/>
  <c r="P154" i="7" s="1"/>
  <c r="Q153" i="7"/>
  <c r="R153" i="7" s="1" a="1"/>
  <c r="R153" i="7" s="1"/>
  <c r="K153" i="7"/>
  <c r="N153" i="7" s="1"/>
  <c r="O153" i="7" s="1"/>
  <c r="P153" i="7" s="1"/>
  <c r="Q152" i="7"/>
  <c r="R152" i="7" s="1" a="1"/>
  <c r="R152" i="7" s="1"/>
  <c r="K152" i="7"/>
  <c r="N152" i="7" s="1"/>
  <c r="O152" i="7" s="1"/>
  <c r="P152" i="7" s="1"/>
  <c r="Q151" i="7"/>
  <c r="R151" i="7" s="1" a="1"/>
  <c r="R151" i="7" s="1"/>
  <c r="N151" i="7"/>
  <c r="O151" i="7" s="1"/>
  <c r="P151" i="7" s="1"/>
  <c r="Q150" i="7"/>
  <c r="R150" i="7" s="1" a="1"/>
  <c r="R150" i="7" s="1"/>
  <c r="K150" i="7"/>
  <c r="N150" i="7" s="1"/>
  <c r="O150" i="7" s="1"/>
  <c r="P150" i="7" s="1"/>
  <c r="Q149" i="7"/>
  <c r="R149" i="7" s="1" a="1"/>
  <c r="R149" i="7" s="1"/>
  <c r="R148" i="7" a="1"/>
  <c r="R148" i="7" s="1"/>
  <c r="N148" i="7"/>
  <c r="O148" i="7" s="1"/>
  <c r="P148" i="7" s="1"/>
  <c r="R147" i="7" a="1"/>
  <c r="R147" i="7" s="1"/>
  <c r="N147" i="7"/>
  <c r="O147" i="7" s="1"/>
  <c r="P147" i="7" s="1"/>
  <c r="Q146" i="7"/>
  <c r="R146" i="7" s="1" a="1"/>
  <c r="R146" i="7" s="1"/>
  <c r="K146" i="7"/>
  <c r="N146" i="7" s="1"/>
  <c r="O146" i="7" s="1"/>
  <c r="P146" i="7" s="1"/>
  <c r="R145" i="7" a="1"/>
  <c r="R145" i="7" s="1"/>
  <c r="N145" i="7"/>
  <c r="O145" i="7" s="1"/>
  <c r="P145" i="7" s="1"/>
  <c r="I164" i="7"/>
  <c r="I157" i="7"/>
  <c r="R143" i="7" a="1"/>
  <c r="R143" i="7" s="1"/>
  <c r="N143" i="7"/>
  <c r="O143" i="7" s="1"/>
  <c r="P143" i="7" s="1"/>
  <c r="R142" i="7" a="1"/>
  <c r="R142" i="7" s="1"/>
  <c r="N142" i="7"/>
  <c r="O142" i="7" s="1"/>
  <c r="P142" i="7" s="1"/>
  <c r="R141" i="7" a="1"/>
  <c r="R141" i="7" s="1"/>
  <c r="N141" i="7"/>
  <c r="O141" i="7" s="1"/>
  <c r="P141" i="7" s="1"/>
  <c r="Q140" i="7"/>
  <c r="R140" i="7" s="1" a="1"/>
  <c r="R140" i="7" s="1"/>
  <c r="K140" i="7"/>
  <c r="N140" i="7" s="1"/>
  <c r="O140" i="7" s="1"/>
  <c r="P140" i="7" s="1"/>
  <c r="Q139" i="7"/>
  <c r="R139" i="7" s="1" a="1"/>
  <c r="R139" i="7" s="1"/>
  <c r="K139" i="7"/>
  <c r="N139" i="7" s="1"/>
  <c r="O139" i="7" s="1"/>
  <c r="P139" i="7" s="1"/>
  <c r="Q138" i="7"/>
  <c r="R138" i="7" s="1" a="1"/>
  <c r="R138" i="7" s="1"/>
  <c r="K138" i="7"/>
  <c r="N138" i="7" s="1"/>
  <c r="O138" i="7" s="1"/>
  <c r="P138" i="7" s="1"/>
  <c r="Q137" i="7"/>
  <c r="R137" i="7" s="1" a="1"/>
  <c r="R137" i="7" s="1"/>
  <c r="K137" i="7"/>
  <c r="N137" i="7" s="1"/>
  <c r="O137" i="7" s="1"/>
  <c r="P137" i="7" s="1"/>
  <c r="Q136" i="7"/>
  <c r="R136" i="7" s="1" a="1"/>
  <c r="R136" i="7" s="1"/>
  <c r="K136" i="7"/>
  <c r="N136" i="7" s="1"/>
  <c r="O136" i="7" s="1"/>
  <c r="P136" i="7" s="1"/>
  <c r="Q135" i="7"/>
  <c r="R135" i="7" s="1" a="1"/>
  <c r="R135" i="7" s="1"/>
  <c r="K135" i="7"/>
  <c r="N135" i="7" s="1"/>
  <c r="O135" i="7" s="1"/>
  <c r="P135" i="7" s="1"/>
  <c r="Q134" i="7"/>
  <c r="R134" i="7" s="1" a="1"/>
  <c r="R134" i="7" s="1"/>
  <c r="K134" i="7"/>
  <c r="N134" i="7" s="1"/>
  <c r="O134" i="7" s="1"/>
  <c r="P134" i="7" s="1"/>
  <c r="Q132" i="7"/>
  <c r="R132" i="7" s="1" a="1"/>
  <c r="R132" i="7" s="1"/>
  <c r="K132" i="7"/>
  <c r="N132" i="7" s="1"/>
  <c r="O132" i="7" s="1"/>
  <c r="P132" i="7" s="1"/>
  <c r="Q120" i="7"/>
  <c r="R120" i="7" s="1" a="1"/>
  <c r="R120" i="7" s="1"/>
  <c r="K120" i="7"/>
  <c r="N120" i="7" s="1"/>
  <c r="O120" i="7" s="1"/>
  <c r="P120" i="7" s="1"/>
  <c r="Q119" i="7"/>
  <c r="R119" i="7" s="1" a="1"/>
  <c r="R119" i="7" s="1"/>
  <c r="K119" i="7"/>
  <c r="N119" i="7" s="1"/>
  <c r="O119" i="7" s="1"/>
  <c r="P119" i="7" s="1"/>
  <c r="Q118" i="7"/>
  <c r="R118" i="7" s="1" a="1"/>
  <c r="R118" i="7" s="1"/>
  <c r="K118" i="7"/>
  <c r="N118" i="7" s="1"/>
  <c r="O118" i="7" s="1"/>
  <c r="P118" i="7" s="1"/>
  <c r="Q117" i="7"/>
  <c r="R117" i="7" s="1" a="1"/>
  <c r="R117" i="7" s="1"/>
  <c r="K117" i="7"/>
  <c r="N117" i="7" s="1"/>
  <c r="O117" i="7" s="1"/>
  <c r="P117" i="7" s="1"/>
  <c r="Q116" i="7"/>
  <c r="R116" i="7" s="1" a="1"/>
  <c r="R116" i="7" s="1"/>
  <c r="K116" i="7"/>
  <c r="N116" i="7" s="1"/>
  <c r="O116" i="7" s="1"/>
  <c r="P116" i="7" s="1"/>
  <c r="Q131" i="7"/>
  <c r="R131" i="7" s="1" a="1"/>
  <c r="R131" i="7" s="1"/>
  <c r="K131" i="7"/>
  <c r="N131" i="7" s="1"/>
  <c r="O131" i="7" s="1"/>
  <c r="P131" i="7" s="1"/>
  <c r="Q130" i="7"/>
  <c r="R130" i="7" s="1" a="1"/>
  <c r="R130" i="7" s="1"/>
  <c r="K130" i="7"/>
  <c r="N130" i="7" s="1"/>
  <c r="O130" i="7" s="1"/>
  <c r="P130" i="7" s="1"/>
  <c r="Q129" i="7"/>
  <c r="R129" i="7" s="1" a="1"/>
  <c r="R129" i="7" s="1"/>
  <c r="K129" i="7"/>
  <c r="N129" i="7" s="1"/>
  <c r="O129" i="7" s="1"/>
  <c r="P129" i="7" s="1"/>
  <c r="Q128" i="7"/>
  <c r="R128" i="7" s="1" a="1"/>
  <c r="R128" i="7" s="1"/>
  <c r="K128" i="7"/>
  <c r="N128" i="7" s="1"/>
  <c r="O128" i="7" s="1"/>
  <c r="P128" i="7" s="1"/>
  <c r="Q127" i="7"/>
  <c r="R127" i="7" s="1" a="1"/>
  <c r="R127" i="7" s="1"/>
  <c r="N127" i="7"/>
  <c r="O127" i="7" s="1"/>
  <c r="P127" i="7" s="1"/>
  <c r="Q126" i="7"/>
  <c r="R126" i="7" s="1" a="1"/>
  <c r="R126" i="7" s="1"/>
  <c r="K126" i="7"/>
  <c r="N126" i="7" s="1"/>
  <c r="O126" i="7" s="1"/>
  <c r="P126" i="7" s="1"/>
  <c r="Q125" i="7"/>
  <c r="R125" i="7" s="1" a="1"/>
  <c r="R125" i="7" s="1"/>
  <c r="K125" i="7"/>
  <c r="N125" i="7" s="1"/>
  <c r="O125" i="7" s="1"/>
  <c r="P125" i="7" s="1"/>
  <c r="Q124" i="7"/>
  <c r="R124" i="7" s="1" a="1"/>
  <c r="R124" i="7" s="1"/>
  <c r="K124" i="7"/>
  <c r="N124" i="7" s="1"/>
  <c r="O124" i="7" s="1"/>
  <c r="P124" i="7" s="1"/>
  <c r="Q123" i="7"/>
  <c r="R123" i="7" s="1" a="1"/>
  <c r="R123" i="7" s="1"/>
  <c r="K123" i="7"/>
  <c r="N123" i="7" s="1"/>
  <c r="O123" i="7" s="1"/>
  <c r="P123" i="7" s="1"/>
  <c r="Q122" i="7"/>
  <c r="R122" i="7" s="1" a="1"/>
  <c r="R122" i="7" s="1"/>
  <c r="N122" i="7"/>
  <c r="O122" i="7" s="1"/>
  <c r="P122" i="7" s="1"/>
  <c r="K111" i="7"/>
  <c r="N111" i="7" s="1"/>
  <c r="O111" i="7" s="1"/>
  <c r="P111" i="7" s="1"/>
  <c r="K110" i="7"/>
  <c r="N110" i="7" s="1"/>
  <c r="O110" i="7" s="1"/>
  <c r="P110" i="7" s="1"/>
  <c r="K109" i="7"/>
  <c r="N109" i="7" s="1"/>
  <c r="O109" i="7" s="1"/>
  <c r="P109" i="7" s="1"/>
  <c r="K108" i="7"/>
  <c r="N108" i="7" s="1"/>
  <c r="O108" i="7" s="1"/>
  <c r="P108" i="7" s="1"/>
  <c r="K107" i="7"/>
  <c r="N107" i="7" s="1"/>
  <c r="O107" i="7" s="1"/>
  <c r="P107" i="7" s="1"/>
  <c r="Q115" i="7"/>
  <c r="R115" i="7" s="1" a="1"/>
  <c r="R115" i="7" s="1"/>
  <c r="K115" i="7"/>
  <c r="N115" i="7" s="1"/>
  <c r="O115" i="7" s="1"/>
  <c r="P115" i="7" s="1"/>
  <c r="Q114" i="7"/>
  <c r="R114" i="7" s="1" a="1"/>
  <c r="R114" i="7" s="1"/>
  <c r="K114" i="7"/>
  <c r="N114" i="7" s="1"/>
  <c r="O114" i="7" s="1"/>
  <c r="P114" i="7" s="1"/>
  <c r="Q113" i="7"/>
  <c r="R113" i="7" s="1" a="1"/>
  <c r="R113" i="7" s="1"/>
  <c r="K113" i="7"/>
  <c r="N113" i="7" s="1"/>
  <c r="O113" i="7" s="1"/>
  <c r="P113" i="7" s="1"/>
  <c r="Q112" i="7"/>
  <c r="R112" i="7" s="1" a="1"/>
  <c r="R112" i="7" s="1"/>
  <c r="K112" i="7"/>
  <c r="N112" i="7" s="1"/>
  <c r="O112" i="7" s="1"/>
  <c r="P112" i="7" s="1"/>
  <c r="Q111" i="7"/>
  <c r="R111" i="7" s="1" a="1"/>
  <c r="R111" i="7" s="1"/>
  <c r="Q110" i="7"/>
  <c r="R110" i="7" s="1" a="1"/>
  <c r="R110" i="7" s="1"/>
  <c r="Q109" i="7"/>
  <c r="R109" i="7" s="1" a="1"/>
  <c r="R109" i="7" s="1"/>
  <c r="Q108" i="7"/>
  <c r="R108" i="7" s="1" a="1"/>
  <c r="R108" i="7" s="1"/>
  <c r="Q107" i="7"/>
  <c r="R107" i="7" s="1" a="1"/>
  <c r="R107" i="7" s="1"/>
  <c r="Q106" i="7"/>
  <c r="R106" i="7" s="1" a="1"/>
  <c r="R106" i="7" s="1"/>
  <c r="K106" i="7"/>
  <c r="N106" i="7" s="1"/>
  <c r="O106" i="7" s="1"/>
  <c r="P106" i="7" s="1"/>
  <c r="Q105" i="7"/>
  <c r="R105" i="7" s="1" a="1"/>
  <c r="R105" i="7" s="1"/>
  <c r="K105" i="7"/>
  <c r="N105" i="7" s="1"/>
  <c r="O105" i="7" s="1"/>
  <c r="P105" i="7" s="1"/>
  <c r="Q104" i="7"/>
  <c r="R104" i="7" s="1" a="1"/>
  <c r="R104" i="7" s="1"/>
  <c r="K104" i="7"/>
  <c r="N104" i="7" s="1"/>
  <c r="O104" i="7" s="1"/>
  <c r="P104" i="7" s="1"/>
  <c r="Q103" i="7"/>
  <c r="R103" i="7" s="1" a="1"/>
  <c r="R103" i="7" s="1"/>
  <c r="K103" i="7"/>
  <c r="N103" i="7" s="1"/>
  <c r="O103" i="7" s="1"/>
  <c r="P103" i="7" s="1"/>
  <c r="Q102" i="7"/>
  <c r="R102" i="7" s="1" a="1"/>
  <c r="R102" i="7" s="1"/>
  <c r="Q101" i="7"/>
  <c r="R101" i="7" s="1" a="1"/>
  <c r="R101" i="7" s="1"/>
  <c r="Q100" i="7"/>
  <c r="R100" i="7" s="1" a="1"/>
  <c r="R100" i="7" s="1"/>
  <c r="Q99" i="7"/>
  <c r="R99" i="7" s="1" a="1"/>
  <c r="R99" i="7" s="1"/>
  <c r="Q98" i="7"/>
  <c r="R98" i="7" s="1" a="1"/>
  <c r="R98" i="7" s="1"/>
  <c r="Q97" i="7"/>
  <c r="R97" i="7" s="1" a="1"/>
  <c r="R97" i="7" s="1"/>
  <c r="Q96" i="7"/>
  <c r="R96" i="7" s="1" a="1"/>
  <c r="R96" i="7" s="1"/>
  <c r="R95" i="7" a="1"/>
  <c r="R95" i="7" s="1"/>
  <c r="R94" i="7" a="1"/>
  <c r="R94" i="7" s="1"/>
  <c r="K102" i="7"/>
  <c r="N102" i="7" s="1"/>
  <c r="O102" i="7" s="1"/>
  <c r="P102" i="7" s="1"/>
  <c r="K101" i="7"/>
  <c r="N101" i="7" s="1"/>
  <c r="O101" i="7" s="1"/>
  <c r="P101" i="7" s="1"/>
  <c r="K100" i="7"/>
  <c r="N100" i="7" s="1"/>
  <c r="O100" i="7" s="1"/>
  <c r="P100" i="7" s="1"/>
  <c r="K99" i="7"/>
  <c r="N99" i="7" s="1"/>
  <c r="O99" i="7" s="1"/>
  <c r="P99" i="7" s="1"/>
  <c r="K98" i="7"/>
  <c r="N98" i="7" s="1"/>
  <c r="O98" i="7" s="1"/>
  <c r="P98" i="7" s="1"/>
  <c r="K97" i="7"/>
  <c r="N97" i="7" s="1"/>
  <c r="O97" i="7" s="1"/>
  <c r="P97" i="7" s="1"/>
  <c r="N96" i="7"/>
  <c r="O96" i="7" s="1"/>
  <c r="P96" i="7" s="1"/>
  <c r="K95" i="7"/>
  <c r="N95" i="7" s="1"/>
  <c r="O95" i="7" s="1"/>
  <c r="P95" i="7" s="1"/>
  <c r="K90" i="7"/>
  <c r="N90" i="7" s="1"/>
  <c r="O90" i="7" s="1"/>
  <c r="P90" i="7" s="1"/>
  <c r="K89" i="7"/>
  <c r="N89" i="7" s="1"/>
  <c r="O89" i="7" s="1"/>
  <c r="P89" i="7" s="1"/>
  <c r="K88" i="7"/>
  <c r="N88" i="7" s="1"/>
  <c r="O88" i="7" s="1"/>
  <c r="P88" i="7" s="1"/>
  <c r="K87" i="7"/>
  <c r="N87" i="7" s="1"/>
  <c r="O87" i="7" s="1"/>
  <c r="P87" i="7" s="1"/>
  <c r="K86" i="7"/>
  <c r="N86" i="7" s="1"/>
  <c r="O86" i="7" s="1"/>
  <c r="P86" i="7" s="1"/>
  <c r="K85" i="7"/>
  <c r="N85" i="7" s="1"/>
  <c r="O85" i="7" s="1"/>
  <c r="P85" i="7" s="1"/>
  <c r="K94" i="7"/>
  <c r="N94" i="7" s="1"/>
  <c r="O94" i="7" s="1"/>
  <c r="P94" i="7" s="1"/>
  <c r="R93" i="7" a="1"/>
  <c r="R93" i="7" s="1"/>
  <c r="K93" i="7"/>
  <c r="N93" i="7" s="1"/>
  <c r="O93" i="7" s="1"/>
  <c r="P93" i="7" s="1"/>
  <c r="Q92" i="7"/>
  <c r="R92" i="7" s="1" a="1"/>
  <c r="R92" i="7" s="1"/>
  <c r="K92" i="7"/>
  <c r="N92" i="7" s="1"/>
  <c r="O92" i="7" s="1"/>
  <c r="P92" i="7" s="1"/>
  <c r="Q91" i="7"/>
  <c r="R91" i="7" s="1" a="1"/>
  <c r="R91" i="7" s="1"/>
  <c r="K91" i="7"/>
  <c r="N91" i="7" s="1"/>
  <c r="O91" i="7" s="1"/>
  <c r="P91" i="7" s="1"/>
  <c r="Q90" i="7"/>
  <c r="R90" i="7" s="1" a="1"/>
  <c r="R90" i="7" s="1"/>
  <c r="Q89" i="7"/>
  <c r="R89" i="7" s="1" a="1"/>
  <c r="R89" i="7" s="1"/>
  <c r="Q78" i="7"/>
  <c r="R78" i="7" s="1" a="1"/>
  <c r="R78" i="7" s="1"/>
  <c r="K78" i="7"/>
  <c r="N78" i="7" s="1"/>
  <c r="O78" i="7" s="1"/>
  <c r="P78" i="7" s="1"/>
  <c r="Q72" i="7"/>
  <c r="R72" i="7" s="1" a="1"/>
  <c r="R72" i="7" s="1"/>
  <c r="K72" i="7"/>
  <c r="N72" i="7" s="1"/>
  <c r="O72" i="7" s="1"/>
  <c r="P72" i="7" s="1"/>
  <c r="Q88" i="7"/>
  <c r="R88" i="7" s="1" a="1"/>
  <c r="R88" i="7" s="1"/>
  <c r="Q87" i="7"/>
  <c r="R87" i="7" s="1" a="1"/>
  <c r="R87" i="7" s="1"/>
  <c r="Q86" i="7"/>
  <c r="R86" i="7" s="1" a="1"/>
  <c r="R86" i="7" s="1"/>
  <c r="Q85" i="7"/>
  <c r="R85" i="7" s="1" a="1"/>
  <c r="R85" i="7" s="1"/>
  <c r="Q84" i="7"/>
  <c r="R84" i="7" s="1" a="1"/>
  <c r="R84" i="7" s="1"/>
  <c r="K84" i="7"/>
  <c r="N84" i="7" s="1"/>
  <c r="O84" i="7" s="1"/>
  <c r="P84" i="7" s="1"/>
  <c r="Q83" i="7"/>
  <c r="R83" i="7" s="1" a="1"/>
  <c r="R83" i="7" s="1"/>
  <c r="K83" i="7"/>
  <c r="N83" i="7" s="1"/>
  <c r="O83" i="7" s="1"/>
  <c r="P83" i="7" s="1"/>
  <c r="Q82" i="7"/>
  <c r="R82" i="7" s="1" a="1"/>
  <c r="R82" i="7" s="1"/>
  <c r="K82" i="7"/>
  <c r="N82" i="7" s="1"/>
  <c r="O82" i="7" s="1"/>
  <c r="P82" i="7" s="1"/>
  <c r="Q81" i="7"/>
  <c r="R81" i="7" s="1" a="1"/>
  <c r="R81" i="7" s="1"/>
  <c r="K81" i="7"/>
  <c r="N81" i="7" s="1"/>
  <c r="O81" i="7" s="1"/>
  <c r="P81" i="7" s="1"/>
  <c r="Q80" i="7"/>
  <c r="R80" i="7" s="1" a="1"/>
  <c r="R80" i="7" s="1"/>
  <c r="K80" i="7"/>
  <c r="N80" i="7" s="1"/>
  <c r="O80" i="7" s="1"/>
  <c r="P80" i="7" s="1"/>
  <c r="Q79" i="7"/>
  <c r="R79" i="7" s="1" a="1"/>
  <c r="R79" i="7" s="1"/>
  <c r="K79" i="7"/>
  <c r="N79" i="7" s="1"/>
  <c r="O79" i="7" s="1"/>
  <c r="P79" i="7" s="1"/>
  <c r="Q77" i="7"/>
  <c r="R77" i="7" s="1" a="1"/>
  <c r="R77" i="7" s="1"/>
  <c r="K77" i="7"/>
  <c r="N77" i="7" s="1"/>
  <c r="O77" i="7" s="1"/>
  <c r="P77" i="7" s="1"/>
  <c r="Q76" i="7"/>
  <c r="R76" i="7" s="1" a="1"/>
  <c r="R76" i="7" s="1"/>
  <c r="K76" i="7"/>
  <c r="N76" i="7" s="1"/>
  <c r="O76" i="7" s="1"/>
  <c r="P76" i="7" s="1"/>
  <c r="Q75" i="7"/>
  <c r="R75" i="7" s="1" a="1"/>
  <c r="R75" i="7" s="1"/>
  <c r="K75" i="7"/>
  <c r="N75" i="7" s="1"/>
  <c r="O75" i="7" s="1"/>
  <c r="P75" i="7" s="1"/>
  <c r="Q74" i="7"/>
  <c r="R74" i="7" s="1" a="1"/>
  <c r="R74" i="7" s="1"/>
  <c r="K74" i="7"/>
  <c r="N74" i="7" s="1"/>
  <c r="O74" i="7" s="1"/>
  <c r="P74" i="7" s="1"/>
  <c r="Q71" i="7"/>
  <c r="R71" i="7" s="1" a="1"/>
  <c r="R71" i="7" s="1"/>
  <c r="K71" i="7"/>
  <c r="N71" i="7" s="1"/>
  <c r="O71" i="7" s="1"/>
  <c r="P71" i="7" s="1"/>
  <c r="Q70" i="7"/>
  <c r="R70" i="7" s="1" a="1"/>
  <c r="R70" i="7" s="1"/>
  <c r="K70" i="7"/>
  <c r="N70" i="7" s="1"/>
  <c r="O70" i="7" s="1"/>
  <c r="P70" i="7" s="1"/>
  <c r="Q69" i="7"/>
  <c r="R69" i="7" s="1" a="1"/>
  <c r="R69" i="7" s="1"/>
  <c r="K69" i="7"/>
  <c r="N69" i="7" s="1"/>
  <c r="O69" i="7" s="1"/>
  <c r="P69" i="7" s="1"/>
  <c r="Q68" i="7"/>
  <c r="R68" i="7" s="1" a="1"/>
  <c r="R68" i="7" s="1"/>
  <c r="K68" i="7"/>
  <c r="N68" i="7" s="1"/>
  <c r="O68" i="7" s="1"/>
  <c r="P68" i="7" s="1"/>
  <c r="Q67" i="7"/>
  <c r="R67" i="7" s="1" a="1"/>
  <c r="R67" i="7" s="1"/>
  <c r="K67" i="7"/>
  <c r="N67" i="7" s="1"/>
  <c r="O67" i="7" s="1"/>
  <c r="P67" i="7" s="1"/>
  <c r="Q66" i="7"/>
  <c r="R66" i="7" s="1" a="1"/>
  <c r="R66" i="7" s="1"/>
  <c r="K66" i="7"/>
  <c r="N66" i="7" s="1"/>
  <c r="O66" i="7" s="1"/>
  <c r="P66" i="7" s="1"/>
  <c r="Q65" i="7"/>
  <c r="R65" i="7" s="1" a="1"/>
  <c r="R65" i="7" s="1"/>
  <c r="K65" i="7"/>
  <c r="N65" i="7" s="1"/>
  <c r="O65" i="7" s="1"/>
  <c r="P65" i="7" s="1"/>
  <c r="Q64" i="7"/>
  <c r="R64" i="7" s="1" a="1"/>
  <c r="R64" i="7" s="1"/>
  <c r="K64" i="7"/>
  <c r="N64" i="7" s="1"/>
  <c r="O64" i="7" s="1"/>
  <c r="P64" i="7" s="1"/>
  <c r="Q63" i="7"/>
  <c r="R63" i="7" s="1" a="1"/>
  <c r="R63" i="7" s="1"/>
  <c r="K63" i="7"/>
  <c r="N63" i="7" s="1"/>
  <c r="O63" i="7" s="1"/>
  <c r="P63" i="7" s="1"/>
  <c r="Q62" i="7"/>
  <c r="R62" i="7" s="1" a="1"/>
  <c r="R62" i="7" s="1"/>
  <c r="K62" i="7"/>
  <c r="N62" i="7" s="1"/>
  <c r="O62" i="7" s="1"/>
  <c r="P62" i="7" s="1"/>
  <c r="Q61" i="7"/>
  <c r="R61" i="7" s="1" a="1"/>
  <c r="R61" i="7" s="1"/>
  <c r="K61" i="7"/>
  <c r="N61" i="7" s="1"/>
  <c r="O61" i="7" s="1"/>
  <c r="P61" i="7" s="1"/>
  <c r="Q60" i="7"/>
  <c r="R60" i="7" s="1" a="1"/>
  <c r="R60" i="7" s="1"/>
  <c r="K60" i="7"/>
  <c r="N60" i="7" s="1"/>
  <c r="O60" i="7" s="1"/>
  <c r="P60" i="7" s="1"/>
  <c r="Q59" i="7"/>
  <c r="R59" i="7" s="1" a="1"/>
  <c r="R59" i="7" s="1"/>
  <c r="N59" i="7"/>
  <c r="O59" i="7" s="1"/>
  <c r="P59" i="7" s="1"/>
  <c r="Q58" i="7"/>
  <c r="R58" i="7" s="1" a="1"/>
  <c r="R58" i="7" s="1"/>
  <c r="N58" i="7"/>
  <c r="O58" i="7" s="1"/>
  <c r="P58" i="7" s="1"/>
  <c r="Q57" i="7"/>
  <c r="R57" i="7" s="1" a="1"/>
  <c r="R57" i="7" s="1"/>
  <c r="K57" i="7"/>
  <c r="N57" i="7" s="1"/>
  <c r="O57" i="7" s="1"/>
  <c r="P57" i="7" s="1"/>
  <c r="Q56" i="7"/>
  <c r="R56" i="7" s="1" a="1"/>
  <c r="R56" i="7" s="1"/>
  <c r="N56" i="7"/>
  <c r="O56" i="7" s="1"/>
  <c r="P56" i="7" s="1"/>
  <c r="Q55" i="7"/>
  <c r="R55" i="7" s="1" a="1"/>
  <c r="R55" i="7" s="1"/>
  <c r="N55" i="7"/>
  <c r="O55" i="7" s="1"/>
  <c r="P55" i="7" s="1"/>
  <c r="Q53" i="7"/>
  <c r="R53" i="7" s="1" a="1"/>
  <c r="R53" i="7" s="1"/>
  <c r="K53" i="7"/>
  <c r="N53" i="7" s="1"/>
  <c r="O53" i="7" s="1"/>
  <c r="P53" i="7" s="1"/>
  <c r="Q52" i="7"/>
  <c r="R52" i="7" s="1" a="1"/>
  <c r="R52" i="7" s="1"/>
  <c r="K52" i="7"/>
  <c r="N52" i="7" s="1"/>
  <c r="O52" i="7" s="1"/>
  <c r="P52" i="7" s="1"/>
  <c r="R144" i="7" a="1"/>
  <c r="R144" i="7" s="1"/>
  <c r="N144" i="7"/>
  <c r="O144" i="7" s="1"/>
  <c r="P144" i="7" s="1"/>
  <c r="Q133" i="7"/>
  <c r="R133" i="7" s="1" a="1"/>
  <c r="R133" i="7" s="1"/>
  <c r="K133" i="7"/>
  <c r="N133" i="7" s="1"/>
  <c r="O133" i="7" s="1"/>
  <c r="P133" i="7" s="1"/>
  <c r="Q121" i="7"/>
  <c r="R121" i="7" s="1" a="1"/>
  <c r="R121" i="7" s="1"/>
  <c r="N121" i="7"/>
  <c r="O121" i="7" s="1"/>
  <c r="P121" i="7" s="1"/>
  <c r="Q73" i="7"/>
  <c r="R73" i="7" s="1" a="1"/>
  <c r="R73" i="7" s="1"/>
  <c r="N73" i="7"/>
  <c r="O73" i="7" s="1"/>
  <c r="P73" i="7" s="1"/>
  <c r="Q54" i="7"/>
  <c r="R54" i="7" s="1" a="1"/>
  <c r="R54" i="7" s="1"/>
  <c r="K54" i="7"/>
  <c r="N54" i="7" s="1"/>
  <c r="O54" i="7" s="1"/>
  <c r="P54" i="7" s="1"/>
  <c r="Q51" i="7"/>
  <c r="R51" i="7" s="1" a="1"/>
  <c r="R51" i="7" s="1"/>
  <c r="K51" i="7"/>
  <c r="N51" i="7" s="1"/>
  <c r="O51" i="7" s="1"/>
  <c r="P51" i="7" s="1"/>
  <c r="Q50" i="7"/>
  <c r="R50" i="7" s="1" a="1"/>
  <c r="R50" i="7" s="1"/>
  <c r="K50" i="7"/>
  <c r="N50" i="7" s="1"/>
  <c r="O50" i="7" s="1"/>
  <c r="P50" i="7" s="1"/>
  <c r="Q49" i="7"/>
  <c r="R49" i="7" s="1" a="1"/>
  <c r="R49" i="7" s="1"/>
  <c r="K49" i="7"/>
  <c r="N49" i="7" s="1"/>
  <c r="O49" i="7" s="1"/>
  <c r="P49" i="7" s="1"/>
  <c r="Q48" i="7"/>
  <c r="R48" i="7" s="1" a="1"/>
  <c r="R48" i="7" s="1"/>
  <c r="K48" i="7"/>
  <c r="N48" i="7" s="1"/>
  <c r="O48" i="7" s="1"/>
  <c r="P48" i="7" s="1"/>
  <c r="Q47" i="7"/>
  <c r="R47" i="7" s="1" a="1"/>
  <c r="R47" i="7" s="1"/>
  <c r="K47" i="7"/>
  <c r="N47" i="7" s="1"/>
  <c r="O47" i="7" s="1"/>
  <c r="P47" i="7" s="1"/>
  <c r="Q46" i="7"/>
  <c r="R46" i="7" s="1" a="1"/>
  <c r="R46" i="7" s="1"/>
  <c r="K46" i="7"/>
  <c r="N46" i="7" s="1"/>
  <c r="O46" i="7" s="1"/>
  <c r="P46" i="7" s="1"/>
  <c r="Q45" i="7"/>
  <c r="R45" i="7" s="1" a="1"/>
  <c r="R45" i="7" s="1"/>
  <c r="K45" i="7"/>
  <c r="N45" i="7" s="1"/>
  <c r="O45" i="7" s="1"/>
  <c r="P45" i="7" s="1"/>
  <c r="Q36" i="7"/>
  <c r="R36" i="7" s="1" a="1"/>
  <c r="R36" i="7" s="1"/>
  <c r="K36" i="7"/>
  <c r="N36" i="7" s="1"/>
  <c r="O36" i="7" s="1"/>
  <c r="P36" i="7" s="1"/>
  <c r="R39" i="7" a="1"/>
  <c r="R39" i="7" s="1"/>
  <c r="K39" i="7"/>
  <c r="N39" i="7" s="1"/>
  <c r="O39" i="7" s="1"/>
  <c r="P39" i="7" s="1"/>
  <c r="Q38" i="7"/>
  <c r="R38" i="7" s="1" a="1"/>
  <c r="R38" i="7" s="1"/>
  <c r="K38" i="7"/>
  <c r="N38" i="7" s="1"/>
  <c r="O38" i="7" s="1"/>
  <c r="P38" i="7" s="1"/>
  <c r="Q37" i="7"/>
  <c r="R37" i="7" s="1" a="1"/>
  <c r="R37" i="7" s="1"/>
  <c r="K37" i="7"/>
  <c r="N37" i="7" s="1"/>
  <c r="O37" i="7" s="1"/>
  <c r="P37" i="7" s="1"/>
  <c r="R35" i="7" a="1"/>
  <c r="R35" i="7" s="1"/>
  <c r="K35" i="7"/>
  <c r="N35" i="7" s="1"/>
  <c r="O35" i="7" s="1"/>
  <c r="P35" i="7" s="1"/>
  <c r="Q34" i="7"/>
  <c r="R34" i="7" s="1" a="1"/>
  <c r="R34" i="7" s="1"/>
  <c r="K34" i="7"/>
  <c r="N34" i="7" s="1"/>
  <c r="O34" i="7" s="1"/>
  <c r="P34" i="7" s="1"/>
  <c r="R33" i="7" a="1"/>
  <c r="R33" i="7" s="1"/>
  <c r="K33" i="7"/>
  <c r="N33" i="7" s="1"/>
  <c r="O33" i="7" s="1"/>
  <c r="P33" i="7" s="1"/>
  <c r="Q32" i="7"/>
  <c r="R32" i="7" s="1" a="1"/>
  <c r="R32" i="7" s="1"/>
  <c r="N32" i="7"/>
  <c r="O32" i="7" s="1"/>
  <c r="P32" i="7" s="1"/>
  <c r="Q43" i="7"/>
  <c r="R43" i="7" s="1" a="1"/>
  <c r="R43" i="7" s="1"/>
  <c r="K43" i="7"/>
  <c r="N43" i="7" s="1"/>
  <c r="O43" i="7" s="1"/>
  <c r="P43" i="7" s="1"/>
  <c r="Q42" i="7"/>
  <c r="R42" i="7" s="1" a="1"/>
  <c r="R42" i="7" s="1"/>
  <c r="K42" i="7"/>
  <c r="N42" i="7" s="1"/>
  <c r="O42" i="7" s="1"/>
  <c r="P42" i="7" s="1"/>
  <c r="Q41" i="7"/>
  <c r="R41" i="7" s="1" a="1"/>
  <c r="R41" i="7" s="1"/>
  <c r="K41" i="7"/>
  <c r="N41" i="7" s="1"/>
  <c r="O41" i="7" s="1"/>
  <c r="P41" i="7" s="1"/>
  <c r="Q40" i="7"/>
  <c r="R40" i="7" s="1" a="1"/>
  <c r="R40" i="7" s="1"/>
  <c r="N40" i="7"/>
  <c r="O40" i="7" s="1"/>
  <c r="P40" i="7" s="1"/>
  <c r="Q44" i="7"/>
  <c r="R44" i="7" s="1" a="1"/>
  <c r="R44" i="7" s="1"/>
  <c r="N44" i="7"/>
  <c r="O44" i="7" s="1"/>
  <c r="P44" i="7" s="1"/>
  <c r="Q31" i="7"/>
  <c r="R31" i="7" s="1" a="1"/>
  <c r="R31" i="7" s="1"/>
  <c r="K31" i="7"/>
  <c r="N31" i="7" s="1"/>
  <c r="O31" i="7" s="1"/>
  <c r="P31" i="7" s="1"/>
  <c r="Q30" i="7"/>
  <c r="R30" i="7" s="1" a="1"/>
  <c r="R30" i="7" s="1"/>
  <c r="N30" i="7"/>
  <c r="O30" i="7" s="1"/>
  <c r="P30" i="7" s="1"/>
  <c r="Q29" i="7"/>
  <c r="R29" i="7" s="1" a="1"/>
  <c r="R29" i="7" s="1"/>
  <c r="K29" i="7"/>
  <c r="N29" i="7" s="1"/>
  <c r="O29" i="7" s="1"/>
  <c r="P29" i="7" s="1"/>
  <c r="Q28" i="7"/>
  <c r="R28" i="7" s="1" a="1"/>
  <c r="R28" i="7" s="1"/>
  <c r="K28" i="7"/>
  <c r="N28" i="7" s="1"/>
  <c r="O28" i="7" s="1"/>
  <c r="P28" i="7" s="1"/>
  <c r="Q27" i="7"/>
  <c r="R27" i="7" s="1" a="1"/>
  <c r="R27" i="7" s="1"/>
  <c r="N27" i="7"/>
  <c r="O27" i="7" s="1"/>
  <c r="P27" i="7" s="1"/>
  <c r="Q26" i="7"/>
  <c r="R26" i="7" s="1" a="1"/>
  <c r="R26" i="7" s="1"/>
  <c r="N26" i="7"/>
  <c r="O26" i="7" s="1"/>
  <c r="P26" i="7" s="1"/>
  <c r="Q25" i="7"/>
  <c r="R25" i="7" s="1" a="1"/>
  <c r="R25" i="7" s="1"/>
  <c r="K25" i="7"/>
  <c r="N25" i="7" s="1"/>
  <c r="O25" i="7" s="1"/>
  <c r="P25" i="7" s="1"/>
  <c r="Q24" i="7"/>
  <c r="R24" i="7" s="1" a="1"/>
  <c r="R24" i="7" s="1"/>
  <c r="K24" i="7"/>
  <c r="N24" i="7" s="1"/>
  <c r="O24" i="7" s="1"/>
  <c r="P24" i="7" s="1"/>
  <c r="Q23" i="7"/>
  <c r="R23" i="7" s="1" a="1"/>
  <c r="R23" i="7" s="1"/>
  <c r="K23" i="7"/>
  <c r="N23" i="7" s="1"/>
  <c r="O23" i="7" s="1"/>
  <c r="P23" i="7" s="1"/>
  <c r="Q22" i="7"/>
  <c r="R22" i="7" s="1" a="1"/>
  <c r="R22" i="7" s="1"/>
  <c r="K22" i="7"/>
  <c r="N22" i="7" s="1"/>
  <c r="O22" i="7" s="1"/>
  <c r="P22" i="7" s="1"/>
  <c r="Q21" i="7"/>
  <c r="R21" i="7" s="1" a="1"/>
  <c r="R21" i="7" s="1"/>
  <c r="N21" i="7"/>
  <c r="O21" i="7" s="1"/>
  <c r="P21" i="7" s="1"/>
  <c r="Q20" i="7"/>
  <c r="R20" i="7" s="1" a="1"/>
  <c r="R20" i="7" s="1"/>
  <c r="K20" i="7"/>
  <c r="N20" i="7" s="1"/>
  <c r="O20" i="7" s="1"/>
  <c r="P20" i="7" s="1"/>
  <c r="Q19" i="7"/>
  <c r="R19" i="7" s="1" a="1"/>
  <c r="R19" i="7" s="1"/>
  <c r="K19" i="7"/>
  <c r="N19" i="7" s="1"/>
  <c r="O19" i="7" s="1"/>
  <c r="P19" i="7" s="1"/>
  <c r="Q18" i="7"/>
  <c r="R18" i="7" s="1" a="1"/>
  <c r="R18" i="7" s="1"/>
  <c r="K18" i="7"/>
  <c r="N18" i="7" s="1"/>
  <c r="O18" i="7" s="1"/>
  <c r="P18" i="7" s="1"/>
  <c r="R17" i="7" a="1"/>
  <c r="R17" i="7" s="1"/>
  <c r="K17" i="7"/>
  <c r="N17" i="7" s="1"/>
  <c r="O17" i="7" s="1"/>
  <c r="P17" i="7" s="1"/>
  <c r="Q16" i="7"/>
  <c r="R16" i="7" s="1" a="1"/>
  <c r="R16" i="7" s="1"/>
  <c r="K16" i="7"/>
  <c r="N16" i="7" s="1"/>
  <c r="O16" i="7" s="1"/>
  <c r="P16" i="7" s="1"/>
  <c r="R15" i="7" a="1"/>
  <c r="R15" i="7" s="1"/>
  <c r="K15" i="7"/>
  <c r="N15" i="7" s="1"/>
  <c r="O15" i="7" s="1"/>
  <c r="P15" i="7" s="1"/>
  <c r="Q14" i="7"/>
  <c r="R14" i="7" s="1" a="1"/>
  <c r="R14" i="7" s="1"/>
  <c r="N14" i="7"/>
  <c r="O14" i="7" s="1"/>
  <c r="P14" i="7" s="1"/>
  <c r="Q13" i="7"/>
  <c r="R13" i="7" s="1" a="1"/>
  <c r="R13" i="7" s="1"/>
  <c r="K13" i="7"/>
  <c r="N13" i="7" s="1"/>
  <c r="O13" i="7" s="1"/>
  <c r="P13" i="7" s="1"/>
  <c r="Q4" i="7" l="1"/>
  <c r="R4" i="7" s="1" a="1"/>
  <c r="R4" i="7" s="1"/>
  <c r="Q5" i="7"/>
  <c r="R5" i="7" s="1" a="1"/>
  <c r="R5" i="7" s="1"/>
  <c r="Q6" i="7"/>
  <c r="R6" i="7" s="1" a="1"/>
  <c r="R6" i="7" s="1"/>
  <c r="Q7" i="7"/>
  <c r="R7" i="7" s="1" a="1"/>
  <c r="R7" i="7" s="1"/>
  <c r="Q8" i="7"/>
  <c r="R8" i="7" s="1" a="1"/>
  <c r="R8" i="7" s="1"/>
  <c r="Q9" i="7"/>
  <c r="R9" i="7" s="1" a="1"/>
  <c r="R9" i="7" s="1"/>
  <c r="Q10" i="7"/>
  <c r="R10" i="7" s="1" a="1"/>
  <c r="R10" i="7" s="1"/>
  <c r="Q11" i="7"/>
  <c r="R11" i="7" s="1" a="1"/>
  <c r="R11" i="7" s="1"/>
  <c r="Q12" i="7"/>
  <c r="R12" i="7" s="1" a="1"/>
  <c r="R12" i="7" s="1"/>
  <c r="Q3" i="7"/>
  <c r="K12" i="7"/>
  <c r="N12" i="7" s="1"/>
  <c r="O12" i="7" s="1"/>
  <c r="P12" i="7" s="1"/>
  <c r="K11" i="7"/>
  <c r="N11" i="7" s="1"/>
  <c r="O11" i="7" s="1"/>
  <c r="P11" i="7" s="1"/>
  <c r="K10" i="7"/>
  <c r="N10" i="7" s="1"/>
  <c r="O10" i="7" s="1"/>
  <c r="P10" i="7" s="1"/>
  <c r="K9" i="7"/>
  <c r="N9" i="7" s="1"/>
  <c r="O9" i="7" s="1"/>
  <c r="P9" i="7" s="1"/>
  <c r="N8" i="7"/>
  <c r="O8" i="7" s="1"/>
  <c r="P8" i="7" s="1"/>
  <c r="K7" i="7"/>
  <c r="N7" i="7" s="1"/>
  <c r="O7" i="7" s="1"/>
  <c r="P7" i="7" s="1"/>
  <c r="K6" i="7"/>
  <c r="N6" i="7" s="1"/>
  <c r="O6" i="7" s="1"/>
  <c r="P6" i="7" s="1"/>
  <c r="K5" i="7"/>
  <c r="N5" i="7" s="1"/>
  <c r="O5" i="7" s="1"/>
  <c r="P5" i="7" s="1"/>
  <c r="K4" i="7"/>
  <c r="N4" i="7" s="1"/>
  <c r="O4" i="7" s="1"/>
  <c r="P4" i="7" s="1"/>
  <c r="K3" i="7"/>
  <c r="N3" i="7" l="1"/>
  <c r="O3" i="7" s="1"/>
  <c r="P3" i="7" s="1"/>
  <c r="R3" i="7" a="1"/>
  <c r="R3" i="7" s="1"/>
  <c r="I283" i="7"/>
  <c r="I266" i="7"/>
  <c r="I253" i="7"/>
  <c r="I227" i="7"/>
  <c r="I170" i="7"/>
  <c r="I133" i="7"/>
  <c r="I121" i="7"/>
  <c r="I73" i="7"/>
  <c r="I54" i="7"/>
  <c r="I51" i="7"/>
  <c r="I44" i="7"/>
  <c r="I31" i="7"/>
  <c r="I27" i="7"/>
  <c r="I13" i="7"/>
  <c r="I2" i="7"/>
  <c r="N2" i="7"/>
  <c r="O2" i="7" s="1"/>
  <c r="P2" i="7" s="1"/>
  <c r="R2" i="7" a="1"/>
  <c r="R2" i="7" s="1"/>
  <c r="O81" i="8" l="1"/>
  <c r="P81" i="8"/>
  <c r="O82" i="8"/>
  <c r="P82" i="8"/>
  <c r="O62" i="8"/>
  <c r="P62" i="8"/>
  <c r="O63" i="8"/>
  <c r="P63" i="8"/>
  <c r="O64" i="8"/>
  <c r="P64" i="8"/>
  <c r="O65" i="8"/>
  <c r="P65" i="8"/>
  <c r="O66" i="8"/>
  <c r="P66" i="8"/>
  <c r="O67" i="8"/>
  <c r="P67" i="8"/>
  <c r="O68" i="8"/>
  <c r="P68" i="8"/>
  <c r="O69" i="8"/>
  <c r="P69" i="8"/>
  <c r="O70" i="8"/>
  <c r="P70" i="8"/>
  <c r="O71" i="8"/>
  <c r="P71" i="8"/>
  <c r="O72" i="8"/>
  <c r="P72" i="8"/>
  <c r="O73" i="8"/>
  <c r="P73" i="8"/>
  <c r="O74" i="8"/>
  <c r="P74" i="8"/>
  <c r="O75" i="8"/>
  <c r="P75" i="8"/>
  <c r="O76" i="8"/>
  <c r="P76" i="8"/>
  <c r="O77" i="8"/>
  <c r="P77" i="8"/>
  <c r="O78" i="8"/>
  <c r="P78" i="8"/>
  <c r="O79" i="8"/>
  <c r="P79" i="8"/>
  <c r="O80" i="8"/>
  <c r="P80" i="8"/>
  <c r="P6" i="8"/>
  <c r="O6" i="8"/>
  <c r="O23" i="8"/>
  <c r="P23" i="8"/>
  <c r="N76" i="8"/>
  <c r="N75" i="8"/>
  <c r="N70" i="8"/>
  <c r="Q76" i="8" l="1"/>
  <c r="Q70" i="8"/>
  <c r="Q75" i="8"/>
  <c r="G33" i="8"/>
  <c r="G59" i="8" l="1"/>
  <c r="N57" i="8"/>
  <c r="G6" i="8"/>
  <c r="N59" i="8"/>
  <c r="N54" i="8"/>
  <c r="N51" i="8"/>
  <c r="N53" i="8"/>
  <c r="N78" i="8" l="1"/>
  <c r="Q78" i="8"/>
  <c r="N69" i="8"/>
  <c r="Q69" i="8"/>
  <c r="N67" i="8"/>
  <c r="Q67" i="8"/>
  <c r="G82" i="8"/>
  <c r="H82" i="8" s="1"/>
  <c r="N62" i="8"/>
  <c r="Q62" i="8"/>
  <c r="N71" i="8"/>
  <c r="Q71" i="8"/>
  <c r="N73" i="8"/>
  <c r="Q73" i="8"/>
  <c r="N65" i="8"/>
  <c r="Q65" i="8"/>
  <c r="N77" i="8"/>
  <c r="Q77" i="8"/>
  <c r="G81" i="8"/>
  <c r="N80" i="8"/>
  <c r="Q80" i="8"/>
  <c r="N81" i="8"/>
  <c r="Q81" i="8"/>
  <c r="N63" i="8"/>
  <c r="Q63" i="8"/>
  <c r="N79" i="8"/>
  <c r="Q79" i="8"/>
  <c r="N82" i="8"/>
  <c r="Q82" i="8"/>
  <c r="N68" i="8"/>
  <c r="Q68" i="8"/>
  <c r="N66" i="8"/>
  <c r="Q66" i="8"/>
  <c r="N72" i="8"/>
  <c r="Q72" i="8"/>
  <c r="N64" i="8"/>
  <c r="Q64" i="8"/>
  <c r="N74" i="8"/>
  <c r="Q74" i="8"/>
  <c r="N48" i="8"/>
  <c r="G42" i="8"/>
  <c r="G25" i="8"/>
  <c r="G44" i="8"/>
  <c r="R6" i="8"/>
  <c r="H6" i="8"/>
  <c r="N6" i="8"/>
  <c r="Q6" i="8"/>
  <c r="S6" i="8" s="1"/>
  <c r="T6" i="8" s="1"/>
  <c r="G27" i="8"/>
  <c r="G40" i="8"/>
  <c r="G32" i="8"/>
  <c r="G58" i="8"/>
  <c r="H58" i="8" s="1"/>
  <c r="G51" i="8"/>
  <c r="G31" i="8"/>
  <c r="G55" i="8"/>
  <c r="G28" i="8"/>
  <c r="G47" i="8"/>
  <c r="G46" i="8"/>
  <c r="G26" i="8"/>
  <c r="G36" i="8"/>
  <c r="G45" i="8"/>
  <c r="G22" i="8"/>
  <c r="G35" i="8"/>
  <c r="G53" i="8"/>
  <c r="G34" i="8"/>
  <c r="G37" i="8"/>
  <c r="G54" i="8"/>
  <c r="G57" i="8"/>
  <c r="G38" i="8"/>
  <c r="G48" i="8"/>
  <c r="G49" i="8"/>
  <c r="G50" i="8"/>
  <c r="G56" i="8"/>
  <c r="G43" i="8"/>
  <c r="G52" i="8"/>
  <c r="N52" i="8"/>
  <c r="N55" i="8"/>
  <c r="N56" i="8"/>
  <c r="N47" i="8"/>
  <c r="N58" i="8"/>
  <c r="N49" i="8"/>
  <c r="H59" i="8"/>
  <c r="R59" i="8"/>
  <c r="N50" i="8"/>
  <c r="S82" i="8" l="1"/>
  <c r="T82" i="8" s="1"/>
  <c r="R82" i="8"/>
  <c r="S81" i="8"/>
  <c r="T81" i="8" s="1"/>
  <c r="H81" i="8"/>
  <c r="R81" i="8"/>
  <c r="G24" i="8"/>
  <c r="G41" i="8"/>
  <c r="R58" i="8"/>
  <c r="O54" i="8"/>
  <c r="P48" i="8"/>
  <c r="O47" i="8"/>
  <c r="O29" i="8"/>
  <c r="O58" i="8"/>
  <c r="P59" i="8"/>
  <c r="O49" i="8"/>
  <c r="P53" i="8"/>
  <c r="P60" i="8"/>
  <c r="P50" i="8"/>
  <c r="O51" i="8"/>
  <c r="P58" i="8"/>
  <c r="O52" i="8"/>
  <c r="P54" i="8"/>
  <c r="O53" i="8"/>
  <c r="P49" i="8"/>
  <c r="P51" i="8"/>
  <c r="O60" i="8"/>
  <c r="O57" i="8"/>
  <c r="P56" i="8"/>
  <c r="O48" i="8"/>
  <c r="O50" i="8"/>
  <c r="P47" i="8"/>
  <c r="O59" i="8"/>
  <c r="P61" i="8"/>
  <c r="O56" i="8"/>
  <c r="O25" i="8"/>
  <c r="O61" i="8"/>
  <c r="P55" i="8"/>
  <c r="O55" i="8"/>
  <c r="P57" i="8"/>
  <c r="P52" i="8"/>
  <c r="H50" i="8"/>
  <c r="R50" i="8"/>
  <c r="I53" i="8"/>
  <c r="R54" i="8"/>
  <c r="H54" i="8"/>
  <c r="H53" i="8"/>
  <c r="R53" i="8"/>
  <c r="H49" i="8"/>
  <c r="R49" i="8"/>
  <c r="H56" i="8"/>
  <c r="R56" i="8"/>
  <c r="H51" i="8"/>
  <c r="R51" i="8"/>
  <c r="H55" i="8"/>
  <c r="R55" i="8"/>
  <c r="H57" i="8"/>
  <c r="R57" i="8"/>
  <c r="H52" i="8"/>
  <c r="R52" i="8"/>
  <c r="H48" i="8"/>
  <c r="R48" i="8"/>
  <c r="H47" i="8"/>
  <c r="R47" i="8"/>
  <c r="P29" i="8"/>
  <c r="P44" i="8"/>
  <c r="O41" i="8"/>
  <c r="O35" i="8"/>
  <c r="P41" i="8"/>
  <c r="P46" i="8"/>
  <c r="P37" i="8"/>
  <c r="O33" i="8"/>
  <c r="P43" i="8"/>
  <c r="O38" i="8"/>
  <c r="O40" i="8"/>
  <c r="P35" i="8"/>
  <c r="O32" i="8"/>
  <c r="O39" i="8"/>
  <c r="P34" i="8"/>
  <c r="P33" i="8"/>
  <c r="O46" i="8"/>
  <c r="O36" i="8"/>
  <c r="P31" i="8"/>
  <c r="P36" i="8"/>
  <c r="P32" i="8"/>
  <c r="P25" i="8"/>
  <c r="P39" i="8"/>
  <c r="O31" i="8"/>
  <c r="O30" i="8"/>
  <c r="P27" i="8"/>
  <c r="P30" i="8"/>
  <c r="O27" i="8"/>
  <c r="P26" i="8"/>
  <c r="P42" i="8"/>
  <c r="P45" i="8"/>
  <c r="P24" i="8"/>
  <c r="O43" i="8"/>
  <c r="O45" i="8"/>
  <c r="O42" i="8"/>
  <c r="O37" i="8"/>
  <c r="O44" i="8"/>
  <c r="O28" i="8"/>
  <c r="O26" i="8"/>
  <c r="P28" i="8"/>
  <c r="O24" i="8"/>
  <c r="P38" i="8"/>
  <c r="P40" i="8"/>
  <c r="O34" i="8"/>
  <c r="K57" i="8" l="1"/>
  <c r="G62" i="8"/>
  <c r="G76" i="8"/>
  <c r="G74" i="8"/>
  <c r="G71" i="8"/>
  <c r="G75" i="8"/>
  <c r="G63" i="8"/>
  <c r="G70" i="8"/>
  <c r="G68" i="8"/>
  <c r="G73" i="8"/>
  <c r="G80" i="8"/>
  <c r="G67" i="8"/>
  <c r="G72" i="8"/>
  <c r="G69" i="8"/>
  <c r="G65" i="8"/>
  <c r="G79" i="8"/>
  <c r="G66" i="8"/>
  <c r="G77" i="8"/>
  <c r="G64" i="8"/>
  <c r="Q54" i="8"/>
  <c r="S54" i="8" s="1"/>
  <c r="T54" i="8" s="1"/>
  <c r="Q48" i="8"/>
  <c r="S48" i="8" s="1"/>
  <c r="T48" i="8" s="1"/>
  <c r="Q50" i="8"/>
  <c r="S50" i="8" s="1"/>
  <c r="T50" i="8" s="1"/>
  <c r="Q47" i="8"/>
  <c r="S47" i="8" s="1"/>
  <c r="T47" i="8" s="1"/>
  <c r="Q55" i="8"/>
  <c r="S55" i="8" s="1"/>
  <c r="T55" i="8" s="1"/>
  <c r="Q49" i="8"/>
  <c r="S49" i="8" s="1"/>
  <c r="T49" i="8" s="1"/>
  <c r="Q58" i="8"/>
  <c r="S58" i="8" s="1"/>
  <c r="T58" i="8" s="1"/>
  <c r="Q51" i="8"/>
  <c r="S51" i="8" s="1"/>
  <c r="T51" i="8" s="1"/>
  <c r="Q57" i="8"/>
  <c r="S57" i="8" s="1"/>
  <c r="T57" i="8" s="1"/>
  <c r="K48" i="8"/>
  <c r="J49" i="8"/>
  <c r="I54" i="8"/>
  <c r="K49" i="8"/>
  <c r="I52" i="8"/>
  <c r="K55" i="8"/>
  <c r="K50" i="8"/>
  <c r="I57" i="8"/>
  <c r="J53" i="8"/>
  <c r="I55" i="8"/>
  <c r="K58" i="8"/>
  <c r="K47" i="8"/>
  <c r="J52" i="8"/>
  <c r="J55" i="8"/>
  <c r="K53" i="8"/>
  <c r="I50" i="8"/>
  <c r="J58" i="8"/>
  <c r="K51" i="8"/>
  <c r="J54" i="8"/>
  <c r="K54" i="8"/>
  <c r="I56" i="8"/>
  <c r="J51" i="8"/>
  <c r="J57" i="8"/>
  <c r="J50" i="8"/>
  <c r="I58" i="8"/>
  <c r="I49" i="8"/>
  <c r="K56" i="8"/>
  <c r="I47" i="8"/>
  <c r="J48" i="8"/>
  <c r="I51" i="8"/>
  <c r="J47" i="8"/>
  <c r="I48" i="8"/>
  <c r="J56" i="8"/>
  <c r="Q53" i="8"/>
  <c r="S53" i="8" s="1"/>
  <c r="T53" i="8" s="1"/>
  <c r="Q52" i="8"/>
  <c r="S52" i="8" s="1"/>
  <c r="T52" i="8" s="1"/>
  <c r="Q59" i="8"/>
  <c r="S59" i="8" s="1"/>
  <c r="T59" i="8" s="1"/>
  <c r="Q56" i="8"/>
  <c r="S56" i="8" s="1"/>
  <c r="T56" i="8" s="1"/>
  <c r="J59" i="8"/>
  <c r="K59" i="8"/>
  <c r="I59" i="8"/>
  <c r="K52" i="8"/>
  <c r="H70" i="8" l="1"/>
  <c r="R70" i="8"/>
  <c r="S70" i="8"/>
  <c r="T70" i="8" s="1"/>
  <c r="H63" i="8"/>
  <c r="R63" i="8"/>
  <c r="S63" i="8"/>
  <c r="T63" i="8" s="1"/>
  <c r="R69" i="8"/>
  <c r="H69" i="8"/>
  <c r="S69" i="8"/>
  <c r="T69" i="8" s="1"/>
  <c r="R75" i="8"/>
  <c r="H75" i="8"/>
  <c r="S75" i="8"/>
  <c r="T75" i="8" s="1"/>
  <c r="H64" i="8"/>
  <c r="R64" i="8"/>
  <c r="S64" i="8"/>
  <c r="T64" i="8" s="1"/>
  <c r="H72" i="8"/>
  <c r="R72" i="8"/>
  <c r="S72" i="8"/>
  <c r="T72" i="8" s="1"/>
  <c r="S71" i="8"/>
  <c r="T71" i="8" s="1"/>
  <c r="R71" i="8"/>
  <c r="H71" i="8"/>
  <c r="H77" i="8"/>
  <c r="R77" i="8"/>
  <c r="S77" i="8"/>
  <c r="T77" i="8" s="1"/>
  <c r="R67" i="8"/>
  <c r="S67" i="8"/>
  <c r="T67" i="8" s="1"/>
  <c r="H67" i="8"/>
  <c r="R74" i="8"/>
  <c r="H74" i="8"/>
  <c r="S74" i="8"/>
  <c r="T74" i="8" s="1"/>
  <c r="R66" i="8"/>
  <c r="H66" i="8"/>
  <c r="S66" i="8"/>
  <c r="T66" i="8" s="1"/>
  <c r="R80" i="8"/>
  <c r="H80" i="8"/>
  <c r="S80" i="8"/>
  <c r="T80" i="8" s="1"/>
  <c r="H76" i="8"/>
  <c r="S76" i="8"/>
  <c r="T76" i="8" s="1"/>
  <c r="R76" i="8"/>
  <c r="H79" i="8"/>
  <c r="R79" i="8"/>
  <c r="S79" i="8"/>
  <c r="T79" i="8" s="1"/>
  <c r="R73" i="8"/>
  <c r="H73" i="8"/>
  <c r="S73" i="8"/>
  <c r="T73" i="8" s="1"/>
  <c r="H62" i="8"/>
  <c r="S62" i="8"/>
  <c r="T62" i="8" s="1"/>
  <c r="R62" i="8"/>
  <c r="R65" i="8"/>
  <c r="S65" i="8"/>
  <c r="T65" i="8" s="1"/>
  <c r="H65" i="8"/>
  <c r="H68" i="8"/>
  <c r="R68" i="8"/>
  <c r="S68" i="8"/>
  <c r="T68" i="8" s="1"/>
  <c r="G19" i="8"/>
  <c r="L49" i="8"/>
  <c r="G29" i="8"/>
  <c r="L53" i="8"/>
  <c r="L58" i="8"/>
  <c r="L52" i="8"/>
  <c r="L57" i="8"/>
  <c r="L51" i="8"/>
  <c r="L55" i="8"/>
  <c r="L54" i="8"/>
  <c r="L50" i="8"/>
  <c r="L47" i="8"/>
  <c r="L48" i="8"/>
  <c r="L56" i="8"/>
  <c r="L59" i="8"/>
  <c r="G5" i="8" l="1"/>
  <c r="R19" i="32"/>
  <c r="Q19" i="32"/>
  <c r="I81" i="8" l="1"/>
  <c r="J81" i="8"/>
  <c r="I82" i="8"/>
  <c r="K81" i="8"/>
  <c r="J82" i="8"/>
  <c r="K82" i="8"/>
  <c r="I76" i="8"/>
  <c r="J74" i="8"/>
  <c r="I77" i="8"/>
  <c r="K79" i="8"/>
  <c r="K80" i="8"/>
  <c r="I67" i="8"/>
  <c r="K69" i="8"/>
  <c r="J77" i="8"/>
  <c r="K66" i="8"/>
  <c r="J68" i="8"/>
  <c r="I73" i="8"/>
  <c r="K75" i="8"/>
  <c r="J79" i="8"/>
  <c r="I63" i="8"/>
  <c r="J64" i="8"/>
  <c r="K65" i="8"/>
  <c r="I62" i="8"/>
  <c r="J63" i="8"/>
  <c r="K64" i="8"/>
  <c r="I71" i="8"/>
  <c r="I72" i="8"/>
  <c r="J73" i="8"/>
  <c r="K74" i="8"/>
  <c r="J62" i="8"/>
  <c r="K63" i="8"/>
  <c r="I70" i="8"/>
  <c r="J71" i="8"/>
  <c r="J72" i="8"/>
  <c r="K73" i="8"/>
  <c r="I80" i="8"/>
  <c r="I79" i="8"/>
  <c r="J80" i="8"/>
  <c r="K62" i="8"/>
  <c r="I69" i="8"/>
  <c r="J70" i="8"/>
  <c r="K71" i="8"/>
  <c r="K72" i="8"/>
  <c r="I68" i="8"/>
  <c r="J69" i="8"/>
  <c r="K70" i="8"/>
  <c r="I65" i="8"/>
  <c r="I66" i="8"/>
  <c r="J67" i="8"/>
  <c r="K68" i="8"/>
  <c r="I75" i="8"/>
  <c r="J76" i="8"/>
  <c r="K77" i="8"/>
  <c r="I64" i="8"/>
  <c r="J65" i="8"/>
  <c r="J66" i="8"/>
  <c r="K67" i="8"/>
  <c r="I74" i="8"/>
  <c r="J75" i="8"/>
  <c r="K76" i="8"/>
  <c r="G13" i="8"/>
  <c r="G20" i="8"/>
  <c r="G23" i="8"/>
  <c r="G10" i="8"/>
  <c r="G21" i="8"/>
  <c r="G11" i="8"/>
  <c r="G18" i="8"/>
  <c r="G9" i="8"/>
  <c r="I6" i="8"/>
  <c r="K6" i="8"/>
  <c r="J6" i="8"/>
  <c r="G7" i="8"/>
  <c r="G8" i="8"/>
  <c r="G61" i="8"/>
  <c r="R61" i="8" s="1"/>
  <c r="G15" i="8"/>
  <c r="G14" i="8"/>
  <c r="G12" i="8"/>
  <c r="G60" i="8"/>
  <c r="H60" i="8" s="1"/>
  <c r="G17" i="8"/>
  <c r="G39" i="8"/>
  <c r="N23" i="8"/>
  <c r="Q23" i="8"/>
  <c r="J23" i="8"/>
  <c r="K23" i="8"/>
  <c r="N60" i="8"/>
  <c r="Q60" i="8"/>
  <c r="I61" i="8"/>
  <c r="K61" i="8"/>
  <c r="J61" i="8"/>
  <c r="N61" i="8"/>
  <c r="Q61" i="8"/>
  <c r="K60" i="8"/>
  <c r="J60" i="8"/>
  <c r="I60" i="8"/>
  <c r="W83" i="33"/>
  <c r="V83" i="33"/>
  <c r="S83" i="33"/>
  <c r="S79" i="33"/>
  <c r="G79" i="33"/>
  <c r="G75" i="33"/>
  <c r="G74" i="33"/>
  <c r="G70" i="33"/>
  <c r="G69" i="33"/>
  <c r="G68" i="33"/>
  <c r="G64" i="33"/>
  <c r="G63" i="33"/>
  <c r="G62" i="33"/>
  <c r="G61" i="33"/>
  <c r="G60" i="33"/>
  <c r="G59" i="33"/>
  <c r="G55" i="33"/>
  <c r="G51" i="33"/>
  <c r="G47" i="33"/>
  <c r="G46" i="33"/>
  <c r="G42" i="33"/>
  <c r="G41" i="33"/>
  <c r="G40" i="33"/>
  <c r="G39" i="33"/>
  <c r="G38" i="33"/>
  <c r="G37" i="33"/>
  <c r="G36" i="33"/>
  <c r="G35" i="33"/>
  <c r="G31" i="33"/>
  <c r="G30" i="33"/>
  <c r="G29" i="33"/>
  <c r="G28" i="33"/>
  <c r="G27" i="33"/>
  <c r="G26" i="33"/>
  <c r="G25" i="33"/>
  <c r="G24" i="33"/>
  <c r="G23" i="33"/>
  <c r="G18" i="33"/>
  <c r="G17" i="33"/>
  <c r="G16" i="33"/>
  <c r="G11" i="33"/>
  <c r="G7" i="33"/>
  <c r="G6" i="33"/>
  <c r="P256" i="32"/>
  <c r="U83" i="33" s="1"/>
  <c r="AE249" i="32"/>
  <c r="AF249" i="32" s="1"/>
  <c r="X249" i="32"/>
  <c r="Y249" i="32" s="1"/>
  <c r="Q249" i="32"/>
  <c r="R249" i="32" s="1"/>
  <c r="AE248" i="32"/>
  <c r="AF248" i="32" s="1"/>
  <c r="X248" i="32"/>
  <c r="Y248" i="32" s="1"/>
  <c r="Q248" i="32"/>
  <c r="R248" i="32" s="1"/>
  <c r="AE247" i="32"/>
  <c r="AF247" i="32" s="1"/>
  <c r="Y247" i="32"/>
  <c r="X247" i="32"/>
  <c r="Q247" i="32"/>
  <c r="R247" i="32" s="1"/>
  <c r="AE246" i="32"/>
  <c r="AF246" i="32" s="1"/>
  <c r="X246" i="32"/>
  <c r="Y246" i="32" s="1"/>
  <c r="Q246" i="32"/>
  <c r="R246" i="32" s="1"/>
  <c r="AE245" i="32"/>
  <c r="AF245" i="32" s="1"/>
  <c r="X245" i="32"/>
  <c r="Y245" i="32" s="1"/>
  <c r="Q245" i="32"/>
  <c r="R245" i="32" s="1"/>
  <c r="AF244" i="32"/>
  <c r="AE244" i="32"/>
  <c r="X244" i="32"/>
  <c r="Y244" i="32" s="1"/>
  <c r="P243" i="32"/>
  <c r="E243" i="32"/>
  <c r="I75" i="33" s="1"/>
  <c r="AE242" i="32"/>
  <c r="AF242" i="32" s="1"/>
  <c r="X242" i="32"/>
  <c r="Y242" i="32" s="1"/>
  <c r="R242" i="32"/>
  <c r="Q242" i="32"/>
  <c r="AE241" i="32"/>
  <c r="AF241" i="32" s="1"/>
  <c r="Q241" i="32"/>
  <c r="R241" i="32" s="1"/>
  <c r="R243" i="32" s="1"/>
  <c r="W240" i="32"/>
  <c r="G240" i="32" s="1"/>
  <c r="J74" i="33" s="1"/>
  <c r="AE239" i="32"/>
  <c r="AF239" i="32" s="1"/>
  <c r="Y239" i="32"/>
  <c r="X239" i="32"/>
  <c r="Q239" i="32"/>
  <c r="R239" i="32" s="1"/>
  <c r="AE238" i="32"/>
  <c r="AF238" i="32" s="1"/>
  <c r="X238" i="32"/>
  <c r="Y238" i="32" s="1"/>
  <c r="Q238" i="32"/>
  <c r="R238" i="32" s="1"/>
  <c r="AE237" i="32"/>
  <c r="AF237" i="32" s="1"/>
  <c r="X237" i="32"/>
  <c r="Y237" i="32" s="1"/>
  <c r="Q237" i="32"/>
  <c r="R237" i="32" s="1"/>
  <c r="AF236" i="32"/>
  <c r="AE236" i="32"/>
  <c r="X236" i="32"/>
  <c r="Y236" i="32" s="1"/>
  <c r="AD235" i="32"/>
  <c r="K70" i="33" s="1"/>
  <c r="W235" i="32"/>
  <c r="J70" i="33" s="1"/>
  <c r="P235" i="32"/>
  <c r="I70" i="33" s="1"/>
  <c r="AE221" i="32"/>
  <c r="AF221" i="32" s="1"/>
  <c r="X221" i="32"/>
  <c r="Y221" i="32" s="1"/>
  <c r="Q221" i="32"/>
  <c r="R221" i="32" s="1"/>
  <c r="AE220" i="32"/>
  <c r="AF220" i="32" s="1"/>
  <c r="X220" i="32"/>
  <c r="Y220" i="32" s="1"/>
  <c r="R220" i="32"/>
  <c r="Q220" i="32"/>
  <c r="AE219" i="32"/>
  <c r="AF219" i="32" s="1"/>
  <c r="X219" i="32"/>
  <c r="Y219" i="32" s="1"/>
  <c r="R219" i="32"/>
  <c r="Q219" i="32"/>
  <c r="AE218" i="32"/>
  <c r="AF218" i="32" s="1"/>
  <c r="X218" i="32"/>
  <c r="Y218" i="32" s="1"/>
  <c r="Q218" i="32"/>
  <c r="R218" i="32" s="1"/>
  <c r="AE217" i="32"/>
  <c r="AF217" i="32" s="1"/>
  <c r="Y217" i="32"/>
  <c r="X217" i="32"/>
  <c r="Q217" i="32"/>
  <c r="R217" i="32" s="1"/>
  <c r="AE216" i="32"/>
  <c r="AF216" i="32" s="1"/>
  <c r="Y216" i="32"/>
  <c r="X216" i="32"/>
  <c r="Q216" i="32"/>
  <c r="R216" i="32" s="1"/>
  <c r="AE215" i="32"/>
  <c r="AF215" i="32" s="1"/>
  <c r="AD222" i="32"/>
  <c r="I222" i="32" s="1"/>
  <c r="K69" i="33" s="1"/>
  <c r="X215" i="32"/>
  <c r="Y215" i="32" s="1"/>
  <c r="Q215" i="32"/>
  <c r="R215" i="32" s="1"/>
  <c r="AE214" i="32"/>
  <c r="AF214" i="32" s="1"/>
  <c r="X214" i="32"/>
  <c r="Y214" i="32" s="1"/>
  <c r="Q214" i="32"/>
  <c r="R214" i="32" s="1"/>
  <c r="AF213" i="32"/>
  <c r="AE213" i="32"/>
  <c r="X213" i="32"/>
  <c r="Y213" i="32" s="1"/>
  <c r="Q213" i="32"/>
  <c r="R213" i="32" s="1"/>
  <c r="AE212" i="32"/>
  <c r="AF212" i="32" s="1"/>
  <c r="X212" i="32"/>
  <c r="Y212" i="32" s="1"/>
  <c r="R212" i="32"/>
  <c r="Q212" i="32"/>
  <c r="AE211" i="32"/>
  <c r="AF211" i="32" s="1"/>
  <c r="X211" i="32"/>
  <c r="Y211" i="32" s="1"/>
  <c r="R211" i="32"/>
  <c r="Q211" i="32"/>
  <c r="AE210" i="32"/>
  <c r="AF210" i="32" s="1"/>
  <c r="W209" i="32"/>
  <c r="G209" i="32" s="1"/>
  <c r="J68" i="33" s="1"/>
  <c r="AE208" i="32"/>
  <c r="AF208" i="32" s="1"/>
  <c r="Y208" i="32"/>
  <c r="X208" i="32"/>
  <c r="Q208" i="32"/>
  <c r="R208" i="32" s="1"/>
  <c r="AE207" i="32"/>
  <c r="AF207" i="32" s="1"/>
  <c r="X207" i="32"/>
  <c r="Y207" i="32" s="1"/>
  <c r="Q207" i="32"/>
  <c r="R207" i="32" s="1"/>
  <c r="AF206" i="32"/>
  <c r="AE206" i="32"/>
  <c r="X206" i="32"/>
  <c r="Y206" i="32" s="1"/>
  <c r="Q206" i="32"/>
  <c r="R206" i="32" s="1"/>
  <c r="AF205" i="32"/>
  <c r="AE205" i="32"/>
  <c r="X205" i="32"/>
  <c r="Y205" i="32" s="1"/>
  <c r="Q205" i="32"/>
  <c r="R205" i="32" s="1"/>
  <c r="AE204" i="32"/>
  <c r="AF204" i="32" s="1"/>
  <c r="X204" i="32"/>
  <c r="Y204" i="32" s="1"/>
  <c r="R204" i="32"/>
  <c r="Q204" i="32"/>
  <c r="AE203" i="32"/>
  <c r="AF203" i="32" s="1"/>
  <c r="X203" i="32"/>
  <c r="Y203" i="32" s="1"/>
  <c r="R203" i="32"/>
  <c r="Q203" i="32"/>
  <c r="AE202" i="32"/>
  <c r="AF202" i="32" s="1"/>
  <c r="X202" i="32"/>
  <c r="Y202" i="32" s="1"/>
  <c r="Q202" i="32"/>
  <c r="R202" i="32" s="1"/>
  <c r="AE201" i="32"/>
  <c r="AF201" i="32" s="1"/>
  <c r="Y201" i="32"/>
  <c r="X201" i="32"/>
  <c r="Q201" i="32"/>
  <c r="R201" i="32" s="1"/>
  <c r="AE200" i="32"/>
  <c r="AF200" i="32" s="1"/>
  <c r="Y200" i="32"/>
  <c r="X200" i="32"/>
  <c r="Q200" i="32"/>
  <c r="R200" i="32" s="1"/>
  <c r="AE199" i="32"/>
  <c r="AF199" i="32" s="1"/>
  <c r="X199" i="32"/>
  <c r="Y199" i="32" s="1"/>
  <c r="Q199" i="32"/>
  <c r="R199" i="32" s="1"/>
  <c r="AF198" i="32"/>
  <c r="AE198" i="32"/>
  <c r="X198" i="32"/>
  <c r="Y198" i="32" s="1"/>
  <c r="Q198" i="32"/>
  <c r="R198" i="32" s="1"/>
  <c r="AD209" i="32"/>
  <c r="I209" i="32" s="1"/>
  <c r="K68" i="33" s="1"/>
  <c r="X197" i="32"/>
  <c r="Y197" i="32" s="1"/>
  <c r="I196" i="32"/>
  <c r="K64" i="33" s="1"/>
  <c r="AE195" i="32"/>
  <c r="AF195" i="32" s="1"/>
  <c r="X195" i="32"/>
  <c r="Y195" i="32" s="1"/>
  <c r="R195" i="32"/>
  <c r="Q195" i="32"/>
  <c r="AE194" i="32"/>
  <c r="AF194" i="32" s="1"/>
  <c r="AD196" i="32"/>
  <c r="X194" i="32"/>
  <c r="Y194" i="32" s="1"/>
  <c r="Y196" i="32" s="1"/>
  <c r="P196" i="32"/>
  <c r="E196" i="32" s="1"/>
  <c r="I64" i="33" s="1"/>
  <c r="W193" i="32"/>
  <c r="G193" i="32" s="1"/>
  <c r="J63" i="33" s="1"/>
  <c r="R193" i="32"/>
  <c r="AE192" i="32"/>
  <c r="AF192" i="32" s="1"/>
  <c r="X192" i="32"/>
  <c r="Y192" i="32" s="1"/>
  <c r="R192" i="32"/>
  <c r="Q192" i="32"/>
  <c r="AE191" i="32"/>
  <c r="AF191" i="32" s="1"/>
  <c r="AF193" i="32" s="1"/>
  <c r="AD193" i="32"/>
  <c r="I193" i="32" s="1"/>
  <c r="K63" i="33" s="1"/>
  <c r="X191" i="32"/>
  <c r="Y191" i="32" s="1"/>
  <c r="Q191" i="32"/>
  <c r="R191" i="32" s="1"/>
  <c r="AD190" i="32"/>
  <c r="I190" i="32" s="1"/>
  <c r="K62" i="33" s="1"/>
  <c r="AE189" i="32"/>
  <c r="AF189" i="32" s="1"/>
  <c r="Y189" i="32"/>
  <c r="X189" i="32"/>
  <c r="AE188" i="32"/>
  <c r="AF188" i="32" s="1"/>
  <c r="X188" i="32"/>
  <c r="Y188" i="32" s="1"/>
  <c r="Y190" i="32" s="1"/>
  <c r="R188" i="32"/>
  <c r="Q188" i="32"/>
  <c r="AD187" i="32"/>
  <c r="P187" i="32"/>
  <c r="E187" i="32" s="1"/>
  <c r="I61" i="33" s="1"/>
  <c r="I187" i="32"/>
  <c r="K61" i="33" s="1"/>
  <c r="AF186" i="32"/>
  <c r="AE186" i="32"/>
  <c r="X186" i="32"/>
  <c r="Y186" i="32" s="1"/>
  <c r="W187" i="32"/>
  <c r="G187" i="32" s="1"/>
  <c r="J61" i="33" s="1"/>
  <c r="Q186" i="32"/>
  <c r="R186" i="32" s="1"/>
  <c r="AE185" i="32"/>
  <c r="AF185" i="32" s="1"/>
  <c r="AF187" i="32" s="1"/>
  <c r="Y185" i="32"/>
  <c r="Y187" i="32" s="1"/>
  <c r="X185" i="32"/>
  <c r="Q185" i="32"/>
  <c r="R185" i="32" s="1"/>
  <c r="R187" i="32" s="1"/>
  <c r="W184" i="32"/>
  <c r="G184" i="32" s="1"/>
  <c r="J60" i="33" s="1"/>
  <c r="X183" i="32"/>
  <c r="Y183" i="32" s="1"/>
  <c r="Y184" i="32" s="1"/>
  <c r="Q183" i="32"/>
  <c r="R183" i="32" s="1"/>
  <c r="AF182" i="32"/>
  <c r="AE182" i="32"/>
  <c r="X182" i="32"/>
  <c r="Y182" i="32" s="1"/>
  <c r="AF181" i="32"/>
  <c r="P181" i="32"/>
  <c r="E181" i="32"/>
  <c r="I59" i="33" s="1"/>
  <c r="AE180" i="32"/>
  <c r="AF180" i="32" s="1"/>
  <c r="X180" i="32"/>
  <c r="Y180" i="32" s="1"/>
  <c r="Q180" i="32"/>
  <c r="R180" i="32" s="1"/>
  <c r="AE179" i="32"/>
  <c r="AF179" i="32" s="1"/>
  <c r="AD181" i="32"/>
  <c r="I181" i="32" s="1"/>
  <c r="K59" i="33" s="1"/>
  <c r="R179" i="32"/>
  <c r="Q179" i="32"/>
  <c r="W178" i="32"/>
  <c r="G178" i="32" s="1"/>
  <c r="J55" i="33" s="1"/>
  <c r="R178" i="32"/>
  <c r="P178" i="32"/>
  <c r="E178" i="32" s="1"/>
  <c r="I55" i="33" s="1"/>
  <c r="AE177" i="32"/>
  <c r="AF177" i="32" s="1"/>
  <c r="Y177" i="32"/>
  <c r="X177" i="32"/>
  <c r="Q177" i="32"/>
  <c r="R177" i="32" s="1"/>
  <c r="Y176" i="32"/>
  <c r="X176" i="32"/>
  <c r="R176" i="32"/>
  <c r="Q176" i="32"/>
  <c r="AD175" i="32"/>
  <c r="I175" i="32" s="1"/>
  <c r="K51" i="33" s="1"/>
  <c r="AF174" i="32"/>
  <c r="AE174" i="32"/>
  <c r="X174" i="32"/>
  <c r="Y174" i="32" s="1"/>
  <c r="Q174" i="32"/>
  <c r="R174" i="32" s="1"/>
  <c r="AF173" i="32"/>
  <c r="AE173" i="32"/>
  <c r="Y173" i="32"/>
  <c r="X173" i="32"/>
  <c r="Q173" i="32"/>
  <c r="R173" i="32" s="1"/>
  <c r="AE172" i="32"/>
  <c r="AF172" i="32" s="1"/>
  <c r="X172" i="32"/>
  <c r="Y172" i="32" s="1"/>
  <c r="R172" i="32"/>
  <c r="Q172" i="32"/>
  <c r="AE171" i="32"/>
  <c r="AF171" i="32" s="1"/>
  <c r="X171" i="32"/>
  <c r="Y171" i="32" s="1"/>
  <c r="R171" i="32"/>
  <c r="Q171" i="32"/>
  <c r="AF170" i="32"/>
  <c r="AE170" i="32"/>
  <c r="X170" i="32"/>
  <c r="Y170" i="32" s="1"/>
  <c r="AE169" i="32"/>
  <c r="AF169" i="32" s="1"/>
  <c r="X169" i="32"/>
  <c r="Y169" i="32" s="1"/>
  <c r="Q169" i="32"/>
  <c r="R169" i="32" s="1"/>
  <c r="AE168" i="32"/>
  <c r="AF168" i="32" s="1"/>
  <c r="Y168" i="32"/>
  <c r="X168" i="32"/>
  <c r="Q168" i="32"/>
  <c r="R168" i="32" s="1"/>
  <c r="AE167" i="32"/>
  <c r="AF167" i="32" s="1"/>
  <c r="R167" i="32"/>
  <c r="Q167" i="32"/>
  <c r="AD166" i="32"/>
  <c r="I166" i="32" s="1"/>
  <c r="K47" i="33" s="1"/>
  <c r="P166" i="32"/>
  <c r="E166" i="32" s="1"/>
  <c r="I47" i="33" s="1"/>
  <c r="AE165" i="32"/>
  <c r="AF165" i="32" s="1"/>
  <c r="Y165" i="32"/>
  <c r="X165" i="32"/>
  <c r="R165" i="32"/>
  <c r="Q165" i="32"/>
  <c r="AE164" i="32"/>
  <c r="AF164" i="32" s="1"/>
  <c r="AF166" i="32" s="1"/>
  <c r="Y164" i="32"/>
  <c r="X164" i="32"/>
  <c r="Q164" i="32"/>
  <c r="R164" i="32" s="1"/>
  <c r="AE163" i="32"/>
  <c r="AF163" i="32" s="1"/>
  <c r="R163" i="32"/>
  <c r="Q163" i="32"/>
  <c r="AF161" i="32"/>
  <c r="AE161" i="32"/>
  <c r="Y161" i="32"/>
  <c r="X161" i="32"/>
  <c r="Q161" i="32"/>
  <c r="R161" i="32" s="1"/>
  <c r="AE160" i="32"/>
  <c r="AF160" i="32" s="1"/>
  <c r="X160" i="32"/>
  <c r="Y160" i="32" s="1"/>
  <c r="R160" i="32"/>
  <c r="Q160" i="32"/>
  <c r="AE159" i="32"/>
  <c r="AF159" i="32" s="1"/>
  <c r="AF162" i="32" s="1"/>
  <c r="AD162" i="32"/>
  <c r="I162" i="32" s="1"/>
  <c r="K46" i="33" s="1"/>
  <c r="X159" i="32"/>
  <c r="Y159" i="32" s="1"/>
  <c r="R159" i="32"/>
  <c r="R162" i="32" s="1"/>
  <c r="Q159" i="32"/>
  <c r="P158" i="32"/>
  <c r="E158" i="32" s="1"/>
  <c r="I42" i="33" s="1"/>
  <c r="AF157" i="32"/>
  <c r="AE157" i="32"/>
  <c r="X157" i="32"/>
  <c r="Y157" i="32" s="1"/>
  <c r="Q157" i="32"/>
  <c r="R157" i="32" s="1"/>
  <c r="AE156" i="32"/>
  <c r="AF156" i="32" s="1"/>
  <c r="X156" i="32"/>
  <c r="Y156" i="32" s="1"/>
  <c r="R156" i="32"/>
  <c r="Q156" i="32"/>
  <c r="AF155" i="32"/>
  <c r="AF158" i="32" s="1"/>
  <c r="AE155" i="32"/>
  <c r="AD158" i="32"/>
  <c r="I158" i="32" s="1"/>
  <c r="K42" i="33" s="1"/>
  <c r="X155" i="32"/>
  <c r="Y155" i="32" s="1"/>
  <c r="Q155" i="32"/>
  <c r="R155" i="32" s="1"/>
  <c r="W154" i="32"/>
  <c r="G154" i="32" s="1"/>
  <c r="J41" i="33" s="1"/>
  <c r="AE153" i="32"/>
  <c r="AF153" i="32" s="1"/>
  <c r="X153" i="32"/>
  <c r="Y153" i="32" s="1"/>
  <c r="Q153" i="32"/>
  <c r="R153" i="32" s="1"/>
  <c r="AE152" i="32"/>
  <c r="AF152" i="32" s="1"/>
  <c r="X152" i="32"/>
  <c r="Y152" i="32" s="1"/>
  <c r="Q152" i="32"/>
  <c r="R152" i="32" s="1"/>
  <c r="AF151" i="32"/>
  <c r="AE151" i="32"/>
  <c r="Y151" i="32"/>
  <c r="Y154" i="32" s="1"/>
  <c r="X151" i="32"/>
  <c r="AE149" i="32"/>
  <c r="AF149" i="32" s="1"/>
  <c r="AF150" i="32" s="1"/>
  <c r="AD150" i="32"/>
  <c r="I150" i="32" s="1"/>
  <c r="K40" i="33" s="1"/>
  <c r="X149" i="32"/>
  <c r="Y149" i="32" s="1"/>
  <c r="R149" i="32"/>
  <c r="Q149" i="32"/>
  <c r="AF148" i="32"/>
  <c r="AE148" i="32"/>
  <c r="X148" i="32"/>
  <c r="Y148" i="32" s="1"/>
  <c r="Q148" i="32"/>
  <c r="R148" i="32" s="1"/>
  <c r="AF147" i="32"/>
  <c r="AE147" i="32"/>
  <c r="X147" i="32"/>
  <c r="Y147" i="32" s="1"/>
  <c r="Q147" i="32"/>
  <c r="R147" i="32" s="1"/>
  <c r="P150" i="32"/>
  <c r="E150" i="32" s="1"/>
  <c r="I40" i="33" s="1"/>
  <c r="W146" i="32"/>
  <c r="G146" i="32" s="1"/>
  <c r="J39" i="33" s="1"/>
  <c r="AE145" i="32"/>
  <c r="AF145" i="32" s="1"/>
  <c r="X145" i="32"/>
  <c r="Y145" i="32" s="1"/>
  <c r="Q145" i="32"/>
  <c r="R145" i="32" s="1"/>
  <c r="AE144" i="32"/>
  <c r="AF144" i="32" s="1"/>
  <c r="X144" i="32"/>
  <c r="Y144" i="32" s="1"/>
  <c r="Q144" i="32"/>
  <c r="R144" i="32" s="1"/>
  <c r="AF143" i="32"/>
  <c r="AE143" i="32"/>
  <c r="Y143" i="32"/>
  <c r="X143" i="32"/>
  <c r="AE141" i="32"/>
  <c r="AF141" i="32" s="1"/>
  <c r="AD142" i="32"/>
  <c r="I142" i="32" s="1"/>
  <c r="K38" i="33" s="1"/>
  <c r="X141" i="32"/>
  <c r="Y141" i="32" s="1"/>
  <c r="R141" i="32"/>
  <c r="Q141" i="32"/>
  <c r="AF140" i="32"/>
  <c r="AE140" i="32"/>
  <c r="X140" i="32"/>
  <c r="Y140" i="32" s="1"/>
  <c r="Q140" i="32"/>
  <c r="R140" i="32" s="1"/>
  <c r="AF139" i="32"/>
  <c r="AE139" i="32"/>
  <c r="X139" i="32"/>
  <c r="Y139" i="32" s="1"/>
  <c r="Q139" i="32"/>
  <c r="R139" i="32" s="1"/>
  <c r="R142" i="32" s="1"/>
  <c r="P142" i="32"/>
  <c r="E142" i="32" s="1"/>
  <c r="I38" i="33" s="1"/>
  <c r="W138" i="32"/>
  <c r="G138" i="32" s="1"/>
  <c r="J37" i="33" s="1"/>
  <c r="AE137" i="32"/>
  <c r="AF137" i="32" s="1"/>
  <c r="X137" i="32"/>
  <c r="Y137" i="32" s="1"/>
  <c r="Q137" i="32"/>
  <c r="R137" i="32" s="1"/>
  <c r="AE136" i="32"/>
  <c r="AF136" i="32" s="1"/>
  <c r="X136" i="32"/>
  <c r="Y136" i="32" s="1"/>
  <c r="Q136" i="32"/>
  <c r="R136" i="32" s="1"/>
  <c r="AF135" i="32"/>
  <c r="AE135" i="32"/>
  <c r="Y135" i="32"/>
  <c r="X135" i="32"/>
  <c r="AE133" i="32"/>
  <c r="AF133" i="32" s="1"/>
  <c r="AD134" i="32"/>
  <c r="I134" i="32" s="1"/>
  <c r="K36" i="33" s="1"/>
  <c r="X133" i="32"/>
  <c r="Y133" i="32" s="1"/>
  <c r="R133" i="32"/>
  <c r="Q133" i="32"/>
  <c r="AF132" i="32"/>
  <c r="AF134" i="32" s="1"/>
  <c r="AE132" i="32"/>
  <c r="X132" i="32"/>
  <c r="Y132" i="32" s="1"/>
  <c r="Q132" i="32"/>
  <c r="R132" i="32" s="1"/>
  <c r="AF131" i="32"/>
  <c r="AE131" i="32"/>
  <c r="W134" i="32"/>
  <c r="G134" i="32" s="1"/>
  <c r="J36" i="33" s="1"/>
  <c r="Q131" i="32"/>
  <c r="R131" i="32" s="1"/>
  <c r="W130" i="32"/>
  <c r="G130" i="32" s="1"/>
  <c r="J35" i="33" s="1"/>
  <c r="AE129" i="32"/>
  <c r="AF129" i="32" s="1"/>
  <c r="X129" i="32"/>
  <c r="Y129" i="32" s="1"/>
  <c r="Q129" i="32"/>
  <c r="R129" i="32" s="1"/>
  <c r="AE128" i="32"/>
  <c r="AF128" i="32" s="1"/>
  <c r="X128" i="32"/>
  <c r="Y128" i="32" s="1"/>
  <c r="Q128" i="32"/>
  <c r="R128" i="32" s="1"/>
  <c r="AE127" i="32"/>
  <c r="AF127" i="32" s="1"/>
  <c r="AF130" i="32" s="1"/>
  <c r="Y127" i="32"/>
  <c r="X127" i="32"/>
  <c r="AE125" i="32"/>
  <c r="AF125" i="32" s="1"/>
  <c r="X125" i="32"/>
  <c r="Y125" i="32" s="1"/>
  <c r="R125" i="32"/>
  <c r="Q125" i="32"/>
  <c r="AF124" i="32"/>
  <c r="AE124" i="32"/>
  <c r="X124" i="32"/>
  <c r="Y124" i="32" s="1"/>
  <c r="Q124" i="32"/>
  <c r="R124" i="32" s="1"/>
  <c r="AF123" i="32"/>
  <c r="AE123" i="32"/>
  <c r="X123" i="32"/>
  <c r="Y123" i="32" s="1"/>
  <c r="Q123" i="32"/>
  <c r="R123" i="32" s="1"/>
  <c r="AE122" i="32"/>
  <c r="AF122" i="32" s="1"/>
  <c r="X122" i="32"/>
  <c r="Y122" i="32" s="1"/>
  <c r="R122" i="32"/>
  <c r="Q122" i="32"/>
  <c r="AE121" i="32"/>
  <c r="AF121" i="32" s="1"/>
  <c r="Y121" i="32"/>
  <c r="X121" i="32"/>
  <c r="Q121" i="32"/>
  <c r="R121" i="32" s="1"/>
  <c r="AE120" i="32"/>
  <c r="AF120" i="32" s="1"/>
  <c r="X120" i="32"/>
  <c r="Y120" i="32" s="1"/>
  <c r="Q120" i="32"/>
  <c r="R120" i="32" s="1"/>
  <c r="AF119" i="32"/>
  <c r="AE119" i="32"/>
  <c r="Y119" i="32"/>
  <c r="Y126" i="32" s="1"/>
  <c r="X119" i="32"/>
  <c r="Q119" i="32"/>
  <c r="R119" i="32" s="1"/>
  <c r="X118" i="32"/>
  <c r="Y118" i="32" s="1"/>
  <c r="AD116" i="32"/>
  <c r="I116" i="32"/>
  <c r="K30" i="33" s="1"/>
  <c r="G116" i="32"/>
  <c r="J30" i="33" s="1"/>
  <c r="AF115" i="32"/>
  <c r="AE115" i="32"/>
  <c r="X115" i="32"/>
  <c r="Y115" i="32" s="1"/>
  <c r="R115" i="32"/>
  <c r="Q115" i="32"/>
  <c r="AE114" i="32"/>
  <c r="AF114" i="32" s="1"/>
  <c r="X114" i="32"/>
  <c r="Y114" i="32" s="1"/>
  <c r="Q114" i="32"/>
  <c r="R114" i="32" s="1"/>
  <c r="AE113" i="32"/>
  <c r="AF113" i="32" s="1"/>
  <c r="Y113" i="32"/>
  <c r="X113" i="32"/>
  <c r="W116" i="32"/>
  <c r="R113" i="32"/>
  <c r="R116" i="32" s="1"/>
  <c r="Q113" i="32"/>
  <c r="P116" i="32"/>
  <c r="E116" i="32" s="1"/>
  <c r="I30" i="33" s="1"/>
  <c r="W112" i="32"/>
  <c r="G112" i="32" s="1"/>
  <c r="J29" i="33" s="1"/>
  <c r="AE111" i="32"/>
  <c r="AF111" i="32" s="1"/>
  <c r="X111" i="32"/>
  <c r="Y111" i="32" s="1"/>
  <c r="Q111" i="32"/>
  <c r="R111" i="32" s="1"/>
  <c r="AE110" i="32"/>
  <c r="AF110" i="32" s="1"/>
  <c r="X110" i="32"/>
  <c r="Y110" i="32" s="1"/>
  <c r="Q110" i="32"/>
  <c r="R110" i="32" s="1"/>
  <c r="Y109" i="32"/>
  <c r="Y112" i="32" s="1"/>
  <c r="X109" i="32"/>
  <c r="AD108" i="32"/>
  <c r="I108" i="32" s="1"/>
  <c r="K28" i="33" s="1"/>
  <c r="AF107" i="32"/>
  <c r="AE107" i="32"/>
  <c r="X107" i="32"/>
  <c r="Y107" i="32" s="1"/>
  <c r="Q107" i="32"/>
  <c r="R107" i="32" s="1"/>
  <c r="AF106" i="32"/>
  <c r="AE106" i="32"/>
  <c r="X106" i="32"/>
  <c r="Y106" i="32" s="1"/>
  <c r="Q106" i="32"/>
  <c r="R106" i="32" s="1"/>
  <c r="AE105" i="32"/>
  <c r="AF105" i="32" s="1"/>
  <c r="AF108" i="32" s="1"/>
  <c r="X105" i="32"/>
  <c r="Y105" i="32" s="1"/>
  <c r="Y108" i="32" s="1"/>
  <c r="Q105" i="32"/>
  <c r="R105" i="32" s="1"/>
  <c r="P108" i="32"/>
  <c r="E108" i="32" s="1"/>
  <c r="I28" i="33" s="1"/>
  <c r="AE103" i="32"/>
  <c r="AF103" i="32" s="1"/>
  <c r="Q103" i="32"/>
  <c r="R103" i="32" s="1"/>
  <c r="AF102" i="32"/>
  <c r="AE102" i="32"/>
  <c r="Y102" i="32"/>
  <c r="X102" i="32"/>
  <c r="Q102" i="32"/>
  <c r="R102" i="32" s="1"/>
  <c r="Y101" i="32"/>
  <c r="X101" i="32"/>
  <c r="AD100" i="32"/>
  <c r="I100" i="32" s="1"/>
  <c r="K26" i="33" s="1"/>
  <c r="AE99" i="32"/>
  <c r="AF99" i="32" s="1"/>
  <c r="X99" i="32"/>
  <c r="Y99" i="32" s="1"/>
  <c r="R99" i="32"/>
  <c r="Q99" i="32"/>
  <c r="AF98" i="32"/>
  <c r="AE98" i="32"/>
  <c r="X98" i="32"/>
  <c r="Y98" i="32" s="1"/>
  <c r="Q98" i="32"/>
  <c r="R98" i="32" s="1"/>
  <c r="AE97" i="32"/>
  <c r="AF97" i="32" s="1"/>
  <c r="Y97" i="32"/>
  <c r="Y100" i="32" s="1"/>
  <c r="X97" i="32"/>
  <c r="R97" i="32"/>
  <c r="Q97" i="32"/>
  <c r="AE95" i="32"/>
  <c r="AF95" i="32" s="1"/>
  <c r="W96" i="32"/>
  <c r="G96" i="32" s="1"/>
  <c r="J25" i="33" s="1"/>
  <c r="Q95" i="32"/>
  <c r="R95" i="32" s="1"/>
  <c r="AE94" i="32"/>
  <c r="AF94" i="32" s="1"/>
  <c r="X94" i="32"/>
  <c r="Y94" i="32" s="1"/>
  <c r="Q94" i="32"/>
  <c r="R94" i="32" s="1"/>
  <c r="Y93" i="32"/>
  <c r="X93" i="32"/>
  <c r="Q93" i="32"/>
  <c r="R93" i="32" s="1"/>
  <c r="AD92" i="32"/>
  <c r="I92" i="32" s="1"/>
  <c r="K24" i="33" s="1"/>
  <c r="Y92" i="32"/>
  <c r="G92" i="32"/>
  <c r="J24" i="33" s="1"/>
  <c r="AE91" i="32"/>
  <c r="AF91" i="32" s="1"/>
  <c r="X91" i="32"/>
  <c r="Y91" i="32" s="1"/>
  <c r="Q91" i="32"/>
  <c r="R91" i="32" s="1"/>
  <c r="AF90" i="32"/>
  <c r="AE90" i="32"/>
  <c r="X90" i="32"/>
  <c r="Y90" i="32" s="1"/>
  <c r="Q90" i="32"/>
  <c r="R90" i="32" s="1"/>
  <c r="AF89" i="32"/>
  <c r="AF92" i="32" s="1"/>
  <c r="AE89" i="32"/>
  <c r="X89" i="32"/>
  <c r="Y89" i="32" s="1"/>
  <c r="W92" i="32"/>
  <c r="Q89" i="32"/>
  <c r="R89" i="32" s="1"/>
  <c r="R92" i="32" s="1"/>
  <c r="P92" i="32"/>
  <c r="E92" i="32" s="1"/>
  <c r="I24" i="33" s="1"/>
  <c r="AE87" i="32"/>
  <c r="AF87" i="32" s="1"/>
  <c r="Q87" i="32"/>
  <c r="R87" i="32" s="1"/>
  <c r="AF86" i="32"/>
  <c r="AE86" i="32"/>
  <c r="Y86" i="32"/>
  <c r="X86" i="32"/>
  <c r="Q86" i="32"/>
  <c r="R86" i="32" s="1"/>
  <c r="X85" i="32"/>
  <c r="Y85" i="32" s="1"/>
  <c r="P88" i="32"/>
  <c r="E88" i="32" s="1"/>
  <c r="I23" i="33" s="1"/>
  <c r="AD84" i="32"/>
  <c r="I84" i="32" s="1"/>
  <c r="AE83" i="32"/>
  <c r="AF83" i="32" s="1"/>
  <c r="X83" i="32"/>
  <c r="Y83" i="32" s="1"/>
  <c r="Q83" i="32"/>
  <c r="R83" i="32" s="1"/>
  <c r="AE82" i="32"/>
  <c r="AF82" i="32" s="1"/>
  <c r="AF84" i="32" s="1"/>
  <c r="W84" i="32"/>
  <c r="G84" i="32" s="1"/>
  <c r="Q82" i="32"/>
  <c r="R82" i="32" s="1"/>
  <c r="R84" i="32" s="1"/>
  <c r="AE80" i="32"/>
  <c r="AF80" i="32" s="1"/>
  <c r="X80" i="32"/>
  <c r="Y80" i="32" s="1"/>
  <c r="Q80" i="32"/>
  <c r="R80" i="32" s="1"/>
  <c r="AE79" i="32"/>
  <c r="AF79" i="32" s="1"/>
  <c r="X79" i="32"/>
  <c r="Y79" i="32" s="1"/>
  <c r="Q79" i="32"/>
  <c r="R79" i="32" s="1"/>
  <c r="AE78" i="32"/>
  <c r="AF78" i="32" s="1"/>
  <c r="X78" i="32"/>
  <c r="Y78" i="32" s="1"/>
  <c r="Q78" i="32"/>
  <c r="R78" i="32" s="1"/>
  <c r="AE77" i="32"/>
  <c r="AF77" i="32" s="1"/>
  <c r="X77" i="32"/>
  <c r="Y77" i="32" s="1"/>
  <c r="Q77" i="32"/>
  <c r="R77" i="32" s="1"/>
  <c r="AE76" i="32"/>
  <c r="AF76" i="32" s="1"/>
  <c r="X76" i="32"/>
  <c r="Y76" i="32" s="1"/>
  <c r="Q76" i="32"/>
  <c r="R76" i="32" s="1"/>
  <c r="AE75" i="32"/>
  <c r="AF75" i="32" s="1"/>
  <c r="X75" i="32"/>
  <c r="Y75" i="32" s="1"/>
  <c r="Q75" i="32"/>
  <c r="R75" i="32" s="1"/>
  <c r="AE74" i="32"/>
  <c r="AF74" i="32" s="1"/>
  <c r="X74" i="32"/>
  <c r="Y74" i="32" s="1"/>
  <c r="Q74" i="32"/>
  <c r="R74" i="32" s="1"/>
  <c r="AE73" i="32"/>
  <c r="AF73" i="32" s="1"/>
  <c r="X73" i="32"/>
  <c r="Y73" i="32" s="1"/>
  <c r="Q73" i="32"/>
  <c r="R73" i="32" s="1"/>
  <c r="AE72" i="32"/>
  <c r="AF72" i="32" s="1"/>
  <c r="X72" i="32"/>
  <c r="Y72" i="32" s="1"/>
  <c r="AE70" i="32"/>
  <c r="AF70" i="32" s="1"/>
  <c r="X70" i="32"/>
  <c r="Y70" i="32" s="1"/>
  <c r="Q70" i="32"/>
  <c r="R70" i="32" s="1"/>
  <c r="AE69" i="32"/>
  <c r="AF69" i="32" s="1"/>
  <c r="X69" i="32"/>
  <c r="Y69" i="32" s="1"/>
  <c r="Q69" i="32"/>
  <c r="R69" i="32" s="1"/>
  <c r="AE68" i="32"/>
  <c r="AF68" i="32" s="1"/>
  <c r="X68" i="32"/>
  <c r="Y68" i="32" s="1"/>
  <c r="Q68" i="32"/>
  <c r="R68" i="32" s="1"/>
  <c r="AE67" i="32"/>
  <c r="AF67" i="32" s="1"/>
  <c r="X67" i="32"/>
  <c r="Y67" i="32" s="1"/>
  <c r="Q67" i="32"/>
  <c r="R67" i="32" s="1"/>
  <c r="AE66" i="32"/>
  <c r="AF66" i="32" s="1"/>
  <c r="X66" i="32"/>
  <c r="Y66" i="32" s="1"/>
  <c r="Q66" i="32"/>
  <c r="R66" i="32" s="1"/>
  <c r="AE65" i="32"/>
  <c r="AF65" i="32" s="1"/>
  <c r="X65" i="32"/>
  <c r="Y65" i="32" s="1"/>
  <c r="Q65" i="32"/>
  <c r="R65" i="32" s="1"/>
  <c r="AE64" i="32"/>
  <c r="AF64" i="32" s="1"/>
  <c r="X64" i="32"/>
  <c r="Y64" i="32" s="1"/>
  <c r="Q64" i="32"/>
  <c r="R64" i="32" s="1"/>
  <c r="AE63" i="32"/>
  <c r="AF63" i="32" s="1"/>
  <c r="X63" i="32"/>
  <c r="Y63" i="32" s="1"/>
  <c r="AE62" i="32"/>
  <c r="AF62" i="32" s="1"/>
  <c r="AD71" i="32"/>
  <c r="I71" i="32" s="1"/>
  <c r="K17" i="33" s="1"/>
  <c r="X62" i="32"/>
  <c r="Y62" i="32" s="1"/>
  <c r="W71" i="32"/>
  <c r="G71" i="32" s="1"/>
  <c r="J17" i="33" s="1"/>
  <c r="Q62" i="32"/>
  <c r="R62" i="32" s="1"/>
  <c r="AE60" i="32"/>
  <c r="AF60" i="32" s="1"/>
  <c r="X60" i="32"/>
  <c r="Y60" i="32" s="1"/>
  <c r="Q60" i="32"/>
  <c r="R60" i="32" s="1"/>
  <c r="AE59" i="32"/>
  <c r="AF59" i="32" s="1"/>
  <c r="Y59" i="32"/>
  <c r="X59" i="32"/>
  <c r="Q59" i="32"/>
  <c r="R59" i="32" s="1"/>
  <c r="AE58" i="32"/>
  <c r="AF58" i="32" s="1"/>
  <c r="X58" i="32"/>
  <c r="Y58" i="32" s="1"/>
  <c r="Q58" i="32"/>
  <c r="R58" i="32" s="1"/>
  <c r="AE57" i="32"/>
  <c r="AF57" i="32" s="1"/>
  <c r="X57" i="32"/>
  <c r="Y57" i="32" s="1"/>
  <c r="Q57" i="32"/>
  <c r="R57" i="32" s="1"/>
  <c r="AE56" i="32"/>
  <c r="AF56" i="32" s="1"/>
  <c r="X56" i="32"/>
  <c r="Y56" i="32" s="1"/>
  <c r="Q56" i="32"/>
  <c r="R56" i="32" s="1"/>
  <c r="AF55" i="32"/>
  <c r="AE55" i="32"/>
  <c r="X55" i="32"/>
  <c r="Y55" i="32" s="1"/>
  <c r="Q55" i="32"/>
  <c r="R55" i="32" s="1"/>
  <c r="AE54" i="32"/>
  <c r="AF54" i="32" s="1"/>
  <c r="X54" i="32"/>
  <c r="Y54" i="32" s="1"/>
  <c r="R54" i="32"/>
  <c r="Q54" i="32"/>
  <c r="AE53" i="32"/>
  <c r="AF53" i="32" s="1"/>
  <c r="X53" i="32"/>
  <c r="Y53" i="32" s="1"/>
  <c r="R53" i="32"/>
  <c r="Q53" i="32"/>
  <c r="X52" i="32"/>
  <c r="Y52" i="32" s="1"/>
  <c r="Q52" i="32"/>
  <c r="R52" i="32" s="1"/>
  <c r="Y50" i="32"/>
  <c r="X50" i="32"/>
  <c r="Q50" i="32"/>
  <c r="R50" i="32" s="1"/>
  <c r="AD51" i="32"/>
  <c r="V18" i="33" s="1"/>
  <c r="Y49" i="32"/>
  <c r="X49" i="32"/>
  <c r="Q49" i="32"/>
  <c r="R49" i="32" s="1"/>
  <c r="AF48" i="32"/>
  <c r="Y47" i="32"/>
  <c r="X47" i="32"/>
  <c r="Q47" i="32"/>
  <c r="R47" i="32" s="1"/>
  <c r="AD48" i="32"/>
  <c r="W48" i="32"/>
  <c r="Q46" i="32"/>
  <c r="R46" i="32" s="1"/>
  <c r="X45" i="32"/>
  <c r="Y45" i="32" s="1"/>
  <c r="Q45" i="32"/>
  <c r="R45" i="32" s="1"/>
  <c r="X44" i="32"/>
  <c r="Y44" i="32" s="1"/>
  <c r="R44" i="32"/>
  <c r="Q44" i="32"/>
  <c r="I43" i="32"/>
  <c r="G43" i="32"/>
  <c r="Q42" i="32"/>
  <c r="R42" i="32" s="1"/>
  <c r="Q41" i="32"/>
  <c r="R41" i="32" s="1"/>
  <c r="Q40" i="32"/>
  <c r="R40" i="32" s="1"/>
  <c r="Q39" i="32"/>
  <c r="R39" i="32" s="1"/>
  <c r="AE36" i="32"/>
  <c r="AF36" i="32" s="1"/>
  <c r="X36" i="32"/>
  <c r="Y36" i="32" s="1"/>
  <c r="Q36" i="32"/>
  <c r="R36" i="32" s="1"/>
  <c r="AE35" i="32"/>
  <c r="AF35" i="32" s="1"/>
  <c r="X35" i="32"/>
  <c r="Y35" i="32" s="1"/>
  <c r="Q35" i="32"/>
  <c r="R35" i="32" s="1"/>
  <c r="AE34" i="32"/>
  <c r="AF34" i="32" s="1"/>
  <c r="X34" i="32"/>
  <c r="Y34" i="32" s="1"/>
  <c r="Q34" i="32"/>
  <c r="R34" i="32" s="1"/>
  <c r="AE33" i="32"/>
  <c r="AF33" i="32" s="1"/>
  <c r="AF37" i="32" s="1"/>
  <c r="AD37" i="32"/>
  <c r="I37" i="32" s="1"/>
  <c r="K11" i="33" s="1"/>
  <c r="X33" i="32"/>
  <c r="Y33" i="32" s="1"/>
  <c r="Y37" i="32" s="1"/>
  <c r="Q33" i="32"/>
  <c r="R33" i="32" s="1"/>
  <c r="W32" i="32"/>
  <c r="G32" i="32" s="1"/>
  <c r="J7" i="33" s="1"/>
  <c r="AE31" i="32"/>
  <c r="AF31" i="32" s="1"/>
  <c r="X31" i="32"/>
  <c r="Y31" i="32" s="1"/>
  <c r="Q31" i="32"/>
  <c r="R31" i="32" s="1"/>
  <c r="AE30" i="32"/>
  <c r="AF30" i="32" s="1"/>
  <c r="X30" i="32"/>
  <c r="Y30" i="32" s="1"/>
  <c r="Q30" i="32"/>
  <c r="R30" i="32" s="1"/>
  <c r="AE29" i="32"/>
  <c r="AF29" i="32" s="1"/>
  <c r="X29" i="32"/>
  <c r="Y29" i="32" s="1"/>
  <c r="Q29" i="32"/>
  <c r="R29" i="32" s="1"/>
  <c r="AE28" i="32"/>
  <c r="AF28" i="32" s="1"/>
  <c r="X28" i="32"/>
  <c r="Y28" i="32" s="1"/>
  <c r="Q28" i="32"/>
  <c r="R28" i="32" s="1"/>
  <c r="AE27" i="32"/>
  <c r="AF27" i="32" s="1"/>
  <c r="X27" i="32"/>
  <c r="Y27" i="32" s="1"/>
  <c r="R27" i="32"/>
  <c r="Q27" i="32"/>
  <c r="AE26" i="32"/>
  <c r="AF26" i="32" s="1"/>
  <c r="X26" i="32"/>
  <c r="Y26" i="32" s="1"/>
  <c r="Q26" i="32"/>
  <c r="R26" i="32" s="1"/>
  <c r="AE25" i="32"/>
  <c r="AF25" i="32" s="1"/>
  <c r="Y25" i="32"/>
  <c r="X25" i="32"/>
  <c r="Q25" i="32"/>
  <c r="R25" i="32" s="1"/>
  <c r="AE24" i="32"/>
  <c r="AF24" i="32" s="1"/>
  <c r="X24" i="32"/>
  <c r="Y24" i="32" s="1"/>
  <c r="Q24" i="32"/>
  <c r="R24" i="32" s="1"/>
  <c r="AE23" i="32"/>
  <c r="AF23" i="32" s="1"/>
  <c r="X23" i="32"/>
  <c r="Y23" i="32" s="1"/>
  <c r="Q23" i="32"/>
  <c r="R23" i="32" s="1"/>
  <c r="AE22" i="32"/>
  <c r="AF22" i="32" s="1"/>
  <c r="X22" i="32"/>
  <c r="Y22" i="32" s="1"/>
  <c r="Q22" i="32"/>
  <c r="R22" i="32" s="1"/>
  <c r="AF21" i="32"/>
  <c r="AE21" i="32"/>
  <c r="X21" i="32"/>
  <c r="Y21" i="32" s="1"/>
  <c r="Q21" i="32"/>
  <c r="R21" i="32" s="1"/>
  <c r="AE20" i="32"/>
  <c r="AF20" i="32" s="1"/>
  <c r="X20" i="32"/>
  <c r="Y20" i="32" s="1"/>
  <c r="R20" i="32"/>
  <c r="Q20" i="32"/>
  <c r="AE19" i="32"/>
  <c r="AF19" i="32" s="1"/>
  <c r="X19" i="32"/>
  <c r="Y19" i="32" s="1"/>
  <c r="AE18" i="32"/>
  <c r="AF18" i="32" s="1"/>
  <c r="X18" i="32"/>
  <c r="Y18" i="32" s="1"/>
  <c r="Q18" i="32"/>
  <c r="R18" i="32" s="1"/>
  <c r="AE16" i="32"/>
  <c r="AF16" i="32" s="1"/>
  <c r="Y16" i="32"/>
  <c r="X16" i="32"/>
  <c r="Q16" i="32"/>
  <c r="R16" i="32" s="1"/>
  <c r="AE15" i="32"/>
  <c r="AF15" i="32" s="1"/>
  <c r="X15" i="32"/>
  <c r="Y15" i="32" s="1"/>
  <c r="Q15" i="32"/>
  <c r="R15" i="32" s="1"/>
  <c r="AF14" i="32"/>
  <c r="AE14" i="32"/>
  <c r="X14" i="32"/>
  <c r="Y14" i="32" s="1"/>
  <c r="Q14" i="32"/>
  <c r="R14" i="32" s="1"/>
  <c r="AE13" i="32"/>
  <c r="AF13" i="32" s="1"/>
  <c r="X13" i="32"/>
  <c r="Y13" i="32" s="1"/>
  <c r="Q13" i="32"/>
  <c r="R13" i="32" s="1"/>
  <c r="AE12" i="32"/>
  <c r="AF12" i="32" s="1"/>
  <c r="X12" i="32"/>
  <c r="Y12" i="32" s="1"/>
  <c r="Q12" i="32"/>
  <c r="R12" i="32" s="1"/>
  <c r="AE11" i="32"/>
  <c r="AF11" i="32" s="1"/>
  <c r="X11" i="32"/>
  <c r="Y11" i="32" s="1"/>
  <c r="Q11" i="32"/>
  <c r="R11" i="32" s="1"/>
  <c r="AE10" i="32"/>
  <c r="AF10" i="32" s="1"/>
  <c r="X10" i="32"/>
  <c r="Y10" i="32" s="1"/>
  <c r="Q10" i="32"/>
  <c r="R10" i="32" s="1"/>
  <c r="AE9" i="32"/>
  <c r="AF9" i="32" s="1"/>
  <c r="X9" i="32"/>
  <c r="Y9" i="32" s="1"/>
  <c r="Q9" i="32"/>
  <c r="R9" i="32" s="1"/>
  <c r="AE8" i="32"/>
  <c r="AF8" i="32" s="1"/>
  <c r="Y8" i="32"/>
  <c r="X8" i="32"/>
  <c r="Q8" i="32"/>
  <c r="R8" i="32" s="1"/>
  <c r="AE7" i="32"/>
  <c r="AF7" i="32" s="1"/>
  <c r="X7" i="32"/>
  <c r="Y7" i="32" s="1"/>
  <c r="Q7" i="32"/>
  <c r="R7" i="32" s="1"/>
  <c r="AF6" i="32"/>
  <c r="AE6" i="32"/>
  <c r="X6" i="32"/>
  <c r="Y6" i="32" s="1"/>
  <c r="Q6" i="32"/>
  <c r="R6" i="32" s="1"/>
  <c r="AE5" i="32"/>
  <c r="AF5" i="32" s="1"/>
  <c r="X5" i="32"/>
  <c r="Y5" i="32" s="1"/>
  <c r="Q5" i="32"/>
  <c r="R5" i="32" s="1"/>
  <c r="AE4" i="32"/>
  <c r="AF4" i="32" s="1"/>
  <c r="X4" i="32"/>
  <c r="Y4" i="32" s="1"/>
  <c r="Q4" i="32"/>
  <c r="R4" i="32" s="1"/>
  <c r="AE3" i="32"/>
  <c r="AF3" i="32" s="1"/>
  <c r="X3" i="32"/>
  <c r="Y3" i="32" s="1"/>
  <c r="A3" i="32" a="1"/>
  <c r="A3" i="32" s="1"/>
  <c r="L77" i="8" l="1"/>
  <c r="L74" i="8"/>
  <c r="L82" i="8"/>
  <c r="L79" i="8"/>
  <c r="L81" i="8"/>
  <c r="L64" i="8"/>
  <c r="L72" i="8"/>
  <c r="L66" i="8"/>
  <c r="L69" i="8"/>
  <c r="L67" i="8"/>
  <c r="L71" i="8"/>
  <c r="L65" i="8"/>
  <c r="L70" i="8"/>
  <c r="L62" i="8"/>
  <c r="L76" i="8"/>
  <c r="L68" i="8"/>
  <c r="L75" i="8"/>
  <c r="L80" i="8"/>
  <c r="L73" i="8"/>
  <c r="L63" i="8"/>
  <c r="R23" i="8"/>
  <c r="H23" i="8"/>
  <c r="I23" i="8"/>
  <c r="L23" i="8" s="1"/>
  <c r="S23" i="8"/>
  <c r="T23" i="8" s="1"/>
  <c r="L6" i="8"/>
  <c r="G16" i="8"/>
  <c r="H61" i="8"/>
  <c r="S61" i="8"/>
  <c r="T61" i="8" s="1"/>
  <c r="R60" i="8"/>
  <c r="S60" i="8"/>
  <c r="T60" i="8" s="1"/>
  <c r="L61" i="8"/>
  <c r="L60" i="8"/>
  <c r="U17" i="33"/>
  <c r="G48" i="32"/>
  <c r="AF71" i="32"/>
  <c r="Y32" i="32"/>
  <c r="Y48" i="32"/>
  <c r="Y43" i="32"/>
  <c r="R37" i="32"/>
  <c r="R43" i="32" s="1"/>
  <c r="P43" i="32"/>
  <c r="Q38" i="32"/>
  <c r="R38" i="32" s="1"/>
  <c r="X46" i="32"/>
  <c r="Y46" i="32" s="1"/>
  <c r="AF81" i="32"/>
  <c r="W104" i="32"/>
  <c r="G104" i="32" s="1"/>
  <c r="J27" i="33" s="1"/>
  <c r="X103" i="32"/>
  <c r="Y103" i="32" s="1"/>
  <c r="Y81" i="32"/>
  <c r="W37" i="32"/>
  <c r="G37" i="32" s="1"/>
  <c r="J11" i="33" s="1"/>
  <c r="V17" i="33"/>
  <c r="I48" i="32"/>
  <c r="Q63" i="32"/>
  <c r="R63" i="32" s="1"/>
  <c r="P71" i="32"/>
  <c r="E71" i="32" s="1"/>
  <c r="I17" i="33" s="1"/>
  <c r="P138" i="32"/>
  <c r="E138" i="32" s="1"/>
  <c r="I37" i="33" s="1"/>
  <c r="Q135" i="32"/>
  <c r="R135" i="32" s="1"/>
  <c r="R138" i="32" s="1"/>
  <c r="Y61" i="32"/>
  <c r="Y71" i="32"/>
  <c r="AD81" i="32"/>
  <c r="I81" i="32" s="1"/>
  <c r="K18" i="33" s="1"/>
  <c r="W17" i="32"/>
  <c r="G17" i="32" s="1"/>
  <c r="J6" i="33" s="1"/>
  <c r="R32" i="32"/>
  <c r="AF43" i="32"/>
  <c r="P61" i="32"/>
  <c r="E61" i="32" s="1"/>
  <c r="I16" i="33" s="1"/>
  <c r="X87" i="32"/>
  <c r="Y87" i="32" s="1"/>
  <c r="Y88" i="32" s="1"/>
  <c r="W88" i="32"/>
  <c r="G88" i="32" s="1"/>
  <c r="J23" i="33" s="1"/>
  <c r="AF17" i="32"/>
  <c r="AD61" i="32"/>
  <c r="I61" i="32" s="1"/>
  <c r="K16" i="33" s="1"/>
  <c r="P17" i="32"/>
  <c r="E17" i="32" s="1"/>
  <c r="I6" i="33" s="1"/>
  <c r="P104" i="32"/>
  <c r="E104" i="32" s="1"/>
  <c r="I27" i="33" s="1"/>
  <c r="Y104" i="32"/>
  <c r="W126" i="32"/>
  <c r="G126" i="32" s="1"/>
  <c r="J31" i="33" s="1"/>
  <c r="R61" i="32"/>
  <c r="R71" i="32"/>
  <c r="R108" i="32"/>
  <c r="P112" i="32"/>
  <c r="E112" i="32" s="1"/>
  <c r="I29" i="33" s="1"/>
  <c r="Q109" i="32"/>
  <c r="R109" i="32" s="1"/>
  <c r="R112" i="32" s="1"/>
  <c r="Y17" i="32"/>
  <c r="AF32" i="32"/>
  <c r="R48" i="32"/>
  <c r="W61" i="32"/>
  <c r="G61" i="32" s="1"/>
  <c r="J16" i="33" s="1"/>
  <c r="P81" i="32"/>
  <c r="E81" i="32" s="1"/>
  <c r="I18" i="33" s="1"/>
  <c r="Y130" i="32"/>
  <c r="P134" i="32"/>
  <c r="E134" i="32" s="1"/>
  <c r="I36" i="33" s="1"/>
  <c r="AF146" i="32"/>
  <c r="Y158" i="32"/>
  <c r="W222" i="32"/>
  <c r="G222" i="32" s="1"/>
  <c r="J69" i="33" s="1"/>
  <c r="X210" i="32"/>
  <c r="Y210" i="32" s="1"/>
  <c r="Y222" i="32" s="1"/>
  <c r="AD32" i="32"/>
  <c r="I32" i="32" s="1"/>
  <c r="K7" i="33" s="1"/>
  <c r="P51" i="32"/>
  <c r="T18" i="33" s="1"/>
  <c r="Q72" i="32"/>
  <c r="R72" i="32" s="1"/>
  <c r="R81" i="32" s="1"/>
  <c r="X82" i="32"/>
  <c r="Y82" i="32" s="1"/>
  <c r="Y84" i="32" s="1"/>
  <c r="Q85" i="32"/>
  <c r="R85" i="32" s="1"/>
  <c r="R88" i="32" s="1"/>
  <c r="X95" i="32"/>
  <c r="Y95" i="32" s="1"/>
  <c r="Y96" i="32" s="1"/>
  <c r="Q101" i="32"/>
  <c r="R101" i="32" s="1"/>
  <c r="R104" i="32" s="1"/>
  <c r="AD130" i="32"/>
  <c r="I130" i="32" s="1"/>
  <c r="K35" i="33" s="1"/>
  <c r="R134" i="32"/>
  <c r="W142" i="32"/>
  <c r="G142" i="32" s="1"/>
  <c r="J38" i="33" s="1"/>
  <c r="AD154" i="32"/>
  <c r="I154" i="32" s="1"/>
  <c r="K41" i="33" s="1"/>
  <c r="AD17" i="32"/>
  <c r="I17" i="32" s="1"/>
  <c r="K6" i="33" s="1"/>
  <c r="P37" i="32"/>
  <c r="E37" i="32" s="1"/>
  <c r="I11" i="33" s="1"/>
  <c r="W51" i="32"/>
  <c r="U18" i="33" s="1"/>
  <c r="R96" i="32"/>
  <c r="R100" i="32"/>
  <c r="W108" i="32"/>
  <c r="G108" i="32" s="1"/>
  <c r="J28" i="33" s="1"/>
  <c r="Y116" i="32"/>
  <c r="P126" i="32"/>
  <c r="E126" i="32" s="1"/>
  <c r="I31" i="33" s="1"/>
  <c r="Y138" i="32"/>
  <c r="Y142" i="32"/>
  <c r="AF142" i="32"/>
  <c r="P146" i="32"/>
  <c r="E146" i="32" s="1"/>
  <c r="I39" i="33" s="1"/>
  <c r="Q143" i="32"/>
  <c r="R143" i="32" s="1"/>
  <c r="R146" i="32" s="1"/>
  <c r="R166" i="32"/>
  <c r="AF190" i="32"/>
  <c r="AF222" i="32"/>
  <c r="AE52" i="32"/>
  <c r="AF52" i="32" s="1"/>
  <c r="AF61" i="32" s="1"/>
  <c r="W81" i="32"/>
  <c r="G81" i="32" s="1"/>
  <c r="J18" i="33" s="1"/>
  <c r="W100" i="32"/>
  <c r="G100" i="32" s="1"/>
  <c r="J26" i="33" s="1"/>
  <c r="AF116" i="32"/>
  <c r="Q118" i="32"/>
  <c r="R118" i="32" s="1"/>
  <c r="R126" i="32" s="1"/>
  <c r="X131" i="32"/>
  <c r="Y131" i="32" s="1"/>
  <c r="Y134" i="32" s="1"/>
  <c r="AD138" i="32"/>
  <c r="I138" i="32" s="1"/>
  <c r="K37" i="33" s="1"/>
  <c r="R150" i="32"/>
  <c r="AF154" i="32"/>
  <c r="W166" i="32"/>
  <c r="G166" i="32" s="1"/>
  <c r="J47" i="33" s="1"/>
  <c r="X163" i="32"/>
  <c r="Y163" i="32" s="1"/>
  <c r="Y166" i="32" s="1"/>
  <c r="Q170" i="32"/>
  <c r="R170" i="32" s="1"/>
  <c r="P175" i="32"/>
  <c r="E175" i="32" s="1"/>
  <c r="I51" i="33" s="1"/>
  <c r="P190" i="32"/>
  <c r="E190" i="32" s="1"/>
  <c r="I62" i="33" s="1"/>
  <c r="Q189" i="32"/>
  <c r="R189" i="32" s="1"/>
  <c r="R190" i="32" s="1"/>
  <c r="AE109" i="32"/>
  <c r="AF109" i="32" s="1"/>
  <c r="AF112" i="32" s="1"/>
  <c r="AD112" i="32"/>
  <c r="I112" i="32" s="1"/>
  <c r="K29" i="33" s="1"/>
  <c r="W150" i="32"/>
  <c r="G150" i="32" s="1"/>
  <c r="J40" i="33" s="1"/>
  <c r="P100" i="32"/>
  <c r="E100" i="32" s="1"/>
  <c r="I26" i="33" s="1"/>
  <c r="P32" i="32"/>
  <c r="E32" i="32" s="1"/>
  <c r="I7" i="33" s="1"/>
  <c r="P48" i="32"/>
  <c r="AE85" i="32"/>
  <c r="AF85" i="32" s="1"/>
  <c r="AF88" i="32" s="1"/>
  <c r="AD88" i="32"/>
  <c r="I88" i="32" s="1"/>
  <c r="K23" i="33" s="1"/>
  <c r="P96" i="32"/>
  <c r="E96" i="32" s="1"/>
  <c r="I25" i="33" s="1"/>
  <c r="AE101" i="32"/>
  <c r="AF101" i="32" s="1"/>
  <c r="AF104" i="32" s="1"/>
  <c r="AD104" i="32"/>
  <c r="I104" i="32" s="1"/>
  <c r="K27" i="33" s="1"/>
  <c r="AD126" i="32"/>
  <c r="I126" i="32" s="1"/>
  <c r="K31" i="33" s="1"/>
  <c r="AE118" i="32"/>
  <c r="AF118" i="32" s="1"/>
  <c r="AF126" i="32" s="1"/>
  <c r="P130" i="32"/>
  <c r="E130" i="32" s="1"/>
  <c r="I35" i="33" s="1"/>
  <c r="Q127" i="32"/>
  <c r="R127" i="32" s="1"/>
  <c r="R130" i="32" s="1"/>
  <c r="AF138" i="32"/>
  <c r="Y146" i="32"/>
  <c r="Y150" i="32"/>
  <c r="P154" i="32"/>
  <c r="E154" i="32" s="1"/>
  <c r="I41" i="33" s="1"/>
  <c r="Q151" i="32"/>
  <c r="R151" i="32" s="1"/>
  <c r="R154" i="32" s="1"/>
  <c r="R175" i="32"/>
  <c r="Q182" i="32"/>
  <c r="R182" i="32" s="1"/>
  <c r="R184" i="32" s="1"/>
  <c r="P184" i="32"/>
  <c r="E184" i="32" s="1"/>
  <c r="I60" i="33" s="1"/>
  <c r="AD184" i="32"/>
  <c r="I184" i="32" s="1"/>
  <c r="K60" i="33" s="1"/>
  <c r="AE183" i="32"/>
  <c r="AF183" i="32" s="1"/>
  <c r="Q3" i="32"/>
  <c r="R3" i="32" s="1"/>
  <c r="R17" i="32" s="1"/>
  <c r="P84" i="32"/>
  <c r="E84" i="32" s="1"/>
  <c r="AE93" i="32"/>
  <c r="AF93" i="32" s="1"/>
  <c r="AF96" i="32" s="1"/>
  <c r="AD96" i="32"/>
  <c r="I96" i="32" s="1"/>
  <c r="K25" i="33" s="1"/>
  <c r="AF100" i="32"/>
  <c r="AD146" i="32"/>
  <c r="I146" i="32" s="1"/>
  <c r="K39" i="33" s="1"/>
  <c r="R158" i="32"/>
  <c r="P162" i="32"/>
  <c r="E162" i="32" s="1"/>
  <c r="I46" i="33" s="1"/>
  <c r="W175" i="32"/>
  <c r="G175" i="32" s="1"/>
  <c r="J51" i="33" s="1"/>
  <c r="X167" i="32"/>
  <c r="Y167" i="32" s="1"/>
  <c r="Y175" i="32" s="1"/>
  <c r="P209" i="32"/>
  <c r="E209" i="32" s="1"/>
  <c r="I68" i="33" s="1"/>
  <c r="W243" i="32"/>
  <c r="G243" i="32" s="1"/>
  <c r="J75" i="33" s="1"/>
  <c r="X241" i="32"/>
  <c r="Y241" i="32" s="1"/>
  <c r="Y243" i="32" s="1"/>
  <c r="AF196" i="32"/>
  <c r="Q197" i="32"/>
  <c r="R197" i="32" s="1"/>
  <c r="R209" i="32" s="1"/>
  <c r="AF243" i="32"/>
  <c r="W162" i="32"/>
  <c r="G162" i="32" s="1"/>
  <c r="J46" i="33" s="1"/>
  <c r="AF175" i="32"/>
  <c r="R181" i="32"/>
  <c r="Y193" i="32"/>
  <c r="Q236" i="32"/>
  <c r="R236" i="32" s="1"/>
  <c r="R240" i="32" s="1"/>
  <c r="P240" i="32"/>
  <c r="E240" i="32" s="1"/>
  <c r="I74" i="33" s="1"/>
  <c r="AD240" i="32"/>
  <c r="I240" i="32" s="1"/>
  <c r="K74" i="33" s="1"/>
  <c r="P250" i="32"/>
  <c r="E250" i="32" s="1"/>
  <c r="U79" i="33" s="1"/>
  <c r="Q244" i="32"/>
  <c r="R244" i="32" s="1"/>
  <c r="R250" i="32" s="1"/>
  <c r="W181" i="32"/>
  <c r="G181" i="32" s="1"/>
  <c r="J59" i="33" s="1"/>
  <c r="X179" i="32"/>
  <c r="Y179" i="32" s="1"/>
  <c r="Y181" i="32" s="1"/>
  <c r="Y209" i="32"/>
  <c r="Y240" i="32"/>
  <c r="Y250" i="32"/>
  <c r="AF184" i="32"/>
  <c r="AD250" i="32"/>
  <c r="I250" i="32" s="1"/>
  <c r="W79" i="33" s="1"/>
  <c r="Y162" i="32"/>
  <c r="Y178" i="32"/>
  <c r="W158" i="32"/>
  <c r="G158" i="32" s="1"/>
  <c r="J42" i="33" s="1"/>
  <c r="AD178" i="32"/>
  <c r="I178" i="32" s="1"/>
  <c r="K55" i="33" s="1"/>
  <c r="AE176" i="32"/>
  <c r="AF176" i="32" s="1"/>
  <c r="AF178" i="32" s="1"/>
  <c r="W196" i="32"/>
  <c r="G196" i="32" s="1"/>
  <c r="J64" i="33" s="1"/>
  <c r="P222" i="32"/>
  <c r="E222" i="32" s="1"/>
  <c r="I69" i="33" s="1"/>
  <c r="AF240" i="32"/>
  <c r="AF250" i="32"/>
  <c r="W190" i="32"/>
  <c r="G190" i="32" s="1"/>
  <c r="J62" i="33" s="1"/>
  <c r="Q194" i="32"/>
  <c r="R194" i="32" s="1"/>
  <c r="R196" i="32" s="1"/>
  <c r="Q210" i="32"/>
  <c r="R210" i="32" s="1"/>
  <c r="R222" i="32" s="1"/>
  <c r="P193" i="32"/>
  <c r="E193" i="32" s="1"/>
  <c r="I63" i="33" s="1"/>
  <c r="AE197" i="32"/>
  <c r="AF197" i="32" s="1"/>
  <c r="AF209" i="32" s="1"/>
  <c r="AD243" i="32"/>
  <c r="I243" i="32" s="1"/>
  <c r="K75" i="33" s="1"/>
  <c r="W250" i="32"/>
  <c r="G250" i="32" s="1"/>
  <c r="V79" i="33" s="1"/>
  <c r="T17" i="33" l="1"/>
  <c r="E48" i="32"/>
  <c r="T16" i="33"/>
  <c r="E43" i="32"/>
  <c r="I37" i="8" l="1"/>
  <c r="I32" i="8"/>
  <c r="I45" i="8"/>
  <c r="I35" i="8"/>
  <c r="I33" i="8"/>
  <c r="I36" i="8"/>
  <c r="I41" i="8"/>
  <c r="I40" i="8"/>
  <c r="I39" i="8"/>
  <c r="I43" i="8"/>
  <c r="I44" i="8"/>
  <c r="I42" i="8"/>
  <c r="I38" i="8"/>
  <c r="G30" i="8" l="1"/>
  <c r="J27" i="8"/>
  <c r="J24" i="8"/>
  <c r="J45" i="8"/>
  <c r="J36" i="8"/>
  <c r="J38" i="8"/>
  <c r="J41" i="8"/>
  <c r="J46" i="8"/>
  <c r="J44" i="8"/>
  <c r="J40" i="8"/>
  <c r="J39" i="8"/>
  <c r="J43" i="8"/>
  <c r="J34" i="8"/>
  <c r="J42" i="8"/>
  <c r="J29" i="8"/>
  <c r="J35" i="8"/>
  <c r="J37" i="8"/>
  <c r="J31" i="8"/>
  <c r="J30" i="8"/>
  <c r="K35" i="8" l="1"/>
  <c r="K36" i="8"/>
  <c r="K46" i="8"/>
  <c r="K45" i="8"/>
  <c r="K40" i="8"/>
  <c r="K43" i="8"/>
  <c r="K42" i="8"/>
  <c r="K39" i="8"/>
  <c r="K44" i="8"/>
  <c r="K33" i="8"/>
  <c r="K25" i="8"/>
  <c r="K28" i="8"/>
  <c r="K37" i="8"/>
  <c r="K26" i="8"/>
  <c r="K41" i="8"/>
  <c r="K38" i="8"/>
  <c r="K32" i="8"/>
  <c r="L39" i="8" l="1"/>
  <c r="L37" i="8"/>
  <c r="L42" i="8"/>
  <c r="L43" i="8"/>
  <c r="L40" i="8"/>
  <c r="L45" i="8"/>
  <c r="L38" i="8"/>
  <c r="L44" i="8"/>
  <c r="L36" i="8"/>
  <c r="L41" i="8"/>
  <c r="L35" i="8"/>
  <c r="H43" i="8"/>
  <c r="R43" i="8"/>
  <c r="H34" i="8"/>
  <c r="R34" i="8"/>
  <c r="H33" i="8"/>
  <c r="R33" i="8"/>
  <c r="H30" i="8"/>
  <c r="R30" i="8"/>
  <c r="H29" i="8"/>
  <c r="R29" i="8"/>
  <c r="H36" i="8"/>
  <c r="R36" i="8"/>
  <c r="H39" i="8"/>
  <c r="R39" i="8"/>
  <c r="R35" i="8"/>
  <c r="H35" i="8"/>
  <c r="H46" i="8"/>
  <c r="R46" i="8"/>
  <c r="N31" i="8"/>
  <c r="N29" i="8"/>
  <c r="N38" i="8"/>
  <c r="N34" i="8"/>
  <c r="N24" i="8"/>
  <c r="N25" i="8"/>
  <c r="N44" i="8"/>
  <c r="N43" i="8"/>
  <c r="N30" i="8"/>
  <c r="N28" i="8"/>
  <c r="N45" i="8"/>
  <c r="N40" i="8"/>
  <c r="N42" i="8"/>
  <c r="N46" i="8"/>
  <c r="N36" i="8"/>
  <c r="N41" i="8"/>
  <c r="N37" i="8"/>
  <c r="N26" i="8"/>
  <c r="N27" i="8"/>
  <c r="N33" i="8"/>
  <c r="Q42" i="8"/>
  <c r="S42" i="8" s="1"/>
  <c r="T42" i="8" s="1"/>
  <c r="N39" i="8"/>
  <c r="N35" i="8"/>
  <c r="N32" i="8"/>
  <c r="I46" i="8"/>
  <c r="L46" i="8" s="1"/>
  <c r="Q46" i="8"/>
  <c r="S46" i="8" s="1"/>
  <c r="T46" i="8" s="1"/>
  <c r="Q40" i="8"/>
  <c r="S40" i="8" s="1"/>
  <c r="T40" i="8" s="1"/>
  <c r="Q41" i="8"/>
  <c r="S41" i="8" s="1"/>
  <c r="T41" i="8" s="1"/>
  <c r="Q44" i="8"/>
  <c r="S44" i="8" s="1"/>
  <c r="T44" i="8" s="1"/>
  <c r="Q28" i="8"/>
  <c r="S28" i="8" s="1"/>
  <c r="T28" i="8" s="1"/>
  <c r="Q33" i="8"/>
  <c r="S33" i="8" s="1"/>
  <c r="T33" i="8" s="1"/>
  <c r="Q39" i="8"/>
  <c r="S39" i="8" s="1"/>
  <c r="T39" i="8" s="1"/>
  <c r="Q27" i="8"/>
  <c r="S27" i="8" s="1"/>
  <c r="T27" i="8" s="1"/>
  <c r="Q32" i="8"/>
  <c r="S32" i="8" s="1"/>
  <c r="T32" i="8" s="1"/>
  <c r="Q45" i="8"/>
  <c r="S45" i="8" s="1"/>
  <c r="T45" i="8" s="1"/>
  <c r="Q43" i="8"/>
  <c r="S43" i="8" s="1"/>
  <c r="T43" i="8" s="1"/>
  <c r="N20" i="8"/>
  <c r="Q25" i="8"/>
  <c r="S25" i="8" s="1"/>
  <c r="T25" i="8" s="1"/>
  <c r="Q30" i="8"/>
  <c r="S30" i="8" s="1"/>
  <c r="T30" i="8" s="1"/>
  <c r="Q38" i="8"/>
  <c r="S38" i="8" s="1"/>
  <c r="T38" i="8" s="1"/>
  <c r="Q36" i="8"/>
  <c r="S36" i="8" s="1"/>
  <c r="T36" i="8" s="1"/>
  <c r="Q34" i="8"/>
  <c r="S34" i="8" s="1"/>
  <c r="T34" i="8" s="1"/>
  <c r="N19" i="8"/>
  <c r="Q35" i="8"/>
  <c r="S35" i="8" s="1"/>
  <c r="T35" i="8" s="1"/>
  <c r="Q26" i="8"/>
  <c r="S26" i="8" s="1"/>
  <c r="T26" i="8" s="1"/>
  <c r="Q31" i="8"/>
  <c r="S31" i="8" s="1"/>
  <c r="T31" i="8" s="1"/>
  <c r="Q37" i="8"/>
  <c r="S37" i="8" s="1"/>
  <c r="T37" i="8" s="1"/>
  <c r="Q29" i="8"/>
  <c r="S29" i="8" s="1"/>
  <c r="T29" i="8" s="1"/>
  <c r="N22" i="8"/>
  <c r="Q24" i="8"/>
  <c r="S24" i="8" s="1"/>
  <c r="T24" i="8" s="1"/>
  <c r="N21" i="8"/>
  <c r="N18" i="8"/>
  <c r="R31" i="8"/>
  <c r="H31" i="8"/>
  <c r="R24" i="8"/>
  <c r="H24" i="8"/>
  <c r="R44" i="8"/>
  <c r="H44" i="8"/>
  <c r="H37" i="8"/>
  <c r="R37" i="8"/>
  <c r="H42" i="8"/>
  <c r="R42" i="8"/>
  <c r="R40" i="8"/>
  <c r="H40" i="8"/>
  <c r="H28" i="8"/>
  <c r="R28" i="8"/>
  <c r="H38" i="8"/>
  <c r="R38" i="8"/>
  <c r="H41" i="8"/>
  <c r="R41" i="8"/>
  <c r="R27" i="8"/>
  <c r="H27" i="8"/>
  <c r="H45" i="8"/>
  <c r="R45" i="8"/>
  <c r="H26" i="8"/>
  <c r="R26" i="8"/>
  <c r="H32" i="8"/>
  <c r="R32" i="8"/>
  <c r="R25" i="8"/>
  <c r="H25" i="8"/>
  <c r="N17" i="8"/>
  <c r="N16" i="8"/>
  <c r="N15" i="8"/>
  <c r="H22" i="8" l="1"/>
  <c r="R22" i="8"/>
  <c r="H21" i="8"/>
  <c r="R21" i="8"/>
  <c r="R19" i="8"/>
  <c r="H19" i="8"/>
  <c r="R18" i="8"/>
  <c r="H18" i="8"/>
  <c r="H20" i="8"/>
  <c r="R20" i="8"/>
  <c r="N7" i="8"/>
  <c r="N5" i="8" l="1"/>
  <c r="N14" i="8"/>
  <c r="N11" i="8"/>
  <c r="N10" i="8"/>
  <c r="O10" i="8"/>
  <c r="N8" i="8"/>
  <c r="N13" i="8"/>
  <c r="N12" i="8"/>
  <c r="N9" i="8"/>
  <c r="AL26" i="17"/>
  <c r="AK26" i="17"/>
  <c r="AJ26" i="17"/>
  <c r="AI26" i="17"/>
  <c r="AH26" i="17"/>
  <c r="AG26" i="17"/>
  <c r="AF26" i="17"/>
  <c r="AE26" i="17"/>
  <c r="AD26" i="17"/>
  <c r="AC26" i="17"/>
  <c r="AB26" i="17"/>
  <c r="AA26" i="17"/>
  <c r="Z26" i="17"/>
  <c r="Y26" i="17"/>
  <c r="X26" i="17"/>
  <c r="W26" i="17"/>
  <c r="V26" i="17"/>
  <c r="U26" i="17"/>
  <c r="T26" i="17"/>
  <c r="S26" i="17"/>
  <c r="R30" i="17"/>
  <c r="Q30" i="17"/>
  <c r="P30" i="17"/>
  <c r="O30" i="17"/>
  <c r="N30" i="17"/>
  <c r="M30" i="17"/>
  <c r="L26" i="17"/>
  <c r="K26" i="17"/>
  <c r="J26" i="17"/>
  <c r="I26" i="17"/>
  <c r="H26" i="17"/>
  <c r="G26" i="17"/>
  <c r="F26" i="17"/>
  <c r="E26" i="17"/>
  <c r="D26" i="17"/>
  <c r="C26" i="17"/>
  <c r="AI834" i="11"/>
  <c r="AH834" i="11"/>
  <c r="AG834" i="11"/>
  <c r="AF834" i="11"/>
  <c r="AE834" i="11"/>
  <c r="AD834" i="11"/>
  <c r="AC834" i="11"/>
  <c r="AB834" i="11"/>
  <c r="AA834" i="11"/>
  <c r="Z834" i="11"/>
  <c r="Y834" i="11"/>
  <c r="X834" i="11"/>
  <c r="W834" i="11"/>
  <c r="V834" i="11"/>
  <c r="U834" i="11"/>
  <c r="T834" i="11"/>
  <c r="S834" i="11"/>
  <c r="R834" i="11"/>
  <c r="Q834" i="11"/>
  <c r="P834" i="11"/>
  <c r="O834" i="11"/>
  <c r="N834" i="11"/>
  <c r="M834" i="11"/>
  <c r="L834" i="11"/>
  <c r="K834" i="11"/>
  <c r="J834" i="11"/>
  <c r="I834" i="11"/>
  <c r="AM753" i="11"/>
  <c r="AL753" i="11"/>
  <c r="AK753" i="11"/>
  <c r="AJ753" i="11"/>
  <c r="H753" i="11"/>
  <c r="G753" i="11"/>
  <c r="F753" i="11"/>
  <c r="E753" i="11"/>
  <c r="D753" i="11"/>
  <c r="C753" i="11"/>
  <c r="B753" i="11"/>
  <c r="A753" i="11"/>
  <c r="AM752" i="11"/>
  <c r="AL752" i="11"/>
  <c r="AK752" i="11"/>
  <c r="AJ752" i="11"/>
  <c r="H752" i="11"/>
  <c r="G752" i="11"/>
  <c r="F752" i="11"/>
  <c r="E752" i="11"/>
  <c r="D752" i="11"/>
  <c r="C752" i="11"/>
  <c r="B752" i="11"/>
  <c r="A752" i="11"/>
  <c r="AM751" i="11"/>
  <c r="AL751" i="11"/>
  <c r="AK751" i="11"/>
  <c r="AJ751" i="11"/>
  <c r="H751" i="11"/>
  <c r="G751" i="11"/>
  <c r="F751" i="11"/>
  <c r="E751" i="11"/>
  <c r="D751" i="11"/>
  <c r="C751" i="11"/>
  <c r="B751" i="11"/>
  <c r="A751" i="11"/>
  <c r="AM750" i="11"/>
  <c r="AL750" i="11"/>
  <c r="AK750" i="11"/>
  <c r="AJ750" i="11"/>
  <c r="H750" i="11"/>
  <c r="G750" i="11"/>
  <c r="F750" i="11"/>
  <c r="E750" i="11"/>
  <c r="D750" i="11"/>
  <c r="C750" i="11"/>
  <c r="B750" i="11"/>
  <c r="A750" i="11"/>
  <c r="AM749" i="11"/>
  <c r="AL749" i="11"/>
  <c r="AK749" i="11"/>
  <c r="AJ749" i="11"/>
  <c r="H749" i="11"/>
  <c r="G749" i="11"/>
  <c r="F749" i="11"/>
  <c r="E749" i="11"/>
  <c r="D749" i="11"/>
  <c r="C749" i="11"/>
  <c r="B749" i="11"/>
  <c r="A749" i="11"/>
  <c r="AM748" i="11"/>
  <c r="AL748" i="11"/>
  <c r="AK748" i="11"/>
  <c r="AJ748" i="11"/>
  <c r="H748" i="11"/>
  <c r="G748" i="11"/>
  <c r="F748" i="11"/>
  <c r="E748" i="11"/>
  <c r="D748" i="11"/>
  <c r="C748" i="11"/>
  <c r="B748" i="11"/>
  <c r="A748" i="11"/>
  <c r="AM747" i="11"/>
  <c r="AL747" i="11"/>
  <c r="AK747" i="11"/>
  <c r="AJ747" i="11"/>
  <c r="H747" i="11"/>
  <c r="G747" i="11"/>
  <c r="F747" i="11"/>
  <c r="E747" i="11"/>
  <c r="D747" i="11"/>
  <c r="C747" i="11"/>
  <c r="B747" i="11"/>
  <c r="A747" i="11"/>
  <c r="AM746" i="11"/>
  <c r="AL746" i="11"/>
  <c r="AK746" i="11"/>
  <c r="AJ746" i="11"/>
  <c r="H746" i="11"/>
  <c r="G746" i="11"/>
  <c r="F746" i="11"/>
  <c r="E746" i="11"/>
  <c r="D746" i="11"/>
  <c r="C746" i="11"/>
  <c r="B746" i="11"/>
  <c r="A746" i="11"/>
  <c r="AM745" i="11"/>
  <c r="AL745" i="11"/>
  <c r="AK745" i="11"/>
  <c r="AJ745" i="11"/>
  <c r="H745" i="11"/>
  <c r="G745" i="11"/>
  <c r="F745" i="11"/>
  <c r="E745" i="11"/>
  <c r="D745" i="11"/>
  <c r="C745" i="11"/>
  <c r="B745" i="11"/>
  <c r="A745" i="11"/>
  <c r="AM744" i="11"/>
  <c r="AL744" i="11"/>
  <c r="AK744" i="11"/>
  <c r="AJ744" i="11"/>
  <c r="H744" i="11"/>
  <c r="G744" i="11"/>
  <c r="F744" i="11"/>
  <c r="E744" i="11"/>
  <c r="D744" i="11"/>
  <c r="C744" i="11"/>
  <c r="B744" i="11"/>
  <c r="A744" i="11"/>
  <c r="AM743" i="11"/>
  <c r="AL743" i="11"/>
  <c r="AK743" i="11"/>
  <c r="AJ743" i="11"/>
  <c r="H743" i="11"/>
  <c r="G743" i="11"/>
  <c r="F743" i="11"/>
  <c r="E743" i="11"/>
  <c r="D743" i="11"/>
  <c r="C743" i="11"/>
  <c r="B743" i="11"/>
  <c r="A743" i="11"/>
  <c r="AM742" i="11"/>
  <c r="AL742" i="11"/>
  <c r="AK742" i="11"/>
  <c r="AJ742" i="11"/>
  <c r="H742" i="11"/>
  <c r="G742" i="11"/>
  <c r="F742" i="11"/>
  <c r="E742" i="11"/>
  <c r="D742" i="11"/>
  <c r="C742" i="11"/>
  <c r="B742" i="11"/>
  <c r="A742" i="11"/>
  <c r="AM741" i="11"/>
  <c r="AL741" i="11"/>
  <c r="AK741" i="11"/>
  <c r="AJ741" i="11"/>
  <c r="H741" i="11"/>
  <c r="G741" i="11"/>
  <c r="F741" i="11"/>
  <c r="E741" i="11"/>
  <c r="D741" i="11"/>
  <c r="C741" i="11"/>
  <c r="B741" i="11"/>
  <c r="A741" i="11"/>
  <c r="AM740" i="11"/>
  <c r="AL740" i="11"/>
  <c r="AK740" i="11"/>
  <c r="AJ740" i="11"/>
  <c r="H740" i="11"/>
  <c r="G740" i="11"/>
  <c r="F740" i="11"/>
  <c r="E740" i="11"/>
  <c r="D740" i="11"/>
  <c r="C740" i="11"/>
  <c r="B740" i="11"/>
  <c r="A740" i="11"/>
  <c r="AM739" i="11"/>
  <c r="AL739" i="11"/>
  <c r="AK739" i="11"/>
  <c r="AJ739" i="11"/>
  <c r="H739" i="11"/>
  <c r="G739" i="11"/>
  <c r="F739" i="11"/>
  <c r="E739" i="11"/>
  <c r="D739" i="11"/>
  <c r="C739" i="11"/>
  <c r="B739" i="11"/>
  <c r="A739" i="11"/>
  <c r="AM738" i="11"/>
  <c r="AL738" i="11"/>
  <c r="AK738" i="11"/>
  <c r="AJ738" i="11"/>
  <c r="H738" i="11"/>
  <c r="G738" i="11"/>
  <c r="F738" i="11"/>
  <c r="E738" i="11"/>
  <c r="D738" i="11"/>
  <c r="C738" i="11"/>
  <c r="B738" i="11"/>
  <c r="A738" i="11"/>
  <c r="AM737" i="11"/>
  <c r="AL737" i="11"/>
  <c r="AK737" i="11"/>
  <c r="AJ737" i="11"/>
  <c r="H737" i="11"/>
  <c r="G737" i="11"/>
  <c r="F737" i="11"/>
  <c r="E737" i="11"/>
  <c r="D737" i="11"/>
  <c r="C737" i="11"/>
  <c r="B737" i="11"/>
  <c r="A737" i="11"/>
  <c r="AM736" i="11"/>
  <c r="AL736" i="11"/>
  <c r="AK736" i="11"/>
  <c r="AJ736" i="11"/>
  <c r="H736" i="11"/>
  <c r="G736" i="11"/>
  <c r="F736" i="11"/>
  <c r="E736" i="11"/>
  <c r="D736" i="11"/>
  <c r="C736" i="11"/>
  <c r="B736" i="11"/>
  <c r="A736" i="11"/>
  <c r="AM735" i="11"/>
  <c r="AL735" i="11"/>
  <c r="AK735" i="11"/>
  <c r="AJ735" i="11"/>
  <c r="H735" i="11"/>
  <c r="G735" i="11"/>
  <c r="F735" i="11"/>
  <c r="E735" i="11"/>
  <c r="D735" i="11"/>
  <c r="C735" i="11"/>
  <c r="B735" i="11"/>
  <c r="A735" i="11"/>
  <c r="AM734" i="11"/>
  <c r="AL734" i="11"/>
  <c r="AK734" i="11"/>
  <c r="AJ734" i="11"/>
  <c r="H734" i="11"/>
  <c r="G734" i="11"/>
  <c r="F734" i="11"/>
  <c r="E734" i="11"/>
  <c r="D734" i="11"/>
  <c r="C734" i="11"/>
  <c r="B734" i="11"/>
  <c r="A734" i="11"/>
  <c r="AM733" i="11"/>
  <c r="AL733" i="11"/>
  <c r="AK733" i="11"/>
  <c r="AJ733" i="11"/>
  <c r="H733" i="11"/>
  <c r="G733" i="11"/>
  <c r="F733" i="11"/>
  <c r="E733" i="11"/>
  <c r="D733" i="11"/>
  <c r="C733" i="11"/>
  <c r="B733" i="11"/>
  <c r="A733" i="11"/>
  <c r="AM732" i="11"/>
  <c r="AL732" i="11"/>
  <c r="AK732" i="11"/>
  <c r="AJ732" i="11"/>
  <c r="H732" i="11"/>
  <c r="G732" i="11"/>
  <c r="F732" i="11"/>
  <c r="E732" i="11"/>
  <c r="D732" i="11"/>
  <c r="C732" i="11"/>
  <c r="B732" i="11"/>
  <c r="A732" i="11"/>
  <c r="AM731" i="11"/>
  <c r="AL731" i="11"/>
  <c r="AK731" i="11"/>
  <c r="AJ731" i="11"/>
  <c r="H731" i="11"/>
  <c r="G731" i="11"/>
  <c r="F731" i="11"/>
  <c r="E731" i="11"/>
  <c r="D731" i="11"/>
  <c r="C731" i="11"/>
  <c r="B731" i="11"/>
  <c r="A731" i="11"/>
  <c r="AM730" i="11"/>
  <c r="AL730" i="11"/>
  <c r="AK730" i="11"/>
  <c r="AJ730" i="11"/>
  <c r="H730" i="11"/>
  <c r="G730" i="11"/>
  <c r="F730" i="11"/>
  <c r="E730" i="11"/>
  <c r="D730" i="11"/>
  <c r="C730" i="11"/>
  <c r="B730" i="11"/>
  <c r="A730" i="11"/>
  <c r="AM729" i="11"/>
  <c r="AL729" i="11"/>
  <c r="AK729" i="11"/>
  <c r="AJ729" i="11"/>
  <c r="H729" i="11"/>
  <c r="G729" i="11"/>
  <c r="F729" i="11"/>
  <c r="E729" i="11"/>
  <c r="D729" i="11"/>
  <c r="C729" i="11"/>
  <c r="B729" i="11"/>
  <c r="A729" i="11"/>
  <c r="AM728" i="11"/>
  <c r="AL728" i="11"/>
  <c r="AK728" i="11"/>
  <c r="AJ728" i="11"/>
  <c r="H728" i="11"/>
  <c r="G728" i="11"/>
  <c r="F728" i="11"/>
  <c r="E728" i="11"/>
  <c r="D728" i="11"/>
  <c r="C728" i="11"/>
  <c r="B728" i="11"/>
  <c r="A728" i="11"/>
  <c r="AM727" i="11"/>
  <c r="AL727" i="11"/>
  <c r="AK727" i="11"/>
  <c r="AJ727" i="11"/>
  <c r="H727" i="11"/>
  <c r="G727" i="11"/>
  <c r="F727" i="11"/>
  <c r="E727" i="11"/>
  <c r="D727" i="11"/>
  <c r="C727" i="11"/>
  <c r="B727" i="11"/>
  <c r="A727" i="11"/>
  <c r="AM726" i="11"/>
  <c r="AL726" i="11"/>
  <c r="AK726" i="11"/>
  <c r="AJ726" i="11"/>
  <c r="H726" i="11"/>
  <c r="G726" i="11"/>
  <c r="F726" i="11"/>
  <c r="E726" i="11"/>
  <c r="D726" i="11"/>
  <c r="C726" i="11"/>
  <c r="B726" i="11"/>
  <c r="A726" i="11"/>
  <c r="AM725" i="11"/>
  <c r="AL725" i="11"/>
  <c r="AK725" i="11"/>
  <c r="AJ725" i="11"/>
  <c r="H725" i="11"/>
  <c r="G725" i="11"/>
  <c r="F725" i="11"/>
  <c r="E725" i="11"/>
  <c r="D725" i="11"/>
  <c r="C725" i="11"/>
  <c r="B725" i="11"/>
  <c r="A725" i="11"/>
  <c r="AM724" i="11"/>
  <c r="AL724" i="11"/>
  <c r="AK724" i="11"/>
  <c r="AJ724" i="11"/>
  <c r="H724" i="11"/>
  <c r="G724" i="11"/>
  <c r="F724" i="11"/>
  <c r="E724" i="11"/>
  <c r="D724" i="11"/>
  <c r="C724" i="11"/>
  <c r="B724" i="11"/>
  <c r="A724" i="11"/>
  <c r="AM723" i="11"/>
  <c r="AL723" i="11"/>
  <c r="AK723" i="11"/>
  <c r="AJ723" i="11"/>
  <c r="H723" i="11"/>
  <c r="G723" i="11"/>
  <c r="F723" i="11"/>
  <c r="E723" i="11"/>
  <c r="D723" i="11"/>
  <c r="C723" i="11"/>
  <c r="B723" i="11"/>
  <c r="A723" i="11"/>
  <c r="AM722" i="11"/>
  <c r="AL722" i="11"/>
  <c r="AK722" i="11"/>
  <c r="AJ722" i="11"/>
  <c r="H722" i="11"/>
  <c r="G722" i="11"/>
  <c r="F722" i="11"/>
  <c r="E722" i="11"/>
  <c r="D722" i="11"/>
  <c r="C722" i="11"/>
  <c r="B722" i="11"/>
  <c r="A722" i="11"/>
  <c r="AM721" i="11"/>
  <c r="AL721" i="11"/>
  <c r="AK721" i="11"/>
  <c r="AJ721" i="11"/>
  <c r="H721" i="11"/>
  <c r="G721" i="11"/>
  <c r="F721" i="11"/>
  <c r="E721" i="11"/>
  <c r="D721" i="11"/>
  <c r="C721" i="11"/>
  <c r="B721" i="11"/>
  <c r="A721" i="11"/>
  <c r="AM720" i="11"/>
  <c r="AL720" i="11"/>
  <c r="AK720" i="11"/>
  <c r="AJ720" i="11"/>
  <c r="H720" i="11"/>
  <c r="G720" i="11"/>
  <c r="F720" i="11"/>
  <c r="E720" i="11"/>
  <c r="D720" i="11"/>
  <c r="C720" i="11"/>
  <c r="B720" i="11"/>
  <c r="A720" i="11"/>
  <c r="AM719" i="11"/>
  <c r="AL719" i="11"/>
  <c r="AK719" i="11"/>
  <c r="AJ719" i="11"/>
  <c r="H719" i="11"/>
  <c r="G719" i="11"/>
  <c r="F719" i="11"/>
  <c r="E719" i="11"/>
  <c r="D719" i="11"/>
  <c r="C719" i="11"/>
  <c r="B719" i="11"/>
  <c r="A719" i="11"/>
  <c r="AM718" i="11"/>
  <c r="AL718" i="11"/>
  <c r="AK718" i="11"/>
  <c r="AJ718" i="11"/>
  <c r="H718" i="11"/>
  <c r="G718" i="11"/>
  <c r="F718" i="11"/>
  <c r="E718" i="11"/>
  <c r="D718" i="11"/>
  <c r="C718" i="11"/>
  <c r="B718" i="11"/>
  <c r="A718" i="11"/>
  <c r="AM717" i="11"/>
  <c r="AL717" i="11"/>
  <c r="AK717" i="11"/>
  <c r="AJ717" i="11"/>
  <c r="H717" i="11"/>
  <c r="G717" i="11"/>
  <c r="F717" i="11"/>
  <c r="E717" i="11"/>
  <c r="D717" i="11"/>
  <c r="C717" i="11"/>
  <c r="B717" i="11"/>
  <c r="A717" i="11"/>
  <c r="AM716" i="11"/>
  <c r="AL716" i="11"/>
  <c r="AK716" i="11"/>
  <c r="AJ716" i="11"/>
  <c r="H716" i="11"/>
  <c r="G716" i="11"/>
  <c r="F716" i="11"/>
  <c r="E716" i="11"/>
  <c r="D716" i="11"/>
  <c r="C716" i="11"/>
  <c r="B716" i="11"/>
  <c r="A716" i="11"/>
  <c r="AM715" i="11"/>
  <c r="AL715" i="11"/>
  <c r="AK715" i="11"/>
  <c r="AJ715" i="11"/>
  <c r="H715" i="11"/>
  <c r="G715" i="11"/>
  <c r="F715" i="11"/>
  <c r="E715" i="11"/>
  <c r="D715" i="11"/>
  <c r="C715" i="11"/>
  <c r="B715" i="11"/>
  <c r="A715" i="11"/>
  <c r="AM714" i="11"/>
  <c r="AL714" i="11"/>
  <c r="AK714" i="11"/>
  <c r="AJ714" i="11"/>
  <c r="H714" i="11"/>
  <c r="G714" i="11"/>
  <c r="F714" i="11"/>
  <c r="E714" i="11"/>
  <c r="D714" i="11"/>
  <c r="C714" i="11"/>
  <c r="B714" i="11"/>
  <c r="A714" i="11"/>
  <c r="AM713" i="11"/>
  <c r="AL713" i="11"/>
  <c r="AK713" i="11"/>
  <c r="AJ713" i="11"/>
  <c r="H713" i="11"/>
  <c r="G713" i="11"/>
  <c r="F713" i="11"/>
  <c r="E713" i="11"/>
  <c r="D713" i="11"/>
  <c r="C713" i="11"/>
  <c r="B713" i="11"/>
  <c r="A713" i="11"/>
  <c r="AM712" i="11"/>
  <c r="AL712" i="11"/>
  <c r="AK712" i="11"/>
  <c r="AJ712" i="11"/>
  <c r="H712" i="11"/>
  <c r="G712" i="11"/>
  <c r="F712" i="11"/>
  <c r="E712" i="11"/>
  <c r="D712" i="11"/>
  <c r="C712" i="11"/>
  <c r="B712" i="11"/>
  <c r="A712" i="11"/>
  <c r="AM711" i="11"/>
  <c r="AL711" i="11"/>
  <c r="AK711" i="11"/>
  <c r="AJ711" i="11"/>
  <c r="H711" i="11"/>
  <c r="G711" i="11"/>
  <c r="F711" i="11"/>
  <c r="E711" i="11"/>
  <c r="D711" i="11"/>
  <c r="C711" i="11"/>
  <c r="B711" i="11"/>
  <c r="A711" i="11"/>
  <c r="AM710" i="11"/>
  <c r="AL710" i="11"/>
  <c r="AK710" i="11"/>
  <c r="AJ710" i="11"/>
  <c r="H710" i="11"/>
  <c r="G710" i="11"/>
  <c r="F710" i="11"/>
  <c r="E710" i="11"/>
  <c r="D710" i="11"/>
  <c r="C710" i="11"/>
  <c r="B710" i="11"/>
  <c r="A710" i="11"/>
  <c r="AM709" i="11"/>
  <c r="AL709" i="11"/>
  <c r="AK709" i="11"/>
  <c r="AJ709" i="11"/>
  <c r="H709" i="11"/>
  <c r="G709" i="11"/>
  <c r="F709" i="11"/>
  <c r="E709" i="11"/>
  <c r="D709" i="11"/>
  <c r="C709" i="11"/>
  <c r="B709" i="11"/>
  <c r="A709" i="11"/>
  <c r="AM708" i="11"/>
  <c r="AL708" i="11"/>
  <c r="AK708" i="11"/>
  <c r="AJ708" i="11"/>
  <c r="H708" i="11"/>
  <c r="G708" i="11"/>
  <c r="F708" i="11"/>
  <c r="E708" i="11"/>
  <c r="D708" i="11"/>
  <c r="C708" i="11"/>
  <c r="B708" i="11"/>
  <c r="A708" i="11"/>
  <c r="AM707" i="11"/>
  <c r="AL707" i="11"/>
  <c r="AK707" i="11"/>
  <c r="AJ707" i="11"/>
  <c r="H707" i="11"/>
  <c r="G707" i="11"/>
  <c r="F707" i="11"/>
  <c r="E707" i="11"/>
  <c r="D707" i="11"/>
  <c r="C707" i="11"/>
  <c r="B707" i="11"/>
  <c r="A707" i="11"/>
  <c r="AM706" i="11"/>
  <c r="AL706" i="11"/>
  <c r="AK706" i="11"/>
  <c r="AJ706" i="11"/>
  <c r="H706" i="11"/>
  <c r="G706" i="11"/>
  <c r="F706" i="11"/>
  <c r="E706" i="11"/>
  <c r="D706" i="11"/>
  <c r="C706" i="11"/>
  <c r="B706" i="11"/>
  <c r="A706" i="11"/>
  <c r="AM705" i="11"/>
  <c r="AL705" i="11"/>
  <c r="AK705" i="11"/>
  <c r="AJ705" i="11"/>
  <c r="H705" i="11"/>
  <c r="G705" i="11"/>
  <c r="F705" i="11"/>
  <c r="E705" i="11"/>
  <c r="D705" i="11"/>
  <c r="C705" i="11"/>
  <c r="B705" i="11"/>
  <c r="A705" i="11"/>
  <c r="AM704" i="11"/>
  <c r="AL704" i="11"/>
  <c r="AK704" i="11"/>
  <c r="AJ704" i="11"/>
  <c r="H704" i="11"/>
  <c r="G704" i="11"/>
  <c r="F704" i="11"/>
  <c r="E704" i="11"/>
  <c r="D704" i="11"/>
  <c r="C704" i="11"/>
  <c r="B704" i="11"/>
  <c r="A704" i="11"/>
  <c r="AM703" i="11"/>
  <c r="AL703" i="11"/>
  <c r="AK703" i="11"/>
  <c r="AJ703" i="11"/>
  <c r="H703" i="11"/>
  <c r="G703" i="11"/>
  <c r="F703" i="11"/>
  <c r="E703" i="11"/>
  <c r="D703" i="11"/>
  <c r="C703" i="11"/>
  <c r="B703" i="11"/>
  <c r="A703" i="11"/>
  <c r="AM702" i="11"/>
  <c r="AL702" i="11"/>
  <c r="AK702" i="11"/>
  <c r="AJ702" i="11"/>
  <c r="H702" i="11"/>
  <c r="G702" i="11"/>
  <c r="F702" i="11"/>
  <c r="E702" i="11"/>
  <c r="D702" i="11"/>
  <c r="C702" i="11"/>
  <c r="B702" i="11"/>
  <c r="A702" i="11"/>
  <c r="AM701" i="11"/>
  <c r="AL701" i="11"/>
  <c r="AK701" i="11"/>
  <c r="AJ701" i="11"/>
  <c r="H701" i="11"/>
  <c r="G701" i="11"/>
  <c r="F701" i="11"/>
  <c r="E701" i="11"/>
  <c r="D701" i="11"/>
  <c r="C701" i="11"/>
  <c r="B701" i="11"/>
  <c r="A701" i="11"/>
  <c r="AM700" i="11"/>
  <c r="AL700" i="11"/>
  <c r="AK700" i="11"/>
  <c r="AJ700" i="11"/>
  <c r="H700" i="11"/>
  <c r="G700" i="11"/>
  <c r="F700" i="11"/>
  <c r="E700" i="11"/>
  <c r="D700" i="11"/>
  <c r="C700" i="11"/>
  <c r="B700" i="11"/>
  <c r="A700" i="11"/>
  <c r="AM699" i="11"/>
  <c r="AL699" i="11"/>
  <c r="AK699" i="11"/>
  <c r="AJ699" i="11"/>
  <c r="H699" i="11"/>
  <c r="G699" i="11"/>
  <c r="F699" i="11"/>
  <c r="E699" i="11"/>
  <c r="D699" i="11"/>
  <c r="C699" i="11"/>
  <c r="B699" i="11"/>
  <c r="A699" i="11"/>
  <c r="AM698" i="11"/>
  <c r="AL698" i="11"/>
  <c r="AK698" i="11"/>
  <c r="AJ698" i="11"/>
  <c r="H698" i="11"/>
  <c r="G698" i="11"/>
  <c r="F698" i="11"/>
  <c r="E698" i="11"/>
  <c r="D698" i="11"/>
  <c r="C698" i="11"/>
  <c r="B698" i="11"/>
  <c r="A698" i="11"/>
  <c r="AM697" i="11"/>
  <c r="AL697" i="11"/>
  <c r="AK697" i="11"/>
  <c r="AJ697" i="11"/>
  <c r="H697" i="11"/>
  <c r="G697" i="11"/>
  <c r="F697" i="11"/>
  <c r="E697" i="11"/>
  <c r="D697" i="11"/>
  <c r="C697" i="11"/>
  <c r="B697" i="11"/>
  <c r="A697" i="11"/>
  <c r="AM696" i="11"/>
  <c r="AL696" i="11"/>
  <c r="AK696" i="11"/>
  <c r="AJ696" i="11"/>
  <c r="H696" i="11"/>
  <c r="G696" i="11"/>
  <c r="F696" i="11"/>
  <c r="E696" i="11"/>
  <c r="D696" i="11"/>
  <c r="C696" i="11"/>
  <c r="B696" i="11"/>
  <c r="A696" i="11"/>
  <c r="AM695" i="11"/>
  <c r="AL695" i="11"/>
  <c r="AK695" i="11"/>
  <c r="AJ695" i="11"/>
  <c r="H695" i="11"/>
  <c r="G695" i="11"/>
  <c r="F695" i="11"/>
  <c r="E695" i="11"/>
  <c r="D695" i="11"/>
  <c r="C695" i="11"/>
  <c r="B695" i="11"/>
  <c r="A695" i="11"/>
  <c r="AM694" i="11"/>
  <c r="AL694" i="11"/>
  <c r="AK694" i="11"/>
  <c r="AJ694" i="11"/>
  <c r="H694" i="11"/>
  <c r="G694" i="11"/>
  <c r="F694" i="11"/>
  <c r="E694" i="11"/>
  <c r="D694" i="11"/>
  <c r="C694" i="11"/>
  <c r="B694" i="11"/>
  <c r="A694" i="11"/>
  <c r="AM693" i="11"/>
  <c r="AL693" i="11"/>
  <c r="AK693" i="11"/>
  <c r="AJ693" i="11"/>
  <c r="H693" i="11"/>
  <c r="G693" i="11"/>
  <c r="F693" i="11"/>
  <c r="E693" i="11"/>
  <c r="D693" i="11"/>
  <c r="C693" i="11"/>
  <c r="B693" i="11"/>
  <c r="A693" i="11"/>
  <c r="AM692" i="11"/>
  <c r="AL692" i="11"/>
  <c r="AK692" i="11"/>
  <c r="AJ692" i="11"/>
  <c r="H692" i="11"/>
  <c r="G692" i="11"/>
  <c r="F692" i="11"/>
  <c r="E692" i="11"/>
  <c r="D692" i="11"/>
  <c r="C692" i="11"/>
  <c r="B692" i="11"/>
  <c r="A692" i="11"/>
  <c r="AM691" i="11"/>
  <c r="AL691" i="11"/>
  <c r="AK691" i="11"/>
  <c r="AJ691" i="11"/>
  <c r="H691" i="11"/>
  <c r="G691" i="11"/>
  <c r="F691" i="11"/>
  <c r="E691" i="11"/>
  <c r="D691" i="11"/>
  <c r="C691" i="11"/>
  <c r="B691" i="11"/>
  <c r="A691" i="11"/>
  <c r="AM690" i="11"/>
  <c r="AL690" i="11"/>
  <c r="AK690" i="11"/>
  <c r="AJ690" i="11"/>
  <c r="H690" i="11"/>
  <c r="G690" i="11"/>
  <c r="F690" i="11"/>
  <c r="E690" i="11"/>
  <c r="D690" i="11"/>
  <c r="C690" i="11"/>
  <c r="B690" i="11"/>
  <c r="A690" i="11"/>
  <c r="AM689" i="11"/>
  <c r="AL689" i="11"/>
  <c r="AK689" i="11"/>
  <c r="AJ689" i="11"/>
  <c r="H689" i="11"/>
  <c r="G689" i="11"/>
  <c r="F689" i="11"/>
  <c r="E689" i="11"/>
  <c r="D689" i="11"/>
  <c r="C689" i="11"/>
  <c r="B689" i="11"/>
  <c r="A689" i="11"/>
  <c r="AM688" i="11"/>
  <c r="AL688" i="11"/>
  <c r="AK688" i="11"/>
  <c r="AJ688" i="11"/>
  <c r="H688" i="11"/>
  <c r="G688" i="11"/>
  <c r="F688" i="11"/>
  <c r="E688" i="11"/>
  <c r="D688" i="11"/>
  <c r="C688" i="11"/>
  <c r="B688" i="11"/>
  <c r="A688" i="11"/>
  <c r="AM687" i="11"/>
  <c r="AL687" i="11"/>
  <c r="AK687" i="11"/>
  <c r="AJ687" i="11"/>
  <c r="H687" i="11"/>
  <c r="G687" i="11"/>
  <c r="F687" i="11"/>
  <c r="E687" i="11"/>
  <c r="D687" i="11"/>
  <c r="C687" i="11"/>
  <c r="B687" i="11"/>
  <c r="A687" i="11"/>
  <c r="AM686" i="11"/>
  <c r="AL686" i="11"/>
  <c r="AK686" i="11"/>
  <c r="AJ686" i="11"/>
  <c r="H686" i="11"/>
  <c r="G686" i="11"/>
  <c r="F686" i="11"/>
  <c r="E686" i="11"/>
  <c r="D686" i="11"/>
  <c r="C686" i="11"/>
  <c r="B686" i="11"/>
  <c r="A686" i="11"/>
  <c r="AM685" i="11"/>
  <c r="AL685" i="11"/>
  <c r="AK685" i="11"/>
  <c r="AJ685" i="11"/>
  <c r="H685" i="11"/>
  <c r="G685" i="11"/>
  <c r="F685" i="11"/>
  <c r="E685" i="11"/>
  <c r="D685" i="11"/>
  <c r="C685" i="11"/>
  <c r="B685" i="11"/>
  <c r="A685" i="11"/>
  <c r="AM684" i="11"/>
  <c r="AL684" i="11"/>
  <c r="AK684" i="11"/>
  <c r="AJ684" i="11"/>
  <c r="H684" i="11"/>
  <c r="G684" i="11"/>
  <c r="F684" i="11"/>
  <c r="E684" i="11"/>
  <c r="D684" i="11"/>
  <c r="C684" i="11"/>
  <c r="B684" i="11"/>
  <c r="A684" i="11"/>
  <c r="AM683" i="11"/>
  <c r="AL683" i="11"/>
  <c r="AK683" i="11"/>
  <c r="AJ683" i="11"/>
  <c r="H683" i="11"/>
  <c r="G683" i="11"/>
  <c r="F683" i="11"/>
  <c r="E683" i="11"/>
  <c r="D683" i="11"/>
  <c r="C683" i="11"/>
  <c r="B683" i="11"/>
  <c r="A683" i="11"/>
  <c r="AM682" i="11"/>
  <c r="AL682" i="11"/>
  <c r="AK682" i="11"/>
  <c r="AJ682" i="11"/>
  <c r="H682" i="11"/>
  <c r="G682" i="11"/>
  <c r="F682" i="11"/>
  <c r="E682" i="11"/>
  <c r="D682" i="11"/>
  <c r="C682" i="11"/>
  <c r="B682" i="11"/>
  <c r="A682" i="11"/>
  <c r="AM681" i="11"/>
  <c r="AL681" i="11"/>
  <c r="AK681" i="11"/>
  <c r="AJ681" i="11"/>
  <c r="H681" i="11"/>
  <c r="G681" i="11"/>
  <c r="F681" i="11"/>
  <c r="E681" i="11"/>
  <c r="D681" i="11"/>
  <c r="C681" i="11"/>
  <c r="B681" i="11"/>
  <c r="A681" i="11"/>
  <c r="AM680" i="11"/>
  <c r="AL680" i="11"/>
  <c r="AK680" i="11"/>
  <c r="AJ680" i="11"/>
  <c r="H680" i="11"/>
  <c r="G680" i="11"/>
  <c r="F680" i="11"/>
  <c r="E680" i="11"/>
  <c r="D680" i="11"/>
  <c r="C680" i="11"/>
  <c r="B680" i="11"/>
  <c r="A680" i="11"/>
  <c r="AM679" i="11"/>
  <c r="AL679" i="11"/>
  <c r="AK679" i="11"/>
  <c r="AJ679" i="11"/>
  <c r="H679" i="11"/>
  <c r="G679" i="11"/>
  <c r="F679" i="11"/>
  <c r="E679" i="11"/>
  <c r="D679" i="11"/>
  <c r="C679" i="11"/>
  <c r="B679" i="11"/>
  <c r="A679" i="11"/>
  <c r="AM678" i="11"/>
  <c r="AL678" i="11"/>
  <c r="AK678" i="11"/>
  <c r="AJ678" i="11"/>
  <c r="H678" i="11"/>
  <c r="G678" i="11"/>
  <c r="F678" i="11"/>
  <c r="E678" i="11"/>
  <c r="D678" i="11"/>
  <c r="C678" i="11"/>
  <c r="B678" i="11"/>
  <c r="A678" i="11"/>
  <c r="AM677" i="11"/>
  <c r="AL677" i="11"/>
  <c r="AK677" i="11"/>
  <c r="AJ677" i="11"/>
  <c r="H677" i="11"/>
  <c r="G677" i="11"/>
  <c r="F677" i="11"/>
  <c r="E677" i="11"/>
  <c r="D677" i="11"/>
  <c r="C677" i="11"/>
  <c r="B677" i="11"/>
  <c r="A677" i="11"/>
  <c r="AM676" i="11"/>
  <c r="AL676" i="11"/>
  <c r="AK676" i="11"/>
  <c r="AJ676" i="11"/>
  <c r="H676" i="11"/>
  <c r="G676" i="11"/>
  <c r="F676" i="11"/>
  <c r="E676" i="11"/>
  <c r="D676" i="11"/>
  <c r="C676" i="11"/>
  <c r="B676" i="11"/>
  <c r="A676" i="11"/>
  <c r="AM675" i="11"/>
  <c r="AL675" i="11"/>
  <c r="AK675" i="11"/>
  <c r="AJ675" i="11"/>
  <c r="H675" i="11"/>
  <c r="G675" i="11"/>
  <c r="F675" i="11"/>
  <c r="E675" i="11"/>
  <c r="D675" i="11"/>
  <c r="C675" i="11"/>
  <c r="B675" i="11"/>
  <c r="A675" i="11"/>
  <c r="AM674" i="11"/>
  <c r="AL674" i="11"/>
  <c r="AK674" i="11"/>
  <c r="AJ674" i="11"/>
  <c r="H674" i="11"/>
  <c r="G674" i="11"/>
  <c r="F674" i="11"/>
  <c r="E674" i="11"/>
  <c r="D674" i="11"/>
  <c r="C674" i="11"/>
  <c r="B674" i="11"/>
  <c r="A674" i="11"/>
  <c r="AM673" i="11"/>
  <c r="AL673" i="11"/>
  <c r="AK673" i="11"/>
  <c r="AJ673" i="11"/>
  <c r="H673" i="11"/>
  <c r="G673" i="11"/>
  <c r="F673" i="11"/>
  <c r="E673" i="11"/>
  <c r="D673" i="11"/>
  <c r="C673" i="11"/>
  <c r="B673" i="11"/>
  <c r="A673" i="11"/>
  <c r="AM672" i="11"/>
  <c r="AL672" i="11"/>
  <c r="AK672" i="11"/>
  <c r="AJ672" i="11"/>
  <c r="H672" i="11"/>
  <c r="G672" i="11"/>
  <c r="F672" i="11"/>
  <c r="E672" i="11"/>
  <c r="D672" i="11"/>
  <c r="C672" i="11"/>
  <c r="B672" i="11"/>
  <c r="A672" i="11"/>
  <c r="AM671" i="11"/>
  <c r="AL671" i="11"/>
  <c r="AK671" i="11"/>
  <c r="AJ671" i="11"/>
  <c r="H671" i="11"/>
  <c r="G671" i="11"/>
  <c r="F671" i="11"/>
  <c r="E671" i="11"/>
  <c r="D671" i="11"/>
  <c r="C671" i="11"/>
  <c r="B671" i="11"/>
  <c r="A671" i="11"/>
  <c r="AM670" i="11"/>
  <c r="AL670" i="11"/>
  <c r="AK670" i="11"/>
  <c r="AJ670" i="11"/>
  <c r="H670" i="11"/>
  <c r="G670" i="11"/>
  <c r="F670" i="11"/>
  <c r="E670" i="11"/>
  <c r="D670" i="11"/>
  <c r="C670" i="11"/>
  <c r="B670" i="11"/>
  <c r="A670" i="11"/>
  <c r="AM669" i="11"/>
  <c r="AL669" i="11"/>
  <c r="AK669" i="11"/>
  <c r="AJ669" i="11"/>
  <c r="H669" i="11"/>
  <c r="G669" i="11"/>
  <c r="F669" i="11"/>
  <c r="E669" i="11"/>
  <c r="D669" i="11"/>
  <c r="C669" i="11"/>
  <c r="B669" i="11"/>
  <c r="A669" i="11"/>
  <c r="AM668" i="11"/>
  <c r="AL668" i="11"/>
  <c r="AK668" i="11"/>
  <c r="AJ668" i="11"/>
  <c r="H668" i="11"/>
  <c r="G668" i="11"/>
  <c r="F668" i="11"/>
  <c r="E668" i="11"/>
  <c r="D668" i="11"/>
  <c r="C668" i="11"/>
  <c r="B668" i="11"/>
  <c r="A668" i="11"/>
  <c r="AM667" i="11"/>
  <c r="AL667" i="11"/>
  <c r="AK667" i="11"/>
  <c r="AJ667" i="11"/>
  <c r="H667" i="11"/>
  <c r="G667" i="11"/>
  <c r="F667" i="11"/>
  <c r="E667" i="11"/>
  <c r="D667" i="11"/>
  <c r="C667" i="11"/>
  <c r="B667" i="11"/>
  <c r="A667" i="11"/>
  <c r="AM666" i="11"/>
  <c r="AL666" i="11"/>
  <c r="AK666" i="11"/>
  <c r="AJ666" i="11"/>
  <c r="H666" i="11"/>
  <c r="G666" i="11"/>
  <c r="F666" i="11"/>
  <c r="E666" i="11"/>
  <c r="D666" i="11"/>
  <c r="C666" i="11"/>
  <c r="B666" i="11"/>
  <c r="A666" i="11"/>
  <c r="AM665" i="11"/>
  <c r="AL665" i="11"/>
  <c r="AK665" i="11"/>
  <c r="AJ665" i="11"/>
  <c r="H665" i="11"/>
  <c r="G665" i="11"/>
  <c r="F665" i="11"/>
  <c r="E665" i="11"/>
  <c r="D665" i="11"/>
  <c r="C665" i="11"/>
  <c r="B665" i="11"/>
  <c r="A665" i="11"/>
  <c r="AM664" i="11"/>
  <c r="AL664" i="11"/>
  <c r="AK664" i="11"/>
  <c r="AJ664" i="11"/>
  <c r="H664" i="11"/>
  <c r="G664" i="11"/>
  <c r="F664" i="11"/>
  <c r="E664" i="11"/>
  <c r="D664" i="11"/>
  <c r="C664" i="11"/>
  <c r="B664" i="11"/>
  <c r="A664" i="11"/>
  <c r="AM663" i="11"/>
  <c r="AL663" i="11"/>
  <c r="AK663" i="11"/>
  <c r="AJ663" i="11"/>
  <c r="H663" i="11"/>
  <c r="G663" i="11"/>
  <c r="F663" i="11"/>
  <c r="E663" i="11"/>
  <c r="D663" i="11"/>
  <c r="C663" i="11"/>
  <c r="B663" i="11"/>
  <c r="A663" i="11"/>
  <c r="AM662" i="11"/>
  <c r="AL662" i="11"/>
  <c r="AK662" i="11"/>
  <c r="AJ662" i="11"/>
  <c r="H662" i="11"/>
  <c r="G662" i="11"/>
  <c r="F662" i="11"/>
  <c r="E662" i="11"/>
  <c r="D662" i="11"/>
  <c r="C662" i="11"/>
  <c r="B662" i="11"/>
  <c r="A662" i="11"/>
  <c r="AM661" i="11"/>
  <c r="AL661" i="11"/>
  <c r="AK661" i="11"/>
  <c r="AJ661" i="11"/>
  <c r="H661" i="11"/>
  <c r="G661" i="11"/>
  <c r="F661" i="11"/>
  <c r="E661" i="11"/>
  <c r="D661" i="11"/>
  <c r="C661" i="11"/>
  <c r="B661" i="11"/>
  <c r="A661" i="11"/>
  <c r="AM660" i="11"/>
  <c r="AL660" i="11"/>
  <c r="AK660" i="11"/>
  <c r="AJ660" i="11"/>
  <c r="H660" i="11"/>
  <c r="G660" i="11"/>
  <c r="F660" i="11"/>
  <c r="E660" i="11"/>
  <c r="D660" i="11"/>
  <c r="C660" i="11"/>
  <c r="B660" i="11"/>
  <c r="A660" i="11"/>
  <c r="AM659" i="11"/>
  <c r="AL659" i="11"/>
  <c r="AK659" i="11"/>
  <c r="AJ659" i="11"/>
  <c r="H659" i="11"/>
  <c r="G659" i="11"/>
  <c r="F659" i="11"/>
  <c r="E659" i="11"/>
  <c r="D659" i="11"/>
  <c r="C659" i="11"/>
  <c r="B659" i="11"/>
  <c r="A659" i="11"/>
  <c r="AM658" i="11"/>
  <c r="AL658" i="11"/>
  <c r="AK658" i="11"/>
  <c r="AJ658" i="11"/>
  <c r="H658" i="11"/>
  <c r="G658" i="11"/>
  <c r="F658" i="11"/>
  <c r="E658" i="11"/>
  <c r="D658" i="11"/>
  <c r="C658" i="11"/>
  <c r="B658" i="11"/>
  <c r="A658" i="11"/>
  <c r="AM657" i="11"/>
  <c r="AL657" i="11"/>
  <c r="AK657" i="11"/>
  <c r="AJ657" i="11"/>
  <c r="H657" i="11"/>
  <c r="G657" i="11"/>
  <c r="F657" i="11"/>
  <c r="E657" i="11"/>
  <c r="D657" i="11"/>
  <c r="C657" i="11"/>
  <c r="B657" i="11"/>
  <c r="A657" i="11"/>
  <c r="AM656" i="11"/>
  <c r="AL656" i="11"/>
  <c r="AK656" i="11"/>
  <c r="AJ656" i="11"/>
  <c r="H656" i="11"/>
  <c r="G656" i="11"/>
  <c r="F656" i="11"/>
  <c r="E656" i="11"/>
  <c r="D656" i="11"/>
  <c r="C656" i="11"/>
  <c r="B656" i="11"/>
  <c r="A656" i="11"/>
  <c r="AM655" i="11"/>
  <c r="AL655" i="11"/>
  <c r="AK655" i="11"/>
  <c r="AJ655" i="11"/>
  <c r="H655" i="11"/>
  <c r="G655" i="11"/>
  <c r="F655" i="11"/>
  <c r="E655" i="11"/>
  <c r="D655" i="11"/>
  <c r="C655" i="11"/>
  <c r="B655" i="11"/>
  <c r="A655" i="11"/>
  <c r="AM654" i="11"/>
  <c r="AL654" i="11"/>
  <c r="AK654" i="11"/>
  <c r="AJ654" i="11"/>
  <c r="H654" i="11"/>
  <c r="G654" i="11"/>
  <c r="F654" i="11"/>
  <c r="E654" i="11"/>
  <c r="D654" i="11"/>
  <c r="C654" i="11"/>
  <c r="B654" i="11"/>
  <c r="A654" i="11"/>
  <c r="AM653" i="11"/>
  <c r="AL653" i="11"/>
  <c r="AK653" i="11"/>
  <c r="AJ653" i="11"/>
  <c r="H653" i="11"/>
  <c r="G653" i="11"/>
  <c r="F653" i="11"/>
  <c r="E653" i="11"/>
  <c r="D653" i="11"/>
  <c r="C653" i="11"/>
  <c r="B653" i="11"/>
  <c r="A653" i="11"/>
  <c r="AM652" i="11"/>
  <c r="AL652" i="11"/>
  <c r="AK652" i="11"/>
  <c r="AJ652" i="11"/>
  <c r="H652" i="11"/>
  <c r="G652" i="11"/>
  <c r="F652" i="11"/>
  <c r="E652" i="11"/>
  <c r="D652" i="11"/>
  <c r="C652" i="11"/>
  <c r="B652" i="11"/>
  <c r="A652" i="11"/>
  <c r="AM651" i="11"/>
  <c r="AL651" i="11"/>
  <c r="AK651" i="11"/>
  <c r="AJ651" i="11"/>
  <c r="H651" i="11"/>
  <c r="G651" i="11"/>
  <c r="F651" i="11"/>
  <c r="E651" i="11"/>
  <c r="D651" i="11"/>
  <c r="C651" i="11"/>
  <c r="B651" i="11"/>
  <c r="A651" i="11"/>
  <c r="AM650" i="11"/>
  <c r="AL650" i="11"/>
  <c r="AK650" i="11"/>
  <c r="AJ650" i="11"/>
  <c r="H650" i="11"/>
  <c r="G650" i="11"/>
  <c r="F650" i="11"/>
  <c r="E650" i="11"/>
  <c r="D650" i="11"/>
  <c r="C650" i="11"/>
  <c r="B650" i="11"/>
  <c r="A650" i="11"/>
  <c r="AM649" i="11"/>
  <c r="AL649" i="11"/>
  <c r="AK649" i="11"/>
  <c r="AJ649" i="11"/>
  <c r="H649" i="11"/>
  <c r="G649" i="11"/>
  <c r="F649" i="11"/>
  <c r="E649" i="11"/>
  <c r="D649" i="11"/>
  <c r="C649" i="11"/>
  <c r="B649" i="11"/>
  <c r="A649" i="11"/>
  <c r="AM648" i="11"/>
  <c r="AL648" i="11"/>
  <c r="AK648" i="11"/>
  <c r="AJ648" i="11"/>
  <c r="H648" i="11"/>
  <c r="G648" i="11"/>
  <c r="F648" i="11"/>
  <c r="E648" i="11"/>
  <c r="D648" i="11"/>
  <c r="C648" i="11"/>
  <c r="B648" i="11"/>
  <c r="A648" i="11"/>
  <c r="AM647" i="11"/>
  <c r="AL647" i="11"/>
  <c r="AK647" i="11"/>
  <c r="AJ647" i="11"/>
  <c r="H647" i="11"/>
  <c r="G647" i="11"/>
  <c r="F647" i="11"/>
  <c r="E647" i="11"/>
  <c r="D647" i="11"/>
  <c r="C647" i="11"/>
  <c r="B647" i="11"/>
  <c r="A647" i="11"/>
  <c r="AM646" i="11"/>
  <c r="AL646" i="11"/>
  <c r="AK646" i="11"/>
  <c r="AJ646" i="11"/>
  <c r="H646" i="11"/>
  <c r="G646" i="11"/>
  <c r="F646" i="11"/>
  <c r="E646" i="11"/>
  <c r="D646" i="11"/>
  <c r="C646" i="11"/>
  <c r="B646" i="11"/>
  <c r="A646" i="11"/>
  <c r="AM645" i="11"/>
  <c r="AL645" i="11"/>
  <c r="AK645" i="11"/>
  <c r="AJ645" i="11"/>
  <c r="H645" i="11"/>
  <c r="G645" i="11"/>
  <c r="F645" i="11"/>
  <c r="E645" i="11"/>
  <c r="D645" i="11"/>
  <c r="C645" i="11"/>
  <c r="B645" i="11"/>
  <c r="A645" i="11"/>
  <c r="AM644" i="11"/>
  <c r="AL644" i="11"/>
  <c r="AK644" i="11"/>
  <c r="AJ644" i="11"/>
  <c r="H644" i="11"/>
  <c r="G644" i="11"/>
  <c r="F644" i="11"/>
  <c r="E644" i="11"/>
  <c r="D644" i="11"/>
  <c r="C644" i="11"/>
  <c r="B644" i="11"/>
  <c r="A644" i="11"/>
  <c r="AM643" i="11"/>
  <c r="AL643" i="11"/>
  <c r="AK643" i="11"/>
  <c r="AJ643" i="11"/>
  <c r="H643" i="11"/>
  <c r="G643" i="11"/>
  <c r="F643" i="11"/>
  <c r="E643" i="11"/>
  <c r="D643" i="11"/>
  <c r="C643" i="11"/>
  <c r="B643" i="11"/>
  <c r="A643" i="11"/>
  <c r="AM642" i="11"/>
  <c r="AL642" i="11"/>
  <c r="AK642" i="11"/>
  <c r="AJ642" i="11"/>
  <c r="H642" i="11"/>
  <c r="G642" i="11"/>
  <c r="F642" i="11"/>
  <c r="E642" i="11"/>
  <c r="D642" i="11"/>
  <c r="C642" i="11"/>
  <c r="B642" i="11"/>
  <c r="A642" i="11"/>
  <c r="AM641" i="11"/>
  <c r="AL641" i="11"/>
  <c r="AK641" i="11"/>
  <c r="AJ641" i="11"/>
  <c r="H641" i="11"/>
  <c r="G641" i="11"/>
  <c r="F641" i="11"/>
  <c r="E641" i="11"/>
  <c r="D641" i="11"/>
  <c r="C641" i="11"/>
  <c r="B641" i="11"/>
  <c r="A641" i="11"/>
  <c r="AM640" i="11"/>
  <c r="AL640" i="11"/>
  <c r="AK640" i="11"/>
  <c r="AJ640" i="11"/>
  <c r="H640" i="11"/>
  <c r="G640" i="11"/>
  <c r="F640" i="11"/>
  <c r="E640" i="11"/>
  <c r="D640" i="11"/>
  <c r="C640" i="11"/>
  <c r="B640" i="11"/>
  <c r="A640" i="11"/>
  <c r="AM639" i="11"/>
  <c r="AL639" i="11"/>
  <c r="AK639" i="11"/>
  <c r="AJ639" i="11"/>
  <c r="H639" i="11"/>
  <c r="G639" i="11"/>
  <c r="F639" i="11"/>
  <c r="E639" i="11"/>
  <c r="D639" i="11"/>
  <c r="C639" i="11"/>
  <c r="B639" i="11"/>
  <c r="A639" i="11"/>
  <c r="AM638" i="11"/>
  <c r="AL638" i="11"/>
  <c r="AK638" i="11"/>
  <c r="AJ638" i="11"/>
  <c r="H638" i="11"/>
  <c r="G638" i="11"/>
  <c r="F638" i="11"/>
  <c r="E638" i="11"/>
  <c r="D638" i="11"/>
  <c r="C638" i="11"/>
  <c r="B638" i="11"/>
  <c r="A638" i="11"/>
  <c r="AM637" i="11"/>
  <c r="AL637" i="11"/>
  <c r="AK637" i="11"/>
  <c r="AJ637" i="11"/>
  <c r="H637" i="11"/>
  <c r="G637" i="11"/>
  <c r="F637" i="11"/>
  <c r="E637" i="11"/>
  <c r="D637" i="11"/>
  <c r="C637" i="11"/>
  <c r="B637" i="11"/>
  <c r="A637" i="11"/>
  <c r="AM636" i="11"/>
  <c r="AL636" i="11"/>
  <c r="AK636" i="11"/>
  <c r="AJ636" i="11"/>
  <c r="H636" i="11"/>
  <c r="G636" i="11"/>
  <c r="F636" i="11"/>
  <c r="E636" i="11"/>
  <c r="D636" i="11"/>
  <c r="C636" i="11"/>
  <c r="B636" i="11"/>
  <c r="A636" i="11"/>
  <c r="AM635" i="11"/>
  <c r="AL635" i="11"/>
  <c r="AK635" i="11"/>
  <c r="AJ635" i="11"/>
  <c r="H635" i="11"/>
  <c r="G635" i="11"/>
  <c r="F635" i="11"/>
  <c r="E635" i="11"/>
  <c r="D635" i="11"/>
  <c r="C635" i="11"/>
  <c r="B635" i="11"/>
  <c r="A635" i="11"/>
  <c r="AM634" i="11"/>
  <c r="AL634" i="11"/>
  <c r="AK634" i="11"/>
  <c r="AJ634" i="11"/>
  <c r="H634" i="11"/>
  <c r="G634" i="11"/>
  <c r="F634" i="11"/>
  <c r="E634" i="11"/>
  <c r="D634" i="11"/>
  <c r="C634" i="11"/>
  <c r="B634" i="11"/>
  <c r="A634" i="11"/>
  <c r="AM633" i="11"/>
  <c r="AL633" i="11"/>
  <c r="AK633" i="11"/>
  <c r="AJ633" i="11"/>
  <c r="H633" i="11"/>
  <c r="G633" i="11"/>
  <c r="F633" i="11"/>
  <c r="E633" i="11"/>
  <c r="D633" i="11"/>
  <c r="C633" i="11"/>
  <c r="B633" i="11"/>
  <c r="A633" i="11"/>
  <c r="AM632" i="11"/>
  <c r="AL632" i="11"/>
  <c r="AK632" i="11"/>
  <c r="AJ632" i="11"/>
  <c r="H632" i="11"/>
  <c r="G632" i="11"/>
  <c r="F632" i="11"/>
  <c r="E632" i="11"/>
  <c r="D632" i="11"/>
  <c r="C632" i="11"/>
  <c r="B632" i="11"/>
  <c r="A632" i="11"/>
  <c r="AM631" i="11"/>
  <c r="AL631" i="11"/>
  <c r="AK631" i="11"/>
  <c r="AJ631" i="11"/>
  <c r="H631" i="11"/>
  <c r="G631" i="11"/>
  <c r="F631" i="11"/>
  <c r="E631" i="11"/>
  <c r="D631" i="11"/>
  <c r="C631" i="11"/>
  <c r="B631" i="11"/>
  <c r="A631" i="11"/>
  <c r="AM630" i="11"/>
  <c r="AL630" i="11"/>
  <c r="AK630" i="11"/>
  <c r="AJ630" i="11"/>
  <c r="H630" i="11"/>
  <c r="G630" i="11"/>
  <c r="F630" i="11"/>
  <c r="E630" i="11"/>
  <c r="D630" i="11"/>
  <c r="C630" i="11"/>
  <c r="B630" i="11"/>
  <c r="A630" i="11"/>
  <c r="AM629" i="11"/>
  <c r="AL629" i="11"/>
  <c r="AK629" i="11"/>
  <c r="AJ629" i="11"/>
  <c r="H629" i="11"/>
  <c r="G629" i="11"/>
  <c r="F629" i="11"/>
  <c r="E629" i="11"/>
  <c r="D629" i="11"/>
  <c r="C629" i="11"/>
  <c r="B629" i="11"/>
  <c r="A629" i="11"/>
  <c r="AM628" i="11"/>
  <c r="AL628" i="11"/>
  <c r="AK628" i="11"/>
  <c r="AJ628" i="11"/>
  <c r="H628" i="11"/>
  <c r="G628" i="11"/>
  <c r="F628" i="11"/>
  <c r="E628" i="11"/>
  <c r="D628" i="11"/>
  <c r="C628" i="11"/>
  <c r="B628" i="11"/>
  <c r="A628" i="11"/>
  <c r="AM627" i="11"/>
  <c r="AL627" i="11"/>
  <c r="AK627" i="11"/>
  <c r="AJ627" i="11"/>
  <c r="H627" i="11"/>
  <c r="G627" i="11"/>
  <c r="F627" i="11"/>
  <c r="E627" i="11"/>
  <c r="D627" i="11"/>
  <c r="C627" i="11"/>
  <c r="B627" i="11"/>
  <c r="A627" i="11"/>
  <c r="AM626" i="11"/>
  <c r="AL626" i="11"/>
  <c r="AK626" i="11"/>
  <c r="AJ626" i="11"/>
  <c r="H626" i="11"/>
  <c r="G626" i="11"/>
  <c r="F626" i="11"/>
  <c r="E626" i="11"/>
  <c r="D626" i="11"/>
  <c r="C626" i="11"/>
  <c r="B626" i="11"/>
  <c r="A626" i="11"/>
  <c r="AM625" i="11"/>
  <c r="AL625" i="11"/>
  <c r="AK625" i="11"/>
  <c r="AJ625" i="11"/>
  <c r="H625" i="11"/>
  <c r="G625" i="11"/>
  <c r="F625" i="11"/>
  <c r="E625" i="11"/>
  <c r="D625" i="11"/>
  <c r="C625" i="11"/>
  <c r="B625" i="11"/>
  <c r="A625" i="11"/>
  <c r="AM624" i="11"/>
  <c r="AL624" i="11"/>
  <c r="AK624" i="11"/>
  <c r="AJ624" i="11"/>
  <c r="H624" i="11"/>
  <c r="G624" i="11"/>
  <c r="F624" i="11"/>
  <c r="E624" i="11"/>
  <c r="D624" i="11"/>
  <c r="C624" i="11"/>
  <c r="B624" i="11"/>
  <c r="A624" i="11"/>
  <c r="AM623" i="11"/>
  <c r="AL623" i="11"/>
  <c r="AK623" i="11"/>
  <c r="AJ623" i="11"/>
  <c r="H623" i="11"/>
  <c r="G623" i="11"/>
  <c r="F623" i="11"/>
  <c r="E623" i="11"/>
  <c r="D623" i="11"/>
  <c r="C623" i="11"/>
  <c r="B623" i="11"/>
  <c r="A623" i="11"/>
  <c r="AM622" i="11"/>
  <c r="AL622" i="11"/>
  <c r="AK622" i="11"/>
  <c r="AJ622" i="11"/>
  <c r="H622" i="11"/>
  <c r="G622" i="11"/>
  <c r="F622" i="11"/>
  <c r="E622" i="11"/>
  <c r="D622" i="11"/>
  <c r="C622" i="11"/>
  <c r="B622" i="11"/>
  <c r="A622" i="11"/>
  <c r="AM621" i="11"/>
  <c r="AL621" i="11"/>
  <c r="AK621" i="11"/>
  <c r="AJ621" i="11"/>
  <c r="H621" i="11"/>
  <c r="G621" i="11"/>
  <c r="F621" i="11"/>
  <c r="E621" i="11"/>
  <c r="D621" i="11"/>
  <c r="C621" i="11"/>
  <c r="B621" i="11"/>
  <c r="A621" i="11"/>
  <c r="AM620" i="11"/>
  <c r="AL620" i="11"/>
  <c r="AK620" i="11"/>
  <c r="AJ620" i="11"/>
  <c r="H620" i="11"/>
  <c r="G620" i="11"/>
  <c r="F620" i="11"/>
  <c r="E620" i="11"/>
  <c r="D620" i="11"/>
  <c r="C620" i="11"/>
  <c r="B620" i="11"/>
  <c r="A620" i="11"/>
  <c r="AM619" i="11"/>
  <c r="AL619" i="11"/>
  <c r="AK619" i="11"/>
  <c r="AJ619" i="11"/>
  <c r="H619" i="11"/>
  <c r="G619" i="11"/>
  <c r="F619" i="11"/>
  <c r="E619" i="11"/>
  <c r="D619" i="11"/>
  <c r="C619" i="11"/>
  <c r="B619" i="11"/>
  <c r="A619" i="11"/>
  <c r="AM618" i="11"/>
  <c r="AL618" i="11"/>
  <c r="AK618" i="11"/>
  <c r="AJ618" i="11"/>
  <c r="H618" i="11"/>
  <c r="G618" i="11"/>
  <c r="F618" i="11"/>
  <c r="E618" i="11"/>
  <c r="D618" i="11"/>
  <c r="C618" i="11"/>
  <c r="B618" i="11"/>
  <c r="A618" i="11"/>
  <c r="AM617" i="11"/>
  <c r="AL617" i="11"/>
  <c r="AK617" i="11"/>
  <c r="AJ617" i="11"/>
  <c r="H617" i="11"/>
  <c r="G617" i="11"/>
  <c r="F617" i="11"/>
  <c r="E617" i="11"/>
  <c r="D617" i="11"/>
  <c r="C617" i="11"/>
  <c r="B617" i="11"/>
  <c r="A617" i="11"/>
  <c r="AM616" i="11"/>
  <c r="AL616" i="11"/>
  <c r="AK616" i="11"/>
  <c r="AJ616" i="11"/>
  <c r="H616" i="11"/>
  <c r="G616" i="11"/>
  <c r="F616" i="11"/>
  <c r="E616" i="11"/>
  <c r="D616" i="11"/>
  <c r="C616" i="11"/>
  <c r="B616" i="11"/>
  <c r="A616" i="11"/>
  <c r="AM615" i="11"/>
  <c r="AL615" i="11"/>
  <c r="AK615" i="11"/>
  <c r="AJ615" i="11"/>
  <c r="H615" i="11"/>
  <c r="G615" i="11"/>
  <c r="F615" i="11"/>
  <c r="E615" i="11"/>
  <c r="D615" i="11"/>
  <c r="C615" i="11"/>
  <c r="B615" i="11"/>
  <c r="A615" i="11"/>
  <c r="AM614" i="11"/>
  <c r="AL614" i="11"/>
  <c r="AK614" i="11"/>
  <c r="AJ614" i="11"/>
  <c r="H614" i="11"/>
  <c r="G614" i="11"/>
  <c r="F614" i="11"/>
  <c r="E614" i="11"/>
  <c r="D614" i="11"/>
  <c r="C614" i="11"/>
  <c r="B614" i="11"/>
  <c r="A614" i="11"/>
  <c r="AM613" i="11"/>
  <c r="AL613" i="11"/>
  <c r="AK613" i="11"/>
  <c r="AJ613" i="11"/>
  <c r="H613" i="11"/>
  <c r="G613" i="11"/>
  <c r="F613" i="11"/>
  <c r="E613" i="11"/>
  <c r="D613" i="11"/>
  <c r="C613" i="11"/>
  <c r="B613" i="11"/>
  <c r="A613" i="11"/>
  <c r="AM612" i="11"/>
  <c r="AL612" i="11"/>
  <c r="AK612" i="11"/>
  <c r="AJ612" i="11"/>
  <c r="H612" i="11"/>
  <c r="G612" i="11"/>
  <c r="F612" i="11"/>
  <c r="E612" i="11"/>
  <c r="D612" i="11"/>
  <c r="C612" i="11"/>
  <c r="B612" i="11"/>
  <c r="A612" i="11"/>
  <c r="F9" i="11"/>
  <c r="F4" i="11"/>
  <c r="H9" i="11"/>
  <c r="E9" i="11"/>
  <c r="D9" i="11"/>
  <c r="C9" i="11"/>
  <c r="B9" i="11"/>
  <c r="N4" i="8" l="1"/>
  <c r="Z4" i="8" s="1"/>
  <c r="AI4" i="8" s="1"/>
  <c r="Z17" i="8" l="1"/>
  <c r="AK3" i="11" l="1"/>
  <c r="AL3" i="11"/>
  <c r="AM3" i="11"/>
  <c r="AK4" i="11"/>
  <c r="AL4" i="11"/>
  <c r="AM4" i="11"/>
  <c r="AK5" i="11"/>
  <c r="AL5" i="11"/>
  <c r="AM5" i="11"/>
  <c r="AK6" i="11"/>
  <c r="AL6" i="11"/>
  <c r="AM6" i="11"/>
  <c r="AK7" i="11"/>
  <c r="AL7" i="11"/>
  <c r="AM7" i="11"/>
  <c r="AK8" i="11"/>
  <c r="AL8" i="11"/>
  <c r="AM8" i="11"/>
  <c r="AK9" i="11"/>
  <c r="AL9" i="11"/>
  <c r="AM9" i="11"/>
  <c r="AK10" i="11"/>
  <c r="AL10" i="11"/>
  <c r="AM10" i="11"/>
  <c r="AK11" i="11"/>
  <c r="AL11" i="11"/>
  <c r="AM11" i="11"/>
  <c r="AK12" i="11"/>
  <c r="AL12" i="11"/>
  <c r="AM12" i="11"/>
  <c r="AK13" i="11"/>
  <c r="AL13" i="11"/>
  <c r="AM13" i="11"/>
  <c r="AK14" i="11"/>
  <c r="AL14" i="11"/>
  <c r="AM14" i="11"/>
  <c r="AK15" i="11"/>
  <c r="AL15" i="11"/>
  <c r="AM15" i="11"/>
  <c r="AK16" i="11"/>
  <c r="AL16" i="11"/>
  <c r="AM16" i="11"/>
  <c r="AK17" i="11"/>
  <c r="AL17" i="11"/>
  <c r="AM17" i="11"/>
  <c r="AK18" i="11"/>
  <c r="AL18" i="11"/>
  <c r="AM18" i="11"/>
  <c r="AK19" i="11"/>
  <c r="AL19" i="11"/>
  <c r="AM19" i="11"/>
  <c r="AK20" i="11"/>
  <c r="AL20" i="11"/>
  <c r="AM20" i="11"/>
  <c r="AK21" i="11"/>
  <c r="AL21" i="11"/>
  <c r="AM21" i="11"/>
  <c r="AK22" i="11"/>
  <c r="AL22" i="11"/>
  <c r="AM22" i="11"/>
  <c r="AK23" i="11"/>
  <c r="AL23" i="11"/>
  <c r="AM23" i="11"/>
  <c r="AK24" i="11"/>
  <c r="AL24" i="11"/>
  <c r="AM24" i="11"/>
  <c r="AK25" i="11"/>
  <c r="AL25" i="11"/>
  <c r="AM25" i="11"/>
  <c r="AK26" i="11"/>
  <c r="AL26" i="11"/>
  <c r="AM26" i="11"/>
  <c r="AK27" i="11"/>
  <c r="AL27" i="11"/>
  <c r="AM27" i="11"/>
  <c r="AK28" i="11"/>
  <c r="AL28" i="11"/>
  <c r="AM28" i="11"/>
  <c r="AK29" i="11"/>
  <c r="AL29" i="11"/>
  <c r="AM29" i="11"/>
  <c r="AK30" i="11"/>
  <c r="AL30" i="11"/>
  <c r="AM30" i="11"/>
  <c r="AK31" i="11"/>
  <c r="AL31" i="11"/>
  <c r="AM31" i="11"/>
  <c r="AK32" i="11"/>
  <c r="AL32" i="11"/>
  <c r="AM32" i="11"/>
  <c r="AK33" i="11"/>
  <c r="AL33" i="11"/>
  <c r="AM33" i="11"/>
  <c r="AK34" i="11"/>
  <c r="AL34" i="11"/>
  <c r="AM34" i="11"/>
  <c r="AK35" i="11"/>
  <c r="AL35" i="11"/>
  <c r="AM35" i="11"/>
  <c r="AK36" i="11"/>
  <c r="AL36" i="11"/>
  <c r="AM36" i="11"/>
  <c r="AK37" i="11"/>
  <c r="AL37" i="11"/>
  <c r="AM37" i="11"/>
  <c r="AK38" i="11"/>
  <c r="AL38" i="11"/>
  <c r="AM38" i="11"/>
  <c r="AK39" i="11"/>
  <c r="AL39" i="11"/>
  <c r="AM39" i="11"/>
  <c r="AK40" i="11"/>
  <c r="AL40" i="11"/>
  <c r="AM40" i="11"/>
  <c r="AK41" i="11"/>
  <c r="AL41" i="11"/>
  <c r="AM41" i="11"/>
  <c r="AK42" i="11"/>
  <c r="AL42" i="11"/>
  <c r="AM42" i="11"/>
  <c r="AK43" i="11"/>
  <c r="AL43" i="11"/>
  <c r="AM43" i="11"/>
  <c r="AK44" i="11"/>
  <c r="AL44" i="11"/>
  <c r="AM44" i="11"/>
  <c r="AK45" i="11"/>
  <c r="AL45" i="11"/>
  <c r="AM45" i="11"/>
  <c r="AK46" i="11"/>
  <c r="AL46" i="11"/>
  <c r="AM46" i="11"/>
  <c r="AK47" i="11"/>
  <c r="AL47" i="11"/>
  <c r="AM47" i="11"/>
  <c r="AK48" i="11"/>
  <c r="AL48" i="11"/>
  <c r="AM48" i="11"/>
  <c r="AK49" i="11"/>
  <c r="AL49" i="11"/>
  <c r="AM49" i="11"/>
  <c r="AK50" i="11"/>
  <c r="AL50" i="11"/>
  <c r="AM50" i="11"/>
  <c r="AK51" i="11"/>
  <c r="AL51" i="11"/>
  <c r="AM51" i="11"/>
  <c r="AK52" i="11"/>
  <c r="AL52" i="11"/>
  <c r="AM52" i="11"/>
  <c r="AK53" i="11"/>
  <c r="AL53" i="11"/>
  <c r="AM53" i="11"/>
  <c r="AK54" i="11"/>
  <c r="AL54" i="11"/>
  <c r="AM54" i="11"/>
  <c r="AK55" i="11"/>
  <c r="AL55" i="11"/>
  <c r="AM55" i="11"/>
  <c r="AK56" i="11"/>
  <c r="AL56" i="11"/>
  <c r="AM56" i="11"/>
  <c r="AK57" i="11"/>
  <c r="AL57" i="11"/>
  <c r="AM57" i="11"/>
  <c r="AK58" i="11"/>
  <c r="AL58" i="11"/>
  <c r="AM58" i="11"/>
  <c r="AK59" i="11"/>
  <c r="AL59" i="11"/>
  <c r="AM59" i="11"/>
  <c r="AK60" i="11"/>
  <c r="AL60" i="11"/>
  <c r="AM60" i="11"/>
  <c r="AK61" i="11"/>
  <c r="AL61" i="11"/>
  <c r="AM61" i="11"/>
  <c r="AK62" i="11"/>
  <c r="AL62" i="11"/>
  <c r="AM62" i="11"/>
  <c r="AK63" i="11"/>
  <c r="AL63" i="11"/>
  <c r="AM63" i="11"/>
  <c r="AK64" i="11"/>
  <c r="AL64" i="11"/>
  <c r="AM64" i="11"/>
  <c r="AK65" i="11"/>
  <c r="AL65" i="11"/>
  <c r="AM65" i="11"/>
  <c r="AK66" i="11"/>
  <c r="AL66" i="11"/>
  <c r="AM66" i="11"/>
  <c r="AK67" i="11"/>
  <c r="AL67" i="11"/>
  <c r="AM67" i="11"/>
  <c r="AK68" i="11"/>
  <c r="AL68" i="11"/>
  <c r="AM68" i="11"/>
  <c r="AK69" i="11"/>
  <c r="AL69" i="11"/>
  <c r="AM69" i="11"/>
  <c r="AK70" i="11"/>
  <c r="AL70" i="11"/>
  <c r="AM70" i="11"/>
  <c r="AK71" i="11"/>
  <c r="AL71" i="11"/>
  <c r="AM71" i="11"/>
  <c r="AK72" i="11"/>
  <c r="AL72" i="11"/>
  <c r="AM72" i="11"/>
  <c r="AK73" i="11"/>
  <c r="AL73" i="11"/>
  <c r="AM73" i="11"/>
  <c r="AK74" i="11"/>
  <c r="AL74" i="11"/>
  <c r="AM74" i="11"/>
  <c r="AK75" i="11"/>
  <c r="AL75" i="11"/>
  <c r="AM75" i="11"/>
  <c r="AK76" i="11"/>
  <c r="AL76" i="11"/>
  <c r="AM76" i="11"/>
  <c r="AK77" i="11"/>
  <c r="AL77" i="11"/>
  <c r="AM77" i="11"/>
  <c r="AK78" i="11"/>
  <c r="AL78" i="11"/>
  <c r="AM78" i="11"/>
  <c r="AK79" i="11"/>
  <c r="AL79" i="11"/>
  <c r="AM79" i="11"/>
  <c r="AK80" i="11"/>
  <c r="AL80" i="11"/>
  <c r="AM80" i="11"/>
  <c r="AK81" i="11"/>
  <c r="AL81" i="11"/>
  <c r="AM81" i="11"/>
  <c r="AK82" i="11"/>
  <c r="AL82" i="11"/>
  <c r="AM82" i="11"/>
  <c r="AK83" i="11"/>
  <c r="AL83" i="11"/>
  <c r="AM83" i="11"/>
  <c r="AK84" i="11"/>
  <c r="AL84" i="11"/>
  <c r="AM84" i="11"/>
  <c r="AK85" i="11"/>
  <c r="AL85" i="11"/>
  <c r="AM85" i="11"/>
  <c r="AK86" i="11"/>
  <c r="AL86" i="11"/>
  <c r="AM86" i="11"/>
  <c r="AK87" i="11"/>
  <c r="AL87" i="11"/>
  <c r="AM87" i="11"/>
  <c r="AK88" i="11"/>
  <c r="AL88" i="11"/>
  <c r="AM88" i="11"/>
  <c r="AK89" i="11"/>
  <c r="AL89" i="11"/>
  <c r="AM89" i="11"/>
  <c r="AK90" i="11"/>
  <c r="AL90" i="11"/>
  <c r="AM90" i="11"/>
  <c r="AK91" i="11"/>
  <c r="AL91" i="11"/>
  <c r="AM91" i="11"/>
  <c r="AK92" i="11"/>
  <c r="AL92" i="11"/>
  <c r="AM92" i="11"/>
  <c r="AK93" i="11"/>
  <c r="AL93" i="11"/>
  <c r="AM93" i="11"/>
  <c r="AK94" i="11"/>
  <c r="AL94" i="11"/>
  <c r="AM94" i="11"/>
  <c r="AK95" i="11"/>
  <c r="AL95" i="11"/>
  <c r="AM95" i="11"/>
  <c r="AK96" i="11"/>
  <c r="AL96" i="11"/>
  <c r="AM96" i="11"/>
  <c r="AK97" i="11"/>
  <c r="AL97" i="11"/>
  <c r="AM97" i="11"/>
  <c r="AK98" i="11"/>
  <c r="AL98" i="11"/>
  <c r="AM98" i="11"/>
  <c r="AK99" i="11"/>
  <c r="AL99" i="11"/>
  <c r="AM99" i="11"/>
  <c r="AK100" i="11"/>
  <c r="AL100" i="11"/>
  <c r="AM100" i="11"/>
  <c r="AK101" i="11"/>
  <c r="AL101" i="11"/>
  <c r="AM101" i="11"/>
  <c r="AK102" i="11"/>
  <c r="AL102" i="11"/>
  <c r="AM102" i="11"/>
  <c r="AK103" i="11"/>
  <c r="AL103" i="11"/>
  <c r="AM103" i="11"/>
  <c r="AK104" i="11"/>
  <c r="AL104" i="11"/>
  <c r="AM104" i="11"/>
  <c r="AK105" i="11"/>
  <c r="AL105" i="11"/>
  <c r="AM105" i="11"/>
  <c r="AK106" i="11"/>
  <c r="AL106" i="11"/>
  <c r="AM106" i="11"/>
  <c r="AK107" i="11"/>
  <c r="AL107" i="11"/>
  <c r="AM107" i="11"/>
  <c r="AK108" i="11"/>
  <c r="AL108" i="11"/>
  <c r="AM108" i="11"/>
  <c r="AK109" i="11"/>
  <c r="AL109" i="11"/>
  <c r="AM109" i="11"/>
  <c r="AK110" i="11"/>
  <c r="AL110" i="11"/>
  <c r="AM110" i="11"/>
  <c r="AK111" i="11"/>
  <c r="AL111" i="11"/>
  <c r="AM111" i="11"/>
  <c r="AK112" i="11"/>
  <c r="AL112" i="11"/>
  <c r="AM112" i="11"/>
  <c r="AK113" i="11"/>
  <c r="AL113" i="11"/>
  <c r="AM113" i="11"/>
  <c r="AK114" i="11"/>
  <c r="AL114" i="11"/>
  <c r="AM114" i="11"/>
  <c r="AK115" i="11"/>
  <c r="AL115" i="11"/>
  <c r="AM115" i="11"/>
  <c r="AK116" i="11"/>
  <c r="AL116" i="11"/>
  <c r="AM116" i="11"/>
  <c r="AK117" i="11"/>
  <c r="AL117" i="11"/>
  <c r="AM117" i="11"/>
  <c r="AK118" i="11"/>
  <c r="AL118" i="11"/>
  <c r="AM118" i="11"/>
  <c r="AK119" i="11"/>
  <c r="AL119" i="11"/>
  <c r="AM119" i="11"/>
  <c r="AK120" i="11"/>
  <c r="AL120" i="11"/>
  <c r="AM120" i="11"/>
  <c r="AK121" i="11"/>
  <c r="AL121" i="11"/>
  <c r="AM121" i="11"/>
  <c r="AK122" i="11"/>
  <c r="AL122" i="11"/>
  <c r="AM122" i="11"/>
  <c r="AK123" i="11"/>
  <c r="AL123" i="11"/>
  <c r="AM123" i="11"/>
  <c r="AK124" i="11"/>
  <c r="AL124" i="11"/>
  <c r="AM124" i="11"/>
  <c r="AK125" i="11"/>
  <c r="AL125" i="11"/>
  <c r="AM125" i="11"/>
  <c r="AK126" i="11"/>
  <c r="AL126" i="11"/>
  <c r="AM126" i="11"/>
  <c r="AK127" i="11"/>
  <c r="AL127" i="11"/>
  <c r="AM127" i="11"/>
  <c r="AK128" i="11"/>
  <c r="AL128" i="11"/>
  <c r="AM128" i="11"/>
  <c r="AK129" i="11"/>
  <c r="AL129" i="11"/>
  <c r="AM129" i="11"/>
  <c r="AK130" i="11"/>
  <c r="AL130" i="11"/>
  <c r="AM130" i="11"/>
  <c r="AK131" i="11"/>
  <c r="AL131" i="11"/>
  <c r="AM131" i="11"/>
  <c r="AK132" i="11"/>
  <c r="AL132" i="11"/>
  <c r="AM132" i="11"/>
  <c r="AK133" i="11"/>
  <c r="AL133" i="11"/>
  <c r="AM133" i="11"/>
  <c r="AK134" i="11"/>
  <c r="AL134" i="11"/>
  <c r="AM134" i="11"/>
  <c r="AK135" i="11"/>
  <c r="AL135" i="11"/>
  <c r="AM135" i="11"/>
  <c r="AK136" i="11"/>
  <c r="AL136" i="11"/>
  <c r="AM136" i="11"/>
  <c r="AK137" i="11"/>
  <c r="AL137" i="11"/>
  <c r="AM137" i="11"/>
  <c r="AK138" i="11"/>
  <c r="AL138" i="11"/>
  <c r="AM138" i="11"/>
  <c r="AK139" i="11"/>
  <c r="AL139" i="11"/>
  <c r="AM139" i="11"/>
  <c r="AK140" i="11"/>
  <c r="AL140" i="11"/>
  <c r="AM140" i="11"/>
  <c r="AK141" i="11"/>
  <c r="AL141" i="11"/>
  <c r="AM141" i="11"/>
  <c r="AK142" i="11"/>
  <c r="AL142" i="11"/>
  <c r="AM142" i="11"/>
  <c r="AK143" i="11"/>
  <c r="AL143" i="11"/>
  <c r="AM143" i="11"/>
  <c r="AK144" i="11"/>
  <c r="AL144" i="11"/>
  <c r="AM144" i="11"/>
  <c r="AK145" i="11"/>
  <c r="AL145" i="11"/>
  <c r="AM145" i="11"/>
  <c r="AK146" i="11"/>
  <c r="AL146" i="11"/>
  <c r="AM146" i="11"/>
  <c r="AK147" i="11"/>
  <c r="AL147" i="11"/>
  <c r="AM147" i="11"/>
  <c r="AK148" i="11"/>
  <c r="AL148" i="11"/>
  <c r="AM148" i="11"/>
  <c r="AK149" i="11"/>
  <c r="AL149" i="11"/>
  <c r="AM149" i="11"/>
  <c r="AK150" i="11"/>
  <c r="AL150" i="11"/>
  <c r="AM150" i="11"/>
  <c r="AK151" i="11"/>
  <c r="AL151" i="11"/>
  <c r="AM151" i="11"/>
  <c r="AK152" i="11"/>
  <c r="AL152" i="11"/>
  <c r="AM152" i="11"/>
  <c r="AK153" i="11"/>
  <c r="AL153" i="11"/>
  <c r="AM153" i="11"/>
  <c r="AK154" i="11"/>
  <c r="AL154" i="11"/>
  <c r="AM154" i="11"/>
  <c r="AK155" i="11"/>
  <c r="AL155" i="11"/>
  <c r="AM155" i="11"/>
  <c r="AK156" i="11"/>
  <c r="AL156" i="11"/>
  <c r="AM156" i="11"/>
  <c r="AK157" i="11"/>
  <c r="AL157" i="11"/>
  <c r="AM157" i="11"/>
  <c r="AK158" i="11"/>
  <c r="AL158" i="11"/>
  <c r="AM158" i="11"/>
  <c r="AK159" i="11"/>
  <c r="AL159" i="11"/>
  <c r="AM159" i="11"/>
  <c r="AK160" i="11"/>
  <c r="AL160" i="11"/>
  <c r="AM160" i="11"/>
  <c r="AK161" i="11"/>
  <c r="AL161" i="11"/>
  <c r="AM161" i="11"/>
  <c r="AK162" i="11"/>
  <c r="AL162" i="11"/>
  <c r="AM162" i="11"/>
  <c r="AK163" i="11"/>
  <c r="AL163" i="11"/>
  <c r="AM163" i="11"/>
  <c r="AK164" i="11"/>
  <c r="AL164" i="11"/>
  <c r="AM164" i="11"/>
  <c r="AK165" i="11"/>
  <c r="AL165" i="11"/>
  <c r="AM165" i="11"/>
  <c r="AK166" i="11"/>
  <c r="AL166" i="11"/>
  <c r="AM166" i="11"/>
  <c r="AK167" i="11"/>
  <c r="AL167" i="11"/>
  <c r="AM167" i="11"/>
  <c r="AK168" i="11"/>
  <c r="AL168" i="11"/>
  <c r="AM168" i="11"/>
  <c r="AK169" i="11"/>
  <c r="AL169" i="11"/>
  <c r="AM169" i="11"/>
  <c r="AK170" i="11"/>
  <c r="AL170" i="11"/>
  <c r="AM170" i="11"/>
  <c r="AK171" i="11"/>
  <c r="AL171" i="11"/>
  <c r="AM171" i="11"/>
  <c r="AK172" i="11"/>
  <c r="AL172" i="11"/>
  <c r="AM172" i="11"/>
  <c r="AK173" i="11"/>
  <c r="AL173" i="11"/>
  <c r="AM173" i="11"/>
  <c r="AK174" i="11"/>
  <c r="AL174" i="11"/>
  <c r="AM174" i="11"/>
  <c r="AK175" i="11"/>
  <c r="AL175" i="11"/>
  <c r="AM175" i="11"/>
  <c r="AK176" i="11"/>
  <c r="AL176" i="11"/>
  <c r="AM176" i="11"/>
  <c r="AK177" i="11"/>
  <c r="AL177" i="11"/>
  <c r="AM177" i="11"/>
  <c r="AK178" i="11"/>
  <c r="AL178" i="11"/>
  <c r="AM178" i="11"/>
  <c r="AK179" i="11"/>
  <c r="AL179" i="11"/>
  <c r="AM179" i="11"/>
  <c r="AK180" i="11"/>
  <c r="AL180" i="11"/>
  <c r="AM180" i="11"/>
  <c r="AK181" i="11"/>
  <c r="AL181" i="11"/>
  <c r="AM181" i="11"/>
  <c r="AK182" i="11"/>
  <c r="AL182" i="11"/>
  <c r="AM182" i="11"/>
  <c r="AK183" i="11"/>
  <c r="AL183" i="11"/>
  <c r="AM183" i="11"/>
  <c r="AK184" i="11"/>
  <c r="AL184" i="11"/>
  <c r="AM184" i="11"/>
  <c r="AK185" i="11"/>
  <c r="AL185" i="11"/>
  <c r="AM185" i="11"/>
  <c r="AK186" i="11"/>
  <c r="AL186" i="11"/>
  <c r="AM186" i="11"/>
  <c r="AK187" i="11"/>
  <c r="AL187" i="11"/>
  <c r="AM187" i="11"/>
  <c r="AK188" i="11"/>
  <c r="AL188" i="11"/>
  <c r="AM188" i="11"/>
  <c r="AK189" i="11"/>
  <c r="AL189" i="11"/>
  <c r="AM189" i="11"/>
  <c r="AK190" i="11"/>
  <c r="AL190" i="11"/>
  <c r="AM190" i="11"/>
  <c r="AK191" i="11"/>
  <c r="AL191" i="11"/>
  <c r="AM191" i="11"/>
  <c r="AK192" i="11"/>
  <c r="AL192" i="11"/>
  <c r="AM192" i="11"/>
  <c r="AK193" i="11"/>
  <c r="AL193" i="11"/>
  <c r="AM193" i="11"/>
  <c r="AK194" i="11"/>
  <c r="AL194" i="11"/>
  <c r="AM194" i="11"/>
  <c r="AK195" i="11"/>
  <c r="AL195" i="11"/>
  <c r="AM195" i="11"/>
  <c r="AK196" i="11"/>
  <c r="AL196" i="11"/>
  <c r="AM196" i="11"/>
  <c r="AK197" i="11"/>
  <c r="AL197" i="11"/>
  <c r="AM197" i="11"/>
  <c r="AK198" i="11"/>
  <c r="AL198" i="11"/>
  <c r="AM198" i="11"/>
  <c r="AK199" i="11"/>
  <c r="AL199" i="11"/>
  <c r="AM199" i="11"/>
  <c r="AK200" i="11"/>
  <c r="AL200" i="11"/>
  <c r="AM200" i="11"/>
  <c r="AK201" i="11"/>
  <c r="AL201" i="11"/>
  <c r="AM201" i="11"/>
  <c r="AK202" i="11"/>
  <c r="AL202" i="11"/>
  <c r="AM202" i="11"/>
  <c r="AK203" i="11"/>
  <c r="AL203" i="11"/>
  <c r="AM203" i="11"/>
  <c r="AK204" i="11"/>
  <c r="AL204" i="11"/>
  <c r="AM204" i="11"/>
  <c r="AK205" i="11"/>
  <c r="AL205" i="11"/>
  <c r="AM205" i="11"/>
  <c r="AK206" i="11"/>
  <c r="AL206" i="11"/>
  <c r="AM206" i="11"/>
  <c r="AK207" i="11"/>
  <c r="AL207" i="11"/>
  <c r="AM207" i="11"/>
  <c r="AK208" i="11"/>
  <c r="AL208" i="11"/>
  <c r="AM208" i="11"/>
  <c r="AK209" i="11"/>
  <c r="AL209" i="11"/>
  <c r="AM209" i="11"/>
  <c r="AK210" i="11"/>
  <c r="AL210" i="11"/>
  <c r="AM210" i="11"/>
  <c r="AK211" i="11"/>
  <c r="AL211" i="11"/>
  <c r="AM211" i="11"/>
  <c r="AK212" i="11"/>
  <c r="AL212" i="11"/>
  <c r="AM212" i="11"/>
  <c r="AK213" i="11"/>
  <c r="AL213" i="11"/>
  <c r="AM213" i="11"/>
  <c r="AK214" i="11"/>
  <c r="AL214" i="11"/>
  <c r="AM214" i="11"/>
  <c r="AK215" i="11"/>
  <c r="AL215" i="11"/>
  <c r="AM215" i="11"/>
  <c r="AK216" i="11"/>
  <c r="AL216" i="11"/>
  <c r="AM216" i="11"/>
  <c r="AK217" i="11"/>
  <c r="AL217" i="11"/>
  <c r="AM217" i="11"/>
  <c r="AK218" i="11"/>
  <c r="AL218" i="11"/>
  <c r="AM218" i="11"/>
  <c r="AK219" i="11"/>
  <c r="AL219" i="11"/>
  <c r="AM219" i="11"/>
  <c r="AK220" i="11"/>
  <c r="AL220" i="11"/>
  <c r="AM220" i="11"/>
  <c r="AK221" i="11"/>
  <c r="AL221" i="11"/>
  <c r="AM221" i="11"/>
  <c r="AK222" i="11"/>
  <c r="AL222" i="11"/>
  <c r="AM222" i="11"/>
  <c r="AK223" i="11"/>
  <c r="AL223" i="11"/>
  <c r="AM223" i="11"/>
  <c r="AK224" i="11"/>
  <c r="AL224" i="11"/>
  <c r="AM224" i="11"/>
  <c r="AK225" i="11"/>
  <c r="AL225" i="11"/>
  <c r="AM225" i="11"/>
  <c r="AK226" i="11"/>
  <c r="AL226" i="11"/>
  <c r="AM226" i="11"/>
  <c r="AK227" i="11"/>
  <c r="AL227" i="11"/>
  <c r="AM227" i="11"/>
  <c r="AK228" i="11"/>
  <c r="AL228" i="11"/>
  <c r="AM228" i="11"/>
  <c r="AK229" i="11"/>
  <c r="AL229" i="11"/>
  <c r="AM229" i="11"/>
  <c r="AK230" i="11"/>
  <c r="AL230" i="11"/>
  <c r="AM230" i="11"/>
  <c r="AK231" i="11"/>
  <c r="AL231" i="11"/>
  <c r="AM231" i="11"/>
  <c r="AK232" i="11"/>
  <c r="AL232" i="11"/>
  <c r="AM232" i="11"/>
  <c r="AK233" i="11"/>
  <c r="AL233" i="11"/>
  <c r="AM233" i="11"/>
  <c r="AK234" i="11"/>
  <c r="AL234" i="11"/>
  <c r="AM234" i="11"/>
  <c r="AK235" i="11"/>
  <c r="AL235" i="11"/>
  <c r="AM235" i="11"/>
  <c r="AK236" i="11"/>
  <c r="AL236" i="11"/>
  <c r="AM236" i="11"/>
  <c r="AK237" i="11"/>
  <c r="AL237" i="11"/>
  <c r="AM237" i="11"/>
  <c r="AK238" i="11"/>
  <c r="AL238" i="11"/>
  <c r="AM238" i="11"/>
  <c r="AK239" i="11"/>
  <c r="AL239" i="11"/>
  <c r="AM239" i="11"/>
  <c r="AK240" i="11"/>
  <c r="AL240" i="11"/>
  <c r="AM240" i="11"/>
  <c r="AK241" i="11"/>
  <c r="AL241" i="11"/>
  <c r="AM241" i="11"/>
  <c r="AK242" i="11"/>
  <c r="AL242" i="11"/>
  <c r="AM242" i="11"/>
  <c r="AK243" i="11"/>
  <c r="AL243" i="11"/>
  <c r="AM243" i="11"/>
  <c r="AK244" i="11"/>
  <c r="AL244" i="11"/>
  <c r="AM244" i="11"/>
  <c r="AK245" i="11"/>
  <c r="AL245" i="11"/>
  <c r="AM245" i="11"/>
  <c r="AK246" i="11"/>
  <c r="AL246" i="11"/>
  <c r="AM246" i="11"/>
  <c r="AK247" i="11"/>
  <c r="AL247" i="11"/>
  <c r="AM247" i="11"/>
  <c r="AK248" i="11"/>
  <c r="AL248" i="11"/>
  <c r="AM248" i="11"/>
  <c r="AK249" i="11"/>
  <c r="AL249" i="11"/>
  <c r="AM249" i="11"/>
  <c r="AK250" i="11"/>
  <c r="AL250" i="11"/>
  <c r="AM250" i="11"/>
  <c r="AK251" i="11"/>
  <c r="AL251" i="11"/>
  <c r="AM251" i="11"/>
  <c r="AK252" i="11"/>
  <c r="AL252" i="11"/>
  <c r="AM252" i="11"/>
  <c r="AK253" i="11"/>
  <c r="AL253" i="11"/>
  <c r="AM253" i="11"/>
  <c r="AK254" i="11"/>
  <c r="AL254" i="11"/>
  <c r="AM254" i="11"/>
  <c r="AK255" i="11"/>
  <c r="AL255" i="11"/>
  <c r="AM255" i="11"/>
  <c r="AK256" i="11"/>
  <c r="AL256" i="11"/>
  <c r="AM256" i="11"/>
  <c r="AK257" i="11"/>
  <c r="AL257" i="11"/>
  <c r="AM257" i="11"/>
  <c r="AK258" i="11"/>
  <c r="AL258" i="11"/>
  <c r="AM258" i="11"/>
  <c r="AK259" i="11"/>
  <c r="AL259" i="11"/>
  <c r="AM259" i="11"/>
  <c r="AK260" i="11"/>
  <c r="AL260" i="11"/>
  <c r="AM260" i="11"/>
  <c r="AK261" i="11"/>
  <c r="AL261" i="11"/>
  <c r="AM261" i="11"/>
  <c r="AK262" i="11"/>
  <c r="AL262" i="11"/>
  <c r="AM262" i="11"/>
  <c r="AK263" i="11"/>
  <c r="AL263" i="11"/>
  <c r="AM263" i="11"/>
  <c r="AK264" i="11"/>
  <c r="AL264" i="11"/>
  <c r="AM264" i="11"/>
  <c r="AK265" i="11"/>
  <c r="AL265" i="11"/>
  <c r="AM265" i="11"/>
  <c r="AK266" i="11"/>
  <c r="AL266" i="11"/>
  <c r="AM266" i="11"/>
  <c r="AK267" i="11"/>
  <c r="AL267" i="11"/>
  <c r="AM267" i="11"/>
  <c r="AK268" i="11"/>
  <c r="AL268" i="11"/>
  <c r="AM268" i="11"/>
  <c r="AK269" i="11"/>
  <c r="AL269" i="11"/>
  <c r="AM269" i="11"/>
  <c r="AK270" i="11"/>
  <c r="AL270" i="11"/>
  <c r="AM270" i="11"/>
  <c r="AK271" i="11"/>
  <c r="AL271" i="11"/>
  <c r="AM271" i="11"/>
  <c r="AK272" i="11"/>
  <c r="AL272" i="11"/>
  <c r="AM272" i="11"/>
  <c r="AK273" i="11"/>
  <c r="AL273" i="11"/>
  <c r="AM273" i="11"/>
  <c r="AK274" i="11"/>
  <c r="AL274" i="11"/>
  <c r="AM274" i="11"/>
  <c r="AK275" i="11"/>
  <c r="AL275" i="11"/>
  <c r="AM275" i="11"/>
  <c r="AK276" i="11"/>
  <c r="AL276" i="11"/>
  <c r="AM276" i="11"/>
  <c r="AK277" i="11"/>
  <c r="AL277" i="11"/>
  <c r="AM277" i="11"/>
  <c r="AK278" i="11"/>
  <c r="AL278" i="11"/>
  <c r="AM278" i="11"/>
  <c r="AK279" i="11"/>
  <c r="AL279" i="11"/>
  <c r="AM279" i="11"/>
  <c r="AK280" i="11"/>
  <c r="AL280" i="11"/>
  <c r="AM280" i="11"/>
  <c r="AK281" i="11"/>
  <c r="AL281" i="11"/>
  <c r="AM281" i="11"/>
  <c r="AK282" i="11"/>
  <c r="AL282" i="11"/>
  <c r="AM282" i="11"/>
  <c r="AK283" i="11"/>
  <c r="AL283" i="11"/>
  <c r="AM283" i="11"/>
  <c r="AK284" i="11"/>
  <c r="AL284" i="11"/>
  <c r="AM284" i="11"/>
  <c r="AK285" i="11"/>
  <c r="AL285" i="11"/>
  <c r="AM285" i="11"/>
  <c r="AK286" i="11"/>
  <c r="AL286" i="11"/>
  <c r="AM286" i="11"/>
  <c r="AK287" i="11"/>
  <c r="AL287" i="11"/>
  <c r="AM287" i="11"/>
  <c r="AK288" i="11"/>
  <c r="AL288" i="11"/>
  <c r="AM288" i="11"/>
  <c r="AK289" i="11"/>
  <c r="AL289" i="11"/>
  <c r="AM289" i="11"/>
  <c r="AK290" i="11"/>
  <c r="AL290" i="11"/>
  <c r="AM290" i="11"/>
  <c r="AK291" i="11"/>
  <c r="AL291" i="11"/>
  <c r="AM291" i="11"/>
  <c r="AK292" i="11"/>
  <c r="AL292" i="11"/>
  <c r="AM292" i="11"/>
  <c r="AK293" i="11"/>
  <c r="AL293" i="11"/>
  <c r="AM293" i="11"/>
  <c r="AK294" i="11"/>
  <c r="AL294" i="11"/>
  <c r="AM294" i="11"/>
  <c r="AK295" i="11"/>
  <c r="AL295" i="11"/>
  <c r="AM295" i="11"/>
  <c r="AK296" i="11"/>
  <c r="AL296" i="11"/>
  <c r="AM296" i="11"/>
  <c r="AK297" i="11"/>
  <c r="AL297" i="11"/>
  <c r="AM297" i="11"/>
  <c r="AK298" i="11"/>
  <c r="AL298" i="11"/>
  <c r="AM298" i="11"/>
  <c r="AK299" i="11"/>
  <c r="AL299" i="11"/>
  <c r="AM299" i="11"/>
  <c r="AK300" i="11"/>
  <c r="AL300" i="11"/>
  <c r="AM300" i="11"/>
  <c r="AK301" i="11"/>
  <c r="AL301" i="11"/>
  <c r="AM301" i="11"/>
  <c r="AK302" i="11"/>
  <c r="AL302" i="11"/>
  <c r="AM302" i="11"/>
  <c r="AK303" i="11"/>
  <c r="AL303" i="11"/>
  <c r="AM303" i="11"/>
  <c r="AK304" i="11"/>
  <c r="AL304" i="11"/>
  <c r="AM304" i="11"/>
  <c r="AK305" i="11"/>
  <c r="AL305" i="11"/>
  <c r="AM305" i="11"/>
  <c r="AK306" i="11"/>
  <c r="AL306" i="11"/>
  <c r="AM306" i="11"/>
  <c r="AK307" i="11"/>
  <c r="AL307" i="11"/>
  <c r="AM307" i="11"/>
  <c r="AK308" i="11"/>
  <c r="AL308" i="11"/>
  <c r="AM308" i="11"/>
  <c r="AK309" i="11"/>
  <c r="AL309" i="11"/>
  <c r="AM309" i="11"/>
  <c r="AK310" i="11"/>
  <c r="AL310" i="11"/>
  <c r="AM310" i="11"/>
  <c r="AK311" i="11"/>
  <c r="AL311" i="11"/>
  <c r="AM311" i="11"/>
  <c r="AK312" i="11"/>
  <c r="AL312" i="11"/>
  <c r="AM312" i="11"/>
  <c r="AK313" i="11"/>
  <c r="AL313" i="11"/>
  <c r="AM313" i="11"/>
  <c r="AK314" i="11"/>
  <c r="AL314" i="11"/>
  <c r="AM314" i="11"/>
  <c r="AK315" i="11"/>
  <c r="AL315" i="11"/>
  <c r="AM315" i="11"/>
  <c r="AK316" i="11"/>
  <c r="AL316" i="11"/>
  <c r="AM316" i="11"/>
  <c r="AK317" i="11"/>
  <c r="AL317" i="11"/>
  <c r="AM317" i="11"/>
  <c r="AK318" i="11"/>
  <c r="AL318" i="11"/>
  <c r="AM318" i="11"/>
  <c r="AK319" i="11"/>
  <c r="AL319" i="11"/>
  <c r="AM319" i="11"/>
  <c r="AK320" i="11"/>
  <c r="AL320" i="11"/>
  <c r="AM320" i="11"/>
  <c r="AK321" i="11"/>
  <c r="AL321" i="11"/>
  <c r="AM321" i="11"/>
  <c r="AK322" i="11"/>
  <c r="AL322" i="11"/>
  <c r="AM322" i="11"/>
  <c r="AK323" i="11"/>
  <c r="AL323" i="11"/>
  <c r="AM323" i="11"/>
  <c r="AK324" i="11"/>
  <c r="AL324" i="11"/>
  <c r="AM324" i="11"/>
  <c r="AK325" i="11"/>
  <c r="AL325" i="11"/>
  <c r="AM325" i="11"/>
  <c r="AK326" i="11"/>
  <c r="AL326" i="11"/>
  <c r="AM326" i="11"/>
  <c r="AK327" i="11"/>
  <c r="AL327" i="11"/>
  <c r="AM327" i="11"/>
  <c r="AK328" i="11"/>
  <c r="AL328" i="11"/>
  <c r="AM328" i="11"/>
  <c r="AK329" i="11"/>
  <c r="AL329" i="11"/>
  <c r="AM329" i="11"/>
  <c r="AK330" i="11"/>
  <c r="AL330" i="11"/>
  <c r="AM330" i="11"/>
  <c r="AK331" i="11"/>
  <c r="AL331" i="11"/>
  <c r="AM331" i="11"/>
  <c r="AK332" i="11"/>
  <c r="AL332" i="11"/>
  <c r="AM332" i="11"/>
  <c r="AK333" i="11"/>
  <c r="AL333" i="11"/>
  <c r="AM333" i="11"/>
  <c r="AK334" i="11"/>
  <c r="AL334" i="11"/>
  <c r="AM334" i="11"/>
  <c r="AK335" i="11"/>
  <c r="AL335" i="11"/>
  <c r="AM335" i="11"/>
  <c r="AK336" i="11"/>
  <c r="AL336" i="11"/>
  <c r="AM336" i="11"/>
  <c r="AK337" i="11"/>
  <c r="AL337" i="11"/>
  <c r="AM337" i="11"/>
  <c r="AK338" i="11"/>
  <c r="AL338" i="11"/>
  <c r="AM338" i="11"/>
  <c r="AK339" i="11"/>
  <c r="AL339" i="11"/>
  <c r="AM339" i="11"/>
  <c r="AK340" i="11"/>
  <c r="AL340" i="11"/>
  <c r="AM340" i="11"/>
  <c r="AK341" i="11"/>
  <c r="AL341" i="11"/>
  <c r="AM341" i="11"/>
  <c r="AK342" i="11"/>
  <c r="AL342" i="11"/>
  <c r="AM342" i="11"/>
  <c r="AK343" i="11"/>
  <c r="AL343" i="11"/>
  <c r="AM343" i="11"/>
  <c r="AK344" i="11"/>
  <c r="AL344" i="11"/>
  <c r="AM344" i="11"/>
  <c r="AK345" i="11"/>
  <c r="AL345" i="11"/>
  <c r="AM345" i="11"/>
  <c r="AK346" i="11"/>
  <c r="AL346" i="11"/>
  <c r="AM346" i="11"/>
  <c r="AK347" i="11"/>
  <c r="AL347" i="11"/>
  <c r="AM347" i="11"/>
  <c r="AK348" i="11"/>
  <c r="AL348" i="11"/>
  <c r="AM348" i="11"/>
  <c r="AK349" i="11"/>
  <c r="AL349" i="11"/>
  <c r="AM349" i="11"/>
  <c r="AK350" i="11"/>
  <c r="AL350" i="11"/>
  <c r="AM350" i="11"/>
  <c r="AK351" i="11"/>
  <c r="AL351" i="11"/>
  <c r="AM351" i="11"/>
  <c r="AK352" i="11"/>
  <c r="AL352" i="11"/>
  <c r="AM352" i="11"/>
  <c r="AK353" i="11"/>
  <c r="AL353" i="11"/>
  <c r="AM353" i="11"/>
  <c r="AK354" i="11"/>
  <c r="AL354" i="11"/>
  <c r="AM354" i="11"/>
  <c r="AK355" i="11"/>
  <c r="AL355" i="11"/>
  <c r="AM355" i="11"/>
  <c r="AK356" i="11"/>
  <c r="AL356" i="11"/>
  <c r="AM356" i="11"/>
  <c r="AK357" i="11"/>
  <c r="AL357" i="11"/>
  <c r="AM357" i="11"/>
  <c r="AK358" i="11"/>
  <c r="AL358" i="11"/>
  <c r="AM358" i="11"/>
  <c r="AK359" i="11"/>
  <c r="AL359" i="11"/>
  <c r="AM359" i="11"/>
  <c r="AK360" i="11"/>
  <c r="AL360" i="11"/>
  <c r="AM360" i="11"/>
  <c r="AK361" i="11"/>
  <c r="AL361" i="11"/>
  <c r="AM361" i="11"/>
  <c r="AK362" i="11"/>
  <c r="AL362" i="11"/>
  <c r="AM362" i="11"/>
  <c r="AK363" i="11"/>
  <c r="AL363" i="11"/>
  <c r="AM363" i="11"/>
  <c r="AK364" i="11"/>
  <c r="AL364" i="11"/>
  <c r="AM364" i="11"/>
  <c r="AK365" i="11"/>
  <c r="AL365" i="11"/>
  <c r="AM365" i="11"/>
  <c r="AK366" i="11"/>
  <c r="AL366" i="11"/>
  <c r="AM366" i="11"/>
  <c r="AK367" i="11"/>
  <c r="AL367" i="11"/>
  <c r="AM367" i="11"/>
  <c r="AK368" i="11"/>
  <c r="AL368" i="11"/>
  <c r="AM368" i="11"/>
  <c r="AK369" i="11"/>
  <c r="AL369" i="11"/>
  <c r="AM369" i="11"/>
  <c r="AK370" i="11"/>
  <c r="AL370" i="11"/>
  <c r="AM370" i="11"/>
  <c r="AK371" i="11"/>
  <c r="AL371" i="11"/>
  <c r="AM371" i="11"/>
  <c r="AK372" i="11"/>
  <c r="AL372" i="11"/>
  <c r="AM372" i="11"/>
  <c r="AK373" i="11"/>
  <c r="AL373" i="11"/>
  <c r="AM373" i="11"/>
  <c r="AK374" i="11"/>
  <c r="AL374" i="11"/>
  <c r="AM374" i="11"/>
  <c r="AK375" i="11"/>
  <c r="AL375" i="11"/>
  <c r="AM375" i="11"/>
  <c r="AK376" i="11"/>
  <c r="AL376" i="11"/>
  <c r="AM376" i="11"/>
  <c r="AK377" i="11"/>
  <c r="AL377" i="11"/>
  <c r="AM377" i="11"/>
  <c r="AK378" i="11"/>
  <c r="AL378" i="11"/>
  <c r="AM378" i="11"/>
  <c r="AK379" i="11"/>
  <c r="AL379" i="11"/>
  <c r="AM379" i="11"/>
  <c r="AK380" i="11"/>
  <c r="AL380" i="11"/>
  <c r="AM380" i="11"/>
  <c r="AK381" i="11"/>
  <c r="AL381" i="11"/>
  <c r="AM381" i="11"/>
  <c r="AK382" i="11"/>
  <c r="AL382" i="11"/>
  <c r="AM382" i="11"/>
  <c r="AK383" i="11"/>
  <c r="AL383" i="11"/>
  <c r="AM383" i="11"/>
  <c r="AK384" i="11"/>
  <c r="AL384" i="11"/>
  <c r="AM384" i="11"/>
  <c r="AK385" i="11"/>
  <c r="AL385" i="11"/>
  <c r="AM385" i="11"/>
  <c r="AK386" i="11"/>
  <c r="AL386" i="11"/>
  <c r="AM386" i="11"/>
  <c r="AK387" i="11"/>
  <c r="AL387" i="11"/>
  <c r="AM387" i="11"/>
  <c r="AK388" i="11"/>
  <c r="AL388" i="11"/>
  <c r="AM388" i="11"/>
  <c r="AK389" i="11"/>
  <c r="AL389" i="11"/>
  <c r="AM389" i="11"/>
  <c r="AK390" i="11"/>
  <c r="AL390" i="11"/>
  <c r="AM390" i="11"/>
  <c r="AK391" i="11"/>
  <c r="AL391" i="11"/>
  <c r="AM391" i="11"/>
  <c r="AK392" i="11"/>
  <c r="AL392" i="11"/>
  <c r="AM392" i="11"/>
  <c r="AK393" i="11"/>
  <c r="AL393" i="11"/>
  <c r="AM393" i="11"/>
  <c r="AK394" i="11"/>
  <c r="AL394" i="11"/>
  <c r="AM394" i="11"/>
  <c r="AK395" i="11"/>
  <c r="AL395" i="11"/>
  <c r="AM395" i="11"/>
  <c r="AK396" i="11"/>
  <c r="AL396" i="11"/>
  <c r="AM396" i="11"/>
  <c r="AK397" i="11"/>
  <c r="AL397" i="11"/>
  <c r="AM397" i="11"/>
  <c r="AK398" i="11"/>
  <c r="AL398" i="11"/>
  <c r="AM398" i="11"/>
  <c r="AK399" i="11"/>
  <c r="AL399" i="11"/>
  <c r="AM399" i="11"/>
  <c r="AK400" i="11"/>
  <c r="AL400" i="11"/>
  <c r="AM400" i="11"/>
  <c r="AK401" i="11"/>
  <c r="AL401" i="11"/>
  <c r="AM401" i="11"/>
  <c r="AK402" i="11"/>
  <c r="AL402" i="11"/>
  <c r="AM402" i="11"/>
  <c r="AK403" i="11"/>
  <c r="AL403" i="11"/>
  <c r="AM403" i="11"/>
  <c r="AK404" i="11"/>
  <c r="AL404" i="11"/>
  <c r="AM404" i="11"/>
  <c r="AK405" i="11"/>
  <c r="AL405" i="11"/>
  <c r="AM405" i="11"/>
  <c r="AK406" i="11"/>
  <c r="AL406" i="11"/>
  <c r="AM406" i="11"/>
  <c r="AK407" i="11"/>
  <c r="AL407" i="11"/>
  <c r="AM407" i="11"/>
  <c r="AK408" i="11"/>
  <c r="AL408" i="11"/>
  <c r="AM408" i="11"/>
  <c r="AK409" i="11"/>
  <c r="AL409" i="11"/>
  <c r="AM409" i="11"/>
  <c r="AK410" i="11"/>
  <c r="AL410" i="11"/>
  <c r="AM410" i="11"/>
  <c r="AK411" i="11"/>
  <c r="AL411" i="11"/>
  <c r="AM411" i="11"/>
  <c r="AK412" i="11"/>
  <c r="AL412" i="11"/>
  <c r="AM412" i="11"/>
  <c r="AK413" i="11"/>
  <c r="AL413" i="11"/>
  <c r="AM413" i="11"/>
  <c r="AK414" i="11"/>
  <c r="AL414" i="11"/>
  <c r="AM414" i="11"/>
  <c r="AK415" i="11"/>
  <c r="AL415" i="11"/>
  <c r="AM415" i="11"/>
  <c r="AK416" i="11"/>
  <c r="AL416" i="11"/>
  <c r="AM416" i="11"/>
  <c r="AK417" i="11"/>
  <c r="AL417" i="11"/>
  <c r="AM417" i="11"/>
  <c r="AK418" i="11"/>
  <c r="AL418" i="11"/>
  <c r="AM418" i="11"/>
  <c r="AK419" i="11"/>
  <c r="AL419" i="11"/>
  <c r="AM419" i="11"/>
  <c r="AK420" i="11"/>
  <c r="AL420" i="11"/>
  <c r="AM420" i="11"/>
  <c r="AK421" i="11"/>
  <c r="AL421" i="11"/>
  <c r="AM421" i="11"/>
  <c r="AK422" i="11"/>
  <c r="AL422" i="11"/>
  <c r="AM422" i="11"/>
  <c r="AK423" i="11"/>
  <c r="AL423" i="11"/>
  <c r="AM423" i="11"/>
  <c r="AK424" i="11"/>
  <c r="AL424" i="11"/>
  <c r="AM424" i="11"/>
  <c r="AK425" i="11"/>
  <c r="AL425" i="11"/>
  <c r="AM425" i="11"/>
  <c r="AK426" i="11"/>
  <c r="AL426" i="11"/>
  <c r="AM426" i="11"/>
  <c r="AK427" i="11"/>
  <c r="AL427" i="11"/>
  <c r="AM427" i="11"/>
  <c r="AK428" i="11"/>
  <c r="AL428" i="11"/>
  <c r="AM428" i="11"/>
  <c r="AK429" i="11"/>
  <c r="AL429" i="11"/>
  <c r="AM429" i="11"/>
  <c r="AK430" i="11"/>
  <c r="AL430" i="11"/>
  <c r="AM430" i="11"/>
  <c r="AK431" i="11"/>
  <c r="AL431" i="11"/>
  <c r="AM431" i="11"/>
  <c r="AK432" i="11"/>
  <c r="AL432" i="11"/>
  <c r="AM432" i="11"/>
  <c r="AK433" i="11"/>
  <c r="AL433" i="11"/>
  <c r="AM433" i="11"/>
  <c r="AK434" i="11"/>
  <c r="AL434" i="11"/>
  <c r="AM434" i="11"/>
  <c r="AK435" i="11"/>
  <c r="AL435" i="11"/>
  <c r="AM435" i="11"/>
  <c r="AK436" i="11"/>
  <c r="AL436" i="11"/>
  <c r="AM436" i="11"/>
  <c r="AK437" i="11"/>
  <c r="AL437" i="11"/>
  <c r="AM437" i="11"/>
  <c r="AK438" i="11"/>
  <c r="AL438" i="11"/>
  <c r="AM438" i="11"/>
  <c r="AK439" i="11"/>
  <c r="AL439" i="11"/>
  <c r="AM439" i="11"/>
  <c r="AK440" i="11"/>
  <c r="AL440" i="11"/>
  <c r="AM440" i="11"/>
  <c r="AK441" i="11"/>
  <c r="AL441" i="11"/>
  <c r="AM441" i="11"/>
  <c r="AK442" i="11"/>
  <c r="AL442" i="11"/>
  <c r="AM442" i="11"/>
  <c r="AK443" i="11"/>
  <c r="AL443" i="11"/>
  <c r="AM443" i="11"/>
  <c r="AK444" i="11"/>
  <c r="AL444" i="11"/>
  <c r="AM444" i="11"/>
  <c r="AK445" i="11"/>
  <c r="AL445" i="11"/>
  <c r="AM445" i="11"/>
  <c r="AK446" i="11"/>
  <c r="AL446" i="11"/>
  <c r="AM446" i="11"/>
  <c r="AK447" i="11"/>
  <c r="AL447" i="11"/>
  <c r="AM447" i="11"/>
  <c r="AK448" i="11"/>
  <c r="AL448" i="11"/>
  <c r="AM448" i="11"/>
  <c r="AK449" i="11"/>
  <c r="AL449" i="11"/>
  <c r="AM449" i="11"/>
  <c r="AK450" i="11"/>
  <c r="AL450" i="11"/>
  <c r="AM450" i="11"/>
  <c r="AK451" i="11"/>
  <c r="AL451" i="11"/>
  <c r="AM451" i="11"/>
  <c r="AK452" i="11"/>
  <c r="AL452" i="11"/>
  <c r="AM452" i="11"/>
  <c r="AK453" i="11"/>
  <c r="AL453" i="11"/>
  <c r="AM453" i="11"/>
  <c r="AK454" i="11"/>
  <c r="AL454" i="11"/>
  <c r="AM454" i="11"/>
  <c r="AK455" i="11"/>
  <c r="AL455" i="11"/>
  <c r="AM455" i="11"/>
  <c r="AK456" i="11"/>
  <c r="AL456" i="11"/>
  <c r="AM456" i="11"/>
  <c r="AK457" i="11"/>
  <c r="AL457" i="11"/>
  <c r="AM457" i="11"/>
  <c r="AK458" i="11"/>
  <c r="AL458" i="11"/>
  <c r="AM458" i="11"/>
  <c r="AK459" i="11"/>
  <c r="AL459" i="11"/>
  <c r="AM459" i="11"/>
  <c r="AK460" i="11"/>
  <c r="AL460" i="11"/>
  <c r="AM460" i="11"/>
  <c r="AK461" i="11"/>
  <c r="AL461" i="11"/>
  <c r="AM461" i="11"/>
  <c r="AK462" i="11"/>
  <c r="AL462" i="11"/>
  <c r="AM462" i="11"/>
  <c r="AK463" i="11"/>
  <c r="AL463" i="11"/>
  <c r="AM463" i="11"/>
  <c r="AK464" i="11"/>
  <c r="AL464" i="11"/>
  <c r="AM464" i="11"/>
  <c r="AK465" i="11"/>
  <c r="AL465" i="11"/>
  <c r="AM465" i="11"/>
  <c r="AK466" i="11"/>
  <c r="AL466" i="11"/>
  <c r="AM466" i="11"/>
  <c r="AK467" i="11"/>
  <c r="AL467" i="11"/>
  <c r="AM467" i="11"/>
  <c r="AK468" i="11"/>
  <c r="AL468" i="11"/>
  <c r="AM468" i="11"/>
  <c r="AK469" i="11"/>
  <c r="AL469" i="11"/>
  <c r="AM469" i="11"/>
  <c r="AK470" i="11"/>
  <c r="AL470" i="11"/>
  <c r="AM470" i="11"/>
  <c r="AK471" i="11"/>
  <c r="AL471" i="11"/>
  <c r="AM471" i="11"/>
  <c r="AK472" i="11"/>
  <c r="AL472" i="11"/>
  <c r="AM472" i="11"/>
  <c r="AK473" i="11"/>
  <c r="AL473" i="11"/>
  <c r="AM473" i="11"/>
  <c r="AK474" i="11"/>
  <c r="AL474" i="11"/>
  <c r="AM474" i="11"/>
  <c r="AK475" i="11"/>
  <c r="AL475" i="11"/>
  <c r="AM475" i="11"/>
  <c r="AK476" i="11"/>
  <c r="AL476" i="11"/>
  <c r="AM476" i="11"/>
  <c r="AK477" i="11"/>
  <c r="AL477" i="11"/>
  <c r="AM477" i="11"/>
  <c r="AK478" i="11"/>
  <c r="AL478" i="11"/>
  <c r="AM478" i="11"/>
  <c r="AK479" i="11"/>
  <c r="AL479" i="11"/>
  <c r="AM479" i="11"/>
  <c r="AK480" i="11"/>
  <c r="AL480" i="11"/>
  <c r="AM480" i="11"/>
  <c r="AK481" i="11"/>
  <c r="AL481" i="11"/>
  <c r="AM481" i="11"/>
  <c r="AK482" i="11"/>
  <c r="AL482" i="11"/>
  <c r="AM482" i="11"/>
  <c r="AK483" i="11"/>
  <c r="AL483" i="11"/>
  <c r="AM483" i="11"/>
  <c r="AK484" i="11"/>
  <c r="AL484" i="11"/>
  <c r="AM484" i="11"/>
  <c r="AK485" i="11"/>
  <c r="AL485" i="11"/>
  <c r="AM485" i="11"/>
  <c r="AK486" i="11"/>
  <c r="AL486" i="11"/>
  <c r="AM486" i="11"/>
  <c r="AK487" i="11"/>
  <c r="AL487" i="11"/>
  <c r="AM487" i="11"/>
  <c r="AK488" i="11"/>
  <c r="AL488" i="11"/>
  <c r="AM488" i="11"/>
  <c r="AK489" i="11"/>
  <c r="AL489" i="11"/>
  <c r="AM489" i="11"/>
  <c r="AK490" i="11"/>
  <c r="AL490" i="11"/>
  <c r="AM490" i="11"/>
  <c r="AK491" i="11"/>
  <c r="AL491" i="11"/>
  <c r="AM491" i="11"/>
  <c r="AK492" i="11"/>
  <c r="AL492" i="11"/>
  <c r="AM492" i="11"/>
  <c r="AK493" i="11"/>
  <c r="AL493" i="11"/>
  <c r="AM493" i="11"/>
  <c r="AK494" i="11"/>
  <c r="AL494" i="11"/>
  <c r="AM494" i="11"/>
  <c r="AK495" i="11"/>
  <c r="AL495" i="11"/>
  <c r="AM495" i="11"/>
  <c r="AK496" i="11"/>
  <c r="AL496" i="11"/>
  <c r="AM496" i="11"/>
  <c r="AK497" i="11"/>
  <c r="AL497" i="11"/>
  <c r="AM497" i="11"/>
  <c r="AK498" i="11"/>
  <c r="AL498" i="11"/>
  <c r="AM498" i="11"/>
  <c r="AK499" i="11"/>
  <c r="AL499" i="11"/>
  <c r="AM499" i="11"/>
  <c r="AK500" i="11"/>
  <c r="AL500" i="11"/>
  <c r="AM500" i="11"/>
  <c r="AK501" i="11"/>
  <c r="AL501" i="11"/>
  <c r="AM501" i="11"/>
  <c r="AK502" i="11"/>
  <c r="AL502" i="11"/>
  <c r="AM502" i="11"/>
  <c r="AK503" i="11"/>
  <c r="AL503" i="11"/>
  <c r="AM503" i="11"/>
  <c r="AK504" i="11"/>
  <c r="AL504" i="11"/>
  <c r="AM504" i="11"/>
  <c r="AK505" i="11"/>
  <c r="AL505" i="11"/>
  <c r="AM505" i="11"/>
  <c r="AK506" i="11"/>
  <c r="AL506" i="11"/>
  <c r="AM506" i="11"/>
  <c r="AK507" i="11"/>
  <c r="AL507" i="11"/>
  <c r="AM507" i="11"/>
  <c r="AK508" i="11"/>
  <c r="AL508" i="11"/>
  <c r="AM508" i="11"/>
  <c r="AK509" i="11"/>
  <c r="AL509" i="11"/>
  <c r="AM509" i="11"/>
  <c r="AK510" i="11"/>
  <c r="AL510" i="11"/>
  <c r="AM510" i="11"/>
  <c r="AK511" i="11"/>
  <c r="AL511" i="11"/>
  <c r="AM511" i="11"/>
  <c r="AK512" i="11"/>
  <c r="AL512" i="11"/>
  <c r="AM512" i="11"/>
  <c r="AK513" i="11"/>
  <c r="AL513" i="11"/>
  <c r="AM513" i="11"/>
  <c r="AK514" i="11"/>
  <c r="AL514" i="11"/>
  <c r="AM514" i="11"/>
  <c r="AK515" i="11"/>
  <c r="AL515" i="11"/>
  <c r="AM515" i="11"/>
  <c r="AK516" i="11"/>
  <c r="AL516" i="11"/>
  <c r="AM516" i="11"/>
  <c r="AK517" i="11"/>
  <c r="AL517" i="11"/>
  <c r="AM517" i="11"/>
  <c r="AK518" i="11"/>
  <c r="AL518" i="11"/>
  <c r="AM518" i="11"/>
  <c r="AK519" i="11"/>
  <c r="AL519" i="11"/>
  <c r="AM519" i="11"/>
  <c r="AK520" i="11"/>
  <c r="AL520" i="11"/>
  <c r="AM520" i="11"/>
  <c r="AK521" i="11"/>
  <c r="AL521" i="11"/>
  <c r="AM521" i="11"/>
  <c r="AK522" i="11"/>
  <c r="AL522" i="11"/>
  <c r="AM522" i="11"/>
  <c r="AK523" i="11"/>
  <c r="AL523" i="11"/>
  <c r="AM523" i="11"/>
  <c r="AK524" i="11"/>
  <c r="AL524" i="11"/>
  <c r="AM524" i="11"/>
  <c r="AK525" i="11"/>
  <c r="AL525" i="11"/>
  <c r="AM525" i="11"/>
  <c r="AK526" i="11"/>
  <c r="AL526" i="11"/>
  <c r="AM526" i="11"/>
  <c r="AK527" i="11"/>
  <c r="AL527" i="11"/>
  <c r="AM527" i="11"/>
  <c r="AK528" i="11"/>
  <c r="AL528" i="11"/>
  <c r="AM528" i="11"/>
  <c r="AK529" i="11"/>
  <c r="AL529" i="11"/>
  <c r="AM529" i="11"/>
  <c r="AK530" i="11"/>
  <c r="AL530" i="11"/>
  <c r="AM530" i="11"/>
  <c r="AK531" i="11"/>
  <c r="AL531" i="11"/>
  <c r="AM531" i="11"/>
  <c r="AK532" i="11"/>
  <c r="AL532" i="11"/>
  <c r="AM532" i="11"/>
  <c r="AK533" i="11"/>
  <c r="AL533" i="11"/>
  <c r="AM533" i="11"/>
  <c r="AK534" i="11"/>
  <c r="AL534" i="11"/>
  <c r="AM534" i="11"/>
  <c r="AK535" i="11"/>
  <c r="AL535" i="11"/>
  <c r="AM535" i="11"/>
  <c r="AK536" i="11"/>
  <c r="AL536" i="11"/>
  <c r="AM536" i="11"/>
  <c r="AK537" i="11"/>
  <c r="AL537" i="11"/>
  <c r="AM537" i="11"/>
  <c r="AK538" i="11"/>
  <c r="AL538" i="11"/>
  <c r="AM538" i="11"/>
  <c r="AK539" i="11"/>
  <c r="AL539" i="11"/>
  <c r="AM539" i="11"/>
  <c r="AK540" i="11"/>
  <c r="AL540" i="11"/>
  <c r="AM540" i="11"/>
  <c r="AK541" i="11"/>
  <c r="AL541" i="11"/>
  <c r="AM541" i="11"/>
  <c r="AK542" i="11"/>
  <c r="AL542" i="11"/>
  <c r="AM542" i="11"/>
  <c r="AK543" i="11"/>
  <c r="AL543" i="11"/>
  <c r="AM543" i="11"/>
  <c r="AK544" i="11"/>
  <c r="AL544" i="11"/>
  <c r="AM544" i="11"/>
  <c r="AK545" i="11"/>
  <c r="AL545" i="11"/>
  <c r="AM545" i="11"/>
  <c r="AK546" i="11"/>
  <c r="AL546" i="11"/>
  <c r="AM546" i="11"/>
  <c r="AK547" i="11"/>
  <c r="AL547" i="11"/>
  <c r="AM547" i="11"/>
  <c r="AK548" i="11"/>
  <c r="AL548" i="11"/>
  <c r="AM548" i="11"/>
  <c r="AK549" i="11"/>
  <c r="AL549" i="11"/>
  <c r="AM549" i="11"/>
  <c r="AK550" i="11"/>
  <c r="AL550" i="11"/>
  <c r="AM550" i="11"/>
  <c r="AK551" i="11"/>
  <c r="AL551" i="11"/>
  <c r="AM551" i="11"/>
  <c r="AK552" i="11"/>
  <c r="AL552" i="11"/>
  <c r="AM552" i="11"/>
  <c r="AK553" i="11"/>
  <c r="AL553" i="11"/>
  <c r="AM553" i="11"/>
  <c r="AK554" i="11"/>
  <c r="AL554" i="11"/>
  <c r="AM554" i="11"/>
  <c r="AK555" i="11"/>
  <c r="AL555" i="11"/>
  <c r="AM555" i="11"/>
  <c r="AK556" i="11"/>
  <c r="AL556" i="11"/>
  <c r="AM556" i="11"/>
  <c r="AK557" i="11"/>
  <c r="AL557" i="11"/>
  <c r="AM557" i="11"/>
  <c r="AK558" i="11"/>
  <c r="AL558" i="11"/>
  <c r="AM558" i="11"/>
  <c r="AK559" i="11"/>
  <c r="AL559" i="11"/>
  <c r="AM559" i="11"/>
  <c r="AK560" i="11"/>
  <c r="AL560" i="11"/>
  <c r="AM560" i="11"/>
  <c r="AK561" i="11"/>
  <c r="AL561" i="11"/>
  <c r="AM561" i="11"/>
  <c r="AK562" i="11"/>
  <c r="AL562" i="11"/>
  <c r="AM562" i="11"/>
  <c r="AK563" i="11"/>
  <c r="AL563" i="11"/>
  <c r="AM563" i="11"/>
  <c r="AK564" i="11"/>
  <c r="AL564" i="11"/>
  <c r="AM564" i="11"/>
  <c r="AK565" i="11"/>
  <c r="AL565" i="11"/>
  <c r="AM565" i="11"/>
  <c r="AK566" i="11"/>
  <c r="AL566" i="11"/>
  <c r="AM566" i="11"/>
  <c r="AK567" i="11"/>
  <c r="AL567" i="11"/>
  <c r="AM567" i="11"/>
  <c r="AK568" i="11"/>
  <c r="AL568" i="11"/>
  <c r="AM568" i="11"/>
  <c r="AK569" i="11"/>
  <c r="AL569" i="11"/>
  <c r="AM569" i="11"/>
  <c r="AK570" i="11"/>
  <c r="AL570" i="11"/>
  <c r="AM570" i="11"/>
  <c r="AK571" i="11"/>
  <c r="AL571" i="11"/>
  <c r="AM571" i="11"/>
  <c r="AK572" i="11"/>
  <c r="AL572" i="11"/>
  <c r="AM572" i="11"/>
  <c r="AK573" i="11"/>
  <c r="AL573" i="11"/>
  <c r="AM573" i="11"/>
  <c r="AK574" i="11"/>
  <c r="AL574" i="11"/>
  <c r="AM574" i="11"/>
  <c r="AK575" i="11"/>
  <c r="AL575" i="11"/>
  <c r="AM575" i="11"/>
  <c r="AK576" i="11"/>
  <c r="AL576" i="11"/>
  <c r="AM576" i="11"/>
  <c r="AK577" i="11"/>
  <c r="AL577" i="11"/>
  <c r="AM577" i="11"/>
  <c r="AK578" i="11"/>
  <c r="AL578" i="11"/>
  <c r="AM578" i="11"/>
  <c r="AK579" i="11"/>
  <c r="AL579" i="11"/>
  <c r="AM579" i="11"/>
  <c r="AK580" i="11"/>
  <c r="AL580" i="11"/>
  <c r="AM580" i="11"/>
  <c r="AK581" i="11"/>
  <c r="AL581" i="11"/>
  <c r="AM581" i="11"/>
  <c r="AK582" i="11"/>
  <c r="AL582" i="11"/>
  <c r="AM582" i="11"/>
  <c r="AK583" i="11"/>
  <c r="AL583" i="11"/>
  <c r="AM583" i="11"/>
  <c r="AK584" i="11"/>
  <c r="AL584" i="11"/>
  <c r="AM584" i="11"/>
  <c r="AK585" i="11"/>
  <c r="AL585" i="11"/>
  <c r="AM585" i="11"/>
  <c r="AK586" i="11"/>
  <c r="AL586" i="11"/>
  <c r="AM586" i="11"/>
  <c r="AK587" i="11"/>
  <c r="AL587" i="11"/>
  <c r="AM587" i="11"/>
  <c r="AK588" i="11"/>
  <c r="AL588" i="11"/>
  <c r="AM588" i="11"/>
  <c r="AK589" i="11"/>
  <c r="AL589" i="11"/>
  <c r="AM589" i="11"/>
  <c r="AK590" i="11"/>
  <c r="AL590" i="11"/>
  <c r="AM590" i="11"/>
  <c r="AK591" i="11"/>
  <c r="AL591" i="11"/>
  <c r="AM591" i="11"/>
  <c r="AK592" i="11"/>
  <c r="AL592" i="11"/>
  <c r="AM592" i="11"/>
  <c r="AK593" i="11"/>
  <c r="AL593" i="11"/>
  <c r="AM593" i="11"/>
  <c r="AK594" i="11"/>
  <c r="AL594" i="11"/>
  <c r="AM594" i="11"/>
  <c r="AK595" i="11"/>
  <c r="AL595" i="11"/>
  <c r="AM595" i="11"/>
  <c r="AK596" i="11"/>
  <c r="AL596" i="11"/>
  <c r="AM596" i="11"/>
  <c r="AK597" i="11"/>
  <c r="AL597" i="11"/>
  <c r="AM597" i="11"/>
  <c r="AK598" i="11"/>
  <c r="AL598" i="11"/>
  <c r="AM598" i="11"/>
  <c r="AK599" i="11"/>
  <c r="AL599" i="11"/>
  <c r="AM599" i="11"/>
  <c r="AK600" i="11"/>
  <c r="AL600" i="11"/>
  <c r="AM600" i="11"/>
  <c r="AK601" i="11"/>
  <c r="AL601" i="11"/>
  <c r="AM601" i="11"/>
  <c r="AK602" i="11"/>
  <c r="AL602" i="11"/>
  <c r="AM602" i="11"/>
  <c r="AK603" i="11"/>
  <c r="AL603" i="11"/>
  <c r="AM603" i="11"/>
  <c r="AK604" i="11"/>
  <c r="AL604" i="11"/>
  <c r="AM604" i="11"/>
  <c r="AK605" i="11"/>
  <c r="AL605" i="11"/>
  <c r="AM605" i="11"/>
  <c r="AK606" i="11"/>
  <c r="AL606" i="11"/>
  <c r="AM606" i="11"/>
  <c r="AK607" i="11"/>
  <c r="AL607" i="11"/>
  <c r="AM607" i="11"/>
  <c r="AK608" i="11"/>
  <c r="AL608" i="11"/>
  <c r="AM608" i="11"/>
  <c r="AK609" i="11"/>
  <c r="AL609" i="11"/>
  <c r="AM609" i="11"/>
  <c r="AK610" i="11"/>
  <c r="AL610" i="11"/>
  <c r="AM610" i="11"/>
  <c r="AK611" i="11"/>
  <c r="AL611" i="11"/>
  <c r="AM611" i="11"/>
  <c r="AM2" i="11"/>
  <c r="AL2" i="11"/>
  <c r="AK2" i="11"/>
  <c r="AM834" i="11" l="1"/>
  <c r="AL834" i="11"/>
  <c r="AK834" i="11"/>
  <c r="A3" i="11" l="1"/>
  <c r="B3" i="11"/>
  <c r="C3" i="11"/>
  <c r="D3" i="11"/>
  <c r="E3" i="11"/>
  <c r="F3" i="11"/>
  <c r="G3" i="11"/>
  <c r="H3" i="11"/>
  <c r="A4" i="11"/>
  <c r="B4" i="11"/>
  <c r="C4" i="11"/>
  <c r="D4" i="11"/>
  <c r="E4" i="11"/>
  <c r="G4" i="11"/>
  <c r="H4" i="11"/>
  <c r="A5" i="11"/>
  <c r="B5" i="11"/>
  <c r="C5" i="11"/>
  <c r="D5" i="11"/>
  <c r="E5" i="11"/>
  <c r="F5" i="11"/>
  <c r="G5" i="11"/>
  <c r="H5" i="11"/>
  <c r="A6" i="11"/>
  <c r="B6" i="11"/>
  <c r="C6" i="11"/>
  <c r="D6" i="11"/>
  <c r="E6" i="11"/>
  <c r="F6" i="11"/>
  <c r="G6" i="11"/>
  <c r="H6" i="11"/>
  <c r="A7" i="11"/>
  <c r="B7" i="11"/>
  <c r="C7" i="11"/>
  <c r="D7" i="11"/>
  <c r="E7" i="11"/>
  <c r="F7" i="11"/>
  <c r="G7" i="11"/>
  <c r="H7" i="11"/>
  <c r="A8" i="11"/>
  <c r="B8" i="11"/>
  <c r="C8" i="11"/>
  <c r="D8" i="11"/>
  <c r="E8" i="11"/>
  <c r="F8" i="11"/>
  <c r="G8" i="11"/>
  <c r="H8" i="11"/>
  <c r="G9" i="11"/>
  <c r="A10" i="11"/>
  <c r="B10" i="11"/>
  <c r="C10" i="11"/>
  <c r="D10" i="11"/>
  <c r="E10" i="11"/>
  <c r="F10" i="11"/>
  <c r="G10" i="11"/>
  <c r="H10" i="11"/>
  <c r="A11" i="11"/>
  <c r="B11" i="11"/>
  <c r="C11" i="11"/>
  <c r="D11" i="11"/>
  <c r="E11" i="11"/>
  <c r="F11" i="11"/>
  <c r="G11" i="11"/>
  <c r="H11" i="11"/>
  <c r="A12" i="11"/>
  <c r="B12" i="11"/>
  <c r="C12" i="11"/>
  <c r="D12" i="11"/>
  <c r="E12" i="11"/>
  <c r="F12" i="11"/>
  <c r="G12" i="11"/>
  <c r="H12" i="11"/>
  <c r="A13" i="11"/>
  <c r="B13" i="11"/>
  <c r="C13" i="11"/>
  <c r="D13" i="11"/>
  <c r="E13" i="11"/>
  <c r="F13" i="11"/>
  <c r="G13" i="11"/>
  <c r="H13" i="11"/>
  <c r="A14" i="11"/>
  <c r="B14" i="11"/>
  <c r="C14" i="11"/>
  <c r="D14" i="11"/>
  <c r="E14" i="11"/>
  <c r="F14" i="11"/>
  <c r="G14" i="11"/>
  <c r="H14" i="11"/>
  <c r="A15" i="11"/>
  <c r="B15" i="11"/>
  <c r="C15" i="11"/>
  <c r="D15" i="11"/>
  <c r="E15" i="11"/>
  <c r="F15" i="11"/>
  <c r="G15" i="11"/>
  <c r="H15" i="11"/>
  <c r="A16" i="11"/>
  <c r="B16" i="11"/>
  <c r="C16" i="11"/>
  <c r="D16" i="11"/>
  <c r="E16" i="11"/>
  <c r="F16" i="11"/>
  <c r="G16" i="11"/>
  <c r="H16" i="11"/>
  <c r="A17" i="11"/>
  <c r="B17" i="11"/>
  <c r="C17" i="11"/>
  <c r="D17" i="11"/>
  <c r="E17" i="11"/>
  <c r="F17" i="11"/>
  <c r="G17" i="11"/>
  <c r="H17" i="11"/>
  <c r="A18" i="11"/>
  <c r="B18" i="11"/>
  <c r="C18" i="11"/>
  <c r="D18" i="11"/>
  <c r="E18" i="11"/>
  <c r="F18" i="11"/>
  <c r="G18" i="11"/>
  <c r="H18" i="11"/>
  <c r="A19" i="11"/>
  <c r="B19" i="11"/>
  <c r="C19" i="11"/>
  <c r="D19" i="11"/>
  <c r="E19" i="11"/>
  <c r="F19" i="11"/>
  <c r="G19" i="11"/>
  <c r="H19" i="11"/>
  <c r="A20" i="11"/>
  <c r="B20" i="11"/>
  <c r="C20" i="11"/>
  <c r="D20" i="11"/>
  <c r="E20" i="11"/>
  <c r="F20" i="11"/>
  <c r="G20" i="11"/>
  <c r="H20" i="11"/>
  <c r="A21" i="11"/>
  <c r="B21" i="11"/>
  <c r="C21" i="11"/>
  <c r="D21" i="11"/>
  <c r="E21" i="11"/>
  <c r="F21" i="11"/>
  <c r="G21" i="11"/>
  <c r="H21" i="11"/>
  <c r="A22" i="11"/>
  <c r="B22" i="11"/>
  <c r="C22" i="11"/>
  <c r="D22" i="11"/>
  <c r="E22" i="11"/>
  <c r="F22" i="11"/>
  <c r="G22" i="11"/>
  <c r="H22" i="11"/>
  <c r="A23" i="11"/>
  <c r="B23" i="11"/>
  <c r="C23" i="11"/>
  <c r="D23" i="11"/>
  <c r="E23" i="11"/>
  <c r="F23" i="11"/>
  <c r="G23" i="11"/>
  <c r="H23" i="11"/>
  <c r="A24" i="11"/>
  <c r="B24" i="11"/>
  <c r="C24" i="11"/>
  <c r="D24" i="11"/>
  <c r="E24" i="11"/>
  <c r="F24" i="11"/>
  <c r="G24" i="11"/>
  <c r="H24" i="11"/>
  <c r="A25" i="11"/>
  <c r="B25" i="11"/>
  <c r="C25" i="11"/>
  <c r="D25" i="11"/>
  <c r="E25" i="11"/>
  <c r="F25" i="11"/>
  <c r="G25" i="11"/>
  <c r="H25" i="11"/>
  <c r="A26" i="11"/>
  <c r="B26" i="11"/>
  <c r="C26" i="11"/>
  <c r="D26" i="11"/>
  <c r="E26" i="11"/>
  <c r="F26" i="11"/>
  <c r="G26" i="11"/>
  <c r="H26" i="11"/>
  <c r="A27" i="11"/>
  <c r="B27" i="11"/>
  <c r="C27" i="11"/>
  <c r="D27" i="11"/>
  <c r="E27" i="11"/>
  <c r="F27" i="11"/>
  <c r="G27" i="11"/>
  <c r="H27" i="11"/>
  <c r="A28" i="11"/>
  <c r="B28" i="11"/>
  <c r="C28" i="11"/>
  <c r="D28" i="11"/>
  <c r="E28" i="11"/>
  <c r="F28" i="11"/>
  <c r="G28" i="11"/>
  <c r="H28" i="11"/>
  <c r="A29" i="11"/>
  <c r="B29" i="11"/>
  <c r="C29" i="11"/>
  <c r="D29" i="11"/>
  <c r="E29" i="11"/>
  <c r="F29" i="11"/>
  <c r="G29" i="11"/>
  <c r="H29" i="11"/>
  <c r="A30" i="11"/>
  <c r="B30" i="11"/>
  <c r="C30" i="11"/>
  <c r="D30" i="11"/>
  <c r="E30" i="11"/>
  <c r="F30" i="11"/>
  <c r="G30" i="11"/>
  <c r="H30" i="11"/>
  <c r="A31" i="11"/>
  <c r="B31" i="11"/>
  <c r="C31" i="11"/>
  <c r="D31" i="11"/>
  <c r="E31" i="11"/>
  <c r="F31" i="11"/>
  <c r="G31" i="11"/>
  <c r="H31" i="11"/>
  <c r="A32" i="11"/>
  <c r="B32" i="11"/>
  <c r="C32" i="11"/>
  <c r="D32" i="11"/>
  <c r="E32" i="11"/>
  <c r="F32" i="11"/>
  <c r="G32" i="11"/>
  <c r="H32" i="11"/>
  <c r="A33" i="11"/>
  <c r="B33" i="11"/>
  <c r="C33" i="11"/>
  <c r="D33" i="11"/>
  <c r="E33" i="11"/>
  <c r="F33" i="11"/>
  <c r="G33" i="11"/>
  <c r="H33" i="11"/>
  <c r="A34" i="11"/>
  <c r="B34" i="11"/>
  <c r="C34" i="11"/>
  <c r="D34" i="11"/>
  <c r="E34" i="11"/>
  <c r="F34" i="11"/>
  <c r="G34" i="11"/>
  <c r="H34" i="11"/>
  <c r="A35" i="11"/>
  <c r="B35" i="11"/>
  <c r="C35" i="11"/>
  <c r="D35" i="11"/>
  <c r="E35" i="11"/>
  <c r="F35" i="11"/>
  <c r="G35" i="11"/>
  <c r="H35" i="11"/>
  <c r="A36" i="11"/>
  <c r="B36" i="11"/>
  <c r="C36" i="11"/>
  <c r="D36" i="11"/>
  <c r="E36" i="11"/>
  <c r="F36" i="11"/>
  <c r="G36" i="11"/>
  <c r="H36" i="11"/>
  <c r="A37" i="11"/>
  <c r="B37" i="11"/>
  <c r="C37" i="11"/>
  <c r="D37" i="11"/>
  <c r="E37" i="11"/>
  <c r="F37" i="11"/>
  <c r="G37" i="11"/>
  <c r="H37" i="11"/>
  <c r="A38" i="11"/>
  <c r="B38" i="11"/>
  <c r="C38" i="11"/>
  <c r="D38" i="11"/>
  <c r="E38" i="11"/>
  <c r="F38" i="11"/>
  <c r="G38" i="11"/>
  <c r="H38" i="11"/>
  <c r="A39" i="11"/>
  <c r="B39" i="11"/>
  <c r="C39" i="11"/>
  <c r="D39" i="11"/>
  <c r="E39" i="11"/>
  <c r="F39" i="11"/>
  <c r="G39" i="11"/>
  <c r="H39" i="11"/>
  <c r="A40" i="11"/>
  <c r="B40" i="11"/>
  <c r="C40" i="11"/>
  <c r="D40" i="11"/>
  <c r="E40" i="11"/>
  <c r="F40" i="11"/>
  <c r="G40" i="11"/>
  <c r="H40" i="11"/>
  <c r="A41" i="11"/>
  <c r="B41" i="11"/>
  <c r="C41" i="11"/>
  <c r="D41" i="11"/>
  <c r="E41" i="11"/>
  <c r="F41" i="11"/>
  <c r="G41" i="11"/>
  <c r="H41" i="11"/>
  <c r="A42" i="11"/>
  <c r="B42" i="11"/>
  <c r="C42" i="11"/>
  <c r="D42" i="11"/>
  <c r="E42" i="11"/>
  <c r="F42" i="11"/>
  <c r="G42" i="11"/>
  <c r="H42" i="11"/>
  <c r="A43" i="11"/>
  <c r="B43" i="11"/>
  <c r="C43" i="11"/>
  <c r="D43" i="11"/>
  <c r="E43" i="11"/>
  <c r="F43" i="11"/>
  <c r="G43" i="11"/>
  <c r="H43" i="11"/>
  <c r="A44" i="11"/>
  <c r="B44" i="11"/>
  <c r="C44" i="11"/>
  <c r="D44" i="11"/>
  <c r="E44" i="11"/>
  <c r="F44" i="11"/>
  <c r="G44" i="11"/>
  <c r="H44" i="11"/>
  <c r="A45" i="11"/>
  <c r="B45" i="11"/>
  <c r="C45" i="11"/>
  <c r="D45" i="11"/>
  <c r="E45" i="11"/>
  <c r="F45" i="11"/>
  <c r="G45" i="11"/>
  <c r="H45" i="11"/>
  <c r="A46" i="11"/>
  <c r="B46" i="11"/>
  <c r="C46" i="11"/>
  <c r="D46" i="11"/>
  <c r="E46" i="11"/>
  <c r="F46" i="11"/>
  <c r="G46" i="11"/>
  <c r="H46" i="11"/>
  <c r="A47" i="11"/>
  <c r="B47" i="11"/>
  <c r="C47" i="11"/>
  <c r="D47" i="11"/>
  <c r="E47" i="11"/>
  <c r="F47" i="11"/>
  <c r="G47" i="11"/>
  <c r="H47" i="11"/>
  <c r="A48" i="11"/>
  <c r="B48" i="11"/>
  <c r="C48" i="11"/>
  <c r="D48" i="11"/>
  <c r="E48" i="11"/>
  <c r="F48" i="11"/>
  <c r="G48" i="11"/>
  <c r="H48" i="11"/>
  <c r="A49" i="11"/>
  <c r="B49" i="11"/>
  <c r="C49" i="11"/>
  <c r="D49" i="11"/>
  <c r="E49" i="11"/>
  <c r="F49" i="11"/>
  <c r="G49" i="11"/>
  <c r="H49" i="11"/>
  <c r="A50" i="11"/>
  <c r="B50" i="11"/>
  <c r="C50" i="11"/>
  <c r="D50" i="11"/>
  <c r="E50" i="11"/>
  <c r="F50" i="11"/>
  <c r="G50" i="11"/>
  <c r="H50" i="11"/>
  <c r="A51" i="11"/>
  <c r="B51" i="11"/>
  <c r="C51" i="11"/>
  <c r="D51" i="11"/>
  <c r="E51" i="11"/>
  <c r="F51" i="11"/>
  <c r="G51" i="11"/>
  <c r="H51" i="11"/>
  <c r="A52" i="11"/>
  <c r="B52" i="11"/>
  <c r="C52" i="11"/>
  <c r="D52" i="11"/>
  <c r="E52" i="11"/>
  <c r="F52" i="11"/>
  <c r="G52" i="11"/>
  <c r="H52" i="11"/>
  <c r="A53" i="11"/>
  <c r="B53" i="11"/>
  <c r="C53" i="11"/>
  <c r="D53" i="11"/>
  <c r="E53" i="11"/>
  <c r="F53" i="11"/>
  <c r="G53" i="11"/>
  <c r="H53" i="11"/>
  <c r="A54" i="11"/>
  <c r="B54" i="11"/>
  <c r="C54" i="11"/>
  <c r="D54" i="11"/>
  <c r="E54" i="11"/>
  <c r="F54" i="11"/>
  <c r="G54" i="11"/>
  <c r="H54" i="11"/>
  <c r="A55" i="11"/>
  <c r="B55" i="11"/>
  <c r="C55" i="11"/>
  <c r="D55" i="11"/>
  <c r="E55" i="11"/>
  <c r="F55" i="11"/>
  <c r="G55" i="11"/>
  <c r="H55" i="11"/>
  <c r="A56" i="11"/>
  <c r="B56" i="11"/>
  <c r="C56" i="11"/>
  <c r="D56" i="11"/>
  <c r="E56" i="11"/>
  <c r="F56" i="11"/>
  <c r="G56" i="11"/>
  <c r="H56" i="11"/>
  <c r="A57" i="11"/>
  <c r="B57" i="11"/>
  <c r="C57" i="11"/>
  <c r="D57" i="11"/>
  <c r="E57" i="11"/>
  <c r="F57" i="11"/>
  <c r="G57" i="11"/>
  <c r="H57" i="11"/>
  <c r="A58" i="11"/>
  <c r="B58" i="11"/>
  <c r="C58" i="11"/>
  <c r="D58" i="11"/>
  <c r="E58" i="11"/>
  <c r="F58" i="11"/>
  <c r="G58" i="11"/>
  <c r="H58" i="11"/>
  <c r="A59" i="11"/>
  <c r="B59" i="11"/>
  <c r="C59" i="11"/>
  <c r="D59" i="11"/>
  <c r="E59" i="11"/>
  <c r="F59" i="11"/>
  <c r="G59" i="11"/>
  <c r="H59" i="11"/>
  <c r="A60" i="11"/>
  <c r="B60" i="11"/>
  <c r="C60" i="11"/>
  <c r="D60" i="11"/>
  <c r="E60" i="11"/>
  <c r="F60" i="11"/>
  <c r="G60" i="11"/>
  <c r="H60" i="11"/>
  <c r="A61" i="11"/>
  <c r="B61" i="11"/>
  <c r="C61" i="11"/>
  <c r="D61" i="11"/>
  <c r="E61" i="11"/>
  <c r="F61" i="11"/>
  <c r="G61" i="11"/>
  <c r="H61" i="11"/>
  <c r="A62" i="11"/>
  <c r="B62" i="11"/>
  <c r="C62" i="11"/>
  <c r="D62" i="11"/>
  <c r="E62" i="11"/>
  <c r="F62" i="11"/>
  <c r="G62" i="11"/>
  <c r="H62" i="11"/>
  <c r="A63" i="11"/>
  <c r="B63" i="11"/>
  <c r="C63" i="11"/>
  <c r="D63" i="11"/>
  <c r="E63" i="11"/>
  <c r="F63" i="11"/>
  <c r="G63" i="11"/>
  <c r="H63" i="11"/>
  <c r="A64" i="11"/>
  <c r="B64" i="11"/>
  <c r="C64" i="11"/>
  <c r="D64" i="11"/>
  <c r="E64" i="11"/>
  <c r="F64" i="11"/>
  <c r="G64" i="11"/>
  <c r="H64" i="11"/>
  <c r="A65" i="11"/>
  <c r="B65" i="11"/>
  <c r="C65" i="11"/>
  <c r="D65" i="11"/>
  <c r="E65" i="11"/>
  <c r="F65" i="11"/>
  <c r="G65" i="11"/>
  <c r="H65" i="11"/>
  <c r="A66" i="11"/>
  <c r="B66" i="11"/>
  <c r="C66" i="11"/>
  <c r="D66" i="11"/>
  <c r="E66" i="11"/>
  <c r="F66" i="11"/>
  <c r="G66" i="11"/>
  <c r="H66" i="11"/>
  <c r="A67" i="11"/>
  <c r="B67" i="11"/>
  <c r="C67" i="11"/>
  <c r="D67" i="11"/>
  <c r="E67" i="11"/>
  <c r="F67" i="11"/>
  <c r="G67" i="11"/>
  <c r="H67" i="11"/>
  <c r="A68" i="11"/>
  <c r="B68" i="11"/>
  <c r="C68" i="11"/>
  <c r="D68" i="11"/>
  <c r="E68" i="11"/>
  <c r="F68" i="11"/>
  <c r="G68" i="11"/>
  <c r="H68" i="11"/>
  <c r="A69" i="11"/>
  <c r="B69" i="11"/>
  <c r="C69" i="11"/>
  <c r="D69" i="11"/>
  <c r="E69" i="11"/>
  <c r="F69" i="11"/>
  <c r="G69" i="11"/>
  <c r="H69" i="11"/>
  <c r="A70" i="11"/>
  <c r="B70" i="11"/>
  <c r="C70" i="11"/>
  <c r="D70" i="11"/>
  <c r="E70" i="11"/>
  <c r="F70" i="11"/>
  <c r="G70" i="11"/>
  <c r="H70" i="11"/>
  <c r="A71" i="11"/>
  <c r="B71" i="11"/>
  <c r="C71" i="11"/>
  <c r="D71" i="11"/>
  <c r="E71" i="11"/>
  <c r="F71" i="11"/>
  <c r="G71" i="11"/>
  <c r="H71" i="11"/>
  <c r="A72" i="11"/>
  <c r="B72" i="11"/>
  <c r="C72" i="11"/>
  <c r="D72" i="11"/>
  <c r="E72" i="11"/>
  <c r="F72" i="11"/>
  <c r="G72" i="11"/>
  <c r="H72" i="11"/>
  <c r="A73" i="11"/>
  <c r="B73" i="11"/>
  <c r="C73" i="11"/>
  <c r="D73" i="11"/>
  <c r="E73" i="11"/>
  <c r="F73" i="11"/>
  <c r="G73" i="11"/>
  <c r="H73" i="11"/>
  <c r="A74" i="11"/>
  <c r="B74" i="11"/>
  <c r="C74" i="11"/>
  <c r="D74" i="11"/>
  <c r="E74" i="11"/>
  <c r="F74" i="11"/>
  <c r="G74" i="11"/>
  <c r="H74" i="11"/>
  <c r="A75" i="11"/>
  <c r="B75" i="11"/>
  <c r="C75" i="11"/>
  <c r="D75" i="11"/>
  <c r="E75" i="11"/>
  <c r="F75" i="11"/>
  <c r="G75" i="11"/>
  <c r="H75" i="11"/>
  <c r="A76" i="11"/>
  <c r="B76" i="11"/>
  <c r="C76" i="11"/>
  <c r="D76" i="11"/>
  <c r="E76" i="11"/>
  <c r="F76" i="11"/>
  <c r="G76" i="11"/>
  <c r="H76" i="11"/>
  <c r="A77" i="11"/>
  <c r="B77" i="11"/>
  <c r="C77" i="11"/>
  <c r="D77" i="11"/>
  <c r="E77" i="11"/>
  <c r="F77" i="11"/>
  <c r="G77" i="11"/>
  <c r="H77" i="11"/>
  <c r="A78" i="11"/>
  <c r="B78" i="11"/>
  <c r="C78" i="11"/>
  <c r="D78" i="11"/>
  <c r="E78" i="11"/>
  <c r="F78" i="11"/>
  <c r="G78" i="11"/>
  <c r="H78" i="11"/>
  <c r="A79" i="11"/>
  <c r="B79" i="11"/>
  <c r="C79" i="11"/>
  <c r="D79" i="11"/>
  <c r="E79" i="11"/>
  <c r="F79" i="11"/>
  <c r="G79" i="11"/>
  <c r="H79" i="11"/>
  <c r="A80" i="11"/>
  <c r="B80" i="11"/>
  <c r="C80" i="11"/>
  <c r="D80" i="11"/>
  <c r="E80" i="11"/>
  <c r="F80" i="11"/>
  <c r="G80" i="11"/>
  <c r="H80" i="11"/>
  <c r="A81" i="11"/>
  <c r="B81" i="11"/>
  <c r="C81" i="11"/>
  <c r="D81" i="11"/>
  <c r="E81" i="11"/>
  <c r="F81" i="11"/>
  <c r="G81" i="11"/>
  <c r="H81" i="11"/>
  <c r="A82" i="11"/>
  <c r="B82" i="11"/>
  <c r="C82" i="11"/>
  <c r="D82" i="11"/>
  <c r="E82" i="11"/>
  <c r="F82" i="11"/>
  <c r="G82" i="11"/>
  <c r="H82" i="11"/>
  <c r="A83" i="11"/>
  <c r="B83" i="11"/>
  <c r="C83" i="11"/>
  <c r="D83" i="11"/>
  <c r="E83" i="11"/>
  <c r="F83" i="11"/>
  <c r="G83" i="11"/>
  <c r="H83" i="11"/>
  <c r="A84" i="11"/>
  <c r="B84" i="11"/>
  <c r="C84" i="11"/>
  <c r="D84" i="11"/>
  <c r="E84" i="11"/>
  <c r="F84" i="11"/>
  <c r="G84" i="11"/>
  <c r="H84" i="11"/>
  <c r="A85" i="11"/>
  <c r="B85" i="11"/>
  <c r="C85" i="11"/>
  <c r="D85" i="11"/>
  <c r="E85" i="11"/>
  <c r="F85" i="11"/>
  <c r="G85" i="11"/>
  <c r="H85" i="11"/>
  <c r="A86" i="11"/>
  <c r="B86" i="11"/>
  <c r="C86" i="11"/>
  <c r="D86" i="11"/>
  <c r="E86" i="11"/>
  <c r="F86" i="11"/>
  <c r="G86" i="11"/>
  <c r="H86" i="11"/>
  <c r="A87" i="11"/>
  <c r="B87" i="11"/>
  <c r="C87" i="11"/>
  <c r="D87" i="11"/>
  <c r="E87" i="11"/>
  <c r="F87" i="11"/>
  <c r="G87" i="11"/>
  <c r="H87" i="11"/>
  <c r="A88" i="11"/>
  <c r="B88" i="11"/>
  <c r="C88" i="11"/>
  <c r="D88" i="11"/>
  <c r="E88" i="11"/>
  <c r="F88" i="11"/>
  <c r="G88" i="11"/>
  <c r="H88" i="11"/>
  <c r="A89" i="11"/>
  <c r="B89" i="11"/>
  <c r="C89" i="11"/>
  <c r="D89" i="11"/>
  <c r="E89" i="11"/>
  <c r="F89" i="11"/>
  <c r="G89" i="11"/>
  <c r="H89" i="11"/>
  <c r="A90" i="11"/>
  <c r="B90" i="11"/>
  <c r="C90" i="11"/>
  <c r="D90" i="11"/>
  <c r="E90" i="11"/>
  <c r="F90" i="11"/>
  <c r="G90" i="11"/>
  <c r="H90" i="11"/>
  <c r="A91" i="11"/>
  <c r="B91" i="11"/>
  <c r="C91" i="11"/>
  <c r="D91" i="11"/>
  <c r="E91" i="11"/>
  <c r="F91" i="11"/>
  <c r="G91" i="11"/>
  <c r="H91" i="11"/>
  <c r="A92" i="11"/>
  <c r="B92" i="11"/>
  <c r="C92" i="11"/>
  <c r="D92" i="11"/>
  <c r="E92" i="11"/>
  <c r="F92" i="11"/>
  <c r="G92" i="11"/>
  <c r="H92" i="11"/>
  <c r="A93" i="11"/>
  <c r="B93" i="11"/>
  <c r="C93" i="11"/>
  <c r="D93" i="11"/>
  <c r="E93" i="11"/>
  <c r="F93" i="11"/>
  <c r="G93" i="11"/>
  <c r="H93" i="11"/>
  <c r="A94" i="11"/>
  <c r="B94" i="11"/>
  <c r="C94" i="11"/>
  <c r="D94" i="11"/>
  <c r="E94" i="11"/>
  <c r="F94" i="11"/>
  <c r="G94" i="11"/>
  <c r="H94" i="11"/>
  <c r="A95" i="11"/>
  <c r="B95" i="11"/>
  <c r="C95" i="11"/>
  <c r="D95" i="11"/>
  <c r="E95" i="11"/>
  <c r="F95" i="11"/>
  <c r="G95" i="11"/>
  <c r="H95" i="11"/>
  <c r="A96" i="11"/>
  <c r="B96" i="11"/>
  <c r="C96" i="11"/>
  <c r="D96" i="11"/>
  <c r="E96" i="11"/>
  <c r="F96" i="11"/>
  <c r="G96" i="11"/>
  <c r="H96" i="11"/>
  <c r="A97" i="11"/>
  <c r="B97" i="11"/>
  <c r="C97" i="11"/>
  <c r="D97" i="11"/>
  <c r="E97" i="11"/>
  <c r="F97" i="11"/>
  <c r="G97" i="11"/>
  <c r="H97" i="11"/>
  <c r="A98" i="11"/>
  <c r="B98" i="11"/>
  <c r="C98" i="11"/>
  <c r="D98" i="11"/>
  <c r="E98" i="11"/>
  <c r="F98" i="11"/>
  <c r="G98" i="11"/>
  <c r="H98" i="11"/>
  <c r="A99" i="11"/>
  <c r="B99" i="11"/>
  <c r="C99" i="11"/>
  <c r="D99" i="11"/>
  <c r="E99" i="11"/>
  <c r="F99" i="11"/>
  <c r="G99" i="11"/>
  <c r="H99" i="11"/>
  <c r="A100" i="11"/>
  <c r="B100" i="11"/>
  <c r="C100" i="11"/>
  <c r="D100" i="11"/>
  <c r="E100" i="11"/>
  <c r="F100" i="11"/>
  <c r="G100" i="11"/>
  <c r="H100" i="11"/>
  <c r="A101" i="11"/>
  <c r="B101" i="11"/>
  <c r="C101" i="11"/>
  <c r="D101" i="11"/>
  <c r="E101" i="11"/>
  <c r="F101" i="11"/>
  <c r="G101" i="11"/>
  <c r="H101" i="11"/>
  <c r="A102" i="11"/>
  <c r="B102" i="11"/>
  <c r="C102" i="11"/>
  <c r="D102" i="11"/>
  <c r="E102" i="11"/>
  <c r="F102" i="11"/>
  <c r="G102" i="11"/>
  <c r="H102" i="11"/>
  <c r="A103" i="11"/>
  <c r="B103" i="11"/>
  <c r="C103" i="11"/>
  <c r="D103" i="11"/>
  <c r="E103" i="11"/>
  <c r="F103" i="11"/>
  <c r="G103" i="11"/>
  <c r="H103" i="11"/>
  <c r="A104" i="11"/>
  <c r="B104" i="11"/>
  <c r="C104" i="11"/>
  <c r="D104" i="11"/>
  <c r="E104" i="11"/>
  <c r="F104" i="11"/>
  <c r="G104" i="11"/>
  <c r="H104" i="11"/>
  <c r="A105" i="11"/>
  <c r="B105" i="11"/>
  <c r="C105" i="11"/>
  <c r="D105" i="11"/>
  <c r="E105" i="11"/>
  <c r="F105" i="11"/>
  <c r="G105" i="11"/>
  <c r="H105" i="11"/>
  <c r="A106" i="11"/>
  <c r="B106" i="11"/>
  <c r="C106" i="11"/>
  <c r="D106" i="11"/>
  <c r="E106" i="11"/>
  <c r="F106" i="11"/>
  <c r="G106" i="11"/>
  <c r="H106" i="11"/>
  <c r="A107" i="11"/>
  <c r="B107" i="11"/>
  <c r="C107" i="11"/>
  <c r="D107" i="11"/>
  <c r="E107" i="11"/>
  <c r="F107" i="11"/>
  <c r="G107" i="11"/>
  <c r="H107" i="11"/>
  <c r="A108" i="11"/>
  <c r="B108" i="11"/>
  <c r="C108" i="11"/>
  <c r="D108" i="11"/>
  <c r="E108" i="11"/>
  <c r="F108" i="11"/>
  <c r="G108" i="11"/>
  <c r="H108" i="11"/>
  <c r="A109" i="11"/>
  <c r="B109" i="11"/>
  <c r="C109" i="11"/>
  <c r="D109" i="11"/>
  <c r="E109" i="11"/>
  <c r="F109" i="11"/>
  <c r="G109" i="11"/>
  <c r="H109" i="11"/>
  <c r="A110" i="11"/>
  <c r="B110" i="11"/>
  <c r="C110" i="11"/>
  <c r="D110" i="11"/>
  <c r="E110" i="11"/>
  <c r="F110" i="11"/>
  <c r="G110" i="11"/>
  <c r="H110" i="11"/>
  <c r="A111" i="11"/>
  <c r="B111" i="11"/>
  <c r="C111" i="11"/>
  <c r="D111" i="11"/>
  <c r="E111" i="11"/>
  <c r="F111" i="11"/>
  <c r="G111" i="11"/>
  <c r="H111" i="11"/>
  <c r="A112" i="11"/>
  <c r="B112" i="11"/>
  <c r="C112" i="11"/>
  <c r="D112" i="11"/>
  <c r="E112" i="11"/>
  <c r="F112" i="11"/>
  <c r="G112" i="11"/>
  <c r="H112" i="11"/>
  <c r="A113" i="11"/>
  <c r="B113" i="11"/>
  <c r="C113" i="11"/>
  <c r="D113" i="11"/>
  <c r="E113" i="11"/>
  <c r="F113" i="11"/>
  <c r="G113" i="11"/>
  <c r="H113" i="11"/>
  <c r="A114" i="11"/>
  <c r="B114" i="11"/>
  <c r="C114" i="11"/>
  <c r="D114" i="11"/>
  <c r="E114" i="11"/>
  <c r="F114" i="11"/>
  <c r="G114" i="11"/>
  <c r="H114" i="11"/>
  <c r="A115" i="11"/>
  <c r="B115" i="11"/>
  <c r="C115" i="11"/>
  <c r="D115" i="11"/>
  <c r="E115" i="11"/>
  <c r="F115" i="11"/>
  <c r="G115" i="11"/>
  <c r="H115" i="11"/>
  <c r="A116" i="11"/>
  <c r="B116" i="11"/>
  <c r="C116" i="11"/>
  <c r="D116" i="11"/>
  <c r="E116" i="11"/>
  <c r="F116" i="11"/>
  <c r="G116" i="11"/>
  <c r="H116" i="11"/>
  <c r="A117" i="11"/>
  <c r="B117" i="11"/>
  <c r="C117" i="11"/>
  <c r="D117" i="11"/>
  <c r="E117" i="11"/>
  <c r="F117" i="11"/>
  <c r="G117" i="11"/>
  <c r="H117" i="11"/>
  <c r="A118" i="11"/>
  <c r="B118" i="11"/>
  <c r="C118" i="11"/>
  <c r="D118" i="11"/>
  <c r="E118" i="11"/>
  <c r="F118" i="11"/>
  <c r="G118" i="11"/>
  <c r="H118" i="11"/>
  <c r="A119" i="11"/>
  <c r="B119" i="11"/>
  <c r="C119" i="11"/>
  <c r="D119" i="11"/>
  <c r="E119" i="11"/>
  <c r="F119" i="11"/>
  <c r="G119" i="11"/>
  <c r="H119" i="11"/>
  <c r="A120" i="11"/>
  <c r="B120" i="11"/>
  <c r="C120" i="11"/>
  <c r="D120" i="11"/>
  <c r="E120" i="11"/>
  <c r="F120" i="11"/>
  <c r="G120" i="11"/>
  <c r="H120" i="11"/>
  <c r="A121" i="11"/>
  <c r="B121" i="11"/>
  <c r="C121" i="11"/>
  <c r="D121" i="11"/>
  <c r="E121" i="11"/>
  <c r="F121" i="11"/>
  <c r="G121" i="11"/>
  <c r="H121" i="11"/>
  <c r="A122" i="11"/>
  <c r="B122" i="11"/>
  <c r="C122" i="11"/>
  <c r="D122" i="11"/>
  <c r="E122" i="11"/>
  <c r="F122" i="11"/>
  <c r="G122" i="11"/>
  <c r="H122" i="11"/>
  <c r="A123" i="11"/>
  <c r="B123" i="11"/>
  <c r="C123" i="11"/>
  <c r="D123" i="11"/>
  <c r="E123" i="11"/>
  <c r="F123" i="11"/>
  <c r="G123" i="11"/>
  <c r="H123" i="11"/>
  <c r="A124" i="11"/>
  <c r="B124" i="11"/>
  <c r="C124" i="11"/>
  <c r="D124" i="11"/>
  <c r="E124" i="11"/>
  <c r="F124" i="11"/>
  <c r="G124" i="11"/>
  <c r="H124" i="11"/>
  <c r="A125" i="11"/>
  <c r="B125" i="11"/>
  <c r="C125" i="11"/>
  <c r="D125" i="11"/>
  <c r="E125" i="11"/>
  <c r="F125" i="11"/>
  <c r="G125" i="11"/>
  <c r="H125" i="11"/>
  <c r="A126" i="11"/>
  <c r="B126" i="11"/>
  <c r="C126" i="11"/>
  <c r="D126" i="11"/>
  <c r="E126" i="11"/>
  <c r="F126" i="11"/>
  <c r="G126" i="11"/>
  <c r="H126" i="11"/>
  <c r="A127" i="11"/>
  <c r="B127" i="11"/>
  <c r="C127" i="11"/>
  <c r="D127" i="11"/>
  <c r="E127" i="11"/>
  <c r="F127" i="11"/>
  <c r="G127" i="11"/>
  <c r="H127" i="11"/>
  <c r="A128" i="11"/>
  <c r="B128" i="11"/>
  <c r="C128" i="11"/>
  <c r="D128" i="11"/>
  <c r="E128" i="11"/>
  <c r="F128" i="11"/>
  <c r="G128" i="11"/>
  <c r="H128" i="11"/>
  <c r="A129" i="11"/>
  <c r="B129" i="11"/>
  <c r="C129" i="11"/>
  <c r="D129" i="11"/>
  <c r="E129" i="11"/>
  <c r="F129" i="11"/>
  <c r="G129" i="11"/>
  <c r="H129" i="11"/>
  <c r="A130" i="11"/>
  <c r="B130" i="11"/>
  <c r="C130" i="11"/>
  <c r="D130" i="11"/>
  <c r="E130" i="11"/>
  <c r="F130" i="11"/>
  <c r="G130" i="11"/>
  <c r="H130" i="11"/>
  <c r="A131" i="11"/>
  <c r="B131" i="11"/>
  <c r="C131" i="11"/>
  <c r="D131" i="11"/>
  <c r="E131" i="11"/>
  <c r="F131" i="11"/>
  <c r="G131" i="11"/>
  <c r="H131" i="11"/>
  <c r="A132" i="11"/>
  <c r="B132" i="11"/>
  <c r="C132" i="11"/>
  <c r="D132" i="11"/>
  <c r="E132" i="11"/>
  <c r="F132" i="11"/>
  <c r="G132" i="11"/>
  <c r="H132" i="11"/>
  <c r="A133" i="11"/>
  <c r="B133" i="11"/>
  <c r="C133" i="11"/>
  <c r="D133" i="11"/>
  <c r="E133" i="11"/>
  <c r="F133" i="11"/>
  <c r="G133" i="11"/>
  <c r="H133" i="11"/>
  <c r="A134" i="11"/>
  <c r="B134" i="11"/>
  <c r="C134" i="11"/>
  <c r="D134" i="11"/>
  <c r="E134" i="11"/>
  <c r="F134" i="11"/>
  <c r="G134" i="11"/>
  <c r="H134" i="11"/>
  <c r="A135" i="11"/>
  <c r="B135" i="11"/>
  <c r="C135" i="11"/>
  <c r="D135" i="11"/>
  <c r="E135" i="11"/>
  <c r="F135" i="11"/>
  <c r="G135" i="11"/>
  <c r="H135" i="11"/>
  <c r="A136" i="11"/>
  <c r="B136" i="11"/>
  <c r="C136" i="11"/>
  <c r="D136" i="11"/>
  <c r="E136" i="11"/>
  <c r="F136" i="11"/>
  <c r="G136" i="11"/>
  <c r="H136" i="11"/>
  <c r="A137" i="11"/>
  <c r="B137" i="11"/>
  <c r="C137" i="11"/>
  <c r="D137" i="11"/>
  <c r="E137" i="11"/>
  <c r="F137" i="11"/>
  <c r="G137" i="11"/>
  <c r="H137" i="11"/>
  <c r="A138" i="11"/>
  <c r="B138" i="11"/>
  <c r="C138" i="11"/>
  <c r="D138" i="11"/>
  <c r="E138" i="11"/>
  <c r="F138" i="11"/>
  <c r="G138" i="11"/>
  <c r="H138" i="11"/>
  <c r="A139" i="11"/>
  <c r="B139" i="11"/>
  <c r="C139" i="11"/>
  <c r="D139" i="11"/>
  <c r="E139" i="11"/>
  <c r="F139" i="11"/>
  <c r="G139" i="11"/>
  <c r="H139" i="11"/>
  <c r="A140" i="11"/>
  <c r="B140" i="11"/>
  <c r="C140" i="11"/>
  <c r="D140" i="11"/>
  <c r="E140" i="11"/>
  <c r="F140" i="11"/>
  <c r="G140" i="11"/>
  <c r="H140" i="11"/>
  <c r="A141" i="11"/>
  <c r="B141" i="11"/>
  <c r="C141" i="11"/>
  <c r="D141" i="11"/>
  <c r="E141" i="11"/>
  <c r="F141" i="11"/>
  <c r="G141" i="11"/>
  <c r="H141" i="11"/>
  <c r="A142" i="11"/>
  <c r="B142" i="11"/>
  <c r="C142" i="11"/>
  <c r="D142" i="11"/>
  <c r="E142" i="11"/>
  <c r="F142" i="11"/>
  <c r="G142" i="11"/>
  <c r="H142" i="11"/>
  <c r="A143" i="11"/>
  <c r="B143" i="11"/>
  <c r="C143" i="11"/>
  <c r="D143" i="11"/>
  <c r="E143" i="11"/>
  <c r="F143" i="11"/>
  <c r="G143" i="11"/>
  <c r="H143" i="11"/>
  <c r="A144" i="11"/>
  <c r="B144" i="11"/>
  <c r="C144" i="11"/>
  <c r="D144" i="11"/>
  <c r="E144" i="11"/>
  <c r="F144" i="11"/>
  <c r="G144" i="11"/>
  <c r="H144" i="11"/>
  <c r="A145" i="11"/>
  <c r="B145" i="11"/>
  <c r="C145" i="11"/>
  <c r="D145" i="11"/>
  <c r="E145" i="11"/>
  <c r="F145" i="11"/>
  <c r="G145" i="11"/>
  <c r="H145" i="11"/>
  <c r="A146" i="11"/>
  <c r="B146" i="11"/>
  <c r="C146" i="11"/>
  <c r="D146" i="11"/>
  <c r="E146" i="11"/>
  <c r="F146" i="11"/>
  <c r="G146" i="11"/>
  <c r="H146" i="11"/>
  <c r="A147" i="11"/>
  <c r="B147" i="11"/>
  <c r="C147" i="11"/>
  <c r="D147" i="11"/>
  <c r="E147" i="11"/>
  <c r="F147" i="11"/>
  <c r="G147" i="11"/>
  <c r="H147" i="11"/>
  <c r="A148" i="11"/>
  <c r="B148" i="11"/>
  <c r="C148" i="11"/>
  <c r="D148" i="11"/>
  <c r="E148" i="11"/>
  <c r="F148" i="11"/>
  <c r="G148" i="11"/>
  <c r="H148" i="11"/>
  <c r="A149" i="11"/>
  <c r="B149" i="11"/>
  <c r="C149" i="11"/>
  <c r="D149" i="11"/>
  <c r="E149" i="11"/>
  <c r="F149" i="11"/>
  <c r="G149" i="11"/>
  <c r="H149" i="11"/>
  <c r="A150" i="11"/>
  <c r="B150" i="11"/>
  <c r="C150" i="11"/>
  <c r="D150" i="11"/>
  <c r="E150" i="11"/>
  <c r="F150" i="11"/>
  <c r="G150" i="11"/>
  <c r="H150" i="11"/>
  <c r="A151" i="11"/>
  <c r="B151" i="11"/>
  <c r="C151" i="11"/>
  <c r="D151" i="11"/>
  <c r="E151" i="11"/>
  <c r="F151" i="11"/>
  <c r="G151" i="11"/>
  <c r="H151" i="11"/>
  <c r="A152" i="11"/>
  <c r="B152" i="11"/>
  <c r="C152" i="11"/>
  <c r="D152" i="11"/>
  <c r="E152" i="11"/>
  <c r="F152" i="11"/>
  <c r="G152" i="11"/>
  <c r="H152" i="11"/>
  <c r="A153" i="11"/>
  <c r="B153" i="11"/>
  <c r="C153" i="11"/>
  <c r="D153" i="11"/>
  <c r="E153" i="11"/>
  <c r="F153" i="11"/>
  <c r="G153" i="11"/>
  <c r="H153" i="11"/>
  <c r="A154" i="11"/>
  <c r="B154" i="11"/>
  <c r="C154" i="11"/>
  <c r="D154" i="11"/>
  <c r="E154" i="11"/>
  <c r="F154" i="11"/>
  <c r="G154" i="11"/>
  <c r="H154" i="11"/>
  <c r="A155" i="11"/>
  <c r="B155" i="11"/>
  <c r="C155" i="11"/>
  <c r="D155" i="11"/>
  <c r="E155" i="11"/>
  <c r="F155" i="11"/>
  <c r="G155" i="11"/>
  <c r="H155" i="11"/>
  <c r="A156" i="11"/>
  <c r="B156" i="11"/>
  <c r="C156" i="11"/>
  <c r="D156" i="11"/>
  <c r="E156" i="11"/>
  <c r="F156" i="11"/>
  <c r="G156" i="11"/>
  <c r="H156" i="11"/>
  <c r="A157" i="11"/>
  <c r="B157" i="11"/>
  <c r="C157" i="11"/>
  <c r="D157" i="11"/>
  <c r="E157" i="11"/>
  <c r="F157" i="11"/>
  <c r="G157" i="11"/>
  <c r="H157" i="11"/>
  <c r="A158" i="11"/>
  <c r="B158" i="11"/>
  <c r="C158" i="11"/>
  <c r="D158" i="11"/>
  <c r="E158" i="11"/>
  <c r="F158" i="11"/>
  <c r="G158" i="11"/>
  <c r="H158" i="11"/>
  <c r="A159" i="11"/>
  <c r="B159" i="11"/>
  <c r="C159" i="11"/>
  <c r="D159" i="11"/>
  <c r="E159" i="11"/>
  <c r="F159" i="11"/>
  <c r="G159" i="11"/>
  <c r="H159" i="11"/>
  <c r="A160" i="11"/>
  <c r="B160" i="11"/>
  <c r="C160" i="11"/>
  <c r="D160" i="11"/>
  <c r="E160" i="11"/>
  <c r="F160" i="11"/>
  <c r="G160" i="11"/>
  <c r="H160" i="11"/>
  <c r="A161" i="11"/>
  <c r="B161" i="11"/>
  <c r="C161" i="11"/>
  <c r="D161" i="11"/>
  <c r="E161" i="11"/>
  <c r="F161" i="11"/>
  <c r="G161" i="11"/>
  <c r="H161" i="11"/>
  <c r="A162" i="11"/>
  <c r="B162" i="11"/>
  <c r="C162" i="11"/>
  <c r="D162" i="11"/>
  <c r="E162" i="11"/>
  <c r="F162" i="11"/>
  <c r="G162" i="11"/>
  <c r="H162" i="11"/>
  <c r="A163" i="11"/>
  <c r="B163" i="11"/>
  <c r="C163" i="11"/>
  <c r="D163" i="11"/>
  <c r="E163" i="11"/>
  <c r="F163" i="11"/>
  <c r="G163" i="11"/>
  <c r="H163" i="11"/>
  <c r="A164" i="11"/>
  <c r="B164" i="11"/>
  <c r="C164" i="11"/>
  <c r="D164" i="11"/>
  <c r="E164" i="11"/>
  <c r="F164" i="11"/>
  <c r="G164" i="11"/>
  <c r="H164" i="11"/>
  <c r="A165" i="11"/>
  <c r="B165" i="11"/>
  <c r="C165" i="11"/>
  <c r="D165" i="11"/>
  <c r="E165" i="11"/>
  <c r="F165" i="11"/>
  <c r="G165" i="11"/>
  <c r="H165" i="11"/>
  <c r="A166" i="11"/>
  <c r="B166" i="11"/>
  <c r="C166" i="11"/>
  <c r="D166" i="11"/>
  <c r="E166" i="11"/>
  <c r="F166" i="11"/>
  <c r="G166" i="11"/>
  <c r="H166" i="11"/>
  <c r="A167" i="11"/>
  <c r="B167" i="11"/>
  <c r="C167" i="11"/>
  <c r="D167" i="11"/>
  <c r="E167" i="11"/>
  <c r="F167" i="11"/>
  <c r="G167" i="11"/>
  <c r="H167" i="11"/>
  <c r="A168" i="11"/>
  <c r="B168" i="11"/>
  <c r="C168" i="11"/>
  <c r="D168" i="11"/>
  <c r="E168" i="11"/>
  <c r="F168" i="11"/>
  <c r="G168" i="11"/>
  <c r="H168" i="11"/>
  <c r="A169" i="11"/>
  <c r="B169" i="11"/>
  <c r="C169" i="11"/>
  <c r="D169" i="11"/>
  <c r="E169" i="11"/>
  <c r="F169" i="11"/>
  <c r="G169" i="11"/>
  <c r="H169" i="11"/>
  <c r="A170" i="11"/>
  <c r="B170" i="11"/>
  <c r="C170" i="11"/>
  <c r="D170" i="11"/>
  <c r="E170" i="11"/>
  <c r="F170" i="11"/>
  <c r="G170" i="11"/>
  <c r="H170" i="11"/>
  <c r="A171" i="11"/>
  <c r="B171" i="11"/>
  <c r="C171" i="11"/>
  <c r="D171" i="11"/>
  <c r="E171" i="11"/>
  <c r="F171" i="11"/>
  <c r="G171" i="11"/>
  <c r="H171" i="11"/>
  <c r="A172" i="11"/>
  <c r="B172" i="11"/>
  <c r="C172" i="11"/>
  <c r="D172" i="11"/>
  <c r="E172" i="11"/>
  <c r="F172" i="11"/>
  <c r="G172" i="11"/>
  <c r="H172" i="11"/>
  <c r="A173" i="11"/>
  <c r="B173" i="11"/>
  <c r="C173" i="11"/>
  <c r="D173" i="11"/>
  <c r="E173" i="11"/>
  <c r="F173" i="11"/>
  <c r="G173" i="11"/>
  <c r="H173" i="11"/>
  <c r="A174" i="11"/>
  <c r="B174" i="11"/>
  <c r="C174" i="11"/>
  <c r="D174" i="11"/>
  <c r="E174" i="11"/>
  <c r="F174" i="11"/>
  <c r="G174" i="11"/>
  <c r="H174" i="11"/>
  <c r="A175" i="11"/>
  <c r="B175" i="11"/>
  <c r="C175" i="11"/>
  <c r="D175" i="11"/>
  <c r="E175" i="11"/>
  <c r="F175" i="11"/>
  <c r="G175" i="11"/>
  <c r="H175" i="11"/>
  <c r="A176" i="11"/>
  <c r="B176" i="11"/>
  <c r="C176" i="11"/>
  <c r="D176" i="11"/>
  <c r="E176" i="11"/>
  <c r="F176" i="11"/>
  <c r="G176" i="11"/>
  <c r="H176" i="11"/>
  <c r="A177" i="11"/>
  <c r="B177" i="11"/>
  <c r="C177" i="11"/>
  <c r="D177" i="11"/>
  <c r="E177" i="11"/>
  <c r="F177" i="11"/>
  <c r="G177" i="11"/>
  <c r="H177" i="11"/>
  <c r="A178" i="11"/>
  <c r="B178" i="11"/>
  <c r="C178" i="11"/>
  <c r="D178" i="11"/>
  <c r="E178" i="11"/>
  <c r="F178" i="11"/>
  <c r="G178" i="11"/>
  <c r="H178" i="11"/>
  <c r="A179" i="11"/>
  <c r="B179" i="11"/>
  <c r="C179" i="11"/>
  <c r="D179" i="11"/>
  <c r="E179" i="11"/>
  <c r="F179" i="11"/>
  <c r="G179" i="11"/>
  <c r="H179" i="11"/>
  <c r="A180" i="11"/>
  <c r="B180" i="11"/>
  <c r="C180" i="11"/>
  <c r="D180" i="11"/>
  <c r="E180" i="11"/>
  <c r="F180" i="11"/>
  <c r="G180" i="11"/>
  <c r="H180" i="11"/>
  <c r="A181" i="11"/>
  <c r="B181" i="11"/>
  <c r="C181" i="11"/>
  <c r="D181" i="11"/>
  <c r="E181" i="11"/>
  <c r="F181" i="11"/>
  <c r="G181" i="11"/>
  <c r="H181" i="11"/>
  <c r="A182" i="11"/>
  <c r="B182" i="11"/>
  <c r="C182" i="11"/>
  <c r="D182" i="11"/>
  <c r="E182" i="11"/>
  <c r="F182" i="11"/>
  <c r="G182" i="11"/>
  <c r="H182" i="11"/>
  <c r="A183" i="11"/>
  <c r="B183" i="11"/>
  <c r="C183" i="11"/>
  <c r="D183" i="11"/>
  <c r="E183" i="11"/>
  <c r="F183" i="11"/>
  <c r="G183" i="11"/>
  <c r="H183" i="11"/>
  <c r="A184" i="11"/>
  <c r="B184" i="11"/>
  <c r="C184" i="11"/>
  <c r="D184" i="11"/>
  <c r="E184" i="11"/>
  <c r="F184" i="11"/>
  <c r="G184" i="11"/>
  <c r="H184" i="11"/>
  <c r="A185" i="11"/>
  <c r="B185" i="11"/>
  <c r="C185" i="11"/>
  <c r="D185" i="11"/>
  <c r="E185" i="11"/>
  <c r="F185" i="11"/>
  <c r="G185" i="11"/>
  <c r="H185" i="11"/>
  <c r="A186" i="11"/>
  <c r="B186" i="11"/>
  <c r="C186" i="11"/>
  <c r="D186" i="11"/>
  <c r="E186" i="11"/>
  <c r="F186" i="11"/>
  <c r="G186" i="11"/>
  <c r="H186" i="11"/>
  <c r="A187" i="11"/>
  <c r="B187" i="11"/>
  <c r="C187" i="11"/>
  <c r="D187" i="11"/>
  <c r="E187" i="11"/>
  <c r="F187" i="11"/>
  <c r="G187" i="11"/>
  <c r="H187" i="11"/>
  <c r="A188" i="11"/>
  <c r="B188" i="11"/>
  <c r="C188" i="11"/>
  <c r="D188" i="11"/>
  <c r="E188" i="11"/>
  <c r="F188" i="11"/>
  <c r="G188" i="11"/>
  <c r="H188" i="11"/>
  <c r="A189" i="11"/>
  <c r="B189" i="11"/>
  <c r="C189" i="11"/>
  <c r="D189" i="11"/>
  <c r="E189" i="11"/>
  <c r="F189" i="11"/>
  <c r="G189" i="11"/>
  <c r="H189" i="11"/>
  <c r="A190" i="11"/>
  <c r="B190" i="11"/>
  <c r="C190" i="11"/>
  <c r="D190" i="11"/>
  <c r="E190" i="11"/>
  <c r="F190" i="11"/>
  <c r="G190" i="11"/>
  <c r="H190" i="11"/>
  <c r="A191" i="11"/>
  <c r="B191" i="11"/>
  <c r="C191" i="11"/>
  <c r="D191" i="11"/>
  <c r="E191" i="11"/>
  <c r="F191" i="11"/>
  <c r="G191" i="11"/>
  <c r="H191" i="11"/>
  <c r="A192" i="11"/>
  <c r="B192" i="11"/>
  <c r="C192" i="11"/>
  <c r="D192" i="11"/>
  <c r="E192" i="11"/>
  <c r="F192" i="11"/>
  <c r="G192" i="11"/>
  <c r="H192" i="11"/>
  <c r="A193" i="11"/>
  <c r="B193" i="11"/>
  <c r="C193" i="11"/>
  <c r="D193" i="11"/>
  <c r="E193" i="11"/>
  <c r="F193" i="11"/>
  <c r="G193" i="11"/>
  <c r="H193" i="11"/>
  <c r="A194" i="11"/>
  <c r="B194" i="11"/>
  <c r="C194" i="11"/>
  <c r="D194" i="11"/>
  <c r="E194" i="11"/>
  <c r="F194" i="11"/>
  <c r="G194" i="11"/>
  <c r="H194" i="11"/>
  <c r="A195" i="11"/>
  <c r="B195" i="11"/>
  <c r="C195" i="11"/>
  <c r="D195" i="11"/>
  <c r="E195" i="11"/>
  <c r="F195" i="11"/>
  <c r="G195" i="11"/>
  <c r="H195" i="11"/>
  <c r="A196" i="11"/>
  <c r="B196" i="11"/>
  <c r="C196" i="11"/>
  <c r="D196" i="11"/>
  <c r="E196" i="11"/>
  <c r="F196" i="11"/>
  <c r="G196" i="11"/>
  <c r="H196" i="11"/>
  <c r="A197" i="11"/>
  <c r="B197" i="11"/>
  <c r="C197" i="11"/>
  <c r="D197" i="11"/>
  <c r="E197" i="11"/>
  <c r="F197" i="11"/>
  <c r="G197" i="11"/>
  <c r="H197" i="11"/>
  <c r="A198" i="11"/>
  <c r="B198" i="11"/>
  <c r="C198" i="11"/>
  <c r="D198" i="11"/>
  <c r="E198" i="11"/>
  <c r="F198" i="11"/>
  <c r="G198" i="11"/>
  <c r="H198" i="11"/>
  <c r="A199" i="11"/>
  <c r="B199" i="11"/>
  <c r="C199" i="11"/>
  <c r="D199" i="11"/>
  <c r="E199" i="11"/>
  <c r="F199" i="11"/>
  <c r="G199" i="11"/>
  <c r="H199" i="11"/>
  <c r="A200" i="11"/>
  <c r="B200" i="11"/>
  <c r="C200" i="11"/>
  <c r="D200" i="11"/>
  <c r="E200" i="11"/>
  <c r="F200" i="11"/>
  <c r="G200" i="11"/>
  <c r="H200" i="11"/>
  <c r="A201" i="11"/>
  <c r="B201" i="11"/>
  <c r="C201" i="11"/>
  <c r="D201" i="11"/>
  <c r="E201" i="11"/>
  <c r="F201" i="11"/>
  <c r="G201" i="11"/>
  <c r="H201" i="11"/>
  <c r="A202" i="11"/>
  <c r="B202" i="11"/>
  <c r="C202" i="11"/>
  <c r="D202" i="11"/>
  <c r="E202" i="11"/>
  <c r="F202" i="11"/>
  <c r="G202" i="11"/>
  <c r="H202" i="11"/>
  <c r="A203" i="11"/>
  <c r="B203" i="11"/>
  <c r="C203" i="11"/>
  <c r="D203" i="11"/>
  <c r="E203" i="11"/>
  <c r="F203" i="11"/>
  <c r="G203" i="11"/>
  <c r="H203" i="11"/>
  <c r="A204" i="11"/>
  <c r="B204" i="11"/>
  <c r="C204" i="11"/>
  <c r="D204" i="11"/>
  <c r="E204" i="11"/>
  <c r="F204" i="11"/>
  <c r="G204" i="11"/>
  <c r="H204" i="11"/>
  <c r="A205" i="11"/>
  <c r="B205" i="11"/>
  <c r="C205" i="11"/>
  <c r="D205" i="11"/>
  <c r="E205" i="11"/>
  <c r="F205" i="11"/>
  <c r="G205" i="11"/>
  <c r="H205" i="11"/>
  <c r="A206" i="11"/>
  <c r="B206" i="11"/>
  <c r="C206" i="11"/>
  <c r="D206" i="11"/>
  <c r="E206" i="11"/>
  <c r="F206" i="11"/>
  <c r="G206" i="11"/>
  <c r="H206" i="11"/>
  <c r="A207" i="11"/>
  <c r="B207" i="11"/>
  <c r="C207" i="11"/>
  <c r="D207" i="11"/>
  <c r="E207" i="11"/>
  <c r="F207" i="11"/>
  <c r="G207" i="11"/>
  <c r="H207" i="11"/>
  <c r="A208" i="11"/>
  <c r="B208" i="11"/>
  <c r="C208" i="11"/>
  <c r="D208" i="11"/>
  <c r="E208" i="11"/>
  <c r="F208" i="11"/>
  <c r="G208" i="11"/>
  <c r="H208" i="11"/>
  <c r="A209" i="11"/>
  <c r="B209" i="11"/>
  <c r="C209" i="11"/>
  <c r="D209" i="11"/>
  <c r="E209" i="11"/>
  <c r="F209" i="11"/>
  <c r="G209" i="11"/>
  <c r="H209" i="11"/>
  <c r="A210" i="11"/>
  <c r="B210" i="11"/>
  <c r="C210" i="11"/>
  <c r="D210" i="11"/>
  <c r="E210" i="11"/>
  <c r="F210" i="11"/>
  <c r="G210" i="11"/>
  <c r="H210" i="11"/>
  <c r="A211" i="11"/>
  <c r="B211" i="11"/>
  <c r="C211" i="11"/>
  <c r="D211" i="11"/>
  <c r="E211" i="11"/>
  <c r="F211" i="11"/>
  <c r="G211" i="11"/>
  <c r="H211" i="11"/>
  <c r="A212" i="11"/>
  <c r="B212" i="11"/>
  <c r="C212" i="11"/>
  <c r="D212" i="11"/>
  <c r="E212" i="11"/>
  <c r="F212" i="11"/>
  <c r="G212" i="11"/>
  <c r="H212" i="11"/>
  <c r="A213" i="11"/>
  <c r="B213" i="11"/>
  <c r="C213" i="11"/>
  <c r="D213" i="11"/>
  <c r="E213" i="11"/>
  <c r="F213" i="11"/>
  <c r="G213" i="11"/>
  <c r="H213" i="11"/>
  <c r="A214" i="11"/>
  <c r="B214" i="11"/>
  <c r="C214" i="11"/>
  <c r="D214" i="11"/>
  <c r="E214" i="11"/>
  <c r="F214" i="11"/>
  <c r="G214" i="11"/>
  <c r="H214" i="11"/>
  <c r="A215" i="11"/>
  <c r="B215" i="11"/>
  <c r="C215" i="11"/>
  <c r="D215" i="11"/>
  <c r="E215" i="11"/>
  <c r="F215" i="11"/>
  <c r="G215" i="11"/>
  <c r="H215" i="11"/>
  <c r="A216" i="11"/>
  <c r="B216" i="11"/>
  <c r="C216" i="11"/>
  <c r="D216" i="11"/>
  <c r="E216" i="11"/>
  <c r="F216" i="11"/>
  <c r="G216" i="11"/>
  <c r="H216" i="11"/>
  <c r="A217" i="11"/>
  <c r="B217" i="11"/>
  <c r="C217" i="11"/>
  <c r="D217" i="11"/>
  <c r="E217" i="11"/>
  <c r="F217" i="11"/>
  <c r="G217" i="11"/>
  <c r="H217" i="11"/>
  <c r="A218" i="11"/>
  <c r="B218" i="11"/>
  <c r="C218" i="11"/>
  <c r="D218" i="11"/>
  <c r="E218" i="11"/>
  <c r="F218" i="11"/>
  <c r="G218" i="11"/>
  <c r="H218" i="11"/>
  <c r="A219" i="11"/>
  <c r="B219" i="11"/>
  <c r="C219" i="11"/>
  <c r="D219" i="11"/>
  <c r="E219" i="11"/>
  <c r="F219" i="11"/>
  <c r="G219" i="11"/>
  <c r="H219" i="11"/>
  <c r="A220" i="11"/>
  <c r="B220" i="11"/>
  <c r="C220" i="11"/>
  <c r="D220" i="11"/>
  <c r="E220" i="11"/>
  <c r="F220" i="11"/>
  <c r="G220" i="11"/>
  <c r="H220" i="11"/>
  <c r="A221" i="11"/>
  <c r="B221" i="11"/>
  <c r="C221" i="11"/>
  <c r="D221" i="11"/>
  <c r="E221" i="11"/>
  <c r="F221" i="11"/>
  <c r="G221" i="11"/>
  <c r="H221" i="11"/>
  <c r="A222" i="11"/>
  <c r="B222" i="11"/>
  <c r="C222" i="11"/>
  <c r="D222" i="11"/>
  <c r="E222" i="11"/>
  <c r="F222" i="11"/>
  <c r="G222" i="11"/>
  <c r="H222" i="11"/>
  <c r="A223" i="11"/>
  <c r="B223" i="11"/>
  <c r="C223" i="11"/>
  <c r="D223" i="11"/>
  <c r="E223" i="11"/>
  <c r="F223" i="11"/>
  <c r="G223" i="11"/>
  <c r="H223" i="11"/>
  <c r="A224" i="11"/>
  <c r="B224" i="11"/>
  <c r="C224" i="11"/>
  <c r="D224" i="11"/>
  <c r="E224" i="11"/>
  <c r="F224" i="11"/>
  <c r="G224" i="11"/>
  <c r="H224" i="11"/>
  <c r="A225" i="11"/>
  <c r="B225" i="11"/>
  <c r="C225" i="11"/>
  <c r="D225" i="11"/>
  <c r="E225" i="11"/>
  <c r="F225" i="11"/>
  <c r="G225" i="11"/>
  <c r="H225" i="11"/>
  <c r="A226" i="11"/>
  <c r="B226" i="11"/>
  <c r="C226" i="11"/>
  <c r="D226" i="11"/>
  <c r="E226" i="11"/>
  <c r="F226" i="11"/>
  <c r="G226" i="11"/>
  <c r="H226" i="11"/>
  <c r="A227" i="11"/>
  <c r="B227" i="11"/>
  <c r="C227" i="11"/>
  <c r="D227" i="11"/>
  <c r="E227" i="11"/>
  <c r="F227" i="11"/>
  <c r="G227" i="11"/>
  <c r="H227" i="11"/>
  <c r="A228" i="11"/>
  <c r="B228" i="11"/>
  <c r="C228" i="11"/>
  <c r="D228" i="11"/>
  <c r="E228" i="11"/>
  <c r="F228" i="11"/>
  <c r="G228" i="11"/>
  <c r="H228" i="11"/>
  <c r="A229" i="11"/>
  <c r="B229" i="11"/>
  <c r="C229" i="11"/>
  <c r="D229" i="11"/>
  <c r="E229" i="11"/>
  <c r="F229" i="11"/>
  <c r="G229" i="11"/>
  <c r="H229" i="11"/>
  <c r="A230" i="11"/>
  <c r="B230" i="11"/>
  <c r="C230" i="11"/>
  <c r="D230" i="11"/>
  <c r="E230" i="11"/>
  <c r="F230" i="11"/>
  <c r="G230" i="11"/>
  <c r="H230" i="11"/>
  <c r="A231" i="11"/>
  <c r="B231" i="11"/>
  <c r="C231" i="11"/>
  <c r="D231" i="11"/>
  <c r="E231" i="11"/>
  <c r="F231" i="11"/>
  <c r="G231" i="11"/>
  <c r="H231" i="11"/>
  <c r="A232" i="11"/>
  <c r="B232" i="11"/>
  <c r="C232" i="11"/>
  <c r="D232" i="11"/>
  <c r="E232" i="11"/>
  <c r="F232" i="11"/>
  <c r="G232" i="11"/>
  <c r="H232" i="11"/>
  <c r="A233" i="11"/>
  <c r="B233" i="11"/>
  <c r="C233" i="11"/>
  <c r="D233" i="11"/>
  <c r="E233" i="11"/>
  <c r="F233" i="11"/>
  <c r="G233" i="11"/>
  <c r="H233" i="11"/>
  <c r="A234" i="11"/>
  <c r="B234" i="11"/>
  <c r="C234" i="11"/>
  <c r="D234" i="11"/>
  <c r="E234" i="11"/>
  <c r="F234" i="11"/>
  <c r="G234" i="11"/>
  <c r="H234" i="11"/>
  <c r="A235" i="11"/>
  <c r="B235" i="11"/>
  <c r="C235" i="11"/>
  <c r="D235" i="11"/>
  <c r="E235" i="11"/>
  <c r="F235" i="11"/>
  <c r="G235" i="11"/>
  <c r="H235" i="11"/>
  <c r="A236" i="11"/>
  <c r="B236" i="11"/>
  <c r="C236" i="11"/>
  <c r="D236" i="11"/>
  <c r="E236" i="11"/>
  <c r="F236" i="11"/>
  <c r="G236" i="11"/>
  <c r="H236" i="11"/>
  <c r="A237" i="11"/>
  <c r="B237" i="11"/>
  <c r="C237" i="11"/>
  <c r="D237" i="11"/>
  <c r="E237" i="11"/>
  <c r="F237" i="11"/>
  <c r="G237" i="11"/>
  <c r="H237" i="11"/>
  <c r="A238" i="11"/>
  <c r="B238" i="11"/>
  <c r="C238" i="11"/>
  <c r="D238" i="11"/>
  <c r="E238" i="11"/>
  <c r="F238" i="11"/>
  <c r="G238" i="11"/>
  <c r="H238" i="11"/>
  <c r="A239" i="11"/>
  <c r="B239" i="11"/>
  <c r="C239" i="11"/>
  <c r="D239" i="11"/>
  <c r="E239" i="11"/>
  <c r="F239" i="11"/>
  <c r="G239" i="11"/>
  <c r="H239" i="11"/>
  <c r="A240" i="11"/>
  <c r="B240" i="11"/>
  <c r="C240" i="11"/>
  <c r="D240" i="11"/>
  <c r="E240" i="11"/>
  <c r="F240" i="11"/>
  <c r="G240" i="11"/>
  <c r="H240" i="11"/>
  <c r="A241" i="11"/>
  <c r="B241" i="11"/>
  <c r="C241" i="11"/>
  <c r="D241" i="11"/>
  <c r="E241" i="11"/>
  <c r="F241" i="11"/>
  <c r="G241" i="11"/>
  <c r="H241" i="11"/>
  <c r="A242" i="11"/>
  <c r="B242" i="11"/>
  <c r="C242" i="11"/>
  <c r="D242" i="11"/>
  <c r="E242" i="11"/>
  <c r="F242" i="11"/>
  <c r="G242" i="11"/>
  <c r="H242" i="11"/>
  <c r="A243" i="11"/>
  <c r="B243" i="11"/>
  <c r="C243" i="11"/>
  <c r="D243" i="11"/>
  <c r="E243" i="11"/>
  <c r="F243" i="11"/>
  <c r="G243" i="11"/>
  <c r="H243" i="11"/>
  <c r="A244" i="11"/>
  <c r="B244" i="11"/>
  <c r="C244" i="11"/>
  <c r="D244" i="11"/>
  <c r="E244" i="11"/>
  <c r="F244" i="11"/>
  <c r="G244" i="11"/>
  <c r="H244" i="11"/>
  <c r="A245" i="11"/>
  <c r="B245" i="11"/>
  <c r="C245" i="11"/>
  <c r="D245" i="11"/>
  <c r="E245" i="11"/>
  <c r="F245" i="11"/>
  <c r="G245" i="11"/>
  <c r="H245" i="11"/>
  <c r="A246" i="11"/>
  <c r="B246" i="11"/>
  <c r="C246" i="11"/>
  <c r="D246" i="11"/>
  <c r="E246" i="11"/>
  <c r="F246" i="11"/>
  <c r="G246" i="11"/>
  <c r="H246" i="11"/>
  <c r="A247" i="11"/>
  <c r="B247" i="11"/>
  <c r="C247" i="11"/>
  <c r="D247" i="11"/>
  <c r="E247" i="11"/>
  <c r="F247" i="11"/>
  <c r="G247" i="11"/>
  <c r="H247" i="11"/>
  <c r="A248" i="11"/>
  <c r="B248" i="11"/>
  <c r="C248" i="11"/>
  <c r="D248" i="11"/>
  <c r="E248" i="11"/>
  <c r="F248" i="11"/>
  <c r="G248" i="11"/>
  <c r="H248" i="11"/>
  <c r="A249" i="11"/>
  <c r="B249" i="11"/>
  <c r="C249" i="11"/>
  <c r="D249" i="11"/>
  <c r="E249" i="11"/>
  <c r="F249" i="11"/>
  <c r="G249" i="11"/>
  <c r="H249" i="11"/>
  <c r="A250" i="11"/>
  <c r="B250" i="11"/>
  <c r="C250" i="11"/>
  <c r="D250" i="11"/>
  <c r="E250" i="11"/>
  <c r="F250" i="11"/>
  <c r="G250" i="11"/>
  <c r="H250" i="11"/>
  <c r="A251" i="11"/>
  <c r="B251" i="11"/>
  <c r="C251" i="11"/>
  <c r="D251" i="11"/>
  <c r="E251" i="11"/>
  <c r="F251" i="11"/>
  <c r="G251" i="11"/>
  <c r="H251" i="11"/>
  <c r="A252" i="11"/>
  <c r="B252" i="11"/>
  <c r="C252" i="11"/>
  <c r="D252" i="11"/>
  <c r="E252" i="11"/>
  <c r="F252" i="11"/>
  <c r="G252" i="11"/>
  <c r="H252" i="11"/>
  <c r="A253" i="11"/>
  <c r="B253" i="11"/>
  <c r="C253" i="11"/>
  <c r="D253" i="11"/>
  <c r="E253" i="11"/>
  <c r="F253" i="11"/>
  <c r="G253" i="11"/>
  <c r="H253" i="11"/>
  <c r="A254" i="11"/>
  <c r="B254" i="11"/>
  <c r="C254" i="11"/>
  <c r="D254" i="11"/>
  <c r="E254" i="11"/>
  <c r="F254" i="11"/>
  <c r="G254" i="11"/>
  <c r="H254" i="11"/>
  <c r="A255" i="11"/>
  <c r="B255" i="11"/>
  <c r="C255" i="11"/>
  <c r="D255" i="11"/>
  <c r="E255" i="11"/>
  <c r="F255" i="11"/>
  <c r="G255" i="11"/>
  <c r="H255" i="11"/>
  <c r="A256" i="11"/>
  <c r="B256" i="11"/>
  <c r="C256" i="11"/>
  <c r="D256" i="11"/>
  <c r="E256" i="11"/>
  <c r="F256" i="11"/>
  <c r="G256" i="11"/>
  <c r="H256" i="11"/>
  <c r="A257" i="11"/>
  <c r="B257" i="11"/>
  <c r="C257" i="11"/>
  <c r="D257" i="11"/>
  <c r="E257" i="11"/>
  <c r="F257" i="11"/>
  <c r="G257" i="11"/>
  <c r="H257" i="11"/>
  <c r="A258" i="11"/>
  <c r="B258" i="11"/>
  <c r="C258" i="11"/>
  <c r="D258" i="11"/>
  <c r="E258" i="11"/>
  <c r="F258" i="11"/>
  <c r="G258" i="11"/>
  <c r="H258" i="11"/>
  <c r="A259" i="11"/>
  <c r="B259" i="11"/>
  <c r="C259" i="11"/>
  <c r="D259" i="11"/>
  <c r="E259" i="11"/>
  <c r="F259" i="11"/>
  <c r="G259" i="11"/>
  <c r="H259" i="11"/>
  <c r="A260" i="11"/>
  <c r="B260" i="11"/>
  <c r="C260" i="11"/>
  <c r="D260" i="11"/>
  <c r="E260" i="11"/>
  <c r="F260" i="11"/>
  <c r="G260" i="11"/>
  <c r="H260" i="11"/>
  <c r="A261" i="11"/>
  <c r="B261" i="11"/>
  <c r="C261" i="11"/>
  <c r="D261" i="11"/>
  <c r="E261" i="11"/>
  <c r="F261" i="11"/>
  <c r="G261" i="11"/>
  <c r="H261" i="11"/>
  <c r="A262" i="11"/>
  <c r="B262" i="11"/>
  <c r="C262" i="11"/>
  <c r="D262" i="11"/>
  <c r="E262" i="11"/>
  <c r="F262" i="11"/>
  <c r="G262" i="11"/>
  <c r="H262" i="11"/>
  <c r="A263" i="11"/>
  <c r="B263" i="11"/>
  <c r="C263" i="11"/>
  <c r="D263" i="11"/>
  <c r="E263" i="11"/>
  <c r="F263" i="11"/>
  <c r="G263" i="11"/>
  <c r="H263" i="11"/>
  <c r="A264" i="11"/>
  <c r="B264" i="11"/>
  <c r="C264" i="11"/>
  <c r="D264" i="11"/>
  <c r="E264" i="11"/>
  <c r="F264" i="11"/>
  <c r="G264" i="11"/>
  <c r="H264" i="11"/>
  <c r="A265" i="11"/>
  <c r="B265" i="11"/>
  <c r="C265" i="11"/>
  <c r="D265" i="11"/>
  <c r="E265" i="11"/>
  <c r="F265" i="11"/>
  <c r="G265" i="11"/>
  <c r="H265" i="11"/>
  <c r="A266" i="11"/>
  <c r="B266" i="11"/>
  <c r="C266" i="11"/>
  <c r="D266" i="11"/>
  <c r="E266" i="11"/>
  <c r="F266" i="11"/>
  <c r="G266" i="11"/>
  <c r="H266" i="11"/>
  <c r="A267" i="11"/>
  <c r="B267" i="11"/>
  <c r="C267" i="11"/>
  <c r="D267" i="11"/>
  <c r="E267" i="11"/>
  <c r="F267" i="11"/>
  <c r="G267" i="11"/>
  <c r="H267" i="11"/>
  <c r="A268" i="11"/>
  <c r="B268" i="11"/>
  <c r="C268" i="11"/>
  <c r="D268" i="11"/>
  <c r="E268" i="11"/>
  <c r="F268" i="11"/>
  <c r="G268" i="11"/>
  <c r="H268" i="11"/>
  <c r="A269" i="11"/>
  <c r="B269" i="11"/>
  <c r="C269" i="11"/>
  <c r="D269" i="11"/>
  <c r="E269" i="11"/>
  <c r="F269" i="11"/>
  <c r="G269" i="11"/>
  <c r="H269" i="11"/>
  <c r="A270" i="11"/>
  <c r="B270" i="11"/>
  <c r="C270" i="11"/>
  <c r="D270" i="11"/>
  <c r="E270" i="11"/>
  <c r="F270" i="11"/>
  <c r="G270" i="11"/>
  <c r="H270" i="11"/>
  <c r="A271" i="11"/>
  <c r="B271" i="11"/>
  <c r="C271" i="11"/>
  <c r="D271" i="11"/>
  <c r="E271" i="11"/>
  <c r="F271" i="11"/>
  <c r="G271" i="11"/>
  <c r="H271" i="11"/>
  <c r="A272" i="11"/>
  <c r="B272" i="11"/>
  <c r="C272" i="11"/>
  <c r="D272" i="11"/>
  <c r="E272" i="11"/>
  <c r="F272" i="11"/>
  <c r="G272" i="11"/>
  <c r="H272" i="11"/>
  <c r="A273" i="11"/>
  <c r="B273" i="11"/>
  <c r="C273" i="11"/>
  <c r="D273" i="11"/>
  <c r="E273" i="11"/>
  <c r="F273" i="11"/>
  <c r="G273" i="11"/>
  <c r="H273" i="11"/>
  <c r="A274" i="11"/>
  <c r="B274" i="11"/>
  <c r="C274" i="11"/>
  <c r="D274" i="11"/>
  <c r="E274" i="11"/>
  <c r="F274" i="11"/>
  <c r="G274" i="11"/>
  <c r="H274" i="11"/>
  <c r="A275" i="11"/>
  <c r="B275" i="11"/>
  <c r="C275" i="11"/>
  <c r="D275" i="11"/>
  <c r="E275" i="11"/>
  <c r="F275" i="11"/>
  <c r="G275" i="11"/>
  <c r="H275" i="11"/>
  <c r="A276" i="11"/>
  <c r="B276" i="11"/>
  <c r="C276" i="11"/>
  <c r="D276" i="11"/>
  <c r="E276" i="11"/>
  <c r="F276" i="11"/>
  <c r="G276" i="11"/>
  <c r="H276" i="11"/>
  <c r="A277" i="11"/>
  <c r="B277" i="11"/>
  <c r="C277" i="11"/>
  <c r="D277" i="11"/>
  <c r="E277" i="11"/>
  <c r="F277" i="11"/>
  <c r="G277" i="11"/>
  <c r="H277" i="11"/>
  <c r="A278" i="11"/>
  <c r="B278" i="11"/>
  <c r="C278" i="11"/>
  <c r="D278" i="11"/>
  <c r="E278" i="11"/>
  <c r="F278" i="11"/>
  <c r="G278" i="11"/>
  <c r="H278" i="11"/>
  <c r="A279" i="11"/>
  <c r="B279" i="11"/>
  <c r="C279" i="11"/>
  <c r="D279" i="11"/>
  <c r="E279" i="11"/>
  <c r="F279" i="11"/>
  <c r="G279" i="11"/>
  <c r="H279" i="11"/>
  <c r="A280" i="11"/>
  <c r="B280" i="11"/>
  <c r="C280" i="11"/>
  <c r="D280" i="11"/>
  <c r="E280" i="11"/>
  <c r="F280" i="11"/>
  <c r="G280" i="11"/>
  <c r="H280" i="11"/>
  <c r="A281" i="11"/>
  <c r="B281" i="11"/>
  <c r="C281" i="11"/>
  <c r="D281" i="11"/>
  <c r="E281" i="11"/>
  <c r="F281" i="11"/>
  <c r="G281" i="11"/>
  <c r="H281" i="11"/>
  <c r="A282" i="11"/>
  <c r="B282" i="11"/>
  <c r="C282" i="11"/>
  <c r="D282" i="11"/>
  <c r="E282" i="11"/>
  <c r="F282" i="11"/>
  <c r="G282" i="11"/>
  <c r="H282" i="11"/>
  <c r="A283" i="11"/>
  <c r="B283" i="11"/>
  <c r="C283" i="11"/>
  <c r="D283" i="11"/>
  <c r="E283" i="11"/>
  <c r="F283" i="11"/>
  <c r="G283" i="11"/>
  <c r="H283" i="11"/>
  <c r="A284" i="11"/>
  <c r="B284" i="11"/>
  <c r="C284" i="11"/>
  <c r="D284" i="11"/>
  <c r="E284" i="11"/>
  <c r="F284" i="11"/>
  <c r="G284" i="11"/>
  <c r="H284" i="11"/>
  <c r="A285" i="11"/>
  <c r="B285" i="11"/>
  <c r="C285" i="11"/>
  <c r="D285" i="11"/>
  <c r="E285" i="11"/>
  <c r="F285" i="11"/>
  <c r="G285" i="11"/>
  <c r="H285" i="11"/>
  <c r="A286" i="11"/>
  <c r="B286" i="11"/>
  <c r="C286" i="11"/>
  <c r="D286" i="11"/>
  <c r="E286" i="11"/>
  <c r="F286" i="11"/>
  <c r="G286" i="11"/>
  <c r="H286" i="11"/>
  <c r="A287" i="11"/>
  <c r="B287" i="11"/>
  <c r="C287" i="11"/>
  <c r="D287" i="11"/>
  <c r="E287" i="11"/>
  <c r="F287" i="11"/>
  <c r="G287" i="11"/>
  <c r="H287" i="11"/>
  <c r="A288" i="11"/>
  <c r="B288" i="11"/>
  <c r="C288" i="11"/>
  <c r="D288" i="11"/>
  <c r="E288" i="11"/>
  <c r="F288" i="11"/>
  <c r="G288" i="11"/>
  <c r="H288" i="11"/>
  <c r="A289" i="11"/>
  <c r="B289" i="11"/>
  <c r="C289" i="11"/>
  <c r="D289" i="11"/>
  <c r="E289" i="11"/>
  <c r="F289" i="11"/>
  <c r="G289" i="11"/>
  <c r="H289" i="11"/>
  <c r="A290" i="11"/>
  <c r="B290" i="11"/>
  <c r="C290" i="11"/>
  <c r="D290" i="11"/>
  <c r="E290" i="11"/>
  <c r="F290" i="11"/>
  <c r="G290" i="11"/>
  <c r="H290" i="11"/>
  <c r="A291" i="11"/>
  <c r="B291" i="11"/>
  <c r="C291" i="11"/>
  <c r="D291" i="11"/>
  <c r="E291" i="11"/>
  <c r="F291" i="11"/>
  <c r="G291" i="11"/>
  <c r="H291" i="11"/>
  <c r="A292" i="11"/>
  <c r="B292" i="11"/>
  <c r="C292" i="11"/>
  <c r="D292" i="11"/>
  <c r="E292" i="11"/>
  <c r="F292" i="11"/>
  <c r="G292" i="11"/>
  <c r="H292" i="11"/>
  <c r="A293" i="11"/>
  <c r="B293" i="11"/>
  <c r="C293" i="11"/>
  <c r="D293" i="11"/>
  <c r="E293" i="11"/>
  <c r="F293" i="11"/>
  <c r="G293" i="11"/>
  <c r="H293" i="11"/>
  <c r="A294" i="11"/>
  <c r="B294" i="11"/>
  <c r="C294" i="11"/>
  <c r="D294" i="11"/>
  <c r="E294" i="11"/>
  <c r="F294" i="11"/>
  <c r="G294" i="11"/>
  <c r="H294" i="11"/>
  <c r="A295" i="11"/>
  <c r="B295" i="11"/>
  <c r="C295" i="11"/>
  <c r="D295" i="11"/>
  <c r="E295" i="11"/>
  <c r="F295" i="11"/>
  <c r="G295" i="11"/>
  <c r="H295" i="11"/>
  <c r="A296" i="11"/>
  <c r="B296" i="11"/>
  <c r="C296" i="11"/>
  <c r="D296" i="11"/>
  <c r="E296" i="11"/>
  <c r="F296" i="11"/>
  <c r="G296" i="11"/>
  <c r="H296" i="11"/>
  <c r="A297" i="11"/>
  <c r="B297" i="11"/>
  <c r="C297" i="11"/>
  <c r="D297" i="11"/>
  <c r="E297" i="11"/>
  <c r="F297" i="11"/>
  <c r="G297" i="11"/>
  <c r="H297" i="11"/>
  <c r="A298" i="11"/>
  <c r="B298" i="11"/>
  <c r="C298" i="11"/>
  <c r="D298" i="11"/>
  <c r="E298" i="11"/>
  <c r="F298" i="11"/>
  <c r="G298" i="11"/>
  <c r="H298" i="11"/>
  <c r="A299" i="11"/>
  <c r="B299" i="11"/>
  <c r="C299" i="11"/>
  <c r="D299" i="11"/>
  <c r="E299" i="11"/>
  <c r="F299" i="11"/>
  <c r="G299" i="11"/>
  <c r="H299" i="11"/>
  <c r="A300" i="11"/>
  <c r="B300" i="11"/>
  <c r="C300" i="11"/>
  <c r="D300" i="11"/>
  <c r="E300" i="11"/>
  <c r="F300" i="11"/>
  <c r="G300" i="11"/>
  <c r="H300" i="11"/>
  <c r="A301" i="11"/>
  <c r="B301" i="11"/>
  <c r="C301" i="11"/>
  <c r="D301" i="11"/>
  <c r="E301" i="11"/>
  <c r="F301" i="11"/>
  <c r="G301" i="11"/>
  <c r="H301" i="11"/>
  <c r="A302" i="11"/>
  <c r="B302" i="11"/>
  <c r="C302" i="11"/>
  <c r="D302" i="11"/>
  <c r="E302" i="11"/>
  <c r="F302" i="11"/>
  <c r="G302" i="11"/>
  <c r="H302" i="11"/>
  <c r="A303" i="11"/>
  <c r="B303" i="11"/>
  <c r="C303" i="11"/>
  <c r="D303" i="11"/>
  <c r="E303" i="11"/>
  <c r="F303" i="11"/>
  <c r="G303" i="11"/>
  <c r="H303" i="11"/>
  <c r="A304" i="11"/>
  <c r="B304" i="11"/>
  <c r="C304" i="11"/>
  <c r="D304" i="11"/>
  <c r="E304" i="11"/>
  <c r="F304" i="11"/>
  <c r="G304" i="11"/>
  <c r="H304" i="11"/>
  <c r="A305" i="11"/>
  <c r="B305" i="11"/>
  <c r="C305" i="11"/>
  <c r="D305" i="11"/>
  <c r="E305" i="11"/>
  <c r="F305" i="11"/>
  <c r="G305" i="11"/>
  <c r="H305" i="11"/>
  <c r="A306" i="11"/>
  <c r="B306" i="11"/>
  <c r="C306" i="11"/>
  <c r="D306" i="11"/>
  <c r="E306" i="11"/>
  <c r="F306" i="11"/>
  <c r="G306" i="11"/>
  <c r="H306" i="11"/>
  <c r="A307" i="11"/>
  <c r="B307" i="11"/>
  <c r="C307" i="11"/>
  <c r="D307" i="11"/>
  <c r="E307" i="11"/>
  <c r="F307" i="11"/>
  <c r="G307" i="11"/>
  <c r="H307" i="11"/>
  <c r="A308" i="11"/>
  <c r="B308" i="11"/>
  <c r="C308" i="11"/>
  <c r="D308" i="11"/>
  <c r="E308" i="11"/>
  <c r="F308" i="11"/>
  <c r="G308" i="11"/>
  <c r="H308" i="11"/>
  <c r="A309" i="11"/>
  <c r="B309" i="11"/>
  <c r="C309" i="11"/>
  <c r="D309" i="11"/>
  <c r="E309" i="11"/>
  <c r="F309" i="11"/>
  <c r="G309" i="11"/>
  <c r="H309" i="11"/>
  <c r="A310" i="11"/>
  <c r="B310" i="11"/>
  <c r="C310" i="11"/>
  <c r="D310" i="11"/>
  <c r="E310" i="11"/>
  <c r="F310" i="11"/>
  <c r="G310" i="11"/>
  <c r="H310" i="11"/>
  <c r="A311" i="11"/>
  <c r="B311" i="11"/>
  <c r="C311" i="11"/>
  <c r="D311" i="11"/>
  <c r="E311" i="11"/>
  <c r="F311" i="11"/>
  <c r="G311" i="11"/>
  <c r="H311" i="11"/>
  <c r="A312" i="11"/>
  <c r="B312" i="11"/>
  <c r="C312" i="11"/>
  <c r="D312" i="11"/>
  <c r="E312" i="11"/>
  <c r="F312" i="11"/>
  <c r="G312" i="11"/>
  <c r="H312" i="11"/>
  <c r="A313" i="11"/>
  <c r="B313" i="11"/>
  <c r="C313" i="11"/>
  <c r="D313" i="11"/>
  <c r="E313" i="11"/>
  <c r="F313" i="11"/>
  <c r="G313" i="11"/>
  <c r="H313" i="11"/>
  <c r="A314" i="11"/>
  <c r="B314" i="11"/>
  <c r="C314" i="11"/>
  <c r="D314" i="11"/>
  <c r="E314" i="11"/>
  <c r="F314" i="11"/>
  <c r="G314" i="11"/>
  <c r="H314" i="11"/>
  <c r="A315" i="11"/>
  <c r="B315" i="11"/>
  <c r="C315" i="11"/>
  <c r="D315" i="11"/>
  <c r="E315" i="11"/>
  <c r="F315" i="11"/>
  <c r="G315" i="11"/>
  <c r="H315" i="11"/>
  <c r="A316" i="11"/>
  <c r="B316" i="11"/>
  <c r="C316" i="11"/>
  <c r="D316" i="11"/>
  <c r="E316" i="11"/>
  <c r="F316" i="11"/>
  <c r="G316" i="11"/>
  <c r="H316" i="11"/>
  <c r="A317" i="11"/>
  <c r="B317" i="11"/>
  <c r="C317" i="11"/>
  <c r="D317" i="11"/>
  <c r="E317" i="11"/>
  <c r="F317" i="11"/>
  <c r="G317" i="11"/>
  <c r="H317" i="11"/>
  <c r="A318" i="11"/>
  <c r="B318" i="11"/>
  <c r="C318" i="11"/>
  <c r="D318" i="11"/>
  <c r="E318" i="11"/>
  <c r="F318" i="11"/>
  <c r="G318" i="11"/>
  <c r="H318" i="11"/>
  <c r="A319" i="11"/>
  <c r="B319" i="11"/>
  <c r="C319" i="11"/>
  <c r="D319" i="11"/>
  <c r="E319" i="11"/>
  <c r="F319" i="11"/>
  <c r="G319" i="11"/>
  <c r="H319" i="11"/>
  <c r="A320" i="11"/>
  <c r="B320" i="11"/>
  <c r="C320" i="11"/>
  <c r="D320" i="11"/>
  <c r="E320" i="11"/>
  <c r="F320" i="11"/>
  <c r="G320" i="11"/>
  <c r="H320" i="11"/>
  <c r="A321" i="11"/>
  <c r="B321" i="11"/>
  <c r="C321" i="11"/>
  <c r="D321" i="11"/>
  <c r="E321" i="11"/>
  <c r="F321" i="11"/>
  <c r="G321" i="11"/>
  <c r="H321" i="11"/>
  <c r="A322" i="11"/>
  <c r="B322" i="11"/>
  <c r="C322" i="11"/>
  <c r="D322" i="11"/>
  <c r="E322" i="11"/>
  <c r="F322" i="11"/>
  <c r="G322" i="11"/>
  <c r="H322" i="11"/>
  <c r="A323" i="11"/>
  <c r="B323" i="11"/>
  <c r="C323" i="11"/>
  <c r="D323" i="11"/>
  <c r="E323" i="11"/>
  <c r="F323" i="11"/>
  <c r="G323" i="11"/>
  <c r="H323" i="11"/>
  <c r="A324" i="11"/>
  <c r="B324" i="11"/>
  <c r="C324" i="11"/>
  <c r="D324" i="11"/>
  <c r="E324" i="11"/>
  <c r="F324" i="11"/>
  <c r="G324" i="11"/>
  <c r="H324" i="11"/>
  <c r="A325" i="11"/>
  <c r="B325" i="11"/>
  <c r="C325" i="11"/>
  <c r="D325" i="11"/>
  <c r="E325" i="11"/>
  <c r="F325" i="11"/>
  <c r="G325" i="11"/>
  <c r="H325" i="11"/>
  <c r="A326" i="11"/>
  <c r="B326" i="11"/>
  <c r="C326" i="11"/>
  <c r="D326" i="11"/>
  <c r="E326" i="11"/>
  <c r="F326" i="11"/>
  <c r="G326" i="11"/>
  <c r="H326" i="11"/>
  <c r="A327" i="11"/>
  <c r="B327" i="11"/>
  <c r="C327" i="11"/>
  <c r="D327" i="11"/>
  <c r="E327" i="11"/>
  <c r="F327" i="11"/>
  <c r="G327" i="11"/>
  <c r="H327" i="11"/>
  <c r="A328" i="11"/>
  <c r="B328" i="11"/>
  <c r="C328" i="11"/>
  <c r="D328" i="11"/>
  <c r="E328" i="11"/>
  <c r="F328" i="11"/>
  <c r="G328" i="11"/>
  <c r="H328" i="11"/>
  <c r="A329" i="11"/>
  <c r="B329" i="11"/>
  <c r="C329" i="11"/>
  <c r="D329" i="11"/>
  <c r="E329" i="11"/>
  <c r="F329" i="11"/>
  <c r="G329" i="11"/>
  <c r="H329" i="11"/>
  <c r="A330" i="11"/>
  <c r="B330" i="11"/>
  <c r="C330" i="11"/>
  <c r="D330" i="11"/>
  <c r="E330" i="11"/>
  <c r="F330" i="11"/>
  <c r="G330" i="11"/>
  <c r="H330" i="11"/>
  <c r="A331" i="11"/>
  <c r="B331" i="11"/>
  <c r="C331" i="11"/>
  <c r="D331" i="11"/>
  <c r="E331" i="11"/>
  <c r="F331" i="11"/>
  <c r="G331" i="11"/>
  <c r="H331" i="11"/>
  <c r="A332" i="11"/>
  <c r="B332" i="11"/>
  <c r="C332" i="11"/>
  <c r="D332" i="11"/>
  <c r="E332" i="11"/>
  <c r="F332" i="11"/>
  <c r="G332" i="11"/>
  <c r="H332" i="11"/>
  <c r="A333" i="11"/>
  <c r="B333" i="11"/>
  <c r="C333" i="11"/>
  <c r="D333" i="11"/>
  <c r="E333" i="11"/>
  <c r="F333" i="11"/>
  <c r="G333" i="11"/>
  <c r="H333" i="11"/>
  <c r="A334" i="11"/>
  <c r="B334" i="11"/>
  <c r="C334" i="11"/>
  <c r="D334" i="11"/>
  <c r="E334" i="11"/>
  <c r="F334" i="11"/>
  <c r="G334" i="11"/>
  <c r="H334" i="11"/>
  <c r="A335" i="11"/>
  <c r="B335" i="11"/>
  <c r="C335" i="11"/>
  <c r="D335" i="11"/>
  <c r="E335" i="11"/>
  <c r="F335" i="11"/>
  <c r="G335" i="11"/>
  <c r="H335" i="11"/>
  <c r="A336" i="11"/>
  <c r="B336" i="11"/>
  <c r="C336" i="11"/>
  <c r="D336" i="11"/>
  <c r="E336" i="11"/>
  <c r="F336" i="11"/>
  <c r="G336" i="11"/>
  <c r="H336" i="11"/>
  <c r="A337" i="11"/>
  <c r="B337" i="11"/>
  <c r="C337" i="11"/>
  <c r="D337" i="11"/>
  <c r="E337" i="11"/>
  <c r="F337" i="11"/>
  <c r="G337" i="11"/>
  <c r="H337" i="11"/>
  <c r="A338" i="11"/>
  <c r="B338" i="11"/>
  <c r="C338" i="11"/>
  <c r="D338" i="11"/>
  <c r="E338" i="11"/>
  <c r="F338" i="11"/>
  <c r="G338" i="11"/>
  <c r="H338" i="11"/>
  <c r="A339" i="11"/>
  <c r="B339" i="11"/>
  <c r="C339" i="11"/>
  <c r="D339" i="11"/>
  <c r="E339" i="11"/>
  <c r="F339" i="11"/>
  <c r="G339" i="11"/>
  <c r="H339" i="11"/>
  <c r="A340" i="11"/>
  <c r="B340" i="11"/>
  <c r="C340" i="11"/>
  <c r="D340" i="11"/>
  <c r="E340" i="11"/>
  <c r="F340" i="11"/>
  <c r="G340" i="11"/>
  <c r="H340" i="11"/>
  <c r="A341" i="11"/>
  <c r="B341" i="11"/>
  <c r="C341" i="11"/>
  <c r="D341" i="11"/>
  <c r="E341" i="11"/>
  <c r="F341" i="11"/>
  <c r="G341" i="11"/>
  <c r="H341" i="11"/>
  <c r="A342" i="11"/>
  <c r="B342" i="11"/>
  <c r="C342" i="11"/>
  <c r="D342" i="11"/>
  <c r="E342" i="11"/>
  <c r="F342" i="11"/>
  <c r="G342" i="11"/>
  <c r="H342" i="11"/>
  <c r="A343" i="11"/>
  <c r="B343" i="11"/>
  <c r="C343" i="11"/>
  <c r="D343" i="11"/>
  <c r="E343" i="11"/>
  <c r="F343" i="11"/>
  <c r="G343" i="11"/>
  <c r="H343" i="11"/>
  <c r="A344" i="11"/>
  <c r="B344" i="11"/>
  <c r="C344" i="11"/>
  <c r="D344" i="11"/>
  <c r="E344" i="11"/>
  <c r="F344" i="11"/>
  <c r="G344" i="11"/>
  <c r="H344" i="11"/>
  <c r="A345" i="11"/>
  <c r="B345" i="11"/>
  <c r="C345" i="11"/>
  <c r="D345" i="11"/>
  <c r="E345" i="11"/>
  <c r="F345" i="11"/>
  <c r="G345" i="11"/>
  <c r="H345" i="11"/>
  <c r="A346" i="11"/>
  <c r="B346" i="11"/>
  <c r="C346" i="11"/>
  <c r="D346" i="11"/>
  <c r="E346" i="11"/>
  <c r="F346" i="11"/>
  <c r="G346" i="11"/>
  <c r="H346" i="11"/>
  <c r="A347" i="11"/>
  <c r="B347" i="11"/>
  <c r="C347" i="11"/>
  <c r="D347" i="11"/>
  <c r="E347" i="11"/>
  <c r="F347" i="11"/>
  <c r="G347" i="11"/>
  <c r="H347" i="11"/>
  <c r="A348" i="11"/>
  <c r="B348" i="11"/>
  <c r="C348" i="11"/>
  <c r="D348" i="11"/>
  <c r="E348" i="11"/>
  <c r="F348" i="11"/>
  <c r="G348" i="11"/>
  <c r="H348" i="11"/>
  <c r="A349" i="11"/>
  <c r="B349" i="11"/>
  <c r="C349" i="11"/>
  <c r="D349" i="11"/>
  <c r="E349" i="11"/>
  <c r="F349" i="11"/>
  <c r="G349" i="11"/>
  <c r="H349" i="11"/>
  <c r="A350" i="11"/>
  <c r="B350" i="11"/>
  <c r="C350" i="11"/>
  <c r="D350" i="11"/>
  <c r="E350" i="11"/>
  <c r="F350" i="11"/>
  <c r="G350" i="11"/>
  <c r="H350" i="11"/>
  <c r="A351" i="11"/>
  <c r="B351" i="11"/>
  <c r="C351" i="11"/>
  <c r="D351" i="11"/>
  <c r="E351" i="11"/>
  <c r="F351" i="11"/>
  <c r="G351" i="11"/>
  <c r="H351" i="11"/>
  <c r="A352" i="11"/>
  <c r="B352" i="11"/>
  <c r="C352" i="11"/>
  <c r="D352" i="11"/>
  <c r="E352" i="11"/>
  <c r="F352" i="11"/>
  <c r="G352" i="11"/>
  <c r="H352" i="11"/>
  <c r="A353" i="11"/>
  <c r="B353" i="11"/>
  <c r="C353" i="11"/>
  <c r="D353" i="11"/>
  <c r="E353" i="11"/>
  <c r="F353" i="11"/>
  <c r="G353" i="11"/>
  <c r="H353" i="11"/>
  <c r="A354" i="11"/>
  <c r="B354" i="11"/>
  <c r="C354" i="11"/>
  <c r="D354" i="11"/>
  <c r="E354" i="11"/>
  <c r="F354" i="11"/>
  <c r="G354" i="11"/>
  <c r="H354" i="11"/>
  <c r="A355" i="11"/>
  <c r="B355" i="11"/>
  <c r="C355" i="11"/>
  <c r="D355" i="11"/>
  <c r="E355" i="11"/>
  <c r="F355" i="11"/>
  <c r="G355" i="11"/>
  <c r="H355" i="11"/>
  <c r="A356" i="11"/>
  <c r="B356" i="11"/>
  <c r="C356" i="11"/>
  <c r="D356" i="11"/>
  <c r="E356" i="11"/>
  <c r="F356" i="11"/>
  <c r="G356" i="11"/>
  <c r="H356" i="11"/>
  <c r="A357" i="11"/>
  <c r="B357" i="11"/>
  <c r="C357" i="11"/>
  <c r="D357" i="11"/>
  <c r="E357" i="11"/>
  <c r="F357" i="11"/>
  <c r="G357" i="11"/>
  <c r="H357" i="11"/>
  <c r="A358" i="11"/>
  <c r="B358" i="11"/>
  <c r="C358" i="11"/>
  <c r="D358" i="11"/>
  <c r="E358" i="11"/>
  <c r="F358" i="11"/>
  <c r="G358" i="11"/>
  <c r="H358" i="11"/>
  <c r="A359" i="11"/>
  <c r="B359" i="11"/>
  <c r="C359" i="11"/>
  <c r="D359" i="11"/>
  <c r="E359" i="11"/>
  <c r="F359" i="11"/>
  <c r="G359" i="11"/>
  <c r="H359" i="11"/>
  <c r="A360" i="11"/>
  <c r="B360" i="11"/>
  <c r="C360" i="11"/>
  <c r="D360" i="11"/>
  <c r="E360" i="11"/>
  <c r="F360" i="11"/>
  <c r="G360" i="11"/>
  <c r="H360" i="11"/>
  <c r="A361" i="11"/>
  <c r="B361" i="11"/>
  <c r="C361" i="11"/>
  <c r="D361" i="11"/>
  <c r="E361" i="11"/>
  <c r="F361" i="11"/>
  <c r="G361" i="11"/>
  <c r="H361" i="11"/>
  <c r="A362" i="11"/>
  <c r="B362" i="11"/>
  <c r="C362" i="11"/>
  <c r="D362" i="11"/>
  <c r="E362" i="11"/>
  <c r="F362" i="11"/>
  <c r="G362" i="11"/>
  <c r="H362" i="11"/>
  <c r="A363" i="11"/>
  <c r="B363" i="11"/>
  <c r="C363" i="11"/>
  <c r="D363" i="11"/>
  <c r="E363" i="11"/>
  <c r="F363" i="11"/>
  <c r="G363" i="11"/>
  <c r="H363" i="11"/>
  <c r="A364" i="11"/>
  <c r="B364" i="11"/>
  <c r="C364" i="11"/>
  <c r="D364" i="11"/>
  <c r="E364" i="11"/>
  <c r="F364" i="11"/>
  <c r="G364" i="11"/>
  <c r="H364" i="11"/>
  <c r="A365" i="11"/>
  <c r="B365" i="11"/>
  <c r="C365" i="11"/>
  <c r="D365" i="11"/>
  <c r="E365" i="11"/>
  <c r="F365" i="11"/>
  <c r="G365" i="11"/>
  <c r="H365" i="11"/>
  <c r="A366" i="11"/>
  <c r="B366" i="11"/>
  <c r="C366" i="11"/>
  <c r="D366" i="11"/>
  <c r="E366" i="11"/>
  <c r="F366" i="11"/>
  <c r="G366" i="11"/>
  <c r="H366" i="11"/>
  <c r="A367" i="11"/>
  <c r="B367" i="11"/>
  <c r="C367" i="11"/>
  <c r="D367" i="11"/>
  <c r="E367" i="11"/>
  <c r="F367" i="11"/>
  <c r="G367" i="11"/>
  <c r="H367" i="11"/>
  <c r="A368" i="11"/>
  <c r="B368" i="11"/>
  <c r="C368" i="11"/>
  <c r="D368" i="11"/>
  <c r="E368" i="11"/>
  <c r="F368" i="11"/>
  <c r="G368" i="11"/>
  <c r="H368" i="11"/>
  <c r="A369" i="11"/>
  <c r="B369" i="11"/>
  <c r="C369" i="11"/>
  <c r="D369" i="11"/>
  <c r="E369" i="11"/>
  <c r="F369" i="11"/>
  <c r="G369" i="11"/>
  <c r="H369" i="11"/>
  <c r="A370" i="11"/>
  <c r="B370" i="11"/>
  <c r="C370" i="11"/>
  <c r="D370" i="11"/>
  <c r="E370" i="11"/>
  <c r="F370" i="11"/>
  <c r="G370" i="11"/>
  <c r="H370" i="11"/>
  <c r="A371" i="11"/>
  <c r="B371" i="11"/>
  <c r="C371" i="11"/>
  <c r="D371" i="11"/>
  <c r="E371" i="11"/>
  <c r="F371" i="11"/>
  <c r="G371" i="11"/>
  <c r="H371" i="11"/>
  <c r="A372" i="11"/>
  <c r="B372" i="11"/>
  <c r="C372" i="11"/>
  <c r="D372" i="11"/>
  <c r="E372" i="11"/>
  <c r="F372" i="11"/>
  <c r="G372" i="11"/>
  <c r="H372" i="11"/>
  <c r="A373" i="11"/>
  <c r="B373" i="11"/>
  <c r="C373" i="11"/>
  <c r="D373" i="11"/>
  <c r="E373" i="11"/>
  <c r="F373" i="11"/>
  <c r="G373" i="11"/>
  <c r="H373" i="11"/>
  <c r="A374" i="11"/>
  <c r="B374" i="11"/>
  <c r="C374" i="11"/>
  <c r="D374" i="11"/>
  <c r="E374" i="11"/>
  <c r="F374" i="11"/>
  <c r="G374" i="11"/>
  <c r="H374" i="11"/>
  <c r="A375" i="11"/>
  <c r="B375" i="11"/>
  <c r="C375" i="11"/>
  <c r="D375" i="11"/>
  <c r="E375" i="11"/>
  <c r="F375" i="11"/>
  <c r="G375" i="11"/>
  <c r="H375" i="11"/>
  <c r="A376" i="11"/>
  <c r="B376" i="11"/>
  <c r="C376" i="11"/>
  <c r="D376" i="11"/>
  <c r="E376" i="11"/>
  <c r="F376" i="11"/>
  <c r="G376" i="11"/>
  <c r="H376" i="11"/>
  <c r="A377" i="11"/>
  <c r="B377" i="11"/>
  <c r="C377" i="11"/>
  <c r="D377" i="11"/>
  <c r="E377" i="11"/>
  <c r="F377" i="11"/>
  <c r="G377" i="11"/>
  <c r="H377" i="11"/>
  <c r="A378" i="11"/>
  <c r="B378" i="11"/>
  <c r="C378" i="11"/>
  <c r="D378" i="11"/>
  <c r="E378" i="11"/>
  <c r="F378" i="11"/>
  <c r="G378" i="11"/>
  <c r="H378" i="11"/>
  <c r="A379" i="11"/>
  <c r="B379" i="11"/>
  <c r="C379" i="11"/>
  <c r="D379" i="11"/>
  <c r="E379" i="11"/>
  <c r="F379" i="11"/>
  <c r="G379" i="11"/>
  <c r="H379" i="11"/>
  <c r="A380" i="11"/>
  <c r="B380" i="11"/>
  <c r="C380" i="11"/>
  <c r="D380" i="11"/>
  <c r="E380" i="11"/>
  <c r="F380" i="11"/>
  <c r="G380" i="11"/>
  <c r="H380" i="11"/>
  <c r="A381" i="11"/>
  <c r="B381" i="11"/>
  <c r="C381" i="11"/>
  <c r="D381" i="11"/>
  <c r="E381" i="11"/>
  <c r="F381" i="11"/>
  <c r="G381" i="11"/>
  <c r="H381" i="11"/>
  <c r="A382" i="11"/>
  <c r="B382" i="11"/>
  <c r="C382" i="11"/>
  <c r="D382" i="11"/>
  <c r="E382" i="11"/>
  <c r="F382" i="11"/>
  <c r="G382" i="11"/>
  <c r="H382" i="11"/>
  <c r="A383" i="11"/>
  <c r="B383" i="11"/>
  <c r="C383" i="11"/>
  <c r="D383" i="11"/>
  <c r="E383" i="11"/>
  <c r="F383" i="11"/>
  <c r="G383" i="11"/>
  <c r="H383" i="11"/>
  <c r="A384" i="11"/>
  <c r="B384" i="11"/>
  <c r="C384" i="11"/>
  <c r="D384" i="11"/>
  <c r="E384" i="11"/>
  <c r="F384" i="11"/>
  <c r="G384" i="11"/>
  <c r="H384" i="11"/>
  <c r="A385" i="11"/>
  <c r="B385" i="11"/>
  <c r="C385" i="11"/>
  <c r="D385" i="11"/>
  <c r="E385" i="11"/>
  <c r="F385" i="11"/>
  <c r="G385" i="11"/>
  <c r="H385" i="11"/>
  <c r="A386" i="11"/>
  <c r="B386" i="11"/>
  <c r="C386" i="11"/>
  <c r="D386" i="11"/>
  <c r="E386" i="11"/>
  <c r="F386" i="11"/>
  <c r="G386" i="11"/>
  <c r="H386" i="11"/>
  <c r="A387" i="11"/>
  <c r="B387" i="11"/>
  <c r="C387" i="11"/>
  <c r="D387" i="11"/>
  <c r="E387" i="11"/>
  <c r="F387" i="11"/>
  <c r="G387" i="11"/>
  <c r="H387" i="11"/>
  <c r="A388" i="11"/>
  <c r="B388" i="11"/>
  <c r="C388" i="11"/>
  <c r="D388" i="11"/>
  <c r="E388" i="11"/>
  <c r="F388" i="11"/>
  <c r="G388" i="11"/>
  <c r="H388" i="11"/>
  <c r="A389" i="11"/>
  <c r="B389" i="11"/>
  <c r="C389" i="11"/>
  <c r="D389" i="11"/>
  <c r="F389" i="11"/>
  <c r="G389" i="11"/>
  <c r="H389" i="11"/>
  <c r="A390" i="11"/>
  <c r="B390" i="11"/>
  <c r="C390" i="11"/>
  <c r="D390" i="11"/>
  <c r="E390" i="11"/>
  <c r="F390" i="11"/>
  <c r="G390" i="11"/>
  <c r="H390" i="11"/>
  <c r="A391" i="11"/>
  <c r="B391" i="11"/>
  <c r="C391" i="11"/>
  <c r="D391" i="11"/>
  <c r="E391" i="11"/>
  <c r="F391" i="11"/>
  <c r="G391" i="11"/>
  <c r="H391" i="11"/>
  <c r="A392" i="11"/>
  <c r="B392" i="11"/>
  <c r="C392" i="11"/>
  <c r="D392" i="11"/>
  <c r="E392" i="11"/>
  <c r="F392" i="11"/>
  <c r="G392" i="11"/>
  <c r="H392" i="11"/>
  <c r="A393" i="11"/>
  <c r="B393" i="11"/>
  <c r="C393" i="11"/>
  <c r="D393" i="11"/>
  <c r="E393" i="11"/>
  <c r="F393" i="11"/>
  <c r="G393" i="11"/>
  <c r="H393" i="11"/>
  <c r="A394" i="11"/>
  <c r="B394" i="11"/>
  <c r="C394" i="11"/>
  <c r="D394" i="11"/>
  <c r="E394" i="11"/>
  <c r="F394" i="11"/>
  <c r="G394" i="11"/>
  <c r="H394" i="11"/>
  <c r="A395" i="11"/>
  <c r="B395" i="11"/>
  <c r="C395" i="11"/>
  <c r="D395" i="11"/>
  <c r="E395" i="11"/>
  <c r="F395" i="11"/>
  <c r="G395" i="11"/>
  <c r="H395" i="11"/>
  <c r="A396" i="11"/>
  <c r="B396" i="11"/>
  <c r="C396" i="11"/>
  <c r="D396" i="11"/>
  <c r="E396" i="11"/>
  <c r="F396" i="11"/>
  <c r="G396" i="11"/>
  <c r="H396" i="11"/>
  <c r="A397" i="11"/>
  <c r="B397" i="11"/>
  <c r="C397" i="11"/>
  <c r="D397" i="11"/>
  <c r="E397" i="11"/>
  <c r="F397" i="11"/>
  <c r="G397" i="11"/>
  <c r="H397" i="11"/>
  <c r="A398" i="11"/>
  <c r="B398" i="11"/>
  <c r="C398" i="11"/>
  <c r="D398" i="11"/>
  <c r="E398" i="11"/>
  <c r="F398" i="11"/>
  <c r="G398" i="11"/>
  <c r="H398" i="11"/>
  <c r="A399" i="11"/>
  <c r="B399" i="11"/>
  <c r="C399" i="11"/>
  <c r="D399" i="11"/>
  <c r="E399" i="11"/>
  <c r="F399" i="11"/>
  <c r="G399" i="11"/>
  <c r="H399" i="11"/>
  <c r="A400" i="11"/>
  <c r="B400" i="11"/>
  <c r="C400" i="11"/>
  <c r="D400" i="11"/>
  <c r="E400" i="11"/>
  <c r="F400" i="11"/>
  <c r="G400" i="11"/>
  <c r="H400" i="11"/>
  <c r="A401" i="11"/>
  <c r="B401" i="11"/>
  <c r="C401" i="11"/>
  <c r="D401" i="11"/>
  <c r="E401" i="11"/>
  <c r="F401" i="11"/>
  <c r="G401" i="11"/>
  <c r="H401" i="11"/>
  <c r="A402" i="11"/>
  <c r="B402" i="11"/>
  <c r="C402" i="11"/>
  <c r="D402" i="11"/>
  <c r="E402" i="11"/>
  <c r="F402" i="11"/>
  <c r="G402" i="11"/>
  <c r="H402" i="11"/>
  <c r="A403" i="11"/>
  <c r="B403" i="11"/>
  <c r="C403" i="11"/>
  <c r="D403" i="11"/>
  <c r="E403" i="11"/>
  <c r="F403" i="11"/>
  <c r="G403" i="11"/>
  <c r="H403" i="11"/>
  <c r="A404" i="11"/>
  <c r="B404" i="11"/>
  <c r="C404" i="11"/>
  <c r="D404" i="11"/>
  <c r="E404" i="11"/>
  <c r="F404" i="11"/>
  <c r="G404" i="11"/>
  <c r="H404" i="11"/>
  <c r="A405" i="11"/>
  <c r="B405" i="11"/>
  <c r="C405" i="11"/>
  <c r="D405" i="11"/>
  <c r="E405" i="11"/>
  <c r="F405" i="11"/>
  <c r="G405" i="11"/>
  <c r="H405" i="11"/>
  <c r="A406" i="11"/>
  <c r="B406" i="11"/>
  <c r="C406" i="11"/>
  <c r="D406" i="11"/>
  <c r="E406" i="11"/>
  <c r="F406" i="11"/>
  <c r="G406" i="11"/>
  <c r="H406" i="11"/>
  <c r="A407" i="11"/>
  <c r="B407" i="11"/>
  <c r="C407" i="11"/>
  <c r="D407" i="11"/>
  <c r="E407" i="11"/>
  <c r="F407" i="11"/>
  <c r="G407" i="11"/>
  <c r="H407" i="11"/>
  <c r="A408" i="11"/>
  <c r="B408" i="11"/>
  <c r="C408" i="11"/>
  <c r="D408" i="11"/>
  <c r="E408" i="11"/>
  <c r="F408" i="11"/>
  <c r="G408" i="11"/>
  <c r="H408" i="11"/>
  <c r="A409" i="11"/>
  <c r="B409" i="11"/>
  <c r="C409" i="11"/>
  <c r="D409" i="11"/>
  <c r="E409" i="11"/>
  <c r="F409" i="11"/>
  <c r="G409" i="11"/>
  <c r="H409" i="11"/>
  <c r="A410" i="11"/>
  <c r="B410" i="11"/>
  <c r="C410" i="11"/>
  <c r="D410" i="11"/>
  <c r="E410" i="11"/>
  <c r="F410" i="11"/>
  <c r="G410" i="11"/>
  <c r="H410" i="11"/>
  <c r="A411" i="11"/>
  <c r="B411" i="11"/>
  <c r="C411" i="11"/>
  <c r="D411" i="11"/>
  <c r="E411" i="11"/>
  <c r="F411" i="11"/>
  <c r="G411" i="11"/>
  <c r="H411" i="11"/>
  <c r="A412" i="11"/>
  <c r="B412" i="11"/>
  <c r="C412" i="11"/>
  <c r="D412" i="11"/>
  <c r="E412" i="11"/>
  <c r="F412" i="11"/>
  <c r="G412" i="11"/>
  <c r="H412" i="11"/>
  <c r="A413" i="11"/>
  <c r="B413" i="11"/>
  <c r="C413" i="11"/>
  <c r="D413" i="11"/>
  <c r="E413" i="11"/>
  <c r="F413" i="11"/>
  <c r="G413" i="11"/>
  <c r="H413" i="11"/>
  <c r="A414" i="11"/>
  <c r="B414" i="11"/>
  <c r="C414" i="11"/>
  <c r="D414" i="11"/>
  <c r="E414" i="11"/>
  <c r="F414" i="11"/>
  <c r="G414" i="11"/>
  <c r="H414" i="11"/>
  <c r="A415" i="11"/>
  <c r="B415" i="11"/>
  <c r="C415" i="11"/>
  <c r="D415" i="11"/>
  <c r="E415" i="11"/>
  <c r="F415" i="11"/>
  <c r="G415" i="11"/>
  <c r="H415" i="11"/>
  <c r="A416" i="11"/>
  <c r="B416" i="11"/>
  <c r="C416" i="11"/>
  <c r="D416" i="11"/>
  <c r="E416" i="11"/>
  <c r="F416" i="11"/>
  <c r="G416" i="11"/>
  <c r="H416" i="11"/>
  <c r="A417" i="11"/>
  <c r="B417" i="11"/>
  <c r="C417" i="11"/>
  <c r="D417" i="11"/>
  <c r="E417" i="11"/>
  <c r="F417" i="11"/>
  <c r="G417" i="11"/>
  <c r="H417" i="11"/>
  <c r="A418" i="11"/>
  <c r="B418" i="11"/>
  <c r="C418" i="11"/>
  <c r="D418" i="11"/>
  <c r="E418" i="11"/>
  <c r="F418" i="11"/>
  <c r="G418" i="11"/>
  <c r="H418" i="11"/>
  <c r="A419" i="11"/>
  <c r="B419" i="11"/>
  <c r="C419" i="11"/>
  <c r="D419" i="11"/>
  <c r="E419" i="11"/>
  <c r="F419" i="11"/>
  <c r="G419" i="11"/>
  <c r="H419" i="11"/>
  <c r="A420" i="11"/>
  <c r="B420" i="11"/>
  <c r="C420" i="11"/>
  <c r="D420" i="11"/>
  <c r="E420" i="11"/>
  <c r="F420" i="11"/>
  <c r="G420" i="11"/>
  <c r="H420" i="11"/>
  <c r="A421" i="11"/>
  <c r="B421" i="11"/>
  <c r="C421" i="11"/>
  <c r="D421" i="11"/>
  <c r="E421" i="11"/>
  <c r="F421" i="11"/>
  <c r="G421" i="11"/>
  <c r="H421" i="11"/>
  <c r="A422" i="11"/>
  <c r="B422" i="11"/>
  <c r="C422" i="11"/>
  <c r="D422" i="11"/>
  <c r="E422" i="11"/>
  <c r="F422" i="11"/>
  <c r="G422" i="11"/>
  <c r="H422" i="11"/>
  <c r="A423" i="11"/>
  <c r="B423" i="11"/>
  <c r="C423" i="11"/>
  <c r="D423" i="11"/>
  <c r="E423" i="11"/>
  <c r="F423" i="11"/>
  <c r="G423" i="11"/>
  <c r="H423" i="11"/>
  <c r="A424" i="11"/>
  <c r="B424" i="11"/>
  <c r="C424" i="11"/>
  <c r="D424" i="11"/>
  <c r="E424" i="11"/>
  <c r="F424" i="11"/>
  <c r="G424" i="11"/>
  <c r="H424" i="11"/>
  <c r="A425" i="11"/>
  <c r="B425" i="11"/>
  <c r="C425" i="11"/>
  <c r="D425" i="11"/>
  <c r="E425" i="11"/>
  <c r="F425" i="11"/>
  <c r="G425" i="11"/>
  <c r="H425" i="11"/>
  <c r="A426" i="11"/>
  <c r="B426" i="11"/>
  <c r="C426" i="11"/>
  <c r="D426" i="11"/>
  <c r="E426" i="11"/>
  <c r="F426" i="11"/>
  <c r="G426" i="11"/>
  <c r="H426" i="11"/>
  <c r="A427" i="11"/>
  <c r="B427" i="11"/>
  <c r="C427" i="11"/>
  <c r="D427" i="11"/>
  <c r="E427" i="11"/>
  <c r="F427" i="11"/>
  <c r="G427" i="11"/>
  <c r="H427" i="11"/>
  <c r="A428" i="11"/>
  <c r="B428" i="11"/>
  <c r="C428" i="11"/>
  <c r="D428" i="11"/>
  <c r="E428" i="11"/>
  <c r="F428" i="11"/>
  <c r="G428" i="11"/>
  <c r="H428" i="11"/>
  <c r="A429" i="11"/>
  <c r="B429" i="11"/>
  <c r="C429" i="11"/>
  <c r="D429" i="11"/>
  <c r="E429" i="11"/>
  <c r="F429" i="11"/>
  <c r="G429" i="11"/>
  <c r="H429" i="11"/>
  <c r="A430" i="11"/>
  <c r="B430" i="11"/>
  <c r="C430" i="11"/>
  <c r="D430" i="11"/>
  <c r="E430" i="11"/>
  <c r="F430" i="11"/>
  <c r="G430" i="11"/>
  <c r="H430" i="11"/>
  <c r="A431" i="11"/>
  <c r="B431" i="11"/>
  <c r="C431" i="11"/>
  <c r="D431" i="11"/>
  <c r="E431" i="11"/>
  <c r="F431" i="11"/>
  <c r="G431" i="11"/>
  <c r="H431" i="11"/>
  <c r="A432" i="11"/>
  <c r="B432" i="11"/>
  <c r="C432" i="11"/>
  <c r="D432" i="11"/>
  <c r="E432" i="11"/>
  <c r="F432" i="11"/>
  <c r="G432" i="11"/>
  <c r="H432" i="11"/>
  <c r="A433" i="11"/>
  <c r="B433" i="11"/>
  <c r="C433" i="11"/>
  <c r="D433" i="11"/>
  <c r="E433" i="11"/>
  <c r="F433" i="11"/>
  <c r="G433" i="11"/>
  <c r="H433" i="11"/>
  <c r="A434" i="11"/>
  <c r="B434" i="11"/>
  <c r="C434" i="11"/>
  <c r="D434" i="11"/>
  <c r="E434" i="11"/>
  <c r="F434" i="11"/>
  <c r="G434" i="11"/>
  <c r="H434" i="11"/>
  <c r="A435" i="11"/>
  <c r="B435" i="11"/>
  <c r="C435" i="11"/>
  <c r="D435" i="11"/>
  <c r="E435" i="11"/>
  <c r="F435" i="11"/>
  <c r="G435" i="11"/>
  <c r="H435" i="11"/>
  <c r="A436" i="11"/>
  <c r="B436" i="11"/>
  <c r="C436" i="11"/>
  <c r="D436" i="11"/>
  <c r="E436" i="11"/>
  <c r="F436" i="11"/>
  <c r="G436" i="11"/>
  <c r="H436" i="11"/>
  <c r="A437" i="11"/>
  <c r="B437" i="11"/>
  <c r="C437" i="11"/>
  <c r="D437" i="11"/>
  <c r="E437" i="11"/>
  <c r="F437" i="11"/>
  <c r="G437" i="11"/>
  <c r="H437" i="11"/>
  <c r="A438" i="11"/>
  <c r="B438" i="11"/>
  <c r="C438" i="11"/>
  <c r="D438" i="11"/>
  <c r="E438" i="11"/>
  <c r="F438" i="11"/>
  <c r="G438" i="11"/>
  <c r="H438" i="11"/>
  <c r="A439" i="11"/>
  <c r="B439" i="11"/>
  <c r="C439" i="11"/>
  <c r="D439" i="11"/>
  <c r="E439" i="11"/>
  <c r="F439" i="11"/>
  <c r="G439" i="11"/>
  <c r="H439" i="11"/>
  <c r="A440" i="11"/>
  <c r="B440" i="11"/>
  <c r="C440" i="11"/>
  <c r="D440" i="11"/>
  <c r="E440" i="11"/>
  <c r="F440" i="11"/>
  <c r="G440" i="11"/>
  <c r="H440" i="11"/>
  <c r="A441" i="11"/>
  <c r="B441" i="11"/>
  <c r="C441" i="11"/>
  <c r="D441" i="11"/>
  <c r="E441" i="11"/>
  <c r="F441" i="11"/>
  <c r="G441" i="11"/>
  <c r="H441" i="11"/>
  <c r="A442" i="11"/>
  <c r="B442" i="11"/>
  <c r="C442" i="11"/>
  <c r="D442" i="11"/>
  <c r="E442" i="11"/>
  <c r="F442" i="11"/>
  <c r="G442" i="11"/>
  <c r="H442" i="11"/>
  <c r="A443" i="11"/>
  <c r="B443" i="11"/>
  <c r="C443" i="11"/>
  <c r="D443" i="11"/>
  <c r="E443" i="11"/>
  <c r="F443" i="11"/>
  <c r="G443" i="11"/>
  <c r="H443" i="11"/>
  <c r="A444" i="11"/>
  <c r="B444" i="11"/>
  <c r="C444" i="11"/>
  <c r="D444" i="11"/>
  <c r="E444" i="11"/>
  <c r="F444" i="11"/>
  <c r="G444" i="11"/>
  <c r="H444" i="11"/>
  <c r="A445" i="11"/>
  <c r="B445" i="11"/>
  <c r="C445" i="11"/>
  <c r="D445" i="11"/>
  <c r="E445" i="11"/>
  <c r="F445" i="11"/>
  <c r="G445" i="11"/>
  <c r="H445" i="11"/>
  <c r="A446" i="11"/>
  <c r="B446" i="11"/>
  <c r="C446" i="11"/>
  <c r="D446" i="11"/>
  <c r="E446" i="11"/>
  <c r="F446" i="11"/>
  <c r="G446" i="11"/>
  <c r="H446" i="11"/>
  <c r="A447" i="11"/>
  <c r="B447" i="11"/>
  <c r="C447" i="11"/>
  <c r="D447" i="11"/>
  <c r="E447" i="11"/>
  <c r="F447" i="11"/>
  <c r="G447" i="11"/>
  <c r="H447" i="11"/>
  <c r="A448" i="11"/>
  <c r="B448" i="11"/>
  <c r="C448" i="11"/>
  <c r="D448" i="11"/>
  <c r="E448" i="11"/>
  <c r="F448" i="11"/>
  <c r="G448" i="11"/>
  <c r="H448" i="11"/>
  <c r="A449" i="11"/>
  <c r="B449" i="11"/>
  <c r="C449" i="11"/>
  <c r="D449" i="11"/>
  <c r="E449" i="11"/>
  <c r="F449" i="11"/>
  <c r="G449" i="11"/>
  <c r="H449" i="11"/>
  <c r="A450" i="11"/>
  <c r="B450" i="11"/>
  <c r="C450" i="11"/>
  <c r="D450" i="11"/>
  <c r="E450" i="11"/>
  <c r="F450" i="11"/>
  <c r="G450" i="11"/>
  <c r="H450" i="11"/>
  <c r="A451" i="11"/>
  <c r="B451" i="11"/>
  <c r="C451" i="11"/>
  <c r="D451" i="11"/>
  <c r="E451" i="11"/>
  <c r="F451" i="11"/>
  <c r="G451" i="11"/>
  <c r="H451" i="11"/>
  <c r="A452" i="11"/>
  <c r="B452" i="11"/>
  <c r="C452" i="11"/>
  <c r="D452" i="11"/>
  <c r="E452" i="11"/>
  <c r="F452" i="11"/>
  <c r="G452" i="11"/>
  <c r="H452" i="11"/>
  <c r="A453" i="11"/>
  <c r="B453" i="11"/>
  <c r="C453" i="11"/>
  <c r="D453" i="11"/>
  <c r="E453" i="11"/>
  <c r="F453" i="11"/>
  <c r="G453" i="11"/>
  <c r="H453" i="11"/>
  <c r="A454" i="11"/>
  <c r="B454" i="11"/>
  <c r="C454" i="11"/>
  <c r="D454" i="11"/>
  <c r="E454" i="11"/>
  <c r="F454" i="11"/>
  <c r="G454" i="11"/>
  <c r="H454" i="11"/>
  <c r="A455" i="11"/>
  <c r="B455" i="11"/>
  <c r="C455" i="11"/>
  <c r="D455" i="11"/>
  <c r="E455" i="11"/>
  <c r="F455" i="11"/>
  <c r="G455" i="11"/>
  <c r="H455" i="11"/>
  <c r="A456" i="11"/>
  <c r="B456" i="11"/>
  <c r="C456" i="11"/>
  <c r="D456" i="11"/>
  <c r="E456" i="11"/>
  <c r="F456" i="11"/>
  <c r="G456" i="11"/>
  <c r="H456" i="11"/>
  <c r="A457" i="11"/>
  <c r="B457" i="11"/>
  <c r="C457" i="11"/>
  <c r="D457" i="11"/>
  <c r="E457" i="11"/>
  <c r="F457" i="11"/>
  <c r="G457" i="11"/>
  <c r="H457" i="11"/>
  <c r="A458" i="11"/>
  <c r="B458" i="11"/>
  <c r="C458" i="11"/>
  <c r="D458" i="11"/>
  <c r="E458" i="11"/>
  <c r="F458" i="11"/>
  <c r="G458" i="11"/>
  <c r="H458" i="11"/>
  <c r="A459" i="11"/>
  <c r="B459" i="11"/>
  <c r="C459" i="11"/>
  <c r="D459" i="11"/>
  <c r="E459" i="11"/>
  <c r="F459" i="11"/>
  <c r="G459" i="11"/>
  <c r="H459" i="11"/>
  <c r="A460" i="11"/>
  <c r="B460" i="11"/>
  <c r="C460" i="11"/>
  <c r="D460" i="11"/>
  <c r="E460" i="11"/>
  <c r="F460" i="11"/>
  <c r="G460" i="11"/>
  <c r="H460" i="11"/>
  <c r="A461" i="11"/>
  <c r="B461" i="11"/>
  <c r="C461" i="11"/>
  <c r="D461" i="11"/>
  <c r="E461" i="11"/>
  <c r="F461" i="11"/>
  <c r="G461" i="11"/>
  <c r="H461" i="11"/>
  <c r="A462" i="11"/>
  <c r="B462" i="11"/>
  <c r="C462" i="11"/>
  <c r="D462" i="11"/>
  <c r="E462" i="11"/>
  <c r="F462" i="11"/>
  <c r="G462" i="11"/>
  <c r="H462" i="11"/>
  <c r="A463" i="11"/>
  <c r="B463" i="11"/>
  <c r="C463" i="11"/>
  <c r="D463" i="11"/>
  <c r="E463" i="11"/>
  <c r="F463" i="11"/>
  <c r="G463" i="11"/>
  <c r="H463" i="11"/>
  <c r="A464" i="11"/>
  <c r="B464" i="11"/>
  <c r="C464" i="11"/>
  <c r="D464" i="11"/>
  <c r="E464" i="11"/>
  <c r="F464" i="11"/>
  <c r="G464" i="11"/>
  <c r="H464" i="11"/>
  <c r="A465" i="11"/>
  <c r="B465" i="11"/>
  <c r="C465" i="11"/>
  <c r="D465" i="11"/>
  <c r="E465" i="11"/>
  <c r="F465" i="11"/>
  <c r="G465" i="11"/>
  <c r="H465" i="11"/>
  <c r="A466" i="11"/>
  <c r="B466" i="11"/>
  <c r="C466" i="11"/>
  <c r="D466" i="11"/>
  <c r="E466" i="11"/>
  <c r="F466" i="11"/>
  <c r="G466" i="11"/>
  <c r="H466" i="11"/>
  <c r="A467" i="11"/>
  <c r="B467" i="11"/>
  <c r="C467" i="11"/>
  <c r="D467" i="11"/>
  <c r="E467" i="11"/>
  <c r="F467" i="11"/>
  <c r="G467" i="11"/>
  <c r="H467" i="11"/>
  <c r="A468" i="11"/>
  <c r="B468" i="11"/>
  <c r="C468" i="11"/>
  <c r="D468" i="11"/>
  <c r="E468" i="11"/>
  <c r="F468" i="11"/>
  <c r="G468" i="11"/>
  <c r="H468" i="11"/>
  <c r="A469" i="11"/>
  <c r="B469" i="11"/>
  <c r="C469" i="11"/>
  <c r="D469" i="11"/>
  <c r="E469" i="11"/>
  <c r="F469" i="11"/>
  <c r="G469" i="11"/>
  <c r="H469" i="11"/>
  <c r="A470" i="11"/>
  <c r="B470" i="11"/>
  <c r="C470" i="11"/>
  <c r="D470" i="11"/>
  <c r="E470" i="11"/>
  <c r="F470" i="11"/>
  <c r="G470" i="11"/>
  <c r="H470" i="11"/>
  <c r="A471" i="11"/>
  <c r="B471" i="11"/>
  <c r="C471" i="11"/>
  <c r="D471" i="11"/>
  <c r="E471" i="11"/>
  <c r="F471" i="11"/>
  <c r="G471" i="11"/>
  <c r="H471" i="11"/>
  <c r="A472" i="11"/>
  <c r="B472" i="11"/>
  <c r="C472" i="11"/>
  <c r="D472" i="11"/>
  <c r="E472" i="11"/>
  <c r="F472" i="11"/>
  <c r="G472" i="11"/>
  <c r="H472" i="11"/>
  <c r="A473" i="11"/>
  <c r="B473" i="11"/>
  <c r="C473" i="11"/>
  <c r="D473" i="11"/>
  <c r="E473" i="11"/>
  <c r="F473" i="11"/>
  <c r="G473" i="11"/>
  <c r="H473" i="11"/>
  <c r="A474" i="11"/>
  <c r="B474" i="11"/>
  <c r="C474" i="11"/>
  <c r="D474" i="11"/>
  <c r="E474" i="11"/>
  <c r="F474" i="11"/>
  <c r="G474" i="11"/>
  <c r="H474" i="11"/>
  <c r="A475" i="11"/>
  <c r="B475" i="11"/>
  <c r="C475" i="11"/>
  <c r="D475" i="11"/>
  <c r="E475" i="11"/>
  <c r="F475" i="11"/>
  <c r="G475" i="11"/>
  <c r="H475" i="11"/>
  <c r="A476" i="11"/>
  <c r="B476" i="11"/>
  <c r="C476" i="11"/>
  <c r="D476" i="11"/>
  <c r="E476" i="11"/>
  <c r="F476" i="11"/>
  <c r="G476" i="11"/>
  <c r="H476" i="11"/>
  <c r="A477" i="11"/>
  <c r="B477" i="11"/>
  <c r="C477" i="11"/>
  <c r="D477" i="11"/>
  <c r="E477" i="11"/>
  <c r="F477" i="11"/>
  <c r="G477" i="11"/>
  <c r="H477" i="11"/>
  <c r="A478" i="11"/>
  <c r="B478" i="11"/>
  <c r="C478" i="11"/>
  <c r="D478" i="11"/>
  <c r="E478" i="11"/>
  <c r="F478" i="11"/>
  <c r="G478" i="11"/>
  <c r="H478" i="11"/>
  <c r="A479" i="11"/>
  <c r="B479" i="11"/>
  <c r="C479" i="11"/>
  <c r="D479" i="11"/>
  <c r="E479" i="11"/>
  <c r="F479" i="11"/>
  <c r="G479" i="11"/>
  <c r="H479" i="11"/>
  <c r="A480" i="11"/>
  <c r="B480" i="11"/>
  <c r="C480" i="11"/>
  <c r="D480" i="11"/>
  <c r="E480" i="11"/>
  <c r="F480" i="11"/>
  <c r="G480" i="11"/>
  <c r="H480" i="11"/>
  <c r="A481" i="11"/>
  <c r="B481" i="11"/>
  <c r="C481" i="11"/>
  <c r="D481" i="11"/>
  <c r="E481" i="11"/>
  <c r="F481" i="11"/>
  <c r="G481" i="11"/>
  <c r="H481" i="11"/>
  <c r="A482" i="11"/>
  <c r="B482" i="11"/>
  <c r="C482" i="11"/>
  <c r="D482" i="11"/>
  <c r="E482" i="11"/>
  <c r="F482" i="11"/>
  <c r="G482" i="11"/>
  <c r="H482" i="11"/>
  <c r="A483" i="11"/>
  <c r="B483" i="11"/>
  <c r="C483" i="11"/>
  <c r="D483" i="11"/>
  <c r="E483" i="11"/>
  <c r="F483" i="11"/>
  <c r="G483" i="11"/>
  <c r="H483" i="11"/>
  <c r="A484" i="11"/>
  <c r="B484" i="11"/>
  <c r="C484" i="11"/>
  <c r="D484" i="11"/>
  <c r="E484" i="11"/>
  <c r="F484" i="11"/>
  <c r="G484" i="11"/>
  <c r="H484" i="11"/>
  <c r="A485" i="11"/>
  <c r="B485" i="11"/>
  <c r="C485" i="11"/>
  <c r="D485" i="11"/>
  <c r="E485" i="11"/>
  <c r="F485" i="11"/>
  <c r="G485" i="11"/>
  <c r="H485" i="11"/>
  <c r="A486" i="11"/>
  <c r="B486" i="11"/>
  <c r="C486" i="11"/>
  <c r="D486" i="11"/>
  <c r="E486" i="11"/>
  <c r="F486" i="11"/>
  <c r="G486" i="11"/>
  <c r="H486" i="11"/>
  <c r="A487" i="11"/>
  <c r="B487" i="11"/>
  <c r="C487" i="11"/>
  <c r="D487" i="11"/>
  <c r="E487" i="11"/>
  <c r="F487" i="11"/>
  <c r="G487" i="11"/>
  <c r="H487" i="11"/>
  <c r="A488" i="11"/>
  <c r="B488" i="11"/>
  <c r="C488" i="11"/>
  <c r="D488" i="11"/>
  <c r="E488" i="11"/>
  <c r="F488" i="11"/>
  <c r="G488" i="11"/>
  <c r="H488" i="11"/>
  <c r="A489" i="11"/>
  <c r="B489" i="11"/>
  <c r="C489" i="11"/>
  <c r="D489" i="11"/>
  <c r="E489" i="11"/>
  <c r="F489" i="11"/>
  <c r="G489" i="11"/>
  <c r="H489" i="11"/>
  <c r="A490" i="11"/>
  <c r="B490" i="11"/>
  <c r="C490" i="11"/>
  <c r="D490" i="11"/>
  <c r="E490" i="11"/>
  <c r="F490" i="11"/>
  <c r="G490" i="11"/>
  <c r="H490" i="11"/>
  <c r="A491" i="11"/>
  <c r="B491" i="11"/>
  <c r="C491" i="11"/>
  <c r="D491" i="11"/>
  <c r="E491" i="11"/>
  <c r="F491" i="11"/>
  <c r="G491" i="11"/>
  <c r="H491" i="11"/>
  <c r="A492" i="11"/>
  <c r="B492" i="11"/>
  <c r="C492" i="11"/>
  <c r="D492" i="11"/>
  <c r="E492" i="11"/>
  <c r="F492" i="11"/>
  <c r="G492" i="11"/>
  <c r="H492" i="11"/>
  <c r="A493" i="11"/>
  <c r="B493" i="11"/>
  <c r="C493" i="11"/>
  <c r="D493" i="11"/>
  <c r="E493" i="11"/>
  <c r="F493" i="11"/>
  <c r="G493" i="11"/>
  <c r="H493" i="11"/>
  <c r="A494" i="11"/>
  <c r="B494" i="11"/>
  <c r="C494" i="11"/>
  <c r="D494" i="11"/>
  <c r="E494" i="11"/>
  <c r="F494" i="11"/>
  <c r="G494" i="11"/>
  <c r="H494" i="11"/>
  <c r="A495" i="11"/>
  <c r="B495" i="11"/>
  <c r="C495" i="11"/>
  <c r="D495" i="11"/>
  <c r="E495" i="11"/>
  <c r="F495" i="11"/>
  <c r="G495" i="11"/>
  <c r="H495" i="11"/>
  <c r="A496" i="11"/>
  <c r="B496" i="11"/>
  <c r="C496" i="11"/>
  <c r="D496" i="11"/>
  <c r="E496" i="11"/>
  <c r="F496" i="11"/>
  <c r="G496" i="11"/>
  <c r="H496" i="11"/>
  <c r="A497" i="11"/>
  <c r="B497" i="11"/>
  <c r="C497" i="11"/>
  <c r="D497" i="11"/>
  <c r="E497" i="11"/>
  <c r="F497" i="11"/>
  <c r="G497" i="11"/>
  <c r="H497" i="11"/>
  <c r="A498" i="11"/>
  <c r="B498" i="11"/>
  <c r="C498" i="11"/>
  <c r="D498" i="11"/>
  <c r="E498" i="11"/>
  <c r="F498" i="11"/>
  <c r="G498" i="11"/>
  <c r="H498" i="11"/>
  <c r="A499" i="11"/>
  <c r="B499" i="11"/>
  <c r="C499" i="11"/>
  <c r="D499" i="11"/>
  <c r="E499" i="11"/>
  <c r="F499" i="11"/>
  <c r="G499" i="11"/>
  <c r="H499" i="11"/>
  <c r="A500" i="11"/>
  <c r="B500" i="11"/>
  <c r="C500" i="11"/>
  <c r="D500" i="11"/>
  <c r="E500" i="11"/>
  <c r="F500" i="11"/>
  <c r="G500" i="11"/>
  <c r="H500" i="11"/>
  <c r="A501" i="11"/>
  <c r="B501" i="11"/>
  <c r="C501" i="11"/>
  <c r="D501" i="11"/>
  <c r="E501" i="11"/>
  <c r="F501" i="11"/>
  <c r="G501" i="11"/>
  <c r="H501" i="11"/>
  <c r="A502" i="11"/>
  <c r="B502" i="11"/>
  <c r="C502" i="11"/>
  <c r="D502" i="11"/>
  <c r="E502" i="11"/>
  <c r="F502" i="11"/>
  <c r="G502" i="11"/>
  <c r="H502" i="11"/>
  <c r="A503" i="11"/>
  <c r="B503" i="11"/>
  <c r="C503" i="11"/>
  <c r="D503" i="11"/>
  <c r="E503" i="11"/>
  <c r="F503" i="11"/>
  <c r="G503" i="11"/>
  <c r="H503" i="11"/>
  <c r="A504" i="11"/>
  <c r="B504" i="11"/>
  <c r="C504" i="11"/>
  <c r="D504" i="11"/>
  <c r="E504" i="11"/>
  <c r="F504" i="11"/>
  <c r="G504" i="11"/>
  <c r="H504" i="11"/>
  <c r="A505" i="11"/>
  <c r="B505" i="11"/>
  <c r="C505" i="11"/>
  <c r="D505" i="11"/>
  <c r="E505" i="11"/>
  <c r="F505" i="11"/>
  <c r="G505" i="11"/>
  <c r="H505" i="11"/>
  <c r="A506" i="11"/>
  <c r="B506" i="11"/>
  <c r="C506" i="11"/>
  <c r="D506" i="11"/>
  <c r="E506" i="11"/>
  <c r="F506" i="11"/>
  <c r="G506" i="11"/>
  <c r="H506" i="11"/>
  <c r="A507" i="11"/>
  <c r="B507" i="11"/>
  <c r="C507" i="11"/>
  <c r="D507" i="11"/>
  <c r="E507" i="11"/>
  <c r="F507" i="11"/>
  <c r="G507" i="11"/>
  <c r="H507" i="11"/>
  <c r="A508" i="11"/>
  <c r="B508" i="11"/>
  <c r="C508" i="11"/>
  <c r="D508" i="11"/>
  <c r="E508" i="11"/>
  <c r="F508" i="11"/>
  <c r="G508" i="11"/>
  <c r="H508" i="11"/>
  <c r="A509" i="11"/>
  <c r="B509" i="11"/>
  <c r="C509" i="11"/>
  <c r="D509" i="11"/>
  <c r="E509" i="11"/>
  <c r="F509" i="11"/>
  <c r="G509" i="11"/>
  <c r="H509" i="11"/>
  <c r="A510" i="11"/>
  <c r="B510" i="11"/>
  <c r="C510" i="11"/>
  <c r="D510" i="11"/>
  <c r="E510" i="11"/>
  <c r="F510" i="11"/>
  <c r="G510" i="11"/>
  <c r="H510" i="11"/>
  <c r="A511" i="11"/>
  <c r="B511" i="11"/>
  <c r="C511" i="11"/>
  <c r="D511" i="11"/>
  <c r="E511" i="11"/>
  <c r="F511" i="11"/>
  <c r="G511" i="11"/>
  <c r="H511" i="11"/>
  <c r="A512" i="11"/>
  <c r="B512" i="11"/>
  <c r="C512" i="11"/>
  <c r="D512" i="11"/>
  <c r="E512" i="11"/>
  <c r="F512" i="11"/>
  <c r="G512" i="11"/>
  <c r="H512" i="11"/>
  <c r="A513" i="11"/>
  <c r="B513" i="11"/>
  <c r="C513" i="11"/>
  <c r="D513" i="11"/>
  <c r="E513" i="11"/>
  <c r="F513" i="11"/>
  <c r="G513" i="11"/>
  <c r="H513" i="11"/>
  <c r="A514" i="11"/>
  <c r="B514" i="11"/>
  <c r="C514" i="11"/>
  <c r="D514" i="11"/>
  <c r="E514" i="11"/>
  <c r="F514" i="11"/>
  <c r="G514" i="11"/>
  <c r="H514" i="11"/>
  <c r="A515" i="11"/>
  <c r="B515" i="11"/>
  <c r="C515" i="11"/>
  <c r="D515" i="11"/>
  <c r="E515" i="11"/>
  <c r="F515" i="11"/>
  <c r="G515" i="11"/>
  <c r="H515" i="11"/>
  <c r="A516" i="11"/>
  <c r="B516" i="11"/>
  <c r="C516" i="11"/>
  <c r="D516" i="11"/>
  <c r="E516" i="11"/>
  <c r="F516" i="11"/>
  <c r="G516" i="11"/>
  <c r="H516" i="11"/>
  <c r="A517" i="11"/>
  <c r="B517" i="11"/>
  <c r="C517" i="11"/>
  <c r="D517" i="11"/>
  <c r="E517" i="11"/>
  <c r="F517" i="11"/>
  <c r="G517" i="11"/>
  <c r="H517" i="11"/>
  <c r="A518" i="11"/>
  <c r="B518" i="11"/>
  <c r="C518" i="11"/>
  <c r="D518" i="11"/>
  <c r="E518" i="11"/>
  <c r="F518" i="11"/>
  <c r="G518" i="11"/>
  <c r="H518" i="11"/>
  <c r="A519" i="11"/>
  <c r="B519" i="11"/>
  <c r="C519" i="11"/>
  <c r="D519" i="11"/>
  <c r="E519" i="11"/>
  <c r="F519" i="11"/>
  <c r="G519" i="11"/>
  <c r="H519" i="11"/>
  <c r="A520" i="11"/>
  <c r="B520" i="11"/>
  <c r="C520" i="11"/>
  <c r="D520" i="11"/>
  <c r="E520" i="11"/>
  <c r="F520" i="11"/>
  <c r="G520" i="11"/>
  <c r="H520" i="11"/>
  <c r="A521" i="11"/>
  <c r="B521" i="11"/>
  <c r="C521" i="11"/>
  <c r="D521" i="11"/>
  <c r="E521" i="11"/>
  <c r="F521" i="11"/>
  <c r="G521" i="11"/>
  <c r="H521" i="11"/>
  <c r="A522" i="11"/>
  <c r="B522" i="11"/>
  <c r="C522" i="11"/>
  <c r="D522" i="11"/>
  <c r="E522" i="11"/>
  <c r="F522" i="11"/>
  <c r="G522" i="11"/>
  <c r="H522" i="11"/>
  <c r="A523" i="11"/>
  <c r="B523" i="11"/>
  <c r="C523" i="11"/>
  <c r="D523" i="11"/>
  <c r="E523" i="11"/>
  <c r="F523" i="11"/>
  <c r="G523" i="11"/>
  <c r="H523" i="11"/>
  <c r="A524" i="11"/>
  <c r="B524" i="11"/>
  <c r="C524" i="11"/>
  <c r="D524" i="11"/>
  <c r="E524" i="11"/>
  <c r="F524" i="11"/>
  <c r="G524" i="11"/>
  <c r="H524" i="11"/>
  <c r="A525" i="11"/>
  <c r="B525" i="11"/>
  <c r="C525" i="11"/>
  <c r="D525" i="11"/>
  <c r="E525" i="11"/>
  <c r="F525" i="11"/>
  <c r="G525" i="11"/>
  <c r="H525" i="11"/>
  <c r="A526" i="11"/>
  <c r="B526" i="11"/>
  <c r="C526" i="11"/>
  <c r="D526" i="11"/>
  <c r="E526" i="11"/>
  <c r="F526" i="11"/>
  <c r="G526" i="11"/>
  <c r="H526" i="11"/>
  <c r="A527" i="11"/>
  <c r="B527" i="11"/>
  <c r="C527" i="11"/>
  <c r="D527" i="11"/>
  <c r="E527" i="11"/>
  <c r="F527" i="11"/>
  <c r="G527" i="11"/>
  <c r="H527" i="11"/>
  <c r="A528" i="11"/>
  <c r="B528" i="11"/>
  <c r="C528" i="11"/>
  <c r="D528" i="11"/>
  <c r="E528" i="11"/>
  <c r="F528" i="11"/>
  <c r="G528" i="11"/>
  <c r="H528" i="11"/>
  <c r="A529" i="11"/>
  <c r="B529" i="11"/>
  <c r="C529" i="11"/>
  <c r="D529" i="11"/>
  <c r="E529" i="11"/>
  <c r="F529" i="11"/>
  <c r="G529" i="11"/>
  <c r="H529" i="11"/>
  <c r="A530" i="11"/>
  <c r="B530" i="11"/>
  <c r="C530" i="11"/>
  <c r="D530" i="11"/>
  <c r="E530" i="11"/>
  <c r="F530" i="11"/>
  <c r="G530" i="11"/>
  <c r="H530" i="11"/>
  <c r="A531" i="11"/>
  <c r="B531" i="11"/>
  <c r="C531" i="11"/>
  <c r="D531" i="11"/>
  <c r="E531" i="11"/>
  <c r="F531" i="11"/>
  <c r="G531" i="11"/>
  <c r="H531" i="11"/>
  <c r="A532" i="11"/>
  <c r="B532" i="11"/>
  <c r="C532" i="11"/>
  <c r="D532" i="11"/>
  <c r="E532" i="11"/>
  <c r="F532" i="11"/>
  <c r="G532" i="11"/>
  <c r="H532" i="11"/>
  <c r="A533" i="11"/>
  <c r="B533" i="11"/>
  <c r="C533" i="11"/>
  <c r="D533" i="11"/>
  <c r="E533" i="11"/>
  <c r="F533" i="11"/>
  <c r="G533" i="11"/>
  <c r="H533" i="11"/>
  <c r="A534" i="11"/>
  <c r="B534" i="11"/>
  <c r="C534" i="11"/>
  <c r="D534" i="11"/>
  <c r="E534" i="11"/>
  <c r="F534" i="11"/>
  <c r="G534" i="11"/>
  <c r="H534" i="11"/>
  <c r="A535" i="11"/>
  <c r="B535" i="11"/>
  <c r="C535" i="11"/>
  <c r="D535" i="11"/>
  <c r="E535" i="11"/>
  <c r="F535" i="11"/>
  <c r="G535" i="11"/>
  <c r="H535" i="11"/>
  <c r="A536" i="11"/>
  <c r="B536" i="11"/>
  <c r="C536" i="11"/>
  <c r="D536" i="11"/>
  <c r="E536" i="11"/>
  <c r="F536" i="11"/>
  <c r="G536" i="11"/>
  <c r="H536" i="11"/>
  <c r="A537" i="11"/>
  <c r="B537" i="11"/>
  <c r="C537" i="11"/>
  <c r="D537" i="11"/>
  <c r="E537" i="11"/>
  <c r="F537" i="11"/>
  <c r="G537" i="11"/>
  <c r="H537" i="11"/>
  <c r="A538" i="11"/>
  <c r="B538" i="11"/>
  <c r="C538" i="11"/>
  <c r="D538" i="11"/>
  <c r="E538" i="11"/>
  <c r="F538" i="11"/>
  <c r="G538" i="11"/>
  <c r="H538" i="11"/>
  <c r="A539" i="11"/>
  <c r="B539" i="11"/>
  <c r="C539" i="11"/>
  <c r="D539" i="11"/>
  <c r="E539" i="11"/>
  <c r="F539" i="11"/>
  <c r="G539" i="11"/>
  <c r="H539" i="11"/>
  <c r="A540" i="11"/>
  <c r="B540" i="11"/>
  <c r="C540" i="11"/>
  <c r="D540" i="11"/>
  <c r="E540" i="11"/>
  <c r="F540" i="11"/>
  <c r="G540" i="11"/>
  <c r="H540" i="11"/>
  <c r="A541" i="11"/>
  <c r="B541" i="11"/>
  <c r="C541" i="11"/>
  <c r="D541" i="11"/>
  <c r="E541" i="11"/>
  <c r="F541" i="11"/>
  <c r="G541" i="11"/>
  <c r="H541" i="11"/>
  <c r="A542" i="11"/>
  <c r="B542" i="11"/>
  <c r="C542" i="11"/>
  <c r="D542" i="11"/>
  <c r="E542" i="11"/>
  <c r="F542" i="11"/>
  <c r="G542" i="11"/>
  <c r="H542" i="11"/>
  <c r="A543" i="11"/>
  <c r="B543" i="11"/>
  <c r="C543" i="11"/>
  <c r="D543" i="11"/>
  <c r="E543" i="11"/>
  <c r="F543" i="11"/>
  <c r="G543" i="11"/>
  <c r="H543" i="11"/>
  <c r="A544" i="11"/>
  <c r="B544" i="11"/>
  <c r="C544" i="11"/>
  <c r="D544" i="11"/>
  <c r="E544" i="11"/>
  <c r="F544" i="11"/>
  <c r="G544" i="11"/>
  <c r="H544" i="11"/>
  <c r="A545" i="11"/>
  <c r="B545" i="11"/>
  <c r="C545" i="11"/>
  <c r="D545" i="11"/>
  <c r="E545" i="11"/>
  <c r="F545" i="11"/>
  <c r="G545" i="11"/>
  <c r="H545" i="11"/>
  <c r="A546" i="11"/>
  <c r="B546" i="11"/>
  <c r="C546" i="11"/>
  <c r="D546" i="11"/>
  <c r="E546" i="11"/>
  <c r="F546" i="11"/>
  <c r="G546" i="11"/>
  <c r="H546" i="11"/>
  <c r="A547" i="11"/>
  <c r="B547" i="11"/>
  <c r="C547" i="11"/>
  <c r="D547" i="11"/>
  <c r="E547" i="11"/>
  <c r="F547" i="11"/>
  <c r="G547" i="11"/>
  <c r="H547" i="11"/>
  <c r="A548" i="11"/>
  <c r="B548" i="11"/>
  <c r="C548" i="11"/>
  <c r="D548" i="11"/>
  <c r="E548" i="11"/>
  <c r="F548" i="11"/>
  <c r="G548" i="11"/>
  <c r="H548" i="11"/>
  <c r="A549" i="11"/>
  <c r="B549" i="11"/>
  <c r="C549" i="11"/>
  <c r="D549" i="11"/>
  <c r="E549" i="11"/>
  <c r="F549" i="11"/>
  <c r="G549" i="11"/>
  <c r="H549" i="11"/>
  <c r="A550" i="11"/>
  <c r="B550" i="11"/>
  <c r="C550" i="11"/>
  <c r="D550" i="11"/>
  <c r="E550" i="11"/>
  <c r="F550" i="11"/>
  <c r="G550" i="11"/>
  <c r="H550" i="11"/>
  <c r="A551" i="11"/>
  <c r="B551" i="11"/>
  <c r="C551" i="11"/>
  <c r="D551" i="11"/>
  <c r="E551" i="11"/>
  <c r="F551" i="11"/>
  <c r="G551" i="11"/>
  <c r="H551" i="11"/>
  <c r="A552" i="11"/>
  <c r="B552" i="11"/>
  <c r="C552" i="11"/>
  <c r="D552" i="11"/>
  <c r="E552" i="11"/>
  <c r="F552" i="11"/>
  <c r="G552" i="11"/>
  <c r="H552" i="11"/>
  <c r="A553" i="11"/>
  <c r="B553" i="11"/>
  <c r="C553" i="11"/>
  <c r="D553" i="11"/>
  <c r="E553" i="11"/>
  <c r="F553" i="11"/>
  <c r="G553" i="11"/>
  <c r="H553" i="11"/>
  <c r="A554" i="11"/>
  <c r="B554" i="11"/>
  <c r="C554" i="11"/>
  <c r="D554" i="11"/>
  <c r="E554" i="11"/>
  <c r="F554" i="11"/>
  <c r="G554" i="11"/>
  <c r="H554" i="11"/>
  <c r="A555" i="11"/>
  <c r="B555" i="11"/>
  <c r="C555" i="11"/>
  <c r="D555" i="11"/>
  <c r="E555" i="11"/>
  <c r="F555" i="11"/>
  <c r="G555" i="11"/>
  <c r="H555" i="11"/>
  <c r="A556" i="11"/>
  <c r="B556" i="11"/>
  <c r="C556" i="11"/>
  <c r="D556" i="11"/>
  <c r="E556" i="11"/>
  <c r="F556" i="11"/>
  <c r="G556" i="11"/>
  <c r="H556" i="11"/>
  <c r="A557" i="11"/>
  <c r="B557" i="11"/>
  <c r="C557" i="11"/>
  <c r="D557" i="11"/>
  <c r="E557" i="11"/>
  <c r="F557" i="11"/>
  <c r="G557" i="11"/>
  <c r="H557" i="11"/>
  <c r="A558" i="11"/>
  <c r="B558" i="11"/>
  <c r="C558" i="11"/>
  <c r="D558" i="11"/>
  <c r="E558" i="11"/>
  <c r="F558" i="11"/>
  <c r="G558" i="11"/>
  <c r="H558" i="11"/>
  <c r="A559" i="11"/>
  <c r="B559" i="11"/>
  <c r="C559" i="11"/>
  <c r="D559" i="11"/>
  <c r="E559" i="11"/>
  <c r="F559" i="11"/>
  <c r="G559" i="11"/>
  <c r="H559" i="11"/>
  <c r="A560" i="11"/>
  <c r="B560" i="11"/>
  <c r="C560" i="11"/>
  <c r="D560" i="11"/>
  <c r="E560" i="11"/>
  <c r="F560" i="11"/>
  <c r="G560" i="11"/>
  <c r="H560" i="11"/>
  <c r="A561" i="11"/>
  <c r="B561" i="11"/>
  <c r="C561" i="11"/>
  <c r="D561" i="11"/>
  <c r="E561" i="11"/>
  <c r="F561" i="11"/>
  <c r="G561" i="11"/>
  <c r="H561" i="11"/>
  <c r="A562" i="11"/>
  <c r="B562" i="11"/>
  <c r="C562" i="11"/>
  <c r="D562" i="11"/>
  <c r="E562" i="11"/>
  <c r="F562" i="11"/>
  <c r="G562" i="11"/>
  <c r="H562" i="11"/>
  <c r="A563" i="11"/>
  <c r="B563" i="11"/>
  <c r="C563" i="11"/>
  <c r="D563" i="11"/>
  <c r="E563" i="11"/>
  <c r="F563" i="11"/>
  <c r="G563" i="11"/>
  <c r="H563" i="11"/>
  <c r="A564" i="11"/>
  <c r="B564" i="11"/>
  <c r="C564" i="11"/>
  <c r="D564" i="11"/>
  <c r="E564" i="11"/>
  <c r="F564" i="11"/>
  <c r="G564" i="11"/>
  <c r="H564" i="11"/>
  <c r="A565" i="11"/>
  <c r="B565" i="11"/>
  <c r="C565" i="11"/>
  <c r="D565" i="11"/>
  <c r="E565" i="11"/>
  <c r="F565" i="11"/>
  <c r="G565" i="11"/>
  <c r="H565" i="11"/>
  <c r="A566" i="11"/>
  <c r="B566" i="11"/>
  <c r="C566" i="11"/>
  <c r="D566" i="11"/>
  <c r="E566" i="11"/>
  <c r="F566" i="11"/>
  <c r="G566" i="11"/>
  <c r="H566" i="11"/>
  <c r="A567" i="11"/>
  <c r="B567" i="11"/>
  <c r="C567" i="11"/>
  <c r="D567" i="11"/>
  <c r="E567" i="11"/>
  <c r="F567" i="11"/>
  <c r="G567" i="11"/>
  <c r="H567" i="11"/>
  <c r="A568" i="11"/>
  <c r="B568" i="11"/>
  <c r="C568" i="11"/>
  <c r="D568" i="11"/>
  <c r="E568" i="11"/>
  <c r="F568" i="11"/>
  <c r="G568" i="11"/>
  <c r="H568" i="11"/>
  <c r="A569" i="11"/>
  <c r="B569" i="11"/>
  <c r="C569" i="11"/>
  <c r="D569" i="11"/>
  <c r="E569" i="11"/>
  <c r="F569" i="11"/>
  <c r="G569" i="11"/>
  <c r="H569" i="11"/>
  <c r="A570" i="11"/>
  <c r="B570" i="11"/>
  <c r="C570" i="11"/>
  <c r="D570" i="11"/>
  <c r="E570" i="11"/>
  <c r="F570" i="11"/>
  <c r="G570" i="11"/>
  <c r="H570" i="11"/>
  <c r="A571" i="11"/>
  <c r="B571" i="11"/>
  <c r="C571" i="11"/>
  <c r="D571" i="11"/>
  <c r="E571" i="11"/>
  <c r="F571" i="11"/>
  <c r="G571" i="11"/>
  <c r="H571" i="11"/>
  <c r="A572" i="11"/>
  <c r="B572" i="11"/>
  <c r="C572" i="11"/>
  <c r="D572" i="11"/>
  <c r="E572" i="11"/>
  <c r="F572" i="11"/>
  <c r="G572" i="11"/>
  <c r="H572" i="11"/>
  <c r="A573" i="11"/>
  <c r="B573" i="11"/>
  <c r="C573" i="11"/>
  <c r="D573" i="11"/>
  <c r="E573" i="11"/>
  <c r="F573" i="11"/>
  <c r="G573" i="11"/>
  <c r="H573" i="11"/>
  <c r="A574" i="11"/>
  <c r="B574" i="11"/>
  <c r="C574" i="11"/>
  <c r="D574" i="11"/>
  <c r="E574" i="11"/>
  <c r="F574" i="11"/>
  <c r="G574" i="11"/>
  <c r="H574" i="11"/>
  <c r="A575" i="11"/>
  <c r="B575" i="11"/>
  <c r="C575" i="11"/>
  <c r="D575" i="11"/>
  <c r="E575" i="11"/>
  <c r="F575" i="11"/>
  <c r="G575" i="11"/>
  <c r="H575" i="11"/>
  <c r="A576" i="11"/>
  <c r="B576" i="11"/>
  <c r="C576" i="11"/>
  <c r="D576" i="11"/>
  <c r="E576" i="11"/>
  <c r="F576" i="11"/>
  <c r="G576" i="11"/>
  <c r="H576" i="11"/>
  <c r="A577" i="11"/>
  <c r="B577" i="11"/>
  <c r="C577" i="11"/>
  <c r="D577" i="11"/>
  <c r="E577" i="11"/>
  <c r="F577" i="11"/>
  <c r="G577" i="11"/>
  <c r="H577" i="11"/>
  <c r="A578" i="11"/>
  <c r="B578" i="11"/>
  <c r="C578" i="11"/>
  <c r="D578" i="11"/>
  <c r="E578" i="11"/>
  <c r="F578" i="11"/>
  <c r="G578" i="11"/>
  <c r="H578" i="11"/>
  <c r="A579" i="11"/>
  <c r="B579" i="11"/>
  <c r="C579" i="11"/>
  <c r="D579" i="11"/>
  <c r="E579" i="11"/>
  <c r="F579" i="11"/>
  <c r="G579" i="11"/>
  <c r="H579" i="11"/>
  <c r="A580" i="11"/>
  <c r="B580" i="11"/>
  <c r="C580" i="11"/>
  <c r="D580" i="11"/>
  <c r="E580" i="11"/>
  <c r="F580" i="11"/>
  <c r="G580" i="11"/>
  <c r="H580" i="11"/>
  <c r="A581" i="11"/>
  <c r="B581" i="11"/>
  <c r="C581" i="11"/>
  <c r="D581" i="11"/>
  <c r="E581" i="11"/>
  <c r="F581" i="11"/>
  <c r="G581" i="11"/>
  <c r="H581" i="11"/>
  <c r="A582" i="11"/>
  <c r="B582" i="11"/>
  <c r="C582" i="11"/>
  <c r="D582" i="11"/>
  <c r="E582" i="11"/>
  <c r="F582" i="11"/>
  <c r="G582" i="11"/>
  <c r="H582" i="11"/>
  <c r="A583" i="11"/>
  <c r="B583" i="11"/>
  <c r="C583" i="11"/>
  <c r="D583" i="11"/>
  <c r="E583" i="11"/>
  <c r="F583" i="11"/>
  <c r="G583" i="11"/>
  <c r="H583" i="11"/>
  <c r="A584" i="11"/>
  <c r="B584" i="11"/>
  <c r="C584" i="11"/>
  <c r="D584" i="11"/>
  <c r="E584" i="11"/>
  <c r="F584" i="11"/>
  <c r="G584" i="11"/>
  <c r="H584" i="11"/>
  <c r="A585" i="11"/>
  <c r="B585" i="11"/>
  <c r="C585" i="11"/>
  <c r="D585" i="11"/>
  <c r="E585" i="11"/>
  <c r="F585" i="11"/>
  <c r="G585" i="11"/>
  <c r="H585" i="11"/>
  <c r="A586" i="11"/>
  <c r="B586" i="11"/>
  <c r="C586" i="11"/>
  <c r="D586" i="11"/>
  <c r="E586" i="11"/>
  <c r="F586" i="11"/>
  <c r="G586" i="11"/>
  <c r="H586" i="11"/>
  <c r="A587" i="11"/>
  <c r="B587" i="11"/>
  <c r="C587" i="11"/>
  <c r="D587" i="11"/>
  <c r="E587" i="11"/>
  <c r="F587" i="11"/>
  <c r="G587" i="11"/>
  <c r="H587" i="11"/>
  <c r="A588" i="11"/>
  <c r="B588" i="11"/>
  <c r="C588" i="11"/>
  <c r="D588" i="11"/>
  <c r="E588" i="11"/>
  <c r="F588" i="11"/>
  <c r="G588" i="11"/>
  <c r="H588" i="11"/>
  <c r="A589" i="11"/>
  <c r="B589" i="11"/>
  <c r="C589" i="11"/>
  <c r="D589" i="11"/>
  <c r="E589" i="11"/>
  <c r="F589" i="11"/>
  <c r="G589" i="11"/>
  <c r="H589" i="11"/>
  <c r="A590" i="11"/>
  <c r="B590" i="11"/>
  <c r="C590" i="11"/>
  <c r="D590" i="11"/>
  <c r="E590" i="11"/>
  <c r="F590" i="11"/>
  <c r="G590" i="11"/>
  <c r="H590" i="11"/>
  <c r="A591" i="11"/>
  <c r="B591" i="11"/>
  <c r="C591" i="11"/>
  <c r="D591" i="11"/>
  <c r="E591" i="11"/>
  <c r="F591" i="11"/>
  <c r="G591" i="11"/>
  <c r="H591" i="11"/>
  <c r="A592" i="11"/>
  <c r="B592" i="11"/>
  <c r="C592" i="11"/>
  <c r="D592" i="11"/>
  <c r="E592" i="11"/>
  <c r="F592" i="11"/>
  <c r="G592" i="11"/>
  <c r="H592" i="11"/>
  <c r="A593" i="11"/>
  <c r="B593" i="11"/>
  <c r="C593" i="11"/>
  <c r="D593" i="11"/>
  <c r="E593" i="11"/>
  <c r="F593" i="11"/>
  <c r="G593" i="11"/>
  <c r="H593" i="11"/>
  <c r="A594" i="11"/>
  <c r="B594" i="11"/>
  <c r="C594" i="11"/>
  <c r="D594" i="11"/>
  <c r="E594" i="11"/>
  <c r="F594" i="11"/>
  <c r="G594" i="11"/>
  <c r="H594" i="11"/>
  <c r="A595" i="11"/>
  <c r="B595" i="11"/>
  <c r="C595" i="11"/>
  <c r="D595" i="11"/>
  <c r="E595" i="11"/>
  <c r="F595" i="11"/>
  <c r="G595" i="11"/>
  <c r="H595" i="11"/>
  <c r="A596" i="11"/>
  <c r="B596" i="11"/>
  <c r="C596" i="11"/>
  <c r="D596" i="11"/>
  <c r="E596" i="11"/>
  <c r="F596" i="11"/>
  <c r="G596" i="11"/>
  <c r="H596" i="11"/>
  <c r="A597" i="11"/>
  <c r="B597" i="11"/>
  <c r="C597" i="11"/>
  <c r="D597" i="11"/>
  <c r="E597" i="11"/>
  <c r="F597" i="11"/>
  <c r="G597" i="11"/>
  <c r="H597" i="11"/>
  <c r="A598" i="11"/>
  <c r="B598" i="11"/>
  <c r="C598" i="11"/>
  <c r="D598" i="11"/>
  <c r="E598" i="11"/>
  <c r="F598" i="11"/>
  <c r="G598" i="11"/>
  <c r="H598" i="11"/>
  <c r="A599" i="11"/>
  <c r="B599" i="11"/>
  <c r="C599" i="11"/>
  <c r="D599" i="11"/>
  <c r="E599" i="11"/>
  <c r="F599" i="11"/>
  <c r="G599" i="11"/>
  <c r="H599" i="11"/>
  <c r="A600" i="11"/>
  <c r="B600" i="11"/>
  <c r="C600" i="11"/>
  <c r="D600" i="11"/>
  <c r="E600" i="11"/>
  <c r="F600" i="11"/>
  <c r="G600" i="11"/>
  <c r="H600" i="11"/>
  <c r="A601" i="11"/>
  <c r="B601" i="11"/>
  <c r="C601" i="11"/>
  <c r="D601" i="11"/>
  <c r="E601" i="11"/>
  <c r="F601" i="11"/>
  <c r="G601" i="11"/>
  <c r="H601" i="11"/>
  <c r="A602" i="11"/>
  <c r="B602" i="11"/>
  <c r="C602" i="11"/>
  <c r="D602" i="11"/>
  <c r="E602" i="11"/>
  <c r="F602" i="11"/>
  <c r="G602" i="11"/>
  <c r="H602" i="11"/>
  <c r="A603" i="11"/>
  <c r="B603" i="11"/>
  <c r="C603" i="11"/>
  <c r="D603" i="11"/>
  <c r="E603" i="11"/>
  <c r="F603" i="11"/>
  <c r="G603" i="11"/>
  <c r="H603" i="11"/>
  <c r="A604" i="11"/>
  <c r="B604" i="11"/>
  <c r="C604" i="11"/>
  <c r="D604" i="11"/>
  <c r="E604" i="11"/>
  <c r="F604" i="11"/>
  <c r="G604" i="11"/>
  <c r="H604" i="11"/>
  <c r="A605" i="11"/>
  <c r="B605" i="11"/>
  <c r="C605" i="11"/>
  <c r="D605" i="11"/>
  <c r="E605" i="11"/>
  <c r="F605" i="11"/>
  <c r="G605" i="11"/>
  <c r="H605" i="11"/>
  <c r="A606" i="11"/>
  <c r="B606" i="11"/>
  <c r="C606" i="11"/>
  <c r="D606" i="11"/>
  <c r="E606" i="11"/>
  <c r="F606" i="11"/>
  <c r="G606" i="11"/>
  <c r="H606" i="11"/>
  <c r="A607" i="11"/>
  <c r="B607" i="11"/>
  <c r="C607" i="11"/>
  <c r="D607" i="11"/>
  <c r="E607" i="11"/>
  <c r="F607" i="11"/>
  <c r="G607" i="11"/>
  <c r="H607" i="11"/>
  <c r="A608" i="11"/>
  <c r="B608" i="11"/>
  <c r="C608" i="11"/>
  <c r="D608" i="11"/>
  <c r="E608" i="11"/>
  <c r="F608" i="11"/>
  <c r="G608" i="11"/>
  <c r="H608" i="11"/>
  <c r="A609" i="11"/>
  <c r="B609" i="11"/>
  <c r="C609" i="11"/>
  <c r="D609" i="11"/>
  <c r="E609" i="11"/>
  <c r="F609" i="11"/>
  <c r="G609" i="11"/>
  <c r="H609" i="11"/>
  <c r="A610" i="11"/>
  <c r="B610" i="11"/>
  <c r="C610" i="11"/>
  <c r="D610" i="11"/>
  <c r="E610" i="11"/>
  <c r="F610" i="11"/>
  <c r="G610" i="11"/>
  <c r="H610" i="11"/>
  <c r="A611" i="11"/>
  <c r="B611" i="11"/>
  <c r="C611" i="11"/>
  <c r="D611" i="11"/>
  <c r="E611" i="11"/>
  <c r="F611" i="11"/>
  <c r="G611" i="11"/>
  <c r="H611" i="11"/>
  <c r="A2" i="11"/>
  <c r="B2" i="11"/>
  <c r="C2" i="11"/>
  <c r="D2" i="11"/>
  <c r="E2" i="11"/>
  <c r="F2" i="11"/>
  <c r="G2" i="11"/>
  <c r="H2" i="11"/>
  <c r="AJ100" i="11" l="1"/>
  <c r="H15" i="8" l="1"/>
  <c r="R8" i="8"/>
  <c r="R14" i="8"/>
  <c r="R7" i="8"/>
  <c r="R11" i="8"/>
  <c r="R13" i="8"/>
  <c r="H16" i="8"/>
  <c r="R9" i="8"/>
  <c r="R10" i="8"/>
  <c r="R17" i="8"/>
  <c r="R12" i="8"/>
  <c r="H17" i="8"/>
  <c r="R16" i="8"/>
  <c r="H11" i="8"/>
  <c r="H14" i="8"/>
  <c r="H12" i="8"/>
  <c r="R15" i="8"/>
  <c r="H9" i="8"/>
  <c r="H10" i="8"/>
  <c r="H7" i="8"/>
  <c r="H13" i="8"/>
  <c r="H8" i="8"/>
  <c r="I845" i="11" l="1"/>
  <c r="J845" i="11"/>
  <c r="K845" i="11"/>
  <c r="I846" i="11"/>
  <c r="J846" i="11"/>
  <c r="K846" i="11"/>
  <c r="I847" i="11"/>
  <c r="J847" i="11"/>
  <c r="K847" i="11"/>
  <c r="I848" i="11"/>
  <c r="J848" i="11"/>
  <c r="K848" i="11"/>
  <c r="I849" i="11"/>
  <c r="J849" i="11"/>
  <c r="K849" i="11"/>
  <c r="I850" i="11"/>
  <c r="J850" i="11"/>
  <c r="K850" i="11"/>
  <c r="I851" i="11"/>
  <c r="J851" i="11"/>
  <c r="K851" i="11"/>
  <c r="I852" i="11"/>
  <c r="J852" i="11"/>
  <c r="K852" i="11"/>
  <c r="K844" i="11"/>
  <c r="J844" i="11"/>
  <c r="I844" i="11"/>
  <c r="AJ169" i="11"/>
  <c r="AJ170" i="11"/>
  <c r="AJ171" i="11"/>
  <c r="AJ172" i="11"/>
  <c r="J853" i="11" l="1"/>
  <c r="K853" i="11"/>
  <c r="I853" i="11"/>
  <c r="E5" i="19" l="1"/>
  <c r="F5" i="19"/>
  <c r="G5" i="19" s="1"/>
  <c r="E6" i="19"/>
  <c r="F6" i="19" s="1"/>
  <c r="E7" i="19"/>
  <c r="F7" i="19"/>
  <c r="H7" i="19" s="1"/>
  <c r="M7" i="19" s="1"/>
  <c r="N7" i="19" s="1"/>
  <c r="G7" i="19"/>
  <c r="C8" i="19"/>
  <c r="D8" i="19"/>
  <c r="F8" i="19" s="1"/>
  <c r="H8" i="19" l="1"/>
  <c r="M8" i="19" s="1"/>
  <c r="N8" i="19" s="1"/>
  <c r="G8" i="19"/>
  <c r="G6" i="19"/>
  <c r="G14" i="19" s="1"/>
  <c r="H6" i="19"/>
  <c r="M6" i="19" s="1"/>
  <c r="N6" i="19" s="1"/>
  <c r="F14" i="19"/>
  <c r="H5" i="19"/>
  <c r="M5" i="19" l="1"/>
  <c r="H14" i="19"/>
  <c r="M14" i="19" l="1"/>
  <c r="N5" i="19"/>
  <c r="N14" i="19" s="1"/>
  <c r="AJ150" i="11" l="1"/>
  <c r="AJ151" i="11"/>
  <c r="AJ152" i="11"/>
  <c r="AJ153" i="11"/>
  <c r="AJ154" i="11"/>
  <c r="AJ155" i="11"/>
  <c r="AJ156" i="11"/>
  <c r="AJ157" i="11"/>
  <c r="AJ158" i="11"/>
  <c r="AJ159" i="11"/>
  <c r="AJ160" i="11"/>
  <c r="AJ161" i="11"/>
  <c r="AJ162" i="11"/>
  <c r="AJ163" i="11"/>
  <c r="AJ164" i="11"/>
  <c r="AJ165" i="11"/>
  <c r="AJ166" i="11"/>
  <c r="AJ167" i="11"/>
  <c r="AJ168" i="11"/>
  <c r="AJ16" i="11" l="1"/>
  <c r="AJ17" i="11"/>
  <c r="AJ18" i="11"/>
  <c r="AJ19" i="11"/>
  <c r="AJ20" i="11"/>
  <c r="AJ21" i="11"/>
  <c r="AJ22" i="11"/>
  <c r="AJ23" i="11"/>
  <c r="AJ24" i="11"/>
  <c r="AJ25" i="11"/>
  <c r="AJ26" i="11"/>
  <c r="AJ27" i="11"/>
  <c r="AJ28" i="11"/>
  <c r="AJ29" i="11"/>
  <c r="AJ30" i="11"/>
  <c r="AJ31" i="11"/>
  <c r="AJ32" i="11"/>
  <c r="AJ33" i="11"/>
  <c r="AJ34" i="11"/>
  <c r="AJ35" i="11"/>
  <c r="AJ36" i="11"/>
  <c r="AJ37" i="11"/>
  <c r="AJ38" i="11"/>
  <c r="AJ39" i="11"/>
  <c r="AJ40" i="11"/>
  <c r="AJ41" i="11"/>
  <c r="AJ42" i="11"/>
  <c r="AJ43" i="11"/>
  <c r="AJ44" i="11"/>
  <c r="AJ45" i="11"/>
  <c r="AJ46" i="11"/>
  <c r="AJ47" i="11"/>
  <c r="AJ48" i="11"/>
  <c r="AJ49" i="11"/>
  <c r="AJ50" i="11"/>
  <c r="AJ51" i="11"/>
  <c r="AJ52" i="11"/>
  <c r="AJ53" i="11"/>
  <c r="AJ54" i="11"/>
  <c r="AJ55" i="11"/>
  <c r="AJ56" i="11"/>
  <c r="AJ57" i="11"/>
  <c r="AJ58" i="11"/>
  <c r="AJ59" i="11"/>
  <c r="AJ60" i="11"/>
  <c r="AJ61" i="11"/>
  <c r="AJ62" i="11"/>
  <c r="AJ63" i="11"/>
  <c r="AJ64" i="11"/>
  <c r="AJ65" i="11"/>
  <c r="AJ66" i="11"/>
  <c r="AJ67" i="11"/>
  <c r="AJ68" i="11"/>
  <c r="AJ69" i="11"/>
  <c r="AJ70" i="11"/>
  <c r="AJ71" i="11"/>
  <c r="AJ72" i="11"/>
  <c r="AJ73" i="11"/>
  <c r="AJ74" i="11"/>
  <c r="AJ75" i="11"/>
  <c r="AJ76" i="11"/>
  <c r="AJ77" i="11"/>
  <c r="AJ78" i="11"/>
  <c r="AJ79" i="11"/>
  <c r="AJ80" i="11"/>
  <c r="AJ81" i="11"/>
  <c r="AJ82" i="11"/>
  <c r="AJ83" i="11"/>
  <c r="AJ84" i="11"/>
  <c r="AJ85" i="11"/>
  <c r="AJ86" i="11"/>
  <c r="AJ87" i="11"/>
  <c r="AJ88" i="11"/>
  <c r="AJ89" i="11"/>
  <c r="AJ90" i="11"/>
  <c r="AJ91" i="11"/>
  <c r="AJ92" i="11"/>
  <c r="AJ93" i="11"/>
  <c r="AJ94" i="11"/>
  <c r="AJ95" i="11"/>
  <c r="AJ96" i="11"/>
  <c r="AJ97" i="11"/>
  <c r="AJ98" i="11"/>
  <c r="AJ99" i="11"/>
  <c r="AJ101" i="11"/>
  <c r="AJ102" i="11"/>
  <c r="AJ103" i="11"/>
  <c r="AJ104" i="11"/>
  <c r="AJ105" i="11"/>
  <c r="AJ106" i="11"/>
  <c r="AJ107" i="11"/>
  <c r="AJ108" i="11"/>
  <c r="AJ109" i="11"/>
  <c r="AJ110" i="11"/>
  <c r="AJ111" i="11"/>
  <c r="AJ112" i="11"/>
  <c r="AJ113" i="11"/>
  <c r="AJ114" i="11"/>
  <c r="AJ115" i="11"/>
  <c r="AJ116" i="11"/>
  <c r="AJ117" i="11"/>
  <c r="AJ118" i="11"/>
  <c r="AJ119" i="11"/>
  <c r="AJ120" i="11"/>
  <c r="AJ121" i="11"/>
  <c r="AJ122" i="11"/>
  <c r="AJ123" i="11"/>
  <c r="AJ124" i="11"/>
  <c r="AJ125" i="11"/>
  <c r="AJ126" i="11"/>
  <c r="AJ127" i="11"/>
  <c r="AJ128" i="11"/>
  <c r="AJ129" i="11"/>
  <c r="AJ130" i="11"/>
  <c r="AJ131" i="11"/>
  <c r="AJ132" i="11"/>
  <c r="AJ133" i="11"/>
  <c r="AJ134" i="11"/>
  <c r="AJ135" i="11"/>
  <c r="AJ136" i="11"/>
  <c r="AJ137" i="11"/>
  <c r="AJ138" i="11"/>
  <c r="AJ139" i="11"/>
  <c r="AJ140" i="11"/>
  <c r="AJ141" i="11"/>
  <c r="AJ142" i="11"/>
  <c r="AJ143" i="11"/>
  <c r="AJ144" i="11"/>
  <c r="AJ145" i="11"/>
  <c r="AJ146" i="11"/>
  <c r="AJ147" i="11"/>
  <c r="AJ148" i="11"/>
  <c r="AJ149" i="11"/>
  <c r="AJ173" i="11"/>
  <c r="AJ174" i="11"/>
  <c r="AJ175" i="11"/>
  <c r="AJ176" i="11"/>
  <c r="AJ177" i="11"/>
  <c r="AJ178" i="11"/>
  <c r="AJ179" i="11"/>
  <c r="AJ180" i="11"/>
  <c r="AJ181" i="11"/>
  <c r="AJ182" i="11"/>
  <c r="AJ183" i="11"/>
  <c r="AJ184" i="11"/>
  <c r="AJ185" i="11"/>
  <c r="AJ186" i="11"/>
  <c r="AJ187" i="11"/>
  <c r="AJ188" i="11"/>
  <c r="AJ189" i="11"/>
  <c r="AJ190" i="11"/>
  <c r="AJ191" i="11"/>
  <c r="AJ192" i="11"/>
  <c r="AJ193" i="11"/>
  <c r="AJ194" i="11"/>
  <c r="AJ195" i="11"/>
  <c r="AJ196" i="11"/>
  <c r="AJ197" i="11"/>
  <c r="AJ198" i="11"/>
  <c r="AJ199" i="11"/>
  <c r="AJ200" i="11"/>
  <c r="AJ201" i="11"/>
  <c r="AJ202" i="11"/>
  <c r="AJ203" i="11"/>
  <c r="AJ204" i="11"/>
  <c r="AJ205" i="11"/>
  <c r="AJ206" i="11"/>
  <c r="AJ207" i="11"/>
  <c r="AJ208" i="11"/>
  <c r="AJ209" i="11"/>
  <c r="AJ210" i="11"/>
  <c r="AJ211" i="11"/>
  <c r="AJ212" i="11"/>
  <c r="AJ213" i="11"/>
  <c r="AJ214" i="11"/>
  <c r="AJ215" i="11"/>
  <c r="AJ216" i="11"/>
  <c r="AJ217" i="11"/>
  <c r="AJ218" i="11"/>
  <c r="AJ219" i="11"/>
  <c r="AJ220" i="11"/>
  <c r="AJ221" i="11"/>
  <c r="AJ222" i="11"/>
  <c r="AJ223" i="11"/>
  <c r="AJ224" i="11"/>
  <c r="AJ225" i="11"/>
  <c r="AJ226" i="11"/>
  <c r="AJ227" i="11"/>
  <c r="AJ228" i="11"/>
  <c r="AJ229" i="11"/>
  <c r="AJ230" i="11"/>
  <c r="AJ231" i="11"/>
  <c r="AJ232" i="11"/>
  <c r="AJ233" i="11"/>
  <c r="AJ234" i="11"/>
  <c r="AJ2" i="11"/>
  <c r="AJ3" i="11"/>
  <c r="AJ4" i="11"/>
  <c r="AJ5" i="11"/>
  <c r="AJ6" i="11"/>
  <c r="AJ7" i="11"/>
  <c r="AJ8" i="11"/>
  <c r="AJ9" i="11"/>
  <c r="AJ10" i="11"/>
  <c r="AJ11" i="11"/>
  <c r="AJ12" i="11"/>
  <c r="AJ13" i="11"/>
  <c r="AJ14" i="11"/>
  <c r="AJ235" i="11"/>
  <c r="AJ236" i="11"/>
  <c r="AJ237" i="11"/>
  <c r="AJ238" i="11"/>
  <c r="AJ239" i="11"/>
  <c r="AJ240" i="11"/>
  <c r="AJ241" i="11"/>
  <c r="AJ242" i="11"/>
  <c r="AJ243" i="11"/>
  <c r="AJ244" i="11"/>
  <c r="AJ245" i="11"/>
  <c r="AJ246" i="11"/>
  <c r="AJ247" i="11"/>
  <c r="AJ248" i="11"/>
  <c r="AJ249" i="11"/>
  <c r="AJ250" i="11"/>
  <c r="AJ251" i="11"/>
  <c r="AJ252" i="11"/>
  <c r="AJ253" i="11"/>
  <c r="AJ254" i="11"/>
  <c r="AJ255" i="11"/>
  <c r="AJ256" i="11"/>
  <c r="AJ257" i="11"/>
  <c r="AJ258" i="11"/>
  <c r="AJ259" i="11"/>
  <c r="AJ260" i="11"/>
  <c r="AJ261" i="11"/>
  <c r="AJ262" i="11"/>
  <c r="AJ263" i="11"/>
  <c r="AJ264" i="11"/>
  <c r="AJ265" i="11"/>
  <c r="AJ266" i="11"/>
  <c r="AJ267" i="11"/>
  <c r="AJ268" i="11"/>
  <c r="AJ269" i="11"/>
  <c r="AJ270" i="11"/>
  <c r="AJ271" i="11"/>
  <c r="AJ272" i="11"/>
  <c r="AJ273" i="11"/>
  <c r="AJ274" i="11"/>
  <c r="AJ275" i="11"/>
  <c r="AJ276" i="11"/>
  <c r="AJ277" i="11"/>
  <c r="AJ278" i="11"/>
  <c r="AJ279" i="11"/>
  <c r="AJ280" i="11"/>
  <c r="AJ281" i="11"/>
  <c r="AJ282" i="11"/>
  <c r="AJ283" i="11"/>
  <c r="AJ284" i="11"/>
  <c r="AJ285" i="11"/>
  <c r="AJ286" i="11"/>
  <c r="AJ287" i="11"/>
  <c r="AJ288" i="11"/>
  <c r="AJ289" i="11"/>
  <c r="AJ290" i="11"/>
  <c r="AJ291" i="11"/>
  <c r="AJ292" i="11"/>
  <c r="AJ293" i="11"/>
  <c r="AJ294" i="11"/>
  <c r="AJ295" i="11"/>
  <c r="AJ296" i="11"/>
  <c r="AJ297" i="11"/>
  <c r="AJ298" i="11"/>
  <c r="AJ299" i="11"/>
  <c r="AJ300" i="11"/>
  <c r="AJ301" i="11"/>
  <c r="AJ302" i="11"/>
  <c r="AJ303" i="11"/>
  <c r="AJ304" i="11"/>
  <c r="AJ305" i="11"/>
  <c r="AJ306" i="11"/>
  <c r="AJ307" i="11"/>
  <c r="AJ308" i="11"/>
  <c r="AJ309" i="11"/>
  <c r="AJ310" i="11"/>
  <c r="AJ311" i="11"/>
  <c r="AJ312" i="11"/>
  <c r="AJ313" i="11"/>
  <c r="AJ314" i="11"/>
  <c r="AJ315" i="11"/>
  <c r="AJ316" i="11"/>
  <c r="AJ317" i="11"/>
  <c r="AJ318" i="11"/>
  <c r="AJ319" i="11"/>
  <c r="AJ320" i="11"/>
  <c r="AJ321" i="11"/>
  <c r="AJ322" i="11"/>
  <c r="AJ323" i="11"/>
  <c r="AJ324" i="11"/>
  <c r="AJ325" i="11"/>
  <c r="AJ326" i="11"/>
  <c r="AJ327" i="11"/>
  <c r="AJ328" i="11"/>
  <c r="AJ329" i="11"/>
  <c r="AJ330" i="11"/>
  <c r="AJ331" i="11"/>
  <c r="AJ332" i="11"/>
  <c r="AJ333" i="11"/>
  <c r="AJ334" i="11"/>
  <c r="AJ335" i="11"/>
  <c r="AJ336" i="11"/>
  <c r="AJ337" i="11"/>
  <c r="AJ338" i="11"/>
  <c r="AJ339" i="11"/>
  <c r="AJ340" i="11"/>
  <c r="AJ341" i="11"/>
  <c r="AJ342" i="11"/>
  <c r="AJ343" i="11"/>
  <c r="AJ344" i="11"/>
  <c r="AJ345" i="11"/>
  <c r="AJ346" i="11"/>
  <c r="AJ347" i="11"/>
  <c r="AJ348" i="11"/>
  <c r="AJ349" i="11"/>
  <c r="AJ350" i="11"/>
  <c r="AJ351" i="11"/>
  <c r="AJ352" i="11"/>
  <c r="AJ353" i="11"/>
  <c r="AJ354" i="11"/>
  <c r="AJ355" i="11"/>
  <c r="AJ356" i="11"/>
  <c r="AJ357" i="11"/>
  <c r="AJ358" i="11"/>
  <c r="AJ359" i="11"/>
  <c r="AJ360" i="11"/>
  <c r="AJ361" i="11"/>
  <c r="AJ362" i="11"/>
  <c r="AJ363" i="11"/>
  <c r="AJ364" i="11"/>
  <c r="AJ365" i="11"/>
  <c r="AJ366" i="11"/>
  <c r="AJ367" i="11"/>
  <c r="AJ368" i="11"/>
  <c r="AJ369" i="11"/>
  <c r="AJ370" i="11"/>
  <c r="AJ371" i="11"/>
  <c r="AJ372" i="11"/>
  <c r="AJ373" i="11"/>
  <c r="AJ374" i="11"/>
  <c r="AJ375" i="11"/>
  <c r="AJ376" i="11"/>
  <c r="AJ377" i="11"/>
  <c r="AJ378" i="11"/>
  <c r="AJ379" i="11"/>
  <c r="AJ380" i="11"/>
  <c r="AJ381" i="11"/>
  <c r="AJ382" i="11"/>
  <c r="AJ383" i="11"/>
  <c r="AJ384" i="11"/>
  <c r="AJ385" i="11"/>
  <c r="AJ386" i="11"/>
  <c r="AJ387" i="11"/>
  <c r="AJ388" i="11"/>
  <c r="AJ389" i="11"/>
  <c r="AJ390" i="11"/>
  <c r="AJ391" i="11"/>
  <c r="AJ392" i="11"/>
  <c r="AJ393" i="11"/>
  <c r="AJ394" i="11"/>
  <c r="AJ395" i="11"/>
  <c r="AJ396" i="11"/>
  <c r="AJ397" i="11"/>
  <c r="AJ398" i="11"/>
  <c r="AJ399" i="11"/>
  <c r="AJ400" i="11"/>
  <c r="AJ401" i="11"/>
  <c r="AJ402" i="11"/>
  <c r="AJ403" i="11"/>
  <c r="AJ404" i="11"/>
  <c r="AJ405" i="11"/>
  <c r="AJ406" i="11"/>
  <c r="AJ407" i="11"/>
  <c r="AJ408" i="11"/>
  <c r="AJ409" i="11"/>
  <c r="AJ410" i="11"/>
  <c r="AJ411" i="11"/>
  <c r="AJ412" i="11"/>
  <c r="AJ413" i="11"/>
  <c r="AJ414" i="11"/>
  <c r="AJ415" i="11"/>
  <c r="AJ416" i="11"/>
  <c r="AJ417" i="11"/>
  <c r="AJ418" i="11"/>
  <c r="AJ419" i="11"/>
  <c r="AJ420" i="11"/>
  <c r="AJ421" i="11"/>
  <c r="AJ422" i="11"/>
  <c r="AJ423" i="11"/>
  <c r="AJ424" i="11"/>
  <c r="AJ425" i="11"/>
  <c r="AJ426" i="11"/>
  <c r="AJ427" i="11"/>
  <c r="AJ428" i="11"/>
  <c r="AJ429" i="11"/>
  <c r="AJ430" i="11"/>
  <c r="AJ431" i="11"/>
  <c r="AJ432" i="11"/>
  <c r="AJ433" i="11"/>
  <c r="AJ434" i="11"/>
  <c r="AJ435" i="11"/>
  <c r="AJ436" i="11"/>
  <c r="AJ437" i="11"/>
  <c r="AJ438" i="11"/>
  <c r="AJ439" i="11"/>
  <c r="AJ440" i="11"/>
  <c r="AJ441" i="11"/>
  <c r="AJ442" i="11"/>
  <c r="AJ443" i="11"/>
  <c r="AJ444" i="11"/>
  <c r="AJ445" i="11"/>
  <c r="AJ446" i="11"/>
  <c r="AJ447" i="11"/>
  <c r="AJ448" i="11"/>
  <c r="AJ449" i="11"/>
  <c r="AJ450" i="11"/>
  <c r="AJ451" i="11"/>
  <c r="AJ452" i="11"/>
  <c r="AJ453" i="11"/>
  <c r="AJ454" i="11"/>
  <c r="AJ455" i="11"/>
  <c r="AJ456" i="11"/>
  <c r="AJ457" i="11"/>
  <c r="AJ458" i="11"/>
  <c r="AJ459" i="11"/>
  <c r="AJ460" i="11"/>
  <c r="AJ461" i="11"/>
  <c r="AJ462" i="11"/>
  <c r="AJ463" i="11"/>
  <c r="AJ464" i="11"/>
  <c r="AJ465" i="11"/>
  <c r="AJ466" i="11"/>
  <c r="AJ467" i="11"/>
  <c r="AJ468" i="11"/>
  <c r="AJ469" i="11"/>
  <c r="AJ470" i="11"/>
  <c r="AJ471" i="11"/>
  <c r="AJ472" i="11"/>
  <c r="AJ473" i="11"/>
  <c r="AJ474" i="11"/>
  <c r="AJ475" i="11"/>
  <c r="AJ476" i="11"/>
  <c r="AJ477" i="11"/>
  <c r="AJ478" i="11"/>
  <c r="AJ479" i="11"/>
  <c r="AJ480" i="11"/>
  <c r="AJ481" i="11"/>
  <c r="AJ482" i="11"/>
  <c r="AJ483" i="11"/>
  <c r="AJ484" i="11"/>
  <c r="AJ485" i="11"/>
  <c r="AJ486" i="11"/>
  <c r="AJ487" i="11"/>
  <c r="AJ488" i="11"/>
  <c r="AJ489" i="11"/>
  <c r="AJ490" i="11"/>
  <c r="AJ491" i="11"/>
  <c r="AJ492" i="11"/>
  <c r="AJ493" i="11"/>
  <c r="AJ494" i="11"/>
  <c r="AJ495" i="11"/>
  <c r="AJ496" i="11"/>
  <c r="AJ497" i="11"/>
  <c r="AJ498" i="11"/>
  <c r="AJ499" i="11"/>
  <c r="AJ500" i="11"/>
  <c r="AJ501" i="11"/>
  <c r="AJ502" i="11"/>
  <c r="AJ503" i="11"/>
  <c r="AJ504" i="11"/>
  <c r="AJ505" i="11"/>
  <c r="AJ506" i="11"/>
  <c r="AJ507" i="11"/>
  <c r="AJ508" i="11"/>
  <c r="AJ509" i="11"/>
  <c r="AJ510" i="11"/>
  <c r="AJ511" i="11"/>
  <c r="AJ512" i="11"/>
  <c r="AJ513" i="11"/>
  <c r="AJ514" i="11"/>
  <c r="AJ515" i="11"/>
  <c r="AJ516" i="11"/>
  <c r="AJ517" i="11"/>
  <c r="AJ518" i="11"/>
  <c r="AJ519" i="11"/>
  <c r="AJ520" i="11"/>
  <c r="AJ521" i="11"/>
  <c r="AJ522" i="11"/>
  <c r="AJ523" i="11"/>
  <c r="AJ524" i="11"/>
  <c r="AJ525" i="11"/>
  <c r="AJ526" i="11"/>
  <c r="AJ527" i="11"/>
  <c r="AJ528" i="11"/>
  <c r="AJ529" i="11"/>
  <c r="AJ530" i="11"/>
  <c r="AJ531" i="11"/>
  <c r="AJ532" i="11"/>
  <c r="AJ533" i="11"/>
  <c r="AJ534" i="11"/>
  <c r="AJ535" i="11"/>
  <c r="AJ536" i="11"/>
  <c r="AJ537" i="11"/>
  <c r="AJ538" i="11"/>
  <c r="AJ539" i="11"/>
  <c r="AJ540" i="11"/>
  <c r="AJ541" i="11"/>
  <c r="AJ542" i="11"/>
  <c r="AJ543" i="11"/>
  <c r="AJ544" i="11"/>
  <c r="AJ545" i="11"/>
  <c r="AJ546" i="11"/>
  <c r="AJ547" i="11"/>
  <c r="AJ548" i="11"/>
  <c r="AJ549" i="11"/>
  <c r="AJ550" i="11"/>
  <c r="AJ551" i="11"/>
  <c r="AJ552" i="11"/>
  <c r="AJ553" i="11"/>
  <c r="AJ554" i="11"/>
  <c r="AJ555" i="11"/>
  <c r="AJ556" i="11"/>
  <c r="AJ557" i="11"/>
  <c r="AJ558" i="11"/>
  <c r="AJ559" i="11"/>
  <c r="AJ560" i="11"/>
  <c r="AJ561" i="11"/>
  <c r="AJ562" i="11"/>
  <c r="AJ563" i="11"/>
  <c r="AJ564" i="11"/>
  <c r="AJ565" i="11"/>
  <c r="AJ566" i="11"/>
  <c r="AJ567" i="11"/>
  <c r="AJ568" i="11"/>
  <c r="AJ569" i="11"/>
  <c r="AJ570" i="11"/>
  <c r="AJ571" i="11"/>
  <c r="AJ572" i="11"/>
  <c r="AJ573" i="11"/>
  <c r="AJ574" i="11"/>
  <c r="AJ575" i="11"/>
  <c r="AJ576" i="11"/>
  <c r="AJ577" i="11"/>
  <c r="AJ578" i="11"/>
  <c r="AJ579" i="11"/>
  <c r="AJ580" i="11"/>
  <c r="AJ581" i="11"/>
  <c r="AJ582" i="11"/>
  <c r="AJ583" i="11"/>
  <c r="AJ584" i="11"/>
  <c r="AJ585" i="11"/>
  <c r="AJ586" i="11"/>
  <c r="AJ587" i="11"/>
  <c r="AJ588" i="11"/>
  <c r="AJ589" i="11"/>
  <c r="AJ590" i="11"/>
  <c r="AJ591" i="11"/>
  <c r="AJ592" i="11"/>
  <c r="AJ593" i="11"/>
  <c r="AJ594" i="11"/>
  <c r="AJ595" i="11"/>
  <c r="AJ596" i="11"/>
  <c r="AJ597" i="11"/>
  <c r="AJ598" i="11"/>
  <c r="AJ599" i="11"/>
  <c r="AJ600" i="11"/>
  <c r="AJ601" i="11"/>
  <c r="AJ602" i="11"/>
  <c r="AJ603" i="11"/>
  <c r="AJ604" i="11"/>
  <c r="AJ605" i="11"/>
  <c r="AJ606" i="11"/>
  <c r="AJ607" i="11"/>
  <c r="AJ608" i="11"/>
  <c r="AJ609" i="11"/>
  <c r="AJ610" i="11"/>
  <c r="AJ611" i="11"/>
  <c r="AJ15" i="11"/>
  <c r="B1" i="11"/>
  <c r="C1" i="11"/>
  <c r="D1" i="11"/>
  <c r="E1" i="11"/>
  <c r="F1" i="11"/>
  <c r="G1" i="11"/>
  <c r="H1" i="11"/>
  <c r="A1" i="11"/>
  <c r="AJ834" i="11" l="1"/>
  <c r="AM4" i="17" l="1"/>
  <c r="E389" i="11" l="1"/>
  <c r="R5" i="8" l="1"/>
  <c r="H5" i="8"/>
  <c r="AM26" i="17"/>
  <c r="O18" i="8" l="1"/>
  <c r="P18" i="8"/>
  <c r="O19" i="8"/>
  <c r="P19" i="8"/>
  <c r="O20" i="8"/>
  <c r="P20" i="8"/>
  <c r="O21" i="8"/>
  <c r="P21" i="8"/>
  <c r="O22" i="8"/>
  <c r="P22" i="8"/>
  <c r="G78" i="8"/>
  <c r="G4" i="8" s="1"/>
  <c r="R4" i="8" s="1"/>
  <c r="Y11" i="8" s="1"/>
  <c r="AH11" i="8" s="1"/>
  <c r="S78" i="8" l="1"/>
  <c r="T78" i="8" s="1"/>
  <c r="H78" i="8"/>
  <c r="H4" i="8" s="1"/>
  <c r="R78" i="8"/>
  <c r="Q20" i="8"/>
  <c r="S20" i="8" s="1"/>
  <c r="T20" i="8" s="1"/>
  <c r="Q19" i="8"/>
  <c r="S19" i="8" s="1"/>
  <c r="T19" i="8" s="1"/>
  <c r="Q21" i="8"/>
  <c r="S21" i="8" s="1"/>
  <c r="T21" i="8" s="1"/>
  <c r="Q22" i="8"/>
  <c r="S22" i="8" s="1"/>
  <c r="T22" i="8" s="1"/>
  <c r="Q18" i="8"/>
  <c r="S18" i="8" l="1"/>
  <c r="T18" i="8" l="1"/>
  <c r="M8" i="29"/>
  <c r="F12" i="29"/>
  <c r="T16" i="29"/>
  <c r="M4" i="29"/>
  <c r="M7" i="29"/>
  <c r="T8" i="29"/>
  <c r="M6" i="29"/>
  <c r="F22" i="29"/>
  <c r="F20" i="29"/>
  <c r="T19" i="29"/>
  <c r="F6" i="29"/>
  <c r="F16" i="29"/>
  <c r="F9" i="29"/>
  <c r="F27" i="29"/>
  <c r="F23" i="29"/>
  <c r="T13" i="29"/>
  <c r="F29" i="29"/>
  <c r="F15" i="29"/>
  <c r="F18" i="29"/>
  <c r="F24" i="29"/>
  <c r="F10" i="29"/>
  <c r="F30" i="29"/>
  <c r="T11" i="29"/>
  <c r="T12" i="29"/>
  <c r="F25" i="29"/>
  <c r="F7" i="29"/>
  <c r="F5" i="29"/>
  <c r="F13" i="29"/>
  <c r="M5" i="29"/>
  <c r="T9" i="29"/>
  <c r="F14" i="29"/>
  <c r="T17" i="29"/>
  <c r="F11" i="29"/>
  <c r="F19" i="29"/>
  <c r="T15" i="29"/>
  <c r="T7" i="29"/>
  <c r="T5" i="29"/>
  <c r="F17" i="29"/>
  <c r="T18" i="29"/>
  <c r="F21" i="29"/>
  <c r="F4" i="29"/>
  <c r="F8" i="29"/>
  <c r="T6" i="29"/>
  <c r="T14" i="29"/>
  <c r="F28" i="29"/>
  <c r="M9" i="29"/>
  <c r="T10" i="29"/>
  <c r="T4" i="29"/>
  <c r="F26" i="29"/>
  <c r="K21" i="8"/>
  <c r="K22" i="8"/>
  <c r="J8" i="8"/>
  <c r="K12" i="8"/>
  <c r="I19" i="8"/>
  <c r="J9" i="8"/>
  <c r="J7" i="8"/>
  <c r="I9" i="8"/>
  <c r="K5" i="8"/>
  <c r="J12" i="8"/>
  <c r="K9" i="8"/>
  <c r="I13" i="8"/>
  <c r="J78" i="8" l="1"/>
  <c r="K78" i="8"/>
  <c r="I78" i="8"/>
  <c r="I24" i="8"/>
  <c r="K27" i="8"/>
  <c r="I30" i="8"/>
  <c r="J25" i="8"/>
  <c r="I28" i="8"/>
  <c r="I31" i="8"/>
  <c r="J26" i="8"/>
  <c r="K29" i="8"/>
  <c r="K34" i="8"/>
  <c r="I27" i="8"/>
  <c r="K30" i="8"/>
  <c r="I26" i="8"/>
  <c r="K31" i="8"/>
  <c r="I25" i="8"/>
  <c r="J28" i="8"/>
  <c r="J32" i="8"/>
  <c r="L32" i="8" s="1"/>
  <c r="J33" i="8"/>
  <c r="L33" i="8" s="1"/>
  <c r="I29" i="8"/>
  <c r="I34" i="8"/>
  <c r="K24" i="8"/>
  <c r="K7" i="8"/>
  <c r="F31" i="29"/>
  <c r="G4" i="29" s="1"/>
  <c r="H4" i="29" s="1"/>
  <c r="M10" i="29"/>
  <c r="N6" i="29" s="1"/>
  <c r="T20" i="29"/>
  <c r="U11" i="29" s="1"/>
  <c r="L9" i="8"/>
  <c r="L78" i="8" l="1"/>
  <c r="L25" i="8"/>
  <c r="L34" i="8"/>
  <c r="L29" i="8"/>
  <c r="L26" i="8"/>
  <c r="L27" i="8"/>
  <c r="L31" i="8"/>
  <c r="L28" i="8"/>
  <c r="L30" i="8"/>
  <c r="L24" i="8"/>
  <c r="N4" i="29"/>
  <c r="O4" i="29" s="1"/>
  <c r="G21" i="29"/>
  <c r="U4" i="29"/>
  <c r="V4" i="29" s="1"/>
  <c r="G15" i="29"/>
  <c r="G7" i="29"/>
  <c r="G11" i="29"/>
  <c r="G28" i="29"/>
  <c r="G19" i="29"/>
  <c r="G5" i="29"/>
  <c r="H5" i="29" s="1"/>
  <c r="U6" i="29"/>
  <c r="N9" i="29"/>
  <c r="U7" i="29"/>
  <c r="G29" i="29"/>
  <c r="U19" i="29"/>
  <c r="U14" i="29"/>
  <c r="U12" i="29"/>
  <c r="U15" i="29"/>
  <c r="U5" i="29"/>
  <c r="G23" i="29"/>
  <c r="G69" i="29"/>
  <c r="G31" i="29"/>
  <c r="E4" i="17" s="1"/>
  <c r="E6" i="17" s="1"/>
  <c r="U8" i="29"/>
  <c r="U17" i="29"/>
  <c r="U20" i="29"/>
  <c r="C4" i="17" s="1"/>
  <c r="G67" i="29"/>
  <c r="G20" i="29"/>
  <c r="G8" i="29"/>
  <c r="N10" i="29"/>
  <c r="D4" i="17" s="1"/>
  <c r="D6" i="17" s="1"/>
  <c r="G68" i="29"/>
  <c r="N7" i="29"/>
  <c r="G27" i="29"/>
  <c r="G14" i="29"/>
  <c r="G26" i="29"/>
  <c r="U16" i="29"/>
  <c r="G16" i="29"/>
  <c r="G9" i="29"/>
  <c r="G30" i="29"/>
  <c r="U18" i="29"/>
  <c r="G22" i="29"/>
  <c r="N8" i="29"/>
  <c r="G6" i="29"/>
  <c r="G24" i="29"/>
  <c r="G10" i="29"/>
  <c r="U9" i="29"/>
  <c r="U10" i="29"/>
  <c r="U13" i="29"/>
  <c r="G12" i="29"/>
  <c r="G18" i="29"/>
  <c r="G13" i="29"/>
  <c r="N5" i="29"/>
  <c r="G17" i="29"/>
  <c r="G25" i="29"/>
  <c r="O5" i="29" l="1"/>
  <c r="O6" i="29" s="1"/>
  <c r="O7" i="29" s="1"/>
  <c r="O8" i="29" s="1"/>
  <c r="O9" i="29" s="1"/>
  <c r="V5" i="29"/>
  <c r="V6" i="29" s="1"/>
  <c r="V7" i="29" s="1"/>
  <c r="V8" i="29" s="1"/>
  <c r="V9" i="29" s="1"/>
  <c r="V10" i="29" s="1"/>
  <c r="V11" i="29" s="1"/>
  <c r="V12" i="29" s="1"/>
  <c r="V13" i="29" s="1"/>
  <c r="V14" i="29" s="1"/>
  <c r="V15" i="29" s="1"/>
  <c r="V16" i="29" s="1"/>
  <c r="V17" i="29" s="1"/>
  <c r="V18" i="29" s="1"/>
  <c r="V19" i="29" s="1"/>
  <c r="H6" i="29"/>
  <c r="H7" i="29" s="1"/>
  <c r="H8" i="29" s="1"/>
  <c r="H9" i="29" s="1"/>
  <c r="H10" i="29" s="1"/>
  <c r="H11" i="29" s="1"/>
  <c r="H12" i="29" s="1"/>
  <c r="H13" i="29" s="1"/>
  <c r="H14" i="29" s="1"/>
  <c r="H15" i="29" s="1"/>
  <c r="H16" i="29" s="1"/>
  <c r="H17" i="29" s="1"/>
  <c r="H18" i="29" s="1"/>
  <c r="H19" i="29" s="1"/>
  <c r="H20" i="29" s="1"/>
  <c r="H21" i="29" s="1"/>
  <c r="H22" i="29" s="1"/>
  <c r="H23" i="29" s="1"/>
  <c r="H24" i="29" s="1"/>
  <c r="H25" i="29" s="1"/>
  <c r="H26" i="29" s="1"/>
  <c r="H27" i="29" s="1"/>
  <c r="H28" i="29" s="1"/>
  <c r="H29" i="29" s="1"/>
  <c r="H30" i="29" s="1"/>
  <c r="H69" i="29"/>
  <c r="H87" i="29" s="1"/>
  <c r="G87" i="29"/>
  <c r="G85" i="29"/>
  <c r="H67" i="29"/>
  <c r="H85" i="29" s="1"/>
  <c r="G70" i="29"/>
  <c r="H70" i="29" s="1"/>
  <c r="G86" i="29"/>
  <c r="H68" i="29"/>
  <c r="H86" i="29" s="1"/>
  <c r="C6" i="17"/>
  <c r="F4" i="17"/>
  <c r="F6" i="17" s="1"/>
  <c r="D7" i="17" s="1"/>
  <c r="G88" i="29" l="1"/>
  <c r="H88" i="29" s="1"/>
  <c r="C7" i="17"/>
  <c r="E7" i="17"/>
  <c r="P5" i="8"/>
  <c r="P7" i="8"/>
  <c r="P8" i="8"/>
  <c r="P9" i="8"/>
  <c r="P10" i="8"/>
  <c r="Q10" i="8" s="1"/>
  <c r="S10" i="8" s="1"/>
  <c r="T10" i="8" s="1"/>
  <c r="P11" i="8"/>
  <c r="P12" i="8"/>
  <c r="P13" i="8"/>
  <c r="P14" i="8"/>
  <c r="P15" i="8"/>
  <c r="P16" i="8"/>
  <c r="O17" i="8"/>
  <c r="P17" i="8"/>
  <c r="O5" i="8"/>
  <c r="O7" i="8"/>
  <c r="O8" i="8"/>
  <c r="O9" i="8"/>
  <c r="O11" i="8"/>
  <c r="O12" i="8"/>
  <c r="O13" i="8"/>
  <c r="O14" i="8"/>
  <c r="O15" i="8"/>
  <c r="O16" i="8"/>
  <c r="P4" i="8" l="1"/>
  <c r="AB8" i="8" s="1"/>
  <c r="AK8" i="8" s="1"/>
  <c r="O4" i="8"/>
  <c r="X8" i="8" s="1"/>
  <c r="AG8" i="8" s="1"/>
  <c r="Q11" i="8"/>
  <c r="S11" i="8" s="1"/>
  <c r="T11" i="8" s="1"/>
  <c r="Q5" i="8"/>
  <c r="Q9" i="8"/>
  <c r="S9" i="8" s="1"/>
  <c r="T9" i="8" s="1"/>
  <c r="Q8" i="8"/>
  <c r="S8" i="8" s="1"/>
  <c r="T8" i="8" s="1"/>
  <c r="Q7" i="8"/>
  <c r="S7" i="8" s="1"/>
  <c r="T7" i="8" s="1"/>
  <c r="Q15" i="8"/>
  <c r="S15" i="8" s="1"/>
  <c r="T15" i="8" s="1"/>
  <c r="Q14" i="8"/>
  <c r="S14" i="8" s="1"/>
  <c r="T14" i="8" s="1"/>
  <c r="Q12" i="8"/>
  <c r="S12" i="8" s="1"/>
  <c r="T12" i="8" s="1"/>
  <c r="Q16" i="8"/>
  <c r="S16" i="8" s="1"/>
  <c r="T16" i="8" s="1"/>
  <c r="Q13" i="8"/>
  <c r="S13" i="8" s="1"/>
  <c r="T13" i="8" s="1"/>
  <c r="Q17" i="8"/>
  <c r="S17" i="8" s="1"/>
  <c r="T17" i="8" s="1"/>
  <c r="I5" i="8"/>
  <c r="I7" i="8"/>
  <c r="I8" i="8"/>
  <c r="I10" i="8"/>
  <c r="I11" i="8"/>
  <c r="I12" i="8"/>
  <c r="L12" i="8" s="1"/>
  <c r="I14" i="8"/>
  <c r="I15" i="8"/>
  <c r="I16" i="8"/>
  <c r="I17" i="8"/>
  <c r="I18" i="8"/>
  <c r="I20" i="8"/>
  <c r="I21" i="8"/>
  <c r="I22" i="8"/>
  <c r="J5" i="8"/>
  <c r="J10" i="8"/>
  <c r="J11" i="8"/>
  <c r="J13" i="8"/>
  <c r="J14" i="8"/>
  <c r="J15" i="8"/>
  <c r="J16" i="8"/>
  <c r="J17" i="8"/>
  <c r="J18" i="8"/>
  <c r="J19" i="8"/>
  <c r="J20" i="8"/>
  <c r="J21" i="8"/>
  <c r="J22" i="8"/>
  <c r="K8" i="8"/>
  <c r="K10" i="8"/>
  <c r="K11" i="8"/>
  <c r="K13" i="8"/>
  <c r="K14" i="8"/>
  <c r="K15" i="8"/>
  <c r="K16" i="8"/>
  <c r="K17" i="8"/>
  <c r="K18" i="8"/>
  <c r="K19" i="8"/>
  <c r="K20" i="8"/>
  <c r="I4" i="8" l="1"/>
  <c r="AA14" i="8" s="1"/>
  <c r="AJ14" i="8" s="1"/>
  <c r="J4" i="8"/>
  <c r="W14" i="8" s="1"/>
  <c r="AF14" i="8" s="1"/>
  <c r="K4" i="8"/>
  <c r="Y14" i="8" s="1"/>
  <c r="AH14" i="8" s="1"/>
  <c r="S5" i="8"/>
  <c r="T5" i="8" s="1"/>
  <c r="T4" i="8" s="1"/>
  <c r="Q4" i="8"/>
  <c r="Z8" i="8" s="1"/>
  <c r="AI8" i="8" s="1"/>
  <c r="L22" i="8"/>
  <c r="L5" i="8"/>
  <c r="L16" i="8"/>
  <c r="L14" i="8"/>
  <c r="L13" i="8"/>
  <c r="L21" i="8"/>
  <c r="L11" i="8"/>
  <c r="L8" i="8"/>
  <c r="L19" i="8"/>
  <c r="L18" i="8"/>
  <c r="L17" i="8"/>
  <c r="L20" i="8"/>
  <c r="L15" i="8"/>
  <c r="L10" i="8"/>
  <c r="L7" i="8"/>
  <c r="S4" i="8" l="1"/>
  <c r="AA11" i="8" s="1"/>
  <c r="AJ11" i="8" s="1"/>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Tausif Sayyed</author>
  </authors>
  <commentList>
    <comment ref="C4" authorId="0" shapeId="0" xr:uid="{0B5CCC73-4BC1-43AA-AD8F-EFCAD1608D24}">
      <text>
        <r>
          <rPr>
            <sz val="9"/>
            <color indexed="81"/>
            <rFont val="Tahoma"/>
            <family val="2"/>
          </rPr>
          <t xml:space="preserve">Get the cleaning liquid bottle 
Spray the liquid
Position the bottle while spraying
Aside the liquid bottle
Get the wiping towel and place it on surface
Clean the surface
Aside the paper towel
Get the decal and hold in hand
Remove the paper back from decal and aside
Place the decal on part and align it
Apply pressure on decal
Get the decal squeegee and move place it on decal
Apply squeegee on decal
Apply pressure on decal
</t>
        </r>
      </text>
    </comment>
    <comment ref="C9" authorId="0" shapeId="0" xr:uid="{A0E2A15F-7524-4BD0-BF4D-8545CEB08D65}">
      <text>
        <r>
          <rPr>
            <sz val="9"/>
            <color indexed="81"/>
            <rFont val="Tahoma"/>
            <family val="2"/>
          </rPr>
          <t xml:space="preserve">Get the packet and hold in hand 
Tear the packet 
Get the packet contents and aside on table 
Aside the packet to the bin </t>
        </r>
      </text>
    </comment>
    <comment ref="C14" authorId="0" shapeId="0" xr:uid="{DAAF0927-348C-4C6B-85BD-B867A7FD3866}">
      <text>
        <r>
          <rPr>
            <sz val="9"/>
            <color indexed="81"/>
            <rFont val="Tahoma"/>
            <family val="2"/>
          </rPr>
          <t xml:space="preserve">Get the Loctite bottle/tube  and hold in hand 
Get the cap and rotate to open 
Rotate the cap with fingers 
Aside the cap 
Place the Loctite bottle/tube on part 
PT for Loctite application 
Aside the Loctite bottle 
Get the cap and place on bottle 
Rotate the cap with fingers </t>
        </r>
        <r>
          <rPr>
            <b/>
            <sz val="9"/>
            <color indexed="81"/>
            <rFont val="Tahoma"/>
            <family val="2"/>
          </rPr>
          <t xml:space="preserve">
</t>
        </r>
      </text>
    </comment>
    <comment ref="O14" authorId="0" shapeId="0" xr:uid="{1DDC8396-D02E-48BA-886A-01E7FE2AC0B0}">
      <text>
        <r>
          <rPr>
            <sz val="9"/>
            <color indexed="81"/>
            <rFont val="Tahoma"/>
            <family val="2"/>
          </rPr>
          <t xml:space="preserve">Get the Loctite bottle/tube  and hold in hand 
Get the cap and rotate to open 
Rotate the cap with fingers 
Aside the cap 
Place the Loctite bottle/tube on part 
PT for Loctite application 
Aside the Loctite bottle 
Get the cap and place on bottle 
Rotate the cap with fingers </t>
        </r>
        <r>
          <rPr>
            <b/>
            <sz val="9"/>
            <color indexed="81"/>
            <rFont val="Tahoma"/>
            <family val="2"/>
          </rPr>
          <t xml:space="preserve">
</t>
        </r>
      </text>
    </comment>
    <comment ref="C21" authorId="0" shapeId="0" xr:uid="{EF063383-A720-4906-AE5B-E0F526911D3F}">
      <text>
        <r>
          <rPr>
            <b/>
            <u/>
            <sz val="9"/>
            <color indexed="81"/>
            <rFont val="Tahoma"/>
            <family val="2"/>
          </rPr>
          <t xml:space="preserve">Without Marking
Initial: </t>
        </r>
        <r>
          <rPr>
            <b/>
            <sz val="9"/>
            <color indexed="81"/>
            <rFont val="Tahoma"/>
            <family val="2"/>
          </rPr>
          <t xml:space="preserve">
</t>
        </r>
        <r>
          <rPr>
            <sz val="9"/>
            <color indexed="81"/>
            <rFont val="Tahoma"/>
            <family val="2"/>
          </rPr>
          <t xml:space="preserve">Get the spanner and place on assembly, aside after use
Rotate the nut Apply pressure 
</t>
        </r>
        <r>
          <rPr>
            <u/>
            <sz val="9"/>
            <color indexed="81"/>
            <rFont val="Tahoma"/>
            <family val="2"/>
          </rPr>
          <t xml:space="preserve">
</t>
        </r>
        <r>
          <rPr>
            <b/>
            <u/>
            <sz val="9"/>
            <color indexed="81"/>
            <rFont val="Tahoma"/>
            <family val="2"/>
          </rPr>
          <t xml:space="preserve">Subsequent/Additional
</t>
        </r>
        <r>
          <rPr>
            <sz val="9"/>
            <color indexed="81"/>
            <rFont val="Tahoma"/>
            <family val="2"/>
          </rPr>
          <t xml:space="preserve">Place the spanner onto part 
Rotate the nut 
Apply pressure </t>
        </r>
        <r>
          <rPr>
            <b/>
            <u/>
            <sz val="9"/>
            <color indexed="81"/>
            <rFont val="Tahoma"/>
            <family val="2"/>
          </rPr>
          <t xml:space="preserve">
</t>
        </r>
      </text>
    </comment>
    <comment ref="C31" authorId="0" shapeId="0" xr:uid="{266EAB19-2895-4CFD-AE87-AEFF81BEFB91}">
      <text>
        <r>
          <rPr>
            <b/>
            <u/>
            <sz val="9"/>
            <color indexed="81"/>
            <rFont val="Tahoma"/>
            <family val="2"/>
          </rPr>
          <t xml:space="preserve">With Marking
</t>
        </r>
        <r>
          <rPr>
            <sz val="9"/>
            <color indexed="81"/>
            <rFont val="Tahoma"/>
            <family val="2"/>
          </rPr>
          <t xml:space="preserve">
Get the marker and hold in hand 
Remove the cap 
Mark on connector 
Place the cap on marker 
Aside the marker 
Place the spanner on connector 
Rotate the spanner 
Apply pressure </t>
        </r>
        <r>
          <rPr>
            <b/>
            <sz val="9"/>
            <color indexed="81"/>
            <rFont val="Tahoma"/>
            <family val="2"/>
          </rPr>
          <t xml:space="preserve">
</t>
        </r>
        <r>
          <rPr>
            <sz val="9"/>
            <color indexed="81"/>
            <rFont val="Tahoma"/>
            <family val="2"/>
          </rPr>
          <t xml:space="preserve">
</t>
        </r>
      </text>
    </comment>
    <comment ref="C33" authorId="0" shapeId="0" xr:uid="{CAF641A1-FB5E-4F42-9E46-0BD3910652A7}">
      <text>
        <r>
          <rPr>
            <b/>
            <u/>
            <sz val="9"/>
            <color indexed="81"/>
            <rFont val="Tahoma"/>
            <family val="2"/>
          </rPr>
          <t>Without Marking</t>
        </r>
        <r>
          <rPr>
            <sz val="9"/>
            <color indexed="81"/>
            <rFont val="Tahoma"/>
            <family val="2"/>
          </rPr>
          <t xml:space="preserve">
</t>
        </r>
        <r>
          <rPr>
            <b/>
            <u/>
            <sz val="9"/>
            <color indexed="81"/>
            <rFont val="Tahoma"/>
            <family val="2"/>
          </rPr>
          <t xml:space="preserve">Initial:
</t>
        </r>
        <r>
          <rPr>
            <sz val="9"/>
            <color indexed="81"/>
            <rFont val="Tahoma"/>
            <family val="2"/>
          </rPr>
          <t xml:space="preserve">Place the driver onto part 
Rotate the nut 
Apply pressure
</t>
        </r>
        <r>
          <rPr>
            <b/>
            <i/>
            <sz val="9"/>
            <color indexed="81"/>
            <rFont val="Tahoma"/>
            <family val="2"/>
          </rPr>
          <t xml:space="preserve">Subsequent/Additional
</t>
        </r>
        <r>
          <rPr>
            <sz val="9"/>
            <color indexed="81"/>
            <rFont val="Tahoma"/>
            <family val="2"/>
          </rPr>
          <t xml:space="preserve">Get the driver and place on assembly, aside after use 
Rotate the nut
Apply pressure  </t>
        </r>
        <r>
          <rPr>
            <b/>
            <sz val="9"/>
            <color indexed="81"/>
            <rFont val="Tahoma"/>
            <family val="2"/>
          </rPr>
          <t xml:space="preserve">
</t>
        </r>
      </text>
    </comment>
    <comment ref="C44" authorId="0" shapeId="0" xr:uid="{7AF0DAC5-D206-45D8-A2B6-4EEA13752394}">
      <text>
        <r>
          <rPr>
            <b/>
            <sz val="9"/>
            <color indexed="81"/>
            <rFont val="Tahoma"/>
            <family val="2"/>
          </rPr>
          <t xml:space="preserve">Initial:
</t>
        </r>
        <r>
          <rPr>
            <sz val="9"/>
            <color indexed="81"/>
            <rFont val="Tahoma"/>
            <family val="2"/>
          </rPr>
          <t xml:space="preserve">Get the pliers and place on masking cap, aside after use 
Pull out the cap 
Aside the 1st cap 
</t>
        </r>
        <r>
          <rPr>
            <b/>
            <u/>
            <sz val="9"/>
            <color indexed="81"/>
            <rFont val="Tahoma"/>
            <family val="2"/>
          </rPr>
          <t>Subsequent:</t>
        </r>
        <r>
          <rPr>
            <sz val="9"/>
            <color indexed="81"/>
            <rFont val="Tahoma"/>
            <family val="2"/>
          </rPr>
          <t xml:space="preserve">
Place the plier on masking cap 
Pull out the cap 
Aside the next cap</t>
        </r>
      </text>
    </comment>
    <comment ref="C49" authorId="0" shapeId="0" xr:uid="{2F47AA9E-A050-40AF-8CE0-CC270A572D04}">
      <text>
        <r>
          <rPr>
            <sz val="9"/>
            <color indexed="81"/>
            <rFont val="Tahoma"/>
            <family val="2"/>
          </rPr>
          <t xml:space="preserve">Get the wire end of light and hold 
Rotate the wire end  
Cut the wire ends 
Rotate the end of wire 
Rotate the end of wire 
Get the crimp pin and place on wire 
Get the crimp tool and place on wire 
Crimp the pin </t>
        </r>
      </text>
    </comment>
    <comment ref="C53" authorId="0" shapeId="0" xr:uid="{AE01781A-35C0-49A0-B0F8-5602057CA754}">
      <text>
        <r>
          <rPr>
            <sz val="9"/>
            <color indexed="81"/>
            <rFont val="Tahoma"/>
            <family val="2"/>
          </rPr>
          <t xml:space="preserve">Get the Part/Hardware/coupler and place it on assembly 
Rotate the part to engage the threads </t>
        </r>
        <r>
          <rPr>
            <b/>
            <sz val="9"/>
            <color indexed="81"/>
            <rFont val="Tahoma"/>
            <family val="2"/>
          </rPr>
          <t xml:space="preserve">
</t>
        </r>
        <r>
          <rPr>
            <sz val="9"/>
            <color indexed="81"/>
            <rFont val="Tahoma"/>
            <family val="2"/>
          </rPr>
          <t xml:space="preserve">
</t>
        </r>
      </text>
    </comment>
    <comment ref="C66" authorId="0" shapeId="0" xr:uid="{A15CC075-5475-4145-95C1-F9DFF8188D73}">
      <text>
        <r>
          <rPr>
            <sz val="9"/>
            <color indexed="81"/>
            <rFont val="Tahoma"/>
            <family val="2"/>
          </rPr>
          <t xml:space="preserve">Get the hoist attachment and attach to the hoist 
Get the hoist controls 
Raise the hoist  
Move with hoist to part location 
Lower  the hoist  
Get the hoist attachment and attach to the part 
Raise the hoist  
Move with hoist to required location 
Lower  the hoist  
Remove the hoist attachment from the part 
Aside the hoist 
Remove the hoist attachment from the hoist and aside </t>
        </r>
        <r>
          <rPr>
            <b/>
            <sz val="9"/>
            <color indexed="81"/>
            <rFont val="Tahoma"/>
            <family val="2"/>
          </rPr>
          <t xml:space="preserve">
</t>
        </r>
        <r>
          <rPr>
            <sz val="9"/>
            <color indexed="81"/>
            <rFont val="Tahoma"/>
            <family val="2"/>
          </rPr>
          <t xml:space="preserve">
</t>
        </r>
      </text>
    </comment>
    <comment ref="C77" authorId="0" shapeId="0" xr:uid="{D206DE23-A278-4079-8B44-565041DAE98F}">
      <text>
        <r>
          <rPr>
            <sz val="9"/>
            <color indexed="81"/>
            <rFont val="Tahoma"/>
            <family val="2"/>
          </rPr>
          <t xml:space="preserve">Get the hose in hand 
Remove the tape cover 
Remove the tape cover 
Aside the  cover 
Get the loctite and place on hose 
PT for loctite application 
Aside the loctite bottle 
Place the hose on part 
Rotate the connector using fingers </t>
        </r>
        <r>
          <rPr>
            <b/>
            <sz val="9"/>
            <color indexed="81"/>
            <rFont val="Tahoma"/>
            <family val="2"/>
          </rPr>
          <t xml:space="preserve">
</t>
        </r>
        <r>
          <rPr>
            <sz val="9"/>
            <color indexed="81"/>
            <rFont val="Tahoma"/>
            <family val="2"/>
          </rPr>
          <t xml:space="preserve">
</t>
        </r>
      </text>
    </comment>
    <comment ref="O77" authorId="0" shapeId="0" xr:uid="{5835F6DA-D398-4B02-B69F-B755BBEB7E23}">
      <text>
        <r>
          <rPr>
            <sz val="9"/>
            <color indexed="81"/>
            <rFont val="Tahoma"/>
            <family val="2"/>
          </rPr>
          <t xml:space="preserve">Get the hose in hand 
Remove the tape cover 
Remove the tape cover 
Aside the  cover 
Get the loctite and place on hose 
PT for loctite application 
Aside the loctite bottle 
Place the hose on part 
Rotate the connector using fingers </t>
        </r>
        <r>
          <rPr>
            <b/>
            <sz val="9"/>
            <color indexed="81"/>
            <rFont val="Tahoma"/>
            <family val="2"/>
          </rPr>
          <t xml:space="preserve">
</t>
        </r>
        <r>
          <rPr>
            <sz val="9"/>
            <color indexed="81"/>
            <rFont val="Tahoma"/>
            <family val="2"/>
          </rPr>
          <t xml:space="preserve">
</t>
        </r>
      </text>
    </comment>
    <comment ref="O81" authorId="0" shapeId="0" xr:uid="{2112F066-1E2A-4832-A148-84C0BAD47934}">
      <text>
        <r>
          <rPr>
            <sz val="9"/>
            <color indexed="81"/>
            <rFont val="Tahoma"/>
            <family val="2"/>
          </rPr>
          <t xml:space="preserve">Get the hose in hand 
Remove the tape cover 
Remove the tape cover 
Aside the  cover 
Get the loctite and place on hose 
PT for loctite application 
Aside the loctite bottle 
Place the hose on part 
Rotate the connector using fingers </t>
        </r>
        <r>
          <rPr>
            <b/>
            <sz val="9"/>
            <color indexed="81"/>
            <rFont val="Tahoma"/>
            <family val="2"/>
          </rPr>
          <t xml:space="preserve">
</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<sst xmlns="http://schemas.openxmlformats.org/spreadsheetml/2006/main" count="3080" uniqueCount="891">
  <si>
    <t>SK1550 - Station 03 - Operator 1</t>
  </si>
  <si>
    <t>MTM TIME 
(sec)</t>
  </si>
  <si>
    <t>MTM TIME 
(min)</t>
  </si>
  <si>
    <t>NVA
(sec)</t>
  </si>
  <si>
    <t>SVA
(sec)</t>
  </si>
  <si>
    <t>VA
(sec)</t>
  </si>
  <si>
    <t>CrossCheck</t>
  </si>
  <si>
    <t>Video time
(sec)</t>
  </si>
  <si>
    <t>Rework
(sec)</t>
  </si>
  <si>
    <t>Duplicate process
(sec)</t>
  </si>
  <si>
    <t>Video time w/o Rwk &amp; Duplicate Process
(sec)</t>
  </si>
  <si>
    <t>MTM Time (sec)</t>
  </si>
  <si>
    <t>Delta
(sec)</t>
  </si>
  <si>
    <t>Need method improvement
(Sec)</t>
  </si>
  <si>
    <t>Remarks</t>
  </si>
  <si>
    <t>Video Analysis Summary</t>
  </si>
  <si>
    <t>- all vaues are in sec</t>
  </si>
  <si>
    <t>- all vaues are in min</t>
  </si>
  <si>
    <t>S. NO</t>
  </si>
  <si>
    <t xml:space="preserve"> STATION</t>
  </si>
  <si>
    <t>OPERATOR</t>
  </si>
  <si>
    <t>ACTIVITY ID</t>
  </si>
  <si>
    <t>ACTIVITY  DESCRIPTION</t>
  </si>
  <si>
    <t>Total Video Content</t>
  </si>
  <si>
    <t>Rework</t>
  </si>
  <si>
    <t>Video Time</t>
  </si>
  <si>
    <t>Duplicate Process</t>
  </si>
  <si>
    <t>MTM Time</t>
  </si>
  <si>
    <t>Delta</t>
  </si>
  <si>
    <t>SVA</t>
  </si>
  <si>
    <t>VA</t>
  </si>
  <si>
    <t>NVA</t>
  </si>
  <si>
    <t>Fillers for Graph</t>
  </si>
  <si>
    <t>Values</t>
  </si>
  <si>
    <t xml:space="preserve">S. no </t>
  </si>
  <si>
    <t>Operation/ Station</t>
  </si>
  <si>
    <t>OPR</t>
  </si>
  <si>
    <t>Activity ID</t>
  </si>
  <si>
    <t>Activity  Description</t>
  </si>
  <si>
    <t>Video Name</t>
  </si>
  <si>
    <t>From</t>
  </si>
  <si>
    <t>Duration</t>
  </si>
  <si>
    <t>Operator Instruction</t>
  </si>
  <si>
    <t>Code</t>
  </si>
  <si>
    <t>Qty</t>
  </si>
  <si>
    <t>Freq</t>
  </si>
  <si>
    <t>TMU</t>
  </si>
  <si>
    <t>Total TMU</t>
  </si>
  <si>
    <t>Total time in sec</t>
  </si>
  <si>
    <t>VA NVA SVA Code</t>
  </si>
  <si>
    <t>VA/SVA/NVA</t>
  </si>
  <si>
    <t>VA/SVA/NVA type</t>
  </si>
  <si>
    <t>KA</t>
  </si>
  <si>
    <t>AA4</t>
  </si>
  <si>
    <t>AA1</t>
  </si>
  <si>
    <t>AA5</t>
  </si>
  <si>
    <t>PA3</t>
  </si>
  <si>
    <t>PB3</t>
  </si>
  <si>
    <t>AC3</t>
  </si>
  <si>
    <t>AC4</t>
  </si>
  <si>
    <t>AB1</t>
  </si>
  <si>
    <t>ZA</t>
  </si>
  <si>
    <t>AB3</t>
  </si>
  <si>
    <t>AA3</t>
  </si>
  <si>
    <t>PT</t>
  </si>
  <si>
    <t>PA5</t>
  </si>
  <si>
    <t>PB1</t>
  </si>
  <si>
    <t>AB5</t>
  </si>
  <si>
    <t>HB3</t>
  </si>
  <si>
    <t>AB4</t>
  </si>
  <si>
    <t>PA1</t>
  </si>
  <si>
    <t>ZZ</t>
  </si>
  <si>
    <t>PB4</t>
  </si>
  <si>
    <t>HB4</t>
  </si>
  <si>
    <t>HB5</t>
  </si>
  <si>
    <t>ZB</t>
  </si>
  <si>
    <t>PA4</t>
  </si>
  <si>
    <t>ZC</t>
  </si>
  <si>
    <t>KB</t>
  </si>
  <si>
    <t>ZE</t>
  </si>
  <si>
    <t>PB5</t>
  </si>
  <si>
    <t>SL. NO</t>
  </si>
  <si>
    <t>Description</t>
  </si>
  <si>
    <t>Category</t>
  </si>
  <si>
    <t>MUDA</t>
  </si>
  <si>
    <t>Details</t>
  </si>
  <si>
    <t>Detail</t>
  </si>
  <si>
    <t>UNPACKING / OPENING</t>
  </si>
  <si>
    <t>Packing/Unpacking</t>
  </si>
  <si>
    <t>Unboxing, Removig Tape from Box to Unpack, Open the plastic cover Remove Material By Cutting Box</t>
  </si>
  <si>
    <t>REMOVE EXCESS MATERIAL</t>
  </si>
  <si>
    <t>Remove back paper of decals/stickers</t>
  </si>
  <si>
    <t>UNFASTENING / DISASSEMBLING</t>
  </si>
  <si>
    <t>Unfastening screws/nuts/bolts , remove eye bolt from chain to disassemble from part</t>
  </si>
  <si>
    <t>MASKING / UNMASKING</t>
  </si>
  <si>
    <t>Applying Masks/Removing masking tapes/Remove protecting plugs/Plugging protecting plugs</t>
  </si>
  <si>
    <t>GOES WITH/TO REACH PARTS &amp; RETURN</t>
  </si>
  <si>
    <t>Walking</t>
  </si>
  <si>
    <t>Walk to obtain parts/ walk with parts/Return after placing parts</t>
  </si>
  <si>
    <t>GOES WITH/TO REACH TOOL &amp; RETURN</t>
  </si>
  <si>
    <t>Walk to obtain Tools/ walk with Tools/Return after placing Tools</t>
  </si>
  <si>
    <t>SEARCHING FOR PARTS</t>
  </si>
  <si>
    <t>Searching</t>
  </si>
  <si>
    <t>Has to be covered under wastage</t>
  </si>
  <si>
    <t>SEARCHING FOR TOOLS</t>
  </si>
  <si>
    <t xml:space="preserve">BEND DOWN / RISE UP </t>
  </si>
  <si>
    <t>Body movement</t>
  </si>
  <si>
    <t>Bend and arise</t>
  </si>
  <si>
    <t>SIT DOWN / STAND UP</t>
  </si>
  <si>
    <t>KNEEL DOWN / STAND UP</t>
  </si>
  <si>
    <t>AC5</t>
  </si>
  <si>
    <t>WAITING DUE TO MACHINE CYCLE TIME/OTHER OPERATOR</t>
  </si>
  <si>
    <t>Waiting</t>
  </si>
  <si>
    <t>AD3</t>
  </si>
  <si>
    <t>PICKING UP / PUT DOWN PART</t>
  </si>
  <si>
    <t>Handling</t>
  </si>
  <si>
    <t xml:space="preserve">Picking up any part and placing it temporarily any where </t>
  </si>
  <si>
    <t>AD4</t>
  </si>
  <si>
    <t>HOLDING PART</t>
  </si>
  <si>
    <t>Holding the parts temporarily</t>
  </si>
  <si>
    <t>AD5</t>
  </si>
  <si>
    <t>POSITIONING/ROTATING PART</t>
  </si>
  <si>
    <t>When parts is being positioned/Rotated to perform another NVA</t>
  </si>
  <si>
    <t>PICK UP / PUT DOWN TOOL</t>
  </si>
  <si>
    <t xml:space="preserve">Picking up any Tools and placing it temporarily any where </t>
  </si>
  <si>
    <t>CHANGE TOOL SCREW/NUT SIZE</t>
  </si>
  <si>
    <t>Changing of sockets, screw bits, drill bits, extension rods, Changing of battery of battery gun</t>
  </si>
  <si>
    <t>LOCK/UNLOCK THE HOIST TO THE PIECE</t>
  </si>
  <si>
    <t>Hoisting</t>
  </si>
  <si>
    <t>Locking/Unlocking Parts with Lifting tackles/lift bales/ chains/hooks/Slinges</t>
  </si>
  <si>
    <t>MOVE THE PIECE WITH THE HOIST</t>
  </si>
  <si>
    <t>Process time of Hoist movement while parts is transferd from one location to other location</t>
  </si>
  <si>
    <t>QUALITY INSPECTIONS</t>
  </si>
  <si>
    <t>Quality (unnecessary)</t>
  </si>
  <si>
    <t>QUALITY PROOFS</t>
  </si>
  <si>
    <t>PAPER FILLINGS</t>
  </si>
  <si>
    <t>MEASURING</t>
  </si>
  <si>
    <t>HA3</t>
  </si>
  <si>
    <t>READ / LOOK</t>
  </si>
  <si>
    <t>Others</t>
  </si>
  <si>
    <t>HA4</t>
  </si>
  <si>
    <t>DATA ENTRY</t>
  </si>
  <si>
    <t>Documenting defects on check sheeet</t>
  </si>
  <si>
    <t>HA5</t>
  </si>
  <si>
    <t>WIPING / CLEANING</t>
  </si>
  <si>
    <t>ADJUSTING/PUSHING/PULLING</t>
  </si>
  <si>
    <t>HOLDING PART FOR ASSEMBLY</t>
  </si>
  <si>
    <t>Picking/Supply (SVA)</t>
  </si>
  <si>
    <t>Holding the parts while assembling to place or to assemble another parts</t>
  </si>
  <si>
    <t>PICKING UP PART FOR ASSEMBLY</t>
  </si>
  <si>
    <t>Picking up any part and placing it for assembly</t>
  </si>
  <si>
    <t>BA1</t>
  </si>
  <si>
    <t>POSITIONING PART FOR ASSEMBLY</t>
  </si>
  <si>
    <t>Placing part for assembly</t>
  </si>
  <si>
    <t>BA3</t>
  </si>
  <si>
    <t>PUTTING TOGETHER PARTS FOR ASSEMBLY</t>
  </si>
  <si>
    <t>Bolts and washers assembly</t>
  </si>
  <si>
    <t>BA4</t>
  </si>
  <si>
    <t>HAMMERING</t>
  </si>
  <si>
    <t>Operation done by the help of hammer. Eg - Fixing Key ,inserting bearing</t>
  </si>
  <si>
    <t>BA5</t>
  </si>
  <si>
    <t>POSITIONING TOOL FOR ASSEMBLY</t>
  </si>
  <si>
    <t>Position Tool , Place Battery/ pneumatic gun on Nut,  Place plier on hook after exhuastinng handle aid basic operation</t>
  </si>
  <si>
    <t>BB1</t>
  </si>
  <si>
    <t>QUALITY INSPECTIONS
(LEGAL OBLIGATION/HOMOLOGATION)</t>
  </si>
  <si>
    <t>Quality (necessary)</t>
  </si>
  <si>
    <t>Visual inspection-Measurements with Gauges, Checking the toque with torque wrenches, Electrical connection inspections, Critical characteristics  checking, inspecting Government norm asssemblies,</t>
  </si>
  <si>
    <t>BB3</t>
  </si>
  <si>
    <t>QUALITY PROOFS
(LEGAL OBLIGATION/HOMOLOGATION)</t>
  </si>
  <si>
    <t>Data filling for above all, Writing identification marks on product for future service</t>
  </si>
  <si>
    <t>BB4</t>
  </si>
  <si>
    <t>PAPER FILLINGS / DECALS / STICKERS</t>
  </si>
  <si>
    <t>Decal sticking and sticker pasting</t>
  </si>
  <si>
    <t>BB5</t>
  </si>
  <si>
    <t>BEND THE MATERIAL</t>
  </si>
  <si>
    <t>Transformation</t>
  </si>
  <si>
    <t xml:space="preserve">Bending which is fulfilling product characteristic </t>
  </si>
  <si>
    <t>CUT THE MATERIAL</t>
  </si>
  <si>
    <t xml:space="preserve">Cutting which is fulfilling product characteristic </t>
  </si>
  <si>
    <t>MAKE A HOLE</t>
  </si>
  <si>
    <t xml:space="preserve">Making Hole which is fulfilling product characteristic </t>
  </si>
  <si>
    <t>PACKING (SPARE PARTS)</t>
  </si>
  <si>
    <t>Field installations and any othe kits which are going with product</t>
  </si>
  <si>
    <t>ZD</t>
  </si>
  <si>
    <t>SCREWING/FASTENING</t>
  </si>
  <si>
    <t>Tightening bolts,nuts</t>
  </si>
  <si>
    <t>FITTING</t>
  </si>
  <si>
    <t>Hydraulic fittings,Grommet, Parallel key, Plugs which are going with product</t>
  </si>
  <si>
    <t>ZF</t>
  </si>
  <si>
    <t>WELDING</t>
  </si>
  <si>
    <t>Welding</t>
  </si>
  <si>
    <t>GLUING/GREASING</t>
  </si>
  <si>
    <t>INSERTING</t>
  </si>
  <si>
    <t>Harness plugs, Inserting of lenghy bolts, shafts</t>
  </si>
  <si>
    <t>PRODUCT IDENTIFICATION</t>
  </si>
  <si>
    <t xml:space="preserve">If any parts are being checked/inspected with respect to variance before assembly, Engraving </t>
  </si>
  <si>
    <t>KC</t>
  </si>
  <si>
    <t>PRETREATMENT</t>
  </si>
  <si>
    <t>Greasing application.</t>
  </si>
  <si>
    <t>PAINTING</t>
  </si>
  <si>
    <t>Painting</t>
  </si>
  <si>
    <t>FILLING (FUEL/COOLANT/OIL)</t>
  </si>
  <si>
    <t>RWK</t>
  </si>
  <si>
    <t>REWORK</t>
  </si>
  <si>
    <t>DUP</t>
  </si>
  <si>
    <t>DUPLICATE PROCESS</t>
  </si>
  <si>
    <t>MUDA summary</t>
  </si>
  <si>
    <t>S.#</t>
  </si>
  <si>
    <t>Time in Sec</t>
  </si>
  <si>
    <t>%</t>
  </si>
  <si>
    <t>Cumulative</t>
  </si>
  <si>
    <t>Total in Sec</t>
  </si>
  <si>
    <t>in Min</t>
  </si>
  <si>
    <t xml:space="preserve">MUDA </t>
  </si>
  <si>
    <t>Time in sec</t>
  </si>
  <si>
    <t>Time in min</t>
  </si>
  <si>
    <t>Cycle time</t>
  </si>
  <si>
    <t>a</t>
  </si>
  <si>
    <t>Takt Summary</t>
  </si>
  <si>
    <t>AS IS</t>
  </si>
  <si>
    <t>Type</t>
  </si>
  <si>
    <t>Total time</t>
  </si>
  <si>
    <t>Dissaturation</t>
  </si>
  <si>
    <t>Total work content (min)</t>
  </si>
  <si>
    <t>St.3 OP1</t>
  </si>
  <si>
    <t>Improvement suggestions</t>
  </si>
  <si>
    <t>Reduction</t>
  </si>
  <si>
    <t>Suggestion no.</t>
  </si>
  <si>
    <t>TIME (IN SEC)</t>
  </si>
  <si>
    <t>TIME (IN MIN)</t>
  </si>
  <si>
    <t>TIME (IN HR)</t>
  </si>
  <si>
    <t>UNIT/SHIFT</t>
  </si>
  <si>
    <t>SHIFT</t>
  </si>
  <si>
    <t>DAYS</t>
  </si>
  <si>
    <t>LABOR RATE/HR</t>
  </si>
  <si>
    <t>Savings ($)</t>
  </si>
  <si>
    <t>savings ($k)</t>
  </si>
  <si>
    <t>OPR1</t>
  </si>
  <si>
    <t>OPR2</t>
  </si>
  <si>
    <t>1a</t>
  </si>
  <si>
    <t>2a</t>
  </si>
  <si>
    <t>4a</t>
  </si>
  <si>
    <t>Row Labels</t>
  </si>
  <si>
    <t>Sum of Total time in sec</t>
  </si>
  <si>
    <t>CLOSE PREPARE HARDWARE AND PARTS -LH</t>
  </si>
  <si>
    <t>TRANSPORT &amp; PLACE TRANSMISSION TO FRAME ASSY CART USING HOIST - LH &amp; RH</t>
  </si>
  <si>
    <t>ROUTE V-BELT TO &amp; ASSEMBLE HYDRO ROD TO TRANSMISSION - LH</t>
  </si>
  <si>
    <t>APPLY TAG ON TRANSMISSION - LH</t>
  </si>
  <si>
    <t>ASSEMBLE BRAKE ROD TO TRANSMISSION - RH</t>
  </si>
  <si>
    <t>TRANSPORT FRAME ASSY CART TO WORKSTATION</t>
  </si>
  <si>
    <t>ASSEMBLE TRANSMISSION TO FRAME ASSY - LH</t>
  </si>
  <si>
    <t>ASSEMBLE BY-PASS ROD TO TRANSMISSION - LH</t>
  </si>
  <si>
    <t>ASSEMBLE PLATE TO FRAME ASSY - LH</t>
  </si>
  <si>
    <t>ASSEMBLE FRONT &amp; REAR PIVOT TO FRAME ASSY - LH SIDE</t>
  </si>
  <si>
    <t>ASSEMBLE BRAKE BELL-CRANK &amp; BELL-CRANK SUPPORT PLATE - LH</t>
  </si>
  <si>
    <t>ASSEMBLE HYDRO CROSS PLATE TO TRANSMISSION - LH</t>
  </si>
  <si>
    <t>TIGHTEN SCREWS TO MUFFLER GUARD - LH</t>
  </si>
  <si>
    <t>APPLY TAPE ON AXLE ASSY</t>
  </si>
  <si>
    <t>UNLOCK AND TRANSPORT FRAME ASSY TO MAIN LINE - LH</t>
  </si>
  <si>
    <t>Grand Total</t>
  </si>
  <si>
    <t>Total Level points</t>
  </si>
  <si>
    <t>Low</t>
  </si>
  <si>
    <t>Medium</t>
  </si>
  <si>
    <t>High</t>
  </si>
  <si>
    <t>Posture count according to Level</t>
  </si>
  <si>
    <t>Postures</t>
  </si>
  <si>
    <t xml:space="preserve">Flexible Angle of Waist </t>
  </si>
  <si>
    <t>Rotation Angle of Waist</t>
  </si>
  <si>
    <t>Height of the Working Arm</t>
  </si>
  <si>
    <t>Flexion and Stretching Angle of the Knees</t>
  </si>
  <si>
    <t>Rotation Angle of the Wrist</t>
  </si>
  <si>
    <t>Pick up Parts and Materials</t>
  </si>
  <si>
    <t>Work range</t>
  </si>
  <si>
    <t>Walk</t>
  </si>
  <si>
    <t>Transport</t>
  </si>
  <si>
    <t>TIME UNITS</t>
  </si>
  <si>
    <t>sec</t>
  </si>
  <si>
    <t>min</t>
  </si>
  <si>
    <t>h</t>
  </si>
  <si>
    <t>Marking</t>
  </si>
  <si>
    <t>Distance Class (Linked to Data Card)</t>
  </si>
  <si>
    <t>Distance Class 3</t>
  </si>
  <si>
    <t>Distance Class 4</t>
  </si>
  <si>
    <t>Distance Class 5</t>
  </si>
  <si>
    <t>Sr no.</t>
  </si>
  <si>
    <t>Standard Operation (Data to be collected)</t>
  </si>
  <si>
    <t>Data Code 3</t>
  </si>
  <si>
    <t>Data Code 4</t>
  </si>
  <si>
    <t>Data Code 5</t>
  </si>
  <si>
    <t>Status</t>
  </si>
  <si>
    <t>Activity Break up</t>
  </si>
  <si>
    <t>MTM MEK</t>
  </si>
  <si>
    <t>Time (Sec)</t>
  </si>
  <si>
    <t>Time (Min)</t>
  </si>
  <si>
    <t xml:space="preserve">Get the cleaning liquid bottle </t>
  </si>
  <si>
    <t>Spray the liquid</t>
  </si>
  <si>
    <t>Position the bottle while spraying</t>
  </si>
  <si>
    <t>Aside the liquid bottle</t>
  </si>
  <si>
    <t>Get the wiping towel and place it on surface</t>
  </si>
  <si>
    <t>Clean the surface</t>
  </si>
  <si>
    <t>Aside the paper towel</t>
  </si>
  <si>
    <t>Get the decal and hold in hand</t>
  </si>
  <si>
    <t>Remove the paper back from decal and aside</t>
  </si>
  <si>
    <t>Place the decal on part and align it</t>
  </si>
  <si>
    <t>Apply pressure on decal</t>
  </si>
  <si>
    <t>Get the decal squeegee and move place it on decal</t>
  </si>
  <si>
    <t>Apply squeegee on decal</t>
  </si>
  <si>
    <t>Decal Pasting (small with Liquid)</t>
  </si>
  <si>
    <t>DEC S 3</t>
  </si>
  <si>
    <t>DEC S 4</t>
  </si>
  <si>
    <t>DEC S 5</t>
  </si>
  <si>
    <t>To be reviewed</t>
  </si>
  <si>
    <t>Place the decal on dash and align it</t>
  </si>
  <si>
    <t>Decal Pasting (large with liquid up to 0.5m)</t>
  </si>
  <si>
    <t>DEC L 3</t>
  </si>
  <si>
    <t>DEC L 4</t>
  </si>
  <si>
    <t>DEC L 5</t>
  </si>
  <si>
    <t>Get the packet and hold in hand</t>
  </si>
  <si>
    <t>Tear the packet</t>
  </si>
  <si>
    <t>Get the packet contents and aside on table</t>
  </si>
  <si>
    <t>Aside the packet to the bin</t>
  </si>
  <si>
    <t>Get the plastic packet, Tear the packet, Aside parts from packet on table and place teared packet in bin</t>
  </si>
  <si>
    <t>PAC 3</t>
  </si>
  <si>
    <t>PAC 4</t>
  </si>
  <si>
    <t>PAC 5</t>
  </si>
  <si>
    <t>Get the cap and rotate to open</t>
  </si>
  <si>
    <t>Rotate the cap with fingers</t>
  </si>
  <si>
    <t>Aside the cap</t>
  </si>
  <si>
    <t>Get the cap and place on bottle</t>
  </si>
  <si>
    <t>Cap Movement for loctite/grease bottle</t>
  </si>
  <si>
    <t>LOC S 3</t>
  </si>
  <si>
    <t>LOC S 4</t>
  </si>
  <si>
    <t>LOC S 5</t>
  </si>
  <si>
    <t>Get the Loctite bottle/tube  and hold in hand</t>
  </si>
  <si>
    <t>Place the Loctite bottle/tube on part</t>
  </si>
  <si>
    <t>PT for Loctite application</t>
  </si>
  <si>
    <t>Aside the Loctite bottle</t>
  </si>
  <si>
    <t>Loctite/Grease application (small surface) without cap movement</t>
  </si>
  <si>
    <t>Additive/Subsequent loctite application (small surface)</t>
  </si>
  <si>
    <t>Loctite/Grease application (small surface) with cap</t>
  </si>
  <si>
    <t>Loctite/Grease application (medium surface) with cap</t>
  </si>
  <si>
    <t>LOC M 3</t>
  </si>
  <si>
    <t>LOC M 4</t>
  </si>
  <si>
    <t>LOC M 5</t>
  </si>
  <si>
    <t>Loctite/Grease application (large surface) with cap</t>
  </si>
  <si>
    <t>LOC L 3</t>
  </si>
  <si>
    <t>LOC L 4</t>
  </si>
  <si>
    <t>LOC L 5</t>
  </si>
  <si>
    <t>Get and remove the socket from gun already in hand</t>
  </si>
  <si>
    <t>Get the new socket and place on gun</t>
  </si>
  <si>
    <t>Socket change of tightening gun</t>
  </si>
  <si>
    <t>Get the spanner and place on assembly, aside after use</t>
  </si>
  <si>
    <t>Rotate the nut</t>
  </si>
  <si>
    <t>Apply pressure</t>
  </si>
  <si>
    <t>Tightening of  hardware with spanner ( Without Marking up to 8 rotations)</t>
  </si>
  <si>
    <t>Place the spanner onto part</t>
  </si>
  <si>
    <t>Subsequent/Additional Tightening of hardware with spanner ( Without Marking up to 8 rotations)</t>
  </si>
  <si>
    <t>Tightening of  hardware with spanner ( Without Marking up to 16 rotations)</t>
  </si>
  <si>
    <t>Subsequent/Additional Tightening of hardware with spanner ( Without Marking up to 16 rotations)</t>
  </si>
  <si>
    <t>Tightening of  hardware with spanner ( Without Marking up to 24 rotations)</t>
  </si>
  <si>
    <t>Subsequent/Additional Tightening of hardware with spanner ( Without Marking up to 24 rotations)</t>
  </si>
  <si>
    <t>Tightening of  hardware with spanner ( Without Marking up to 32 rotations)</t>
  </si>
  <si>
    <t>Subsequent/Additional Tightening of hardware with spanner ( Without Marking up to 32 rotations)</t>
  </si>
  <si>
    <t>Get the marker and hold in hand</t>
  </si>
  <si>
    <t>Remove the cap</t>
  </si>
  <si>
    <t>Mark on connector</t>
  </si>
  <si>
    <t>Place the cap on marker</t>
  </si>
  <si>
    <t>Aside the marker</t>
  </si>
  <si>
    <t>Get and Place the spanner on connector</t>
  </si>
  <si>
    <t>Rotate the spanner</t>
  </si>
  <si>
    <t>Subsequent/Additional Tightening of hardware with spanner ( With Marking up to 5 rotations)</t>
  </si>
  <si>
    <t>Get the driver and place on assembly, aside after use</t>
  </si>
  <si>
    <t>Tightening of  hardware with driver ( Without Marking up to 8 rotations)</t>
  </si>
  <si>
    <t>Place the driver onto part</t>
  </si>
  <si>
    <t>Subsequent/Additional Tightening of hardware with driver ( Without Marking up to 8 rotations)</t>
  </si>
  <si>
    <t>Tightening of  hardware with driver ( Without Marking up to 16 rotations)</t>
  </si>
  <si>
    <t>Subsequent/Additional Tightening of hardware with driver ( Without Marking up to 16 rotations)</t>
  </si>
  <si>
    <t>Tightening of  hardware with driver ( Without Marking up to 24 rotations)</t>
  </si>
  <si>
    <t>Subsequent/Additional Tightening of hardware with driver ( Without Marking up to 24 rotations)</t>
  </si>
  <si>
    <t>Tightening of  hardware with driver ( Without Marking up to 32 rotations)</t>
  </si>
  <si>
    <t>Subsequent/Additional Tightening of hardware with driver ( Without Marking up to 32 rotations)</t>
  </si>
  <si>
    <t>Get the pliers and place on masking cap, aside after use</t>
  </si>
  <si>
    <t>Pull out the cap</t>
  </si>
  <si>
    <t>Aside the 1st cap</t>
  </si>
  <si>
    <t>Remove 1st masking cap using plier</t>
  </si>
  <si>
    <t>Place the plier on masking cap</t>
  </si>
  <si>
    <t>Aside the next cap</t>
  </si>
  <si>
    <t>Remove subsequent masking cap using plier</t>
  </si>
  <si>
    <t>Get the wire end of light and hold</t>
  </si>
  <si>
    <t xml:space="preserve">Rotate the wire end </t>
  </si>
  <si>
    <t>Cut the wire ends</t>
  </si>
  <si>
    <t>Rotate the end of wire</t>
  </si>
  <si>
    <t>Get the crimp pin and place on wire</t>
  </si>
  <si>
    <t>Get the crimp tool and place on wire</t>
  </si>
  <si>
    <t>Crimp the pin</t>
  </si>
  <si>
    <t>Crimping of 1 wire with cutting of wire end</t>
  </si>
  <si>
    <t>Get the Part/Hardware/coupler and place it on assembly</t>
  </si>
  <si>
    <t>Rotate the part to engage the threads</t>
  </si>
  <si>
    <t>Initial Engagement threads of part</t>
  </si>
  <si>
    <t>Get the torquing gun and place on part, aside after tightening</t>
  </si>
  <si>
    <t>PT for tightening</t>
  </si>
  <si>
    <t>Torquing of 1st part (3 Sec)</t>
  </si>
  <si>
    <t>Place the torquing gun on next part</t>
  </si>
  <si>
    <t>Torquing of Subsequent part (3 Sec)</t>
  </si>
  <si>
    <t>Torquing of 1st part (6 Sec)</t>
  </si>
  <si>
    <t>Torquing of Subsequent part (6 Sec)</t>
  </si>
  <si>
    <t>Torquing of 1st part (9 Sec)</t>
  </si>
  <si>
    <t>Torquing of Subsequent part (9 Sec)</t>
  </si>
  <si>
    <t>Get the hoist attachment and attach to the hoist</t>
  </si>
  <si>
    <t>Get the hoist controls</t>
  </si>
  <si>
    <t xml:space="preserve">Raise the hoist </t>
  </si>
  <si>
    <t>Move with hoist to part location</t>
  </si>
  <si>
    <t xml:space="preserve">Lower  the hoist </t>
  </si>
  <si>
    <t>Get the hoist attachment and attach to the part</t>
  </si>
  <si>
    <t>Move with hoist to required location</t>
  </si>
  <si>
    <t>Remove the hoist attachment from the part</t>
  </si>
  <si>
    <t>Aside the hoist</t>
  </si>
  <si>
    <t>Remove the hoist attachment from the hoist and aside</t>
  </si>
  <si>
    <t>Get the hoist, Attach hoisting attachment, Move with hoist, Attach part, Move with hoist, Aside hoist, Remove attachement and aside (1 hooking point), (PT not included)</t>
  </si>
  <si>
    <t>Get the hoist, Attach hoisting attachment, Move with hoist, Attach part, Move with hoist, Aside hoist, Remove attachement and aside (2 hooking point), (PT not included)</t>
  </si>
  <si>
    <t>Move with Hoist to part location</t>
  </si>
  <si>
    <t>Get the hoist sling belt and position it on part</t>
  </si>
  <si>
    <t>Get the hoist hook and attach it on sling belt</t>
  </si>
  <si>
    <t>Raise the hoist</t>
  </si>
  <si>
    <t>Reposition the sling</t>
  </si>
  <si>
    <t>Raise the hoist, and move with part onto the fixture rack</t>
  </si>
  <si>
    <t>Get and place the part on fixture</t>
  </si>
  <si>
    <t>Lower the hoist</t>
  </si>
  <si>
    <t>Remove the sling belt from hoist hook and part</t>
  </si>
  <si>
    <t>Aside the sling belt</t>
  </si>
  <si>
    <t>Get the hoist, Attach sling belt, Move with hoist, Attach part, Move with hoist, Aside hoist, Remove sling belt and aside, (PT not included)</t>
  </si>
  <si>
    <t>Get the 1st part and hold in hand</t>
  </si>
  <si>
    <t>Get the 2nd part and hold in hand</t>
  </si>
  <si>
    <t>Aside the part on table</t>
  </si>
  <si>
    <t>Get two parts and aside on table</t>
  </si>
  <si>
    <t>Get the next part and hold in hand</t>
  </si>
  <si>
    <t>Additive for each additional part</t>
  </si>
  <si>
    <t xml:space="preserve">Get the hose in hand </t>
  </si>
  <si>
    <t>Remove the tape cover</t>
  </si>
  <si>
    <t>Aside the  cover</t>
  </si>
  <si>
    <t>Place the hose on part</t>
  </si>
  <si>
    <t>Rotate the connector using fingers</t>
  </si>
  <si>
    <t>Get the hose, Remove the cover and place it on part and finger tighten the coupler</t>
  </si>
  <si>
    <t>Get the cable tie and insert</t>
  </si>
  <si>
    <t>Get the other end of tie and place it thourgh the tie end</t>
  </si>
  <si>
    <t>Pull out the inserted end</t>
  </si>
  <si>
    <t>Apply Pressure</t>
  </si>
  <si>
    <t>Trash the remaining end of band after cutting to the bin</t>
  </si>
  <si>
    <t>Cable tie assembly and trash after cutting ( no cutting,no bend and arise included)</t>
  </si>
  <si>
    <t>STANDARD OPERATIONS - MTM MEK</t>
  </si>
  <si>
    <t>Decal Pasting</t>
  </si>
  <si>
    <t>Distance Class</t>
  </si>
  <si>
    <t>Small with surface cleaning Liquid</t>
  </si>
  <si>
    <t>CDS</t>
  </si>
  <si>
    <t>Large with surface cleaning liquid up to 0.5m</t>
  </si>
  <si>
    <t>CDL</t>
  </si>
  <si>
    <t>Hardware</t>
  </si>
  <si>
    <t>Get the Poly Bag, Unpack Poly Bag, Aside parts and Trash Poly Bag to the Bin</t>
  </si>
  <si>
    <t>CUP</t>
  </si>
  <si>
    <t>New</t>
  </si>
  <si>
    <t>Loctite/Grease application</t>
  </si>
  <si>
    <t>OLD</t>
  </si>
  <si>
    <t>Small surface with cap</t>
  </si>
  <si>
    <t>CLS</t>
  </si>
  <si>
    <t>CLC</t>
  </si>
  <si>
    <t>Medium surface with cap</t>
  </si>
  <si>
    <t>CLM</t>
  </si>
  <si>
    <t>Loctite/Grease application (small surface PT - 2 sec) without cap movement</t>
  </si>
  <si>
    <t>CLSS</t>
  </si>
  <si>
    <t>Large surface with cap</t>
  </si>
  <si>
    <t>CLL</t>
  </si>
  <si>
    <t>CLA</t>
  </si>
  <si>
    <t>Tightening of  hardware 
with spanner / wrench</t>
  </si>
  <si>
    <t>Rotations</t>
  </si>
  <si>
    <t>Without Marking</t>
  </si>
  <si>
    <t>Initial</t>
  </si>
  <si>
    <t>SP I 8R</t>
  </si>
  <si>
    <t>Subsequent / Add.</t>
  </si>
  <si>
    <t>SP S 8R</t>
  </si>
  <si>
    <t>SP I 16R</t>
  </si>
  <si>
    <t>SP S 16R</t>
  </si>
  <si>
    <t>SP I 24R</t>
  </si>
  <si>
    <t>SP S 24R</t>
  </si>
  <si>
    <t>SP I 32R</t>
  </si>
  <si>
    <t>SP S 32R</t>
  </si>
  <si>
    <t>CSM</t>
  </si>
  <si>
    <t xml:space="preserve">Tightening of  hardware 
with screw driver </t>
  </si>
  <si>
    <t>DR I 8R</t>
  </si>
  <si>
    <t>DR S 8R</t>
  </si>
  <si>
    <t>DR I 16R</t>
  </si>
  <si>
    <t>DR S 16R</t>
  </si>
  <si>
    <t>DR I 24R</t>
  </si>
  <si>
    <t>DR S 24R</t>
  </si>
  <si>
    <t>DR I 32R</t>
  </si>
  <si>
    <t>DR S 32R</t>
  </si>
  <si>
    <t>Remove masking cap using plier</t>
  </si>
  <si>
    <t xml:space="preserve">MAS I </t>
  </si>
  <si>
    <t>MAS S</t>
  </si>
  <si>
    <t>Crimping</t>
  </si>
  <si>
    <t>CRP</t>
  </si>
  <si>
    <t>ENG I</t>
  </si>
  <si>
    <t>Tightening of  hardware 
with torquing gun</t>
  </si>
  <si>
    <t>TR I 3S</t>
  </si>
  <si>
    <t>TR S 3S</t>
  </si>
  <si>
    <t>TR I 6S</t>
  </si>
  <si>
    <t>TR S 6S</t>
  </si>
  <si>
    <t>TR I 9S</t>
  </si>
  <si>
    <t>TR S 9S</t>
  </si>
  <si>
    <t>Hoisting Activity (w/o Process Time)</t>
  </si>
  <si>
    <t>1 Hooking Point</t>
  </si>
  <si>
    <t>CL1</t>
  </si>
  <si>
    <t>2 Hooking Points</t>
  </si>
  <si>
    <t>CL2</t>
  </si>
  <si>
    <t>Sling Belt</t>
  </si>
  <si>
    <t>CLB</t>
  </si>
  <si>
    <t>Part Handling</t>
  </si>
  <si>
    <t>PH I 2</t>
  </si>
  <si>
    <t>PH S 1</t>
  </si>
  <si>
    <t>Hose</t>
  </si>
  <si>
    <t>CHO</t>
  </si>
  <si>
    <t>CHF</t>
  </si>
  <si>
    <t>Cable Tie</t>
  </si>
  <si>
    <t>CCT</t>
  </si>
  <si>
    <t>CHF3</t>
  </si>
  <si>
    <t>CHF4</t>
  </si>
  <si>
    <t>CHF5</t>
  </si>
  <si>
    <t>CCT3</t>
  </si>
  <si>
    <t>CDS3</t>
  </si>
  <si>
    <t>CDS4</t>
  </si>
  <si>
    <t>CDS5</t>
  </si>
  <si>
    <t>CDL3</t>
  </si>
  <si>
    <t>CDL4</t>
  </si>
  <si>
    <t>CDL5</t>
  </si>
  <si>
    <t>CUP3</t>
  </si>
  <si>
    <t>CUP4</t>
  </si>
  <si>
    <t>CUP5</t>
  </si>
  <si>
    <t>CLS3</t>
  </si>
  <si>
    <t>CLS4</t>
  </si>
  <si>
    <t>CLS5</t>
  </si>
  <si>
    <t>CLM3</t>
  </si>
  <si>
    <t>CLM4</t>
  </si>
  <si>
    <t>CLM5</t>
  </si>
  <si>
    <t>CLL3</t>
  </si>
  <si>
    <t>CLL4</t>
  </si>
  <si>
    <t>CLL5</t>
  </si>
  <si>
    <t>CLA3</t>
  </si>
  <si>
    <t>CLA4</t>
  </si>
  <si>
    <t>CLA5</t>
  </si>
  <si>
    <t>CSM3</t>
  </si>
  <si>
    <t>CSM4</t>
  </si>
  <si>
    <t>CSM5</t>
  </si>
  <si>
    <t>CRP3</t>
  </si>
  <si>
    <t>CRP4</t>
  </si>
  <si>
    <t>CRP5</t>
  </si>
  <si>
    <t>CL13</t>
  </si>
  <si>
    <t>CL14</t>
  </si>
  <si>
    <t>CL15</t>
  </si>
  <si>
    <t>CL23</t>
  </si>
  <si>
    <t>CL24</t>
  </si>
  <si>
    <t>CL25</t>
  </si>
  <si>
    <t>CLB3</t>
  </si>
  <si>
    <t>CLB4</t>
  </si>
  <si>
    <t>CLB5</t>
  </si>
  <si>
    <t>CHO3</t>
  </si>
  <si>
    <t>CHO4</t>
  </si>
  <si>
    <t>CHO5</t>
  </si>
  <si>
    <t>To</t>
  </si>
  <si>
    <t>Station 03</t>
  </si>
  <si>
    <t>Bend and Get approx filter head box</t>
  </si>
  <si>
    <t>Get approx the couplers</t>
  </si>
  <si>
    <t>Place approx parts aside</t>
  </si>
  <si>
    <t>Open box and aside filter head</t>
  </si>
  <si>
    <t>Remove caps from connectors</t>
  </si>
  <si>
    <t>Get and hold connectors</t>
  </si>
  <si>
    <t>Aside connector</t>
  </si>
  <si>
    <t>Place exact connector on filter head</t>
  </si>
  <si>
    <t>Get and hold filter head</t>
  </si>
  <si>
    <t>Motion cycles without shift</t>
  </si>
  <si>
    <t>Reposition filter head approx</t>
  </si>
  <si>
    <t>Get and Place exact connector on filter head</t>
  </si>
  <si>
    <t>Operate simple vice</t>
  </si>
  <si>
    <t>Tighten</t>
  </si>
  <si>
    <t>Handle aid exact spanner</t>
  </si>
  <si>
    <t>Motion cycles with shift</t>
  </si>
  <si>
    <t>Place apparox filter head on vice</t>
  </si>
  <si>
    <t>Get and Place approx filter head on vice</t>
  </si>
  <si>
    <t>Loosen</t>
  </si>
  <si>
    <t>Get and place approx bend assembly</t>
  </si>
  <si>
    <t xml:space="preserve">Get and place approx manifold </t>
  </si>
  <si>
    <t>Get the connectors and hold</t>
  </si>
  <si>
    <t>Get and hold hardware</t>
  </si>
  <si>
    <t xml:space="preserve">Get and place approx parts </t>
  </si>
  <si>
    <t>Get the parts and hold</t>
  </si>
  <si>
    <t>Aside parts</t>
  </si>
  <si>
    <t>Get connector plug and hold</t>
  </si>
  <si>
    <t>Remove masking and trash</t>
  </si>
  <si>
    <t>Get the manifold and hold</t>
  </si>
  <si>
    <t>Place exact connector on manifold</t>
  </si>
  <si>
    <t>Hand tighten Motion cycles without shift</t>
  </si>
  <si>
    <t>Get and place exact extenion on torque gun</t>
  </si>
  <si>
    <t>Handle aid exact torque gun</t>
  </si>
  <si>
    <t>Process time</t>
  </si>
  <si>
    <t>Place approx manifold</t>
  </si>
  <si>
    <t>Get connector  and hold</t>
  </si>
  <si>
    <t>Reposition manifold approx</t>
  </si>
  <si>
    <t>Remove cap and trash</t>
  </si>
  <si>
    <t>Place manifold on vice</t>
  </si>
  <si>
    <t>Place exact spanner on next connector</t>
  </si>
  <si>
    <t>Get the parts and aside approx</t>
  </si>
  <si>
    <t>Get the plate and hold in hand</t>
  </si>
  <si>
    <t>Get and place exact bolt</t>
  </si>
  <si>
    <t>Place approx assembly</t>
  </si>
  <si>
    <t>Get the manifold and place exact on bolts</t>
  </si>
  <si>
    <t>Get the plate and place exact on manifold</t>
  </si>
  <si>
    <t>Get and place spacer exact</t>
  </si>
  <si>
    <t>Get bottom plate and place exact on spacer</t>
  </si>
  <si>
    <t>Get nuts and hold</t>
  </si>
  <si>
    <t>Place nut exact on bolt</t>
  </si>
  <si>
    <t>Place washer exact on bolt</t>
  </si>
  <si>
    <t>Get washers and hold</t>
  </si>
  <si>
    <t>Get the extension and place exact on gun</t>
  </si>
  <si>
    <t>Place gun on next nut</t>
  </si>
  <si>
    <t>Handle aid Spanner exact</t>
  </si>
  <si>
    <t>Handle aid torque gun exact</t>
  </si>
  <si>
    <t>Place spanner on next nut</t>
  </si>
  <si>
    <t>Get and aside assembly</t>
  </si>
  <si>
    <t>Additonal walk</t>
  </si>
  <si>
    <t>Additonalforce to tear bag</t>
  </si>
  <si>
    <t>Handle aid cutter</t>
  </si>
  <si>
    <t>Tear the tape</t>
  </si>
  <si>
    <t>Get and aside tape</t>
  </si>
  <si>
    <t>Place cutter exact on next tape</t>
  </si>
  <si>
    <t>Get hose and aside</t>
  </si>
  <si>
    <t>Get the clips and aside on table</t>
  </si>
  <si>
    <t>Get the spiral wrap and hold</t>
  </si>
  <si>
    <t>Additional walk</t>
  </si>
  <si>
    <t>Untangle wrap</t>
  </si>
  <si>
    <t>Get the measure tape</t>
  </si>
  <si>
    <t>Place measure tape on cut machine</t>
  </si>
  <si>
    <t>Adjust stop to required length</t>
  </si>
  <si>
    <t>Aside the tape</t>
  </si>
  <si>
    <t>Operate stop</t>
  </si>
  <si>
    <t>Operate cut lever</t>
  </si>
  <si>
    <t>Place the wrap across stop</t>
  </si>
  <si>
    <t>Adjust stop to original length</t>
  </si>
  <si>
    <t>Place the wrap on hose</t>
  </si>
  <si>
    <t>Pick up hose and hold</t>
  </si>
  <si>
    <t>Rotate the wrap around hose</t>
  </si>
  <si>
    <t>Place assembly on table</t>
  </si>
  <si>
    <t>Get and place hardline on vice</t>
  </si>
  <si>
    <t>Get the hose and hold in hand</t>
  </si>
  <si>
    <t>Get the clamp and hold in hand</t>
  </si>
  <si>
    <t>Handle aid screw driver</t>
  </si>
  <si>
    <t>Loosen clamp</t>
  </si>
  <si>
    <t>Loosen clamp motion cycles without shift</t>
  </si>
  <si>
    <t>Aside hose</t>
  </si>
  <si>
    <t>Place the hose on hardline</t>
  </si>
  <si>
    <t>Place exact the clamp on hose</t>
  </si>
  <si>
    <t>Rotate hose motion cycles without shift</t>
  </si>
  <si>
    <t>Get the assembly and hold</t>
  </si>
  <si>
    <t>Place gun on next clamp</t>
  </si>
  <si>
    <t>Get the small hose and hold</t>
  </si>
  <si>
    <t>Place clamp exact</t>
  </si>
  <si>
    <t>Aside the assembly</t>
  </si>
  <si>
    <t>Get and Place assembly on cart</t>
  </si>
  <si>
    <t>Reposiotion hardline and hold in hand</t>
  </si>
  <si>
    <t>Get the rubber part and place exact it in hardline</t>
  </si>
  <si>
    <t>Place exact connector on hardline</t>
  </si>
  <si>
    <t>Place apparox hardline on vice</t>
  </si>
  <si>
    <t>Get the hardline and aside approx</t>
  </si>
  <si>
    <t>Pick up hardline and hold</t>
  </si>
  <si>
    <t>Rotate the wrap around hardline</t>
  </si>
  <si>
    <t>Place hardline on cart</t>
  </si>
  <si>
    <t>Get the rear mount from rack and hold</t>
  </si>
  <si>
    <t>Get the hardware and hold</t>
  </si>
  <si>
    <t>Aside parts on table</t>
  </si>
  <si>
    <t>Reposition the rear mount</t>
  </si>
  <si>
    <t>Get and place exact nut</t>
  </si>
  <si>
    <t>Cable tie assembly</t>
  </si>
  <si>
    <t>Adjust 1st set of hose</t>
  </si>
  <si>
    <t>Adjust 2nd set of hose</t>
  </si>
  <si>
    <t>Get and hold hose</t>
  </si>
  <si>
    <t>Get jacket and hold</t>
  </si>
  <si>
    <t>Remove masking caps</t>
  </si>
  <si>
    <t>Aside masking caps</t>
  </si>
  <si>
    <t>Insert hose inside jacket</t>
  </si>
  <si>
    <t>Place hose exact on frame</t>
  </si>
  <si>
    <t>Remove masking caps, motion cycles without shift</t>
  </si>
  <si>
    <t>Rotate connector-motion cycles without shift</t>
  </si>
  <si>
    <t>Get and Place hose exact on frame</t>
  </si>
  <si>
    <t>Repostion hose</t>
  </si>
  <si>
    <t>Remove the extension and place approx</t>
  </si>
  <si>
    <t>Get and hold ground strap</t>
  </si>
  <si>
    <t>Get and place gun on bolt</t>
  </si>
  <si>
    <t>Place ground strap exact</t>
  </si>
  <si>
    <t>Get the bolt and nut and hold</t>
  </si>
  <si>
    <t>Place the bolt and nut on strap</t>
  </si>
  <si>
    <t>Tighten nut, Motion cycle without shift</t>
  </si>
  <si>
    <t>Handle Aid - Torque gun</t>
  </si>
  <si>
    <t>Get the bracket from rack and hold</t>
  </si>
  <si>
    <t>Aside the hardware on frame</t>
  </si>
  <si>
    <t>Aside bracket</t>
  </si>
  <si>
    <t>Place washers exact on bolt</t>
  </si>
  <si>
    <t>Get the plate and place on frame</t>
  </si>
  <si>
    <t>Get the nut and place on bolt</t>
  </si>
  <si>
    <t>Get the gun and  place on bolt</t>
  </si>
  <si>
    <t>Get the spanner and place on bolt</t>
  </si>
  <si>
    <t>Place gun on next bolt</t>
  </si>
  <si>
    <t>Get the clamps from the rack</t>
  </si>
  <si>
    <t>Aside the parts on frame</t>
  </si>
  <si>
    <t>Place the assembly on frame</t>
  </si>
  <si>
    <t>Get the hammer and align clamps</t>
  </si>
  <si>
    <t>Hammer the clamps</t>
  </si>
  <si>
    <t>Place hammer on 2nd clamp</t>
  </si>
  <si>
    <t>Get the manifold assembly and hold</t>
  </si>
  <si>
    <t>Adiitional walk</t>
  </si>
  <si>
    <t>Place the manifold on frame</t>
  </si>
  <si>
    <t>Get the assembled bolt and washer and insert on frame</t>
  </si>
  <si>
    <t>Get the spanner and place on connector</t>
  </si>
  <si>
    <t>Tighten motion cycles with shift</t>
  </si>
  <si>
    <t>Get the spanner and  place on bolt</t>
  </si>
  <si>
    <t>Get the hardline and place on frame</t>
  </si>
  <si>
    <t xml:space="preserve">Rotate the connector </t>
  </si>
  <si>
    <t>Place the spanners on next connectors</t>
  </si>
  <si>
    <t>Get the hardline assembly from cart and place on frame bottom</t>
  </si>
  <si>
    <t xml:space="preserve">Remove masking cap </t>
  </si>
  <si>
    <t>Trash masking cap</t>
  </si>
  <si>
    <t xml:space="preserve">Get the grease tube </t>
  </si>
  <si>
    <t>Get the cleaning brush and apply grease on connector</t>
  </si>
  <si>
    <t>PT for apply grease</t>
  </si>
  <si>
    <t>loosen the clamp</t>
  </si>
  <si>
    <t xml:space="preserve">place the clamp on hardline </t>
  </si>
  <si>
    <t>Pull down clamp</t>
  </si>
  <si>
    <t>get and locate hardline on hose</t>
  </si>
  <si>
    <t xml:space="preserve">Get and position clamp </t>
  </si>
  <si>
    <t>Squeze grease on brush</t>
  </si>
  <si>
    <t>Route the hose</t>
  </si>
  <si>
    <t>Get the spring assembly from rack and place it on frame</t>
  </si>
  <si>
    <t>Route the assembly from inside of frame</t>
  </si>
  <si>
    <t>Place the bolt on frame</t>
  </si>
  <si>
    <t>Place the washers on bolt</t>
  </si>
  <si>
    <t>Place the washer on frame</t>
  </si>
  <si>
    <t>Get the hardware from rack</t>
  </si>
  <si>
    <t>Place hardware on frame</t>
  </si>
  <si>
    <t>Read build data</t>
  </si>
  <si>
    <t>Hoisting activity 1 hooking point</t>
  </si>
  <si>
    <t>Additional walk to the hoist</t>
  </si>
  <si>
    <t>PT for moving empty hoist</t>
  </si>
  <si>
    <t>Remove the chains from hoist and aside</t>
  </si>
  <si>
    <t>get asnd aside part on engine</t>
  </si>
  <si>
    <t>Move with the part to the frame</t>
  </si>
  <si>
    <t>Get the bucket and place below frame</t>
  </si>
  <si>
    <t>Lower the part</t>
  </si>
  <si>
    <t>Handle aid hammer</t>
  </si>
  <si>
    <t>Hammer on engine</t>
  </si>
  <si>
    <t>Place hammer on 2nd position</t>
  </si>
  <si>
    <t>Get the T rods from raack</t>
  </si>
  <si>
    <t>Insert rods in frame</t>
  </si>
  <si>
    <t>Get the hoist pendant</t>
  </si>
  <si>
    <t>Adjust engine</t>
  </si>
  <si>
    <t>Adjust hose</t>
  </si>
  <si>
    <t>Align T rods verticaly</t>
  </si>
  <si>
    <t>Get the washer and bolt assembly and hold</t>
  </si>
  <si>
    <t>Insert bolt in frame</t>
  </si>
  <si>
    <t>Get hammer and use on bolt</t>
  </si>
  <si>
    <t>Tap on bolt head</t>
  </si>
  <si>
    <t>Get and aside hammer</t>
  </si>
  <si>
    <t>Remove T rod and aside</t>
  </si>
  <si>
    <t>Get the T rods</t>
  </si>
  <si>
    <t>Place T rods on racks</t>
  </si>
  <si>
    <t>Remove the pig tail</t>
  </si>
  <si>
    <t>tighten the nut on rear end of the engine</t>
  </si>
  <si>
    <t>Get and aside hammer on rack</t>
  </si>
  <si>
    <t>Get the seat and place in front of assembly</t>
  </si>
  <si>
    <t>get and aside tool</t>
  </si>
  <si>
    <t>Get and insert exact bolt</t>
  </si>
  <si>
    <t>Get the bolt and insert</t>
  </si>
  <si>
    <t>Get the gun and  hold</t>
  </si>
  <si>
    <t>CLSS3</t>
  </si>
  <si>
    <t>CLSS4</t>
  </si>
  <si>
    <t>CLSS5</t>
  </si>
  <si>
    <t>Apply pressure -</t>
  </si>
  <si>
    <t>Final Tighten -</t>
  </si>
  <si>
    <t>Initial Loosen -</t>
  </si>
  <si>
    <t>Additonal walk -</t>
  </si>
  <si>
    <t>Aside parts -</t>
  </si>
  <si>
    <t>Cut the part -</t>
  </si>
  <si>
    <t>Get and aside assembly -</t>
  </si>
  <si>
    <t>Get and aside tool -</t>
  </si>
  <si>
    <t>Get and hold part -</t>
  </si>
  <si>
    <t>Get and hold tool -</t>
  </si>
  <si>
    <t>Get and hold hardware from rack/bin -</t>
  </si>
  <si>
    <t>Get and hold bolt/screw -</t>
  </si>
  <si>
    <t>Get and hold clamp -</t>
  </si>
  <si>
    <t>Get and place exact bolt/screw -</t>
  </si>
  <si>
    <t>Get and place exact nut -</t>
  </si>
  <si>
    <t>Get drawer and pull out -</t>
  </si>
  <si>
    <t>Push in the drawer -</t>
  </si>
  <si>
    <t>Get extension and place exact on gun -</t>
  </si>
  <si>
    <t>Remove extension from gun -</t>
  </si>
  <si>
    <t>Handle Aid (tightening) Spanner -</t>
  </si>
  <si>
    <t>Handle Aid (tightening) Screw Driver -</t>
  </si>
  <si>
    <t>Handle Aid (tightening) Plier -</t>
  </si>
  <si>
    <t>Handle Aid (cleaning) Brush -</t>
  </si>
  <si>
    <t>Handle Aid (loosening) Plier -</t>
  </si>
  <si>
    <t>Operate lever -</t>
  </si>
  <si>
    <t>Place exact assembly/part -</t>
  </si>
  <si>
    <t>Place exact bolt/screw -</t>
  </si>
  <si>
    <t>Place exact nut -</t>
  </si>
  <si>
    <t>Place tool (tightening) on next position -</t>
  </si>
  <si>
    <t>PT for tightening -</t>
  </si>
  <si>
    <t>PT for loosening -</t>
  </si>
  <si>
    <t>PT for adjusting/routing -</t>
  </si>
  <si>
    <t>Repostion part -</t>
  </si>
  <si>
    <t>Aside tools -</t>
  </si>
  <si>
    <t>Place exact clamp/lock -</t>
  </si>
  <si>
    <t>Get and Place exact assembly  -</t>
  </si>
  <si>
    <t>Tighten with shift -</t>
  </si>
  <si>
    <t>Tighten without shift -</t>
  </si>
  <si>
    <t>Loosen without shift -</t>
  </si>
  <si>
    <t>Handle Aid (tightening) Torque gun -</t>
  </si>
  <si>
    <t>Handle Aid (loosening) Torque gun -</t>
  </si>
  <si>
    <t>PT for Testing -</t>
  </si>
  <si>
    <t>PT for Greasing -</t>
  </si>
  <si>
    <t>Remove masking and trash -</t>
  </si>
  <si>
    <r>
      <t xml:space="preserve">1. Use </t>
    </r>
    <r>
      <rPr>
        <b/>
        <sz val="12"/>
        <color theme="1"/>
        <rFont val="Calibri"/>
        <family val="2"/>
        <scheme val="minor"/>
      </rPr>
      <t>185-350</t>
    </r>
    <r>
      <rPr>
        <sz val="12"/>
        <color theme="1"/>
        <rFont val="Calibri"/>
        <family val="2"/>
        <scheme val="minor"/>
      </rPr>
      <t xml:space="preserve"> blade head. Install </t>
    </r>
    <r>
      <rPr>
        <b/>
        <sz val="12"/>
        <color theme="1"/>
        <rFont val="Calibri"/>
        <family val="2"/>
        <scheme val="minor"/>
      </rPr>
      <t>115-002</t>
    </r>
    <r>
      <rPr>
        <sz val="12"/>
        <color theme="1"/>
        <rFont val="Calibri"/>
        <family val="2"/>
        <scheme val="minor"/>
      </rPr>
      <t xml:space="preserve"> zerk. </t>
    </r>
    <r>
      <rPr>
        <b/>
        <sz val="12"/>
        <color rgb="FF000000"/>
        <rFont val="Calibri"/>
        <family val="2"/>
        <scheme val="minor"/>
      </rPr>
      <t>Note:</t>
    </r>
    <r>
      <rPr>
        <sz val="12"/>
        <color rgb="FF000000"/>
        <rFont val="Calibri"/>
        <family val="2"/>
        <scheme val="minor"/>
      </rPr>
      <t xml:space="preserve"> </t>
    </r>
    <r>
      <rPr>
        <b/>
        <sz val="12"/>
        <color rgb="FF000000"/>
        <rFont val="Calibri"/>
        <family val="2"/>
        <scheme val="minor"/>
      </rPr>
      <t>Zerk</t>
    </r>
    <r>
      <rPr>
        <sz val="12"/>
        <color rgb="FF000000"/>
        <rFont val="Calibri"/>
        <family val="2"/>
        <scheme val="minor"/>
      </rPr>
      <t xml:space="preserve"> must be slightly turned exactly as shown</t>
    </r>
    <r>
      <rPr>
        <sz val="12"/>
        <color theme="1"/>
        <rFont val="Calibri"/>
        <family val="2"/>
        <scheme val="minor"/>
      </rPr>
      <t>.</t>
    </r>
  </si>
  <si>
    <t>Backfill Sub</t>
  </si>
  <si>
    <t>Backfill Blade Sub.MTS</t>
  </si>
  <si>
    <t>2.	Insert 125-771 X2 bushings tightly into each side of the 185-350 blade head.</t>
  </si>
  <si>
    <t>3.	Insert 107-779 X2 dowel pins into non threaded holes. Note: Flat end goes in first. Note: Apply green grease on the end of pins before installing.</t>
  </si>
  <si>
    <t>4.	Check 300-4590 blade mount for missing welds.</t>
  </si>
  <si>
    <t>5.	Attach 300-4590 blade mount to 185-350 blade head by using 179-337 tapered pin, 181-982 X2 tapered insert and 181-974 tapered inserts. All inserts go on the right side.</t>
  </si>
  <si>
    <t>6.	Place 300-4028 hose mount into vice. Install 154-275 X2 fittings and 154-296 X2 caps into the hose mount.</t>
  </si>
  <si>
    <t>7.	Install 106-162 X2 bolts and 106-386 X2 nuts to 300-4590 blade mount.</t>
  </si>
  <si>
    <t>8.	Remove red caps from 154-702 X3 hoses and replace with yellow caps. Mark one hose at both ends. Cover one marked and one unmarked hose with 115-713 X2 sleeve.</t>
  </si>
  <si>
    <t>9.	Cover 515-509 hose with red cap and the third 154-702 unmarked hose with the second 115-713 sleeve. Note: Make sure red hose and unmarked hose are both on the right side. Make sure the sleeve with red hose is laid in first.</t>
  </si>
  <si>
    <t>10.	Connect 154-702 marked hose to the top 154-275 fitting.</t>
  </si>
  <si>
    <t>11.	Install 125-772 bushing into the barrel end and 125-771 bushing into the rod end of 151-040 cylinder. Install 154-226 X2 fittings on both ends.  Note: Fittings must be assembled EXACTLY as shown</t>
  </si>
  <si>
    <t>12.	Install 179-338 pin, 183-588 pin, 105-970 bolt. Secure pins X2 with 106-096 X2 bolts. Note: Apply 277 loctite to all bolts X3.</t>
  </si>
  <si>
    <t>Backfill Blade Sub (Part 2).MTS</t>
  </si>
  <si>
    <t xml:space="preserve">13.	Connect 515-509 hose to the rod end of the cylinder and 154-702 hose to the barrel end. </t>
  </si>
  <si>
    <t>14.	Zip tie hoses together with 110-030 zip tie and secure to cylinder with 110-169 clamp. Pull sleeve with hoses through the top of the rings and tighten zip tie.</t>
  </si>
  <si>
    <t>15.	Zip tie sleeve together and 115-775 ring and 178-976 ring. Note: Apply green grease to both rings.</t>
  </si>
  <si>
    <t>PT for hoisting - horizontal</t>
  </si>
  <si>
    <t>PT for hoisting - vertical</t>
  </si>
  <si>
    <t>Hoisting ( 1 hooking Points)</t>
  </si>
  <si>
    <t>Get and aside assembly - bush</t>
  </si>
  <si>
    <t>Get and hold part - hose</t>
  </si>
  <si>
    <t>Place exact assembly/part - hose</t>
  </si>
  <si>
    <t>Get and Place exact assembly  - bush on tool</t>
  </si>
  <si>
    <t>Get and aside assembly - hose</t>
  </si>
  <si>
    <t>Get and hold part - cover</t>
  </si>
  <si>
    <t>Handle Aid (tightening) Plier - Hammer</t>
  </si>
  <si>
    <t>Tighten with shift - Hammer</t>
  </si>
  <si>
    <t>Get and Place exact assembly  - mask on face</t>
  </si>
  <si>
    <t>PT for tightening - Grinding</t>
  </si>
  <si>
    <t>PT for adjusting/routing - hose</t>
  </si>
  <si>
    <t>Get and aside assembly - mask</t>
  </si>
  <si>
    <t>Hoisting ( 2 hooking Points)</t>
  </si>
  <si>
    <t>Handle Aid (tightening) Plier - torch</t>
  </si>
  <si>
    <t>Get and hold part - pin</t>
  </si>
  <si>
    <t>Place exact assembly/part - pin</t>
  </si>
  <si>
    <t>Get and hold part - insert</t>
  </si>
  <si>
    <t>Get and hold part - rod</t>
  </si>
  <si>
    <t>Get and aside tool - hammer</t>
  </si>
  <si>
    <t>Place exact assembly/part - insert</t>
  </si>
  <si>
    <t>Get and Place exact assembly  - rod</t>
  </si>
  <si>
    <t>Get and aside assembly - rod</t>
  </si>
  <si>
    <t>Get and hold part - bracket</t>
  </si>
  <si>
    <t>Place exact assembly/part - connector</t>
  </si>
  <si>
    <t>Aside parts - nut</t>
  </si>
  <si>
    <t>Get and hold part - connector</t>
  </si>
  <si>
    <t>Place exact assembly/part - on vice</t>
  </si>
  <si>
    <t>Get and Place exact assembly  - hose</t>
  </si>
  <si>
    <t>Place exact assembly/part - masking on other end</t>
  </si>
  <si>
    <t>Get and aside tool - gun</t>
  </si>
  <si>
    <t>Get and hold part - sleeve</t>
  </si>
  <si>
    <t>Tighten without shift - Insert sleeve</t>
  </si>
  <si>
    <t>Get and hold part -hose</t>
  </si>
  <si>
    <t>Get and aside assembly - grease bottle</t>
  </si>
  <si>
    <t>Get and hold part -cyclinder</t>
  </si>
  <si>
    <t>Get and Place exact assembly  -bush</t>
  </si>
  <si>
    <t>Get and hold part -connector</t>
  </si>
  <si>
    <t>Place exact assembly/part - align holes for top</t>
  </si>
  <si>
    <t>Get and Place exact assembly  - position for alignment</t>
  </si>
  <si>
    <t>Get and hold part - zip tie</t>
  </si>
  <si>
    <t>Get and aside assembly - tie</t>
  </si>
  <si>
    <t>Get and hold part - ring</t>
  </si>
  <si>
    <t>Place exact assembly/part - ring</t>
  </si>
  <si>
    <t>1. Use 185-350 blade head. Install 115-002 zerk. Note: Zerk must be slightly turned exactly as shown.</t>
  </si>
  <si>
    <t>Operator_Instruction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</si>
</sst>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5" x14ac:knownFonts="1">
    <font>
      <sz val="11"/>
      <color theme="1"/>
      <name val="Calibri"/>
      <family val="2"/>
      <scheme val="minor"/>
    </font>
    <font>
      <b/>
      <sz val="11"/>
      <color theme="1"/>
      <name val="Calibri"/>
      <family val="2"/>
      <scheme val="minor"/>
    </font>
    <font>
      <b/>
      <sz val="11"/>
      <name val="Calibri"/>
      <family val="2"/>
      <scheme val="minor"/>
    </font>
    <font>
      <sz val="10"/>
      <name val="Arial"/>
      <family val="2"/>
    </font>
    <font>
      <sz val="11"/>
      <name val="Calibri"/>
      <family val="2"/>
      <scheme val="minor"/>
    </font>
    <font>
      <b/>
      <sz val="12"/>
      <color theme="1"/>
      <name val="Calibri"/>
      <family val="2"/>
      <scheme val="minor"/>
    </font>
    <font>
      <sz val="11"/>
      <color theme="1"/>
      <name val="Calibri"/>
      <family val="2"/>
      <scheme val="minor"/>
    </font>
    <font>
      <b/>
      <sz val="10"/>
      <name val="Arial"/>
      <family val="2"/>
    </font>
    <font>
      <b/>
      <i/>
      <u/>
      <sz val="11"/>
      <color theme="1"/>
      <name val="Calibri"/>
      <family val="2"/>
      <scheme val="minor"/>
    </font>
    <font>
      <i/>
      <sz val="9"/>
      <color theme="1"/>
      <name val="Calibri"/>
      <family val="2"/>
      <scheme val="minor"/>
    </font>
    <font>
      <sz val="8"/>
      <name val="Calibri"/>
      <family val="2"/>
      <scheme val="minor"/>
    </font>
    <font>
      <b/>
      <sz val="11"/>
      <color theme="0"/>
      <name val="Calibri"/>
      <family val="2"/>
      <scheme val="minor"/>
    </font>
    <font>
      <sz val="11"/>
      <color theme="0"/>
      <name val="Calibri"/>
      <family val="2"/>
      <scheme val="minor"/>
    </font>
    <font>
      <b/>
      <sz val="14"/>
      <color theme="0"/>
      <name val="Calibri"/>
      <family val="2"/>
      <scheme val="minor"/>
    </font>
    <font>
      <b/>
      <sz val="16"/>
      <color theme="8" tint="-0.249977111117893"/>
      <name val="Calibri"/>
      <family val="2"/>
      <scheme val="minor"/>
    </font>
    <font>
      <b/>
      <sz val="18"/>
      <color rgb="FFC00000"/>
      <name val="Calibri"/>
      <family val="2"/>
      <scheme val="minor"/>
    </font>
    <font>
      <sz val="11"/>
      <color rgb="FFFF0000"/>
      <name val="Calibri"/>
      <family val="2"/>
      <scheme val="minor"/>
    </font>
    <font>
      <b/>
      <i/>
      <sz val="18"/>
      <color theme="0"/>
      <name val="Calibri"/>
      <family val="2"/>
      <scheme val="minor"/>
    </font>
    <font>
      <b/>
      <sz val="14"/>
      <name val="Calibri"/>
      <family val="2"/>
      <scheme val="minor"/>
    </font>
    <font>
      <b/>
      <sz val="14"/>
      <color theme="1"/>
      <name val="Calibri"/>
      <family val="2"/>
      <scheme val="minor"/>
    </font>
    <font>
      <b/>
      <sz val="14"/>
      <color rgb="FFFF0000"/>
      <name val="Calibri"/>
      <family val="2"/>
      <scheme val="minor"/>
    </font>
    <font>
      <b/>
      <sz val="12"/>
      <color rgb="FF215967"/>
      <name val="Calibri"/>
      <family val="2"/>
      <scheme val="minor"/>
    </font>
    <font>
      <b/>
      <i/>
      <sz val="16"/>
      <color rgb="FF215967"/>
      <name val="Calibri"/>
      <family val="2"/>
      <scheme val="minor"/>
    </font>
    <font>
      <b/>
      <i/>
      <sz val="11"/>
      <color rgb="FF215967"/>
      <name val="Calibri"/>
      <family val="2"/>
      <scheme val="minor"/>
    </font>
    <font>
      <sz val="11"/>
      <color theme="0" tint="-0.14999847407452621"/>
      <name val="Calibri"/>
      <family val="2"/>
      <scheme val="minor"/>
    </font>
    <font>
      <b/>
      <sz val="10"/>
      <color theme="0"/>
      <name val="Calibri"/>
      <family val="2"/>
      <scheme val="minor"/>
    </font>
    <font>
      <sz val="10"/>
      <color theme="1"/>
      <name val="Calibri"/>
      <family val="2"/>
      <scheme val="minor"/>
    </font>
    <font>
      <sz val="10"/>
      <color indexed="8"/>
      <name val="Arial"/>
      <family val="2"/>
    </font>
    <font>
      <sz val="10"/>
      <name val="Calibri"/>
      <family val="2"/>
      <scheme val="minor"/>
    </font>
    <font>
      <sz val="10"/>
      <color rgb="FF00B050"/>
      <name val="Calibri"/>
      <family val="2"/>
      <scheme val="minor"/>
    </font>
    <font>
      <sz val="10"/>
      <color indexed="8"/>
      <name val="Calibri"/>
      <family val="2"/>
      <scheme val="minor"/>
    </font>
    <font>
      <sz val="8"/>
      <color theme="1"/>
      <name val="Calibri"/>
      <family val="2"/>
      <scheme val="minor"/>
    </font>
    <font>
      <b/>
      <sz val="18"/>
      <color theme="0"/>
      <name val="Calibri"/>
      <family val="2"/>
      <scheme val="minor"/>
    </font>
    <font>
      <sz val="9"/>
      <color indexed="81"/>
      <name val="Tahoma"/>
      <family val="2"/>
    </font>
    <font>
      <b/>
      <sz val="9"/>
      <color indexed="81"/>
      <name val="Tahoma"/>
      <family val="2"/>
    </font>
    <font>
      <b/>
      <u/>
      <sz val="9"/>
      <color indexed="81"/>
      <name val="Tahoma"/>
      <family val="2"/>
    </font>
    <font>
      <u/>
      <sz val="9"/>
      <color indexed="81"/>
      <name val="Tahoma"/>
      <family val="2"/>
    </font>
    <font>
      <b/>
      <i/>
      <sz val="9"/>
      <color indexed="81"/>
      <name val="Tahoma"/>
      <family val="2"/>
    </font>
    <font>
      <b/>
      <sz val="10"/>
      <color theme="1"/>
      <name val="Calibri"/>
      <family val="2"/>
      <scheme val="minor"/>
    </font>
    <font>
      <sz val="10"/>
      <color rgb="FFFF0000"/>
      <name val="Calibri"/>
      <family val="2"/>
      <scheme val="minor"/>
    </font>
    <font>
      <sz val="8"/>
      <color rgb="FFFF0000"/>
      <name val="Calibri"/>
      <family val="2"/>
      <scheme val="minor"/>
    </font>
    <font>
      <b/>
      <sz val="10"/>
      <color rgb="FFFF0000"/>
      <name val="Calibri"/>
      <family val="2"/>
      <scheme val="minor"/>
    </font>
    <font>
      <sz val="12"/>
      <color theme="1"/>
      <name val="Calibri"/>
      <family val="2"/>
      <scheme val="minor"/>
    </font>
    <font>
      <b/>
      <sz val="12"/>
      <color rgb="FF000000"/>
      <name val="Calibri"/>
      <family val="2"/>
      <scheme val="minor"/>
    </font>
    <font>
      <sz val="12"/>
      <color rgb="FF000000"/>
      <name val="Calibri"/>
      <family val="2"/>
      <scheme val="minor"/>
    </font>
  </fonts>
  <fills count="27">
    <fill>
      <patternFill patternType="none"/>
    </fill>
    <fill>
      <patternFill patternType="gray125"/>
    </fill>
    <fill>
      <patternFill patternType="solid">
        <fgColor rgb="FF92D05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indexed="22"/>
        <bgColor indexed="64"/>
      </patternFill>
    </fill>
    <fill>
      <patternFill patternType="solid">
        <fgColor theme="2" tint="-0.499984740745262"/>
        <bgColor indexed="64"/>
      </patternFill>
    </fill>
    <fill>
      <patternFill patternType="solid">
        <fgColor theme="3" tint="0.79998168889431442"/>
        <bgColor indexed="64"/>
      </patternFill>
    </fill>
    <fill>
      <patternFill patternType="solid">
        <fgColor theme="8" tint="-0.499984740745262"/>
        <bgColor indexed="64"/>
      </patternFill>
    </fill>
    <fill>
      <patternFill patternType="solid">
        <fgColor theme="1"/>
        <bgColor indexed="64"/>
      </patternFill>
    </fill>
    <fill>
      <patternFill patternType="solid">
        <fgColor rgb="FFFF5050"/>
        <bgColor indexed="64"/>
      </patternFill>
    </fill>
    <fill>
      <patternFill patternType="solid">
        <fgColor rgb="FF002060"/>
        <bgColor indexed="64"/>
      </patternFill>
    </fill>
    <fill>
      <patternFill patternType="solid">
        <fgColor rgb="FF00B050"/>
        <bgColor indexed="64"/>
      </patternFill>
    </fill>
    <fill>
      <patternFill patternType="solid">
        <fgColor theme="6" tint="0.79998168889431442"/>
        <bgColor indexed="64"/>
      </patternFill>
    </fill>
    <fill>
      <patternFill patternType="solid">
        <fgColor rgb="FFFFFFC9"/>
        <bgColor indexed="64"/>
      </patternFill>
    </fill>
    <fill>
      <patternFill patternType="solid">
        <fgColor rgb="FFFFD5D5"/>
        <bgColor indexed="64"/>
      </patternFill>
    </fill>
    <fill>
      <patternFill patternType="solid">
        <fgColor rgb="FF215967"/>
        <bgColor indexed="64"/>
      </patternFill>
    </fill>
    <fill>
      <patternFill patternType="solid">
        <fgColor rgb="FFC2E4EC"/>
        <bgColor indexed="64"/>
      </patternFill>
    </fill>
    <fill>
      <patternFill patternType="solid">
        <fgColor rgb="FFB31605"/>
        <bgColor indexed="64"/>
      </patternFill>
    </fill>
    <fill>
      <patternFill patternType="solid">
        <fgColor theme="0"/>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4"/>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top/>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theme="0"/>
      </right>
      <top style="medium">
        <color indexed="64"/>
      </top>
      <bottom style="medium">
        <color indexed="64"/>
      </bottom>
      <diagonal/>
    </border>
    <border>
      <left style="thin">
        <color theme="0"/>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right style="thin">
        <color theme="0"/>
      </right>
      <top style="thin">
        <color indexed="64"/>
      </top>
      <bottom/>
      <diagonal/>
    </border>
    <border>
      <left/>
      <right/>
      <top/>
      <bottom style="thin">
        <color theme="0"/>
      </bottom>
      <diagonal/>
    </border>
    <border>
      <left/>
      <right style="thin">
        <color theme="0"/>
      </right>
      <top/>
      <bottom style="thin">
        <color theme="0"/>
      </bottom>
      <diagonal/>
    </border>
    <border>
      <left/>
      <right/>
      <top style="thin">
        <color indexed="64"/>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indexed="64"/>
      </right>
      <top style="thin">
        <color indexed="64"/>
      </top>
      <bottom style="thin">
        <color theme="0"/>
      </bottom>
      <diagonal/>
    </border>
    <border>
      <left style="thin">
        <color indexed="64"/>
      </left>
      <right/>
      <top/>
      <bottom style="thin">
        <color theme="0"/>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indexed="64"/>
      </bottom>
      <diagonal/>
    </border>
    <border>
      <left style="medium">
        <color rgb="FF215967"/>
      </left>
      <right style="medium">
        <color rgb="FF215967"/>
      </right>
      <top style="medium">
        <color rgb="FF215967"/>
      </top>
      <bottom style="medium">
        <color rgb="FF215967"/>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thin">
        <color theme="0"/>
      </left>
      <right style="thin">
        <color theme="0"/>
      </right>
      <top/>
      <bottom/>
      <diagonal/>
    </border>
    <border>
      <left style="thin">
        <color theme="0"/>
      </left>
      <right style="thin">
        <color theme="0"/>
      </right>
      <top style="medium">
        <color indexed="64"/>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indexed="64"/>
      </left>
      <right style="thin">
        <color theme="0"/>
      </right>
      <top style="thin">
        <color theme="0"/>
      </top>
      <bottom/>
      <diagonal/>
    </border>
    <border>
      <left style="thin">
        <color theme="0"/>
      </left>
      <right style="thin">
        <color indexed="64"/>
      </right>
      <top style="thin">
        <color theme="0"/>
      </top>
      <bottom/>
      <diagonal/>
    </border>
    <border>
      <left style="thin">
        <color indexed="64"/>
      </left>
      <right/>
      <top style="thin">
        <color theme="0"/>
      </top>
      <bottom/>
      <diagonal/>
    </border>
  </borders>
  <cellStyleXfs count="5">
    <xf numFmtId="0" fontId="0" fillId="0" borderId="0"/>
    <xf numFmtId="0" fontId="3" fillId="0" borderId="0"/>
    <xf numFmtId="0" fontId="6" fillId="0" borderId="0"/>
    <xf numFmtId="9" fontId="6" fillId="0" borderId="0" applyFont="0" applyFill="0" applyBorder="0" applyAlignment="0" applyProtection="0"/>
    <xf numFmtId="0" fontId="27" fillId="0" borderId="0"/>
  </cellStyleXfs>
  <cellXfs count="435">
    <xf numFmtId="0" fontId="0" fillId="0" borderId="0" xfId="0"/>
    <xf numFmtId="0" fontId="0" fillId="0" borderId="0" xfId="0" applyAlignment="1">
      <alignment horizontal="center" vertical="center"/>
    </xf>
    <xf numFmtId="2" fontId="0" fillId="0" borderId="1" xfId="0" applyNumberFormat="1" applyBorder="1" applyAlignment="1">
      <alignment horizontal="center" vertical="center"/>
    </xf>
    <xf numFmtId="0" fontId="0" fillId="7" borderId="1" xfId="0" applyFill="1" applyBorder="1" applyAlignment="1">
      <alignment horizontal="center"/>
    </xf>
    <xf numFmtId="0" fontId="0" fillId="0" borderId="5" xfId="0" applyBorder="1" applyAlignment="1">
      <alignment vertical="center"/>
    </xf>
    <xf numFmtId="0" fontId="0" fillId="0" borderId="0" xfId="0" applyAlignment="1">
      <alignment vertical="center"/>
    </xf>
    <xf numFmtId="0" fontId="0" fillId="0" borderId="6" xfId="0" applyBorder="1" applyAlignment="1">
      <alignment vertical="center"/>
    </xf>
    <xf numFmtId="0" fontId="7" fillId="8" borderId="7" xfId="0" applyFont="1" applyFill="1" applyBorder="1" applyAlignment="1">
      <alignment vertical="center"/>
    </xf>
    <xf numFmtId="0" fontId="7" fillId="8" borderId="8" xfId="0" applyFont="1" applyFill="1" applyBorder="1" applyAlignment="1">
      <alignment vertical="center"/>
    </xf>
    <xf numFmtId="0" fontId="7" fillId="8" borderId="9" xfId="0" applyFont="1" applyFill="1" applyBorder="1" applyAlignment="1">
      <alignment vertical="center"/>
    </xf>
    <xf numFmtId="0" fontId="7" fillId="8" borderId="10" xfId="0" applyFont="1" applyFill="1" applyBorder="1" applyAlignment="1">
      <alignment horizontal="center" vertical="center"/>
    </xf>
    <xf numFmtId="0" fontId="7" fillId="8" borderId="1" xfId="0" applyFont="1" applyFill="1" applyBorder="1" applyAlignment="1">
      <alignment horizontal="center" vertical="center"/>
    </xf>
    <xf numFmtId="0" fontId="0" fillId="0" borderId="1" xfId="0" applyBorder="1" applyAlignment="1">
      <alignment horizontal="center"/>
    </xf>
    <xf numFmtId="0" fontId="0" fillId="2" borderId="1" xfId="0" applyFill="1" applyBorder="1" applyAlignment="1">
      <alignment horizontal="center"/>
    </xf>
    <xf numFmtId="0" fontId="0" fillId="6" borderId="1" xfId="0" applyFill="1" applyBorder="1" applyAlignment="1">
      <alignment horizontal="center"/>
    </xf>
    <xf numFmtId="0" fontId="1" fillId="4" borderId="1" xfId="0" applyFont="1" applyFill="1" applyBorder="1" applyAlignment="1">
      <alignment horizontal="center"/>
    </xf>
    <xf numFmtId="0" fontId="1" fillId="5" borderId="15" xfId="0" applyFont="1" applyFill="1" applyBorder="1" applyAlignment="1">
      <alignment horizontal="center"/>
    </xf>
    <xf numFmtId="0" fontId="1" fillId="2" borderId="17" xfId="0" applyFont="1" applyFill="1" applyBorder="1" applyAlignment="1">
      <alignment horizontal="center"/>
    </xf>
    <xf numFmtId="0" fontId="1" fillId="6" borderId="18" xfId="0" applyFont="1" applyFill="1" applyBorder="1" applyAlignment="1">
      <alignment horizontal="center"/>
    </xf>
    <xf numFmtId="0" fontId="0" fillId="0" borderId="3" xfId="0" applyBorder="1" applyAlignment="1">
      <alignment horizontal="center"/>
    </xf>
    <xf numFmtId="0" fontId="0" fillId="0" borderId="0" xfId="0" applyAlignment="1">
      <alignment horizontal="center"/>
    </xf>
    <xf numFmtId="0" fontId="1" fillId="6" borderId="16" xfId="0" applyFont="1" applyFill="1" applyBorder="1" applyAlignment="1">
      <alignment horizontal="center"/>
    </xf>
    <xf numFmtId="0" fontId="1" fillId="0" borderId="20" xfId="0" applyFont="1" applyBorder="1" applyAlignment="1">
      <alignment horizontal="center"/>
    </xf>
    <xf numFmtId="0" fontId="1" fillId="0" borderId="21" xfId="0" applyFont="1" applyBorder="1" applyAlignment="1">
      <alignment horizontal="center"/>
    </xf>
    <xf numFmtId="0" fontId="1" fillId="0" borderId="23" xfId="0" applyFont="1" applyBorder="1" applyAlignment="1">
      <alignment horizontal="center"/>
    </xf>
    <xf numFmtId="0" fontId="1" fillId="4" borderId="17" xfId="0" applyFont="1" applyFill="1" applyBorder="1" applyAlignment="1">
      <alignment horizontal="center"/>
    </xf>
    <xf numFmtId="0" fontId="1" fillId="4" borderId="15" xfId="0" applyFont="1" applyFill="1" applyBorder="1" applyAlignment="1">
      <alignment horizontal="left"/>
    </xf>
    <xf numFmtId="0" fontId="1" fillId="0" borderId="4" xfId="0" applyFont="1" applyBorder="1"/>
    <xf numFmtId="0" fontId="0" fillId="0" borderId="1" xfId="0" applyBorder="1" applyAlignment="1">
      <alignment horizontal="center" vertical="center"/>
    </xf>
    <xf numFmtId="0" fontId="0" fillId="0" borderId="0" xfId="0" pivotButton="1"/>
    <xf numFmtId="0" fontId="0" fillId="0" borderId="0" xfId="0" applyAlignment="1">
      <alignment horizontal="left"/>
    </xf>
    <xf numFmtId="164" fontId="0" fillId="0" borderId="0" xfId="0" applyNumberFormat="1" applyAlignment="1">
      <alignment horizontal="center"/>
    </xf>
    <xf numFmtId="0" fontId="0" fillId="0" borderId="3" xfId="0" applyBorder="1"/>
    <xf numFmtId="9" fontId="0" fillId="0" borderId="1" xfId="3" applyFont="1" applyBorder="1" applyAlignment="1">
      <alignment horizontal="center"/>
    </xf>
    <xf numFmtId="0" fontId="0" fillId="0" borderId="1" xfId="0" applyBorder="1"/>
    <xf numFmtId="164" fontId="0" fillId="0" borderId="1" xfId="0" applyNumberFormat="1" applyBorder="1" applyAlignment="1">
      <alignment horizontal="center"/>
    </xf>
    <xf numFmtId="0" fontId="0" fillId="4" borderId="1" xfId="0" applyFill="1" applyBorder="1" applyAlignment="1">
      <alignment horizontal="center"/>
    </xf>
    <xf numFmtId="0" fontId="1" fillId="0" borderId="1" xfId="0" applyFont="1" applyBorder="1" applyAlignment="1">
      <alignment horizontal="center"/>
    </xf>
    <xf numFmtId="164" fontId="1" fillId="0" borderId="1" xfId="0" applyNumberFormat="1" applyFont="1" applyBorder="1" applyAlignment="1">
      <alignment horizontal="center"/>
    </xf>
    <xf numFmtId="0" fontId="1" fillId="0" borderId="14" xfId="0" applyFont="1" applyBorder="1" applyAlignment="1">
      <alignment horizontal="center"/>
    </xf>
    <xf numFmtId="0" fontId="1" fillId="0" borderId="3" xfId="0" applyFont="1" applyBorder="1" applyAlignment="1">
      <alignment horizontal="center"/>
    </xf>
    <xf numFmtId="0" fontId="1" fillId="0" borderId="22" xfId="0" applyFont="1" applyBorder="1" applyAlignment="1">
      <alignment horizontal="center"/>
    </xf>
    <xf numFmtId="0" fontId="1" fillId="0" borderId="11" xfId="0" applyFont="1" applyBorder="1" applyAlignment="1">
      <alignment horizontal="center"/>
    </xf>
    <xf numFmtId="0" fontId="1" fillId="0" borderId="2" xfId="0" applyFont="1" applyBorder="1" applyAlignment="1">
      <alignment horizontal="center"/>
    </xf>
    <xf numFmtId="0" fontId="1" fillId="0" borderId="19" xfId="0" applyFont="1" applyBorder="1" applyAlignment="1">
      <alignment horizontal="center"/>
    </xf>
    <xf numFmtId="0" fontId="1" fillId="0" borderId="12" xfId="0" applyFont="1" applyBorder="1" applyAlignment="1">
      <alignment horizontal="center"/>
    </xf>
    <xf numFmtId="0" fontId="1" fillId="0" borderId="13" xfId="0" applyFont="1" applyBorder="1" applyAlignment="1">
      <alignment horizontal="center"/>
    </xf>
    <xf numFmtId="2" fontId="1" fillId="0" borderId="1" xfId="0" applyNumberFormat="1" applyFont="1" applyBorder="1" applyAlignment="1">
      <alignment horizontal="center"/>
    </xf>
    <xf numFmtId="2" fontId="0" fillId="0" borderId="1" xfId="0" applyNumberFormat="1" applyBorder="1" applyAlignment="1">
      <alignment horizontal="center"/>
    </xf>
    <xf numFmtId="0" fontId="0" fillId="0" borderId="0" xfId="0" applyAlignment="1">
      <alignment horizontal="left" indent="1"/>
    </xf>
    <xf numFmtId="0" fontId="2" fillId="3" borderId="1" xfId="0" applyFont="1" applyFill="1" applyBorder="1" applyAlignment="1">
      <alignment horizontal="center" vertical="center" wrapText="1"/>
    </xf>
    <xf numFmtId="2" fontId="0" fillId="0" borderId="0" xfId="0" applyNumberFormat="1" applyAlignment="1">
      <alignment horizontal="center"/>
    </xf>
    <xf numFmtId="0" fontId="0" fillId="4" borderId="2" xfId="0" applyFill="1" applyBorder="1" applyAlignment="1">
      <alignment horizontal="center"/>
    </xf>
    <xf numFmtId="0" fontId="0" fillId="0" borderId="3" xfId="0" applyBorder="1" applyAlignment="1">
      <alignment horizontal="left"/>
    </xf>
    <xf numFmtId="0" fontId="1" fillId="4" borderId="15" xfId="0" applyFont="1" applyFill="1" applyBorder="1"/>
    <xf numFmtId="1" fontId="1" fillId="0" borderId="1" xfId="0" applyNumberFormat="1" applyFont="1" applyBorder="1" applyAlignment="1">
      <alignment horizontal="center"/>
    </xf>
    <xf numFmtId="0" fontId="1" fillId="0" borderId="1" xfId="0" applyFont="1" applyBorder="1"/>
    <xf numFmtId="0" fontId="0" fillId="5" borderId="1" xfId="0" applyFill="1" applyBorder="1" applyAlignment="1">
      <alignment horizontal="center"/>
    </xf>
    <xf numFmtId="9" fontId="1" fillId="0" borderId="0" xfId="3" applyFont="1" applyBorder="1" applyAlignment="1">
      <alignment horizontal="center"/>
    </xf>
    <xf numFmtId="0" fontId="5" fillId="0" borderId="0" xfId="0" applyFont="1" applyAlignment="1">
      <alignment horizontal="center"/>
    </xf>
    <xf numFmtId="0" fontId="0" fillId="9" borderId="1" xfId="0" applyFill="1" applyBorder="1" applyAlignment="1">
      <alignment horizontal="center"/>
    </xf>
    <xf numFmtId="0" fontId="8" fillId="0" borderId="0" xfId="0" applyFont="1"/>
    <xf numFmtId="0" fontId="0" fillId="10" borderId="1" xfId="0" applyFill="1" applyBorder="1" applyAlignment="1">
      <alignment horizontal="center"/>
    </xf>
    <xf numFmtId="0" fontId="0" fillId="10" borderId="1" xfId="0" applyFill="1" applyBorder="1" applyAlignment="1">
      <alignment horizontal="left"/>
    </xf>
    <xf numFmtId="165" fontId="9" fillId="0" borderId="1" xfId="3" applyNumberFormat="1" applyFont="1" applyBorder="1" applyAlignment="1">
      <alignment horizontal="center"/>
    </xf>
    <xf numFmtId="0" fontId="1" fillId="4" borderId="16" xfId="0" applyFont="1" applyFill="1" applyBorder="1"/>
    <xf numFmtId="0" fontId="5" fillId="0" borderId="4" xfId="0" applyFont="1" applyBorder="1"/>
    <xf numFmtId="0" fontId="0" fillId="12" borderId="0" xfId="0" applyFill="1"/>
    <xf numFmtId="0" fontId="4" fillId="5" borderId="1" xfId="0" applyFont="1" applyFill="1" applyBorder="1" applyAlignment="1">
      <alignment horizontal="center"/>
    </xf>
    <xf numFmtId="0" fontId="15" fillId="0" borderId="0" xfId="0" applyFont="1" applyAlignment="1">
      <alignment vertical="center"/>
    </xf>
    <xf numFmtId="0" fontId="1" fillId="15" borderId="1" xfId="0" applyFont="1" applyFill="1" applyBorder="1" applyAlignment="1">
      <alignment horizontal="center" vertical="center"/>
    </xf>
    <xf numFmtId="0" fontId="1" fillId="5" borderId="1" xfId="0" applyFont="1" applyFill="1" applyBorder="1" applyAlignment="1">
      <alignment horizontal="center" vertical="center"/>
    </xf>
    <xf numFmtId="0" fontId="1" fillId="6" borderId="1" xfId="0" applyFont="1" applyFill="1" applyBorder="1" applyAlignment="1">
      <alignment horizontal="center" vertical="center"/>
    </xf>
    <xf numFmtId="0" fontId="0" fillId="0" borderId="2" xfId="0" applyBorder="1" applyAlignment="1">
      <alignment horizontal="center" vertical="center"/>
    </xf>
    <xf numFmtId="0" fontId="1" fillId="0" borderId="24" xfId="0" applyFont="1" applyBorder="1" applyAlignment="1">
      <alignment horizontal="center"/>
    </xf>
    <xf numFmtId="0" fontId="1" fillId="0" borderId="25" xfId="0" applyFont="1" applyBorder="1" applyAlignment="1">
      <alignment horizontal="center"/>
    </xf>
    <xf numFmtId="0" fontId="1" fillId="0" borderId="27" xfId="0" applyFont="1" applyBorder="1" applyAlignment="1">
      <alignment horizontal="center"/>
    </xf>
    <xf numFmtId="0" fontId="0" fillId="0" borderId="0" xfId="0" applyAlignment="1">
      <alignment vertical="center" wrapText="1"/>
    </xf>
    <xf numFmtId="2" fontId="0" fillId="0" borderId="0" xfId="0" applyNumberFormat="1" applyAlignment="1">
      <alignment horizontal="center" vertical="center"/>
    </xf>
    <xf numFmtId="2" fontId="4" fillId="5" borderId="1" xfId="0" applyNumberFormat="1" applyFont="1" applyFill="1" applyBorder="1" applyAlignment="1">
      <alignment horizont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18" borderId="1" xfId="0" applyFill="1" applyBorder="1" applyAlignment="1">
      <alignment horizontal="center" vertical="center"/>
    </xf>
    <xf numFmtId="0" fontId="0" fillId="0" borderId="0" xfId="0" applyAlignment="1">
      <alignment horizontal="left"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0" xfId="0" applyBorder="1" applyAlignment="1">
      <alignment horizontal="left" vertical="center"/>
    </xf>
    <xf numFmtId="0" fontId="0" fillId="0" borderId="10" xfId="0" applyBorder="1" applyAlignment="1">
      <alignment horizontal="center" vertical="center"/>
    </xf>
    <xf numFmtId="0" fontId="0" fillId="0" borderId="1" xfId="0"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4" xfId="0" applyBorder="1" applyAlignment="1">
      <alignment horizontal="left" vertical="center"/>
    </xf>
    <xf numFmtId="0" fontId="0" fillId="0" borderId="31" xfId="0" applyBorder="1" applyAlignment="1">
      <alignment horizontal="left" vertical="center"/>
    </xf>
    <xf numFmtId="0" fontId="0" fillId="0" borderId="32" xfId="0" applyBorder="1" applyAlignment="1">
      <alignment horizontal="left" vertical="center"/>
    </xf>
    <xf numFmtId="0" fontId="0" fillId="0" borderId="35" xfId="0" applyBorder="1" applyAlignment="1">
      <alignment horizontal="left" vertical="center"/>
    </xf>
    <xf numFmtId="0" fontId="11" fillId="19" borderId="17" xfId="0" applyFont="1" applyFill="1" applyBorder="1" applyAlignment="1">
      <alignment horizontal="center" vertical="center"/>
    </xf>
    <xf numFmtId="0" fontId="11" fillId="19" borderId="15" xfId="0" applyFont="1" applyFill="1" applyBorder="1" applyAlignment="1">
      <alignment horizontal="center" vertical="center"/>
    </xf>
    <xf numFmtId="0" fontId="11" fillId="19" borderId="18" xfId="0" applyFont="1" applyFill="1" applyBorder="1" applyAlignment="1">
      <alignment horizontal="center" vertical="center"/>
    </xf>
    <xf numFmtId="0" fontId="0" fillId="18" borderId="30" xfId="0" applyFill="1" applyBorder="1" applyAlignment="1">
      <alignment horizontal="center" vertical="center"/>
    </xf>
    <xf numFmtId="0" fontId="0" fillId="18" borderId="34" xfId="0" applyFill="1" applyBorder="1" applyAlignment="1">
      <alignment horizontal="center" vertical="center"/>
    </xf>
    <xf numFmtId="0" fontId="0" fillId="17" borderId="30" xfId="0" applyFill="1" applyBorder="1" applyAlignment="1">
      <alignment horizontal="center" vertical="center"/>
    </xf>
    <xf numFmtId="0" fontId="0" fillId="17" borderId="34" xfId="0" applyFill="1" applyBorder="1" applyAlignment="1">
      <alignment horizontal="center" vertical="center"/>
    </xf>
    <xf numFmtId="0" fontId="0" fillId="16" borderId="30" xfId="0" applyFill="1" applyBorder="1" applyAlignment="1">
      <alignment horizontal="center" vertical="center"/>
    </xf>
    <xf numFmtId="0" fontId="0" fillId="0" borderId="38" xfId="0" applyBorder="1" applyAlignment="1">
      <alignment horizontal="center" vertical="center"/>
    </xf>
    <xf numFmtId="0" fontId="0" fillId="16" borderId="2" xfId="0" applyFill="1" applyBorder="1" applyAlignment="1">
      <alignment horizontal="center" vertical="center"/>
    </xf>
    <xf numFmtId="0" fontId="0" fillId="0" borderId="2" xfId="0" applyBorder="1" applyAlignment="1">
      <alignment horizontal="left" vertical="center"/>
    </xf>
    <xf numFmtId="0" fontId="0" fillId="0" borderId="39" xfId="0" applyBorder="1" applyAlignment="1">
      <alignment horizontal="left" vertical="center"/>
    </xf>
    <xf numFmtId="0" fontId="0" fillId="0" borderId="17" xfId="0" applyBorder="1" applyAlignment="1">
      <alignment horizontal="center" vertical="center"/>
    </xf>
    <xf numFmtId="0" fontId="16" fillId="0" borderId="15" xfId="0" applyFont="1" applyBorder="1" applyAlignment="1">
      <alignment horizontal="center" vertical="center"/>
    </xf>
    <xf numFmtId="0" fontId="0" fillId="0" borderId="15" xfId="0" applyBorder="1" applyAlignment="1">
      <alignment horizontal="left" vertical="center"/>
    </xf>
    <xf numFmtId="0" fontId="0" fillId="0" borderId="15" xfId="0" applyBorder="1" applyAlignment="1">
      <alignment horizontal="center" vertical="center"/>
    </xf>
    <xf numFmtId="0" fontId="0" fillId="0" borderId="18" xfId="0" applyBorder="1" applyAlignment="1">
      <alignment horizontal="left" vertical="center"/>
    </xf>
    <xf numFmtId="1" fontId="4" fillId="18" borderId="1" xfId="0" applyNumberFormat="1" applyFont="1" applyFill="1" applyBorder="1" applyAlignment="1">
      <alignment horizontal="center" vertical="center"/>
    </xf>
    <xf numFmtId="1" fontId="4" fillId="0" borderId="1" xfId="0" applyNumberFormat="1" applyFont="1" applyBorder="1" applyAlignment="1">
      <alignment horizontal="center" vertical="center"/>
    </xf>
    <xf numFmtId="2" fontId="4" fillId="18" borderId="1" xfId="0" applyNumberFormat="1" applyFont="1" applyFill="1" applyBorder="1" applyAlignment="1">
      <alignment horizontal="center" vertical="center"/>
    </xf>
    <xf numFmtId="9" fontId="4" fillId="18" borderId="1" xfId="3" applyFont="1" applyFill="1" applyBorder="1" applyAlignment="1">
      <alignment horizontal="center" vertical="center"/>
    </xf>
    <xf numFmtId="9" fontId="4" fillId="18" borderId="1" xfId="0" applyNumberFormat="1" applyFont="1" applyFill="1" applyBorder="1" applyAlignment="1">
      <alignment horizontal="center" vertical="center"/>
    </xf>
    <xf numFmtId="2" fontId="12" fillId="6" borderId="1" xfId="0" applyNumberFormat="1" applyFont="1" applyFill="1" applyBorder="1" applyAlignment="1">
      <alignment horizontal="center"/>
    </xf>
    <xf numFmtId="1" fontId="12" fillId="19" borderId="1" xfId="0" applyNumberFormat="1" applyFont="1" applyFill="1" applyBorder="1" applyAlignment="1">
      <alignment horizontal="center"/>
    </xf>
    <xf numFmtId="0" fontId="4" fillId="0" borderId="1" xfId="0" applyFont="1" applyBorder="1" applyAlignment="1">
      <alignment horizontal="center"/>
    </xf>
    <xf numFmtId="2" fontId="4" fillId="17" borderId="1" xfId="0" applyNumberFormat="1" applyFont="1" applyFill="1" applyBorder="1" applyAlignment="1">
      <alignment horizontal="center"/>
    </xf>
    <xf numFmtId="9" fontId="4" fillId="17" borderId="1" xfId="3" applyFont="1" applyFill="1" applyBorder="1" applyAlignment="1">
      <alignment horizontal="center"/>
    </xf>
    <xf numFmtId="9" fontId="4" fillId="17" borderId="1" xfId="0" applyNumberFormat="1" applyFont="1" applyFill="1" applyBorder="1" applyAlignment="1">
      <alignment horizontal="center"/>
    </xf>
    <xf numFmtId="2" fontId="4" fillId="16" borderId="1" xfId="0" applyNumberFormat="1" applyFont="1" applyFill="1" applyBorder="1" applyAlignment="1">
      <alignment horizontal="center"/>
    </xf>
    <xf numFmtId="9" fontId="4" fillId="16" borderId="1" xfId="3" applyFont="1" applyFill="1" applyBorder="1" applyAlignment="1">
      <alignment horizontal="center"/>
    </xf>
    <xf numFmtId="9" fontId="4" fillId="16" borderId="1" xfId="0" applyNumberFormat="1" applyFont="1" applyFill="1" applyBorder="1" applyAlignment="1">
      <alignment horizontal="center"/>
    </xf>
    <xf numFmtId="2" fontId="12" fillId="15" borderId="1" xfId="0" applyNumberFormat="1" applyFont="1" applyFill="1" applyBorder="1" applyAlignment="1">
      <alignment horizontal="center"/>
    </xf>
    <xf numFmtId="1" fontId="12" fillId="19" borderId="1" xfId="0" applyNumberFormat="1" applyFont="1" applyFill="1" applyBorder="1" applyAlignment="1">
      <alignment horizontal="right"/>
    </xf>
    <xf numFmtId="0" fontId="12" fillId="19" borderId="1" xfId="0" applyFont="1" applyFill="1" applyBorder="1" applyAlignment="1">
      <alignment horizontal="left"/>
    </xf>
    <xf numFmtId="0" fontId="11" fillId="19" borderId="40" xfId="0" applyFont="1" applyFill="1" applyBorder="1" applyAlignment="1">
      <alignment horizontal="center" vertical="center" wrapText="1"/>
    </xf>
    <xf numFmtId="0" fontId="11" fillId="19" borderId="41" xfId="0" applyFont="1" applyFill="1" applyBorder="1" applyAlignment="1">
      <alignment horizontal="center" vertical="center" wrapText="1"/>
    </xf>
    <xf numFmtId="0" fontId="11" fillId="19" borderId="42" xfId="0" applyFont="1" applyFill="1" applyBorder="1" applyAlignment="1">
      <alignment horizontal="center" vertical="center" wrapText="1"/>
    </xf>
    <xf numFmtId="0" fontId="4" fillId="16" borderId="1" xfId="0" applyFont="1" applyFill="1" applyBorder="1" applyAlignment="1">
      <alignment horizontal="center"/>
    </xf>
    <xf numFmtId="0" fontId="4" fillId="17" borderId="1" xfId="0" applyFont="1" applyFill="1" applyBorder="1" applyAlignment="1">
      <alignment horizontal="center"/>
    </xf>
    <xf numFmtId="0" fontId="0" fillId="0" borderId="43" xfId="0" applyBorder="1"/>
    <xf numFmtId="0" fontId="14" fillId="0" borderId="44" xfId="0" applyFont="1" applyBorder="1" applyAlignment="1">
      <alignment horizontal="left"/>
    </xf>
    <xf numFmtId="0" fontId="0" fillId="0" borderId="44" xfId="0" applyBorder="1"/>
    <xf numFmtId="0" fontId="0" fillId="0" borderId="45" xfId="0" applyBorder="1"/>
    <xf numFmtId="0" fontId="0" fillId="0" borderId="5" xfId="0" applyBorder="1"/>
    <xf numFmtId="0" fontId="0" fillId="0" borderId="6" xfId="0" applyBorder="1"/>
    <xf numFmtId="0" fontId="0" fillId="0" borderId="46" xfId="0" applyBorder="1"/>
    <xf numFmtId="0" fontId="0" fillId="0" borderId="47" xfId="0" applyBorder="1"/>
    <xf numFmtId="0" fontId="0" fillId="0" borderId="48" xfId="0" applyBorder="1"/>
    <xf numFmtId="0" fontId="12" fillId="14" borderId="0" xfId="0" applyFont="1" applyFill="1"/>
    <xf numFmtId="2" fontId="0" fillId="0" borderId="0" xfId="0" applyNumberFormat="1" applyAlignment="1">
      <alignment vertical="center"/>
    </xf>
    <xf numFmtId="2" fontId="0" fillId="20" borderId="1" xfId="0" applyNumberFormat="1" applyFill="1" applyBorder="1" applyAlignment="1">
      <alignment horizontal="center" vertical="center"/>
    </xf>
    <xf numFmtId="2" fontId="0" fillId="18" borderId="1" xfId="0" applyNumberFormat="1" applyFill="1" applyBorder="1" applyAlignment="1">
      <alignment horizontal="center" vertical="center"/>
    </xf>
    <xf numFmtId="2" fontId="0" fillId="17" borderId="1" xfId="0" applyNumberFormat="1" applyFill="1" applyBorder="1" applyAlignment="1">
      <alignment horizontal="center" vertical="center"/>
    </xf>
    <xf numFmtId="2" fontId="0" fillId="16" borderId="1" xfId="0" applyNumberFormat="1" applyFill="1" applyBorder="1" applyAlignment="1">
      <alignment horizontal="center" vertical="center"/>
    </xf>
    <xf numFmtId="0" fontId="0" fillId="0" borderId="1" xfId="0" applyBorder="1" applyAlignment="1">
      <alignment vertical="center"/>
    </xf>
    <xf numFmtId="2" fontId="0" fillId="0" borderId="52" xfId="0" applyNumberFormat="1" applyBorder="1" applyAlignment="1">
      <alignment vertical="center"/>
    </xf>
    <xf numFmtId="2" fontId="19" fillId="0" borderId="0" xfId="0" applyNumberFormat="1" applyFont="1" applyAlignment="1">
      <alignment horizontal="center" vertical="center"/>
    </xf>
    <xf numFmtId="2" fontId="16" fillId="0" borderId="1" xfId="0" applyNumberFormat="1" applyFont="1" applyBorder="1" applyAlignment="1">
      <alignment horizontal="center" vertical="center"/>
    </xf>
    <xf numFmtId="2" fontId="16" fillId="0" borderId="0" xfId="0" applyNumberFormat="1" applyFont="1"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wrapText="1"/>
    </xf>
    <xf numFmtId="1" fontId="0" fillId="0" borderId="1" xfId="0" applyNumberFormat="1" applyBorder="1" applyAlignment="1">
      <alignment horizontal="center"/>
    </xf>
    <xf numFmtId="0" fontId="12" fillId="14" borderId="0" xfId="0" applyFont="1" applyFill="1" applyAlignment="1">
      <alignment horizontal="center"/>
    </xf>
    <xf numFmtId="2" fontId="4" fillId="0" borderId="0" xfId="0" applyNumberFormat="1" applyFont="1" applyAlignment="1">
      <alignment horizontal="center" vertical="center"/>
    </xf>
    <xf numFmtId="0" fontId="24" fillId="0" borderId="1" xfId="0" applyFont="1" applyBorder="1" applyAlignment="1">
      <alignment horizontal="center" vertical="center" wrapText="1"/>
    </xf>
    <xf numFmtId="0" fontId="24" fillId="0" borderId="1" xfId="0" applyFont="1" applyBorder="1" applyAlignment="1">
      <alignment horizontal="center" vertical="center"/>
    </xf>
    <xf numFmtId="0" fontId="11" fillId="19" borderId="63" xfId="0" applyFont="1" applyFill="1" applyBorder="1" applyAlignment="1">
      <alignment horizontal="center" vertical="center" wrapText="1"/>
    </xf>
    <xf numFmtId="2" fontId="21" fillId="0" borderId="62" xfId="0" applyNumberFormat="1" applyFont="1" applyBorder="1" applyAlignment="1">
      <alignment horizontal="center" vertical="center" wrapText="1"/>
    </xf>
    <xf numFmtId="0" fontId="11" fillId="15" borderId="63" xfId="0" applyFont="1" applyFill="1" applyBorder="1" applyAlignment="1">
      <alignment horizontal="center" vertical="center" wrapText="1"/>
    </xf>
    <xf numFmtId="0" fontId="2" fillId="5" borderId="63" xfId="0" applyFont="1" applyFill="1" applyBorder="1" applyAlignment="1">
      <alignment horizontal="center" vertical="center" wrapText="1"/>
    </xf>
    <xf numFmtId="0" fontId="11" fillId="21" borderId="63" xfId="0" applyFont="1" applyFill="1" applyBorder="1" applyAlignment="1">
      <alignment horizontal="center" vertical="center" wrapText="1"/>
    </xf>
    <xf numFmtId="0" fontId="0" fillId="22" borderId="19" xfId="0" applyFill="1" applyBorder="1" applyAlignment="1">
      <alignment vertical="center"/>
    </xf>
    <xf numFmtId="0" fontId="0" fillId="22" borderId="54" xfId="0" applyFill="1" applyBorder="1" applyAlignment="1">
      <alignment vertical="center"/>
    </xf>
    <xf numFmtId="0" fontId="0" fillId="22" borderId="37" xfId="0" applyFill="1" applyBorder="1" applyAlignment="1">
      <alignment vertical="center"/>
    </xf>
    <xf numFmtId="0" fontId="0" fillId="22" borderId="24" xfId="0" applyFill="1" applyBorder="1" applyAlignment="1">
      <alignment vertical="center"/>
    </xf>
    <xf numFmtId="0" fontId="0" fillId="22" borderId="0" xfId="0" applyFill="1" applyAlignment="1">
      <alignment vertical="center"/>
    </xf>
    <xf numFmtId="0" fontId="0" fillId="22" borderId="27" xfId="0" applyFill="1" applyBorder="1" applyAlignment="1">
      <alignment vertical="center"/>
    </xf>
    <xf numFmtId="0" fontId="0" fillId="22" borderId="0" xfId="0" applyFill="1" applyAlignment="1">
      <alignment horizontal="center" vertical="center" wrapText="1"/>
    </xf>
    <xf numFmtId="0" fontId="0" fillId="22" borderId="27" xfId="0" applyFill="1" applyBorder="1" applyAlignment="1">
      <alignment horizontal="center" vertical="center" wrapText="1"/>
    </xf>
    <xf numFmtId="2" fontId="21" fillId="22" borderId="62" xfId="0" applyNumberFormat="1" applyFont="1" applyFill="1" applyBorder="1" applyAlignment="1">
      <alignment horizontal="center" vertical="center" wrapText="1"/>
    </xf>
    <xf numFmtId="0" fontId="1" fillId="22" borderId="0" xfId="0" applyFont="1" applyFill="1" applyAlignment="1">
      <alignment horizontal="center" vertical="center" wrapText="1"/>
    </xf>
    <xf numFmtId="0" fontId="1" fillId="22" borderId="27" xfId="0" applyFont="1" applyFill="1" applyBorder="1" applyAlignment="1">
      <alignment horizontal="center" vertical="center" wrapText="1"/>
    </xf>
    <xf numFmtId="0" fontId="0" fillId="22" borderId="24" xfId="0" applyFill="1" applyBorder="1" applyAlignment="1">
      <alignment horizontal="center" vertical="center"/>
    </xf>
    <xf numFmtId="0" fontId="0" fillId="22" borderId="0" xfId="0" applyFill="1" applyAlignment="1">
      <alignment horizontal="center" vertical="center"/>
    </xf>
    <xf numFmtId="0" fontId="0" fillId="22" borderId="22" xfId="0" applyFill="1" applyBorder="1" applyAlignment="1">
      <alignment vertical="center"/>
    </xf>
    <xf numFmtId="0" fontId="0" fillId="22" borderId="36" xfId="0" applyFill="1" applyBorder="1" applyAlignment="1">
      <alignment vertical="center"/>
    </xf>
    <xf numFmtId="0" fontId="0" fillId="22" borderId="64" xfId="0" applyFill="1" applyBorder="1" applyAlignment="1">
      <alignment vertical="center"/>
    </xf>
    <xf numFmtId="0" fontId="11" fillId="19" borderId="1" xfId="0" applyFont="1" applyFill="1" applyBorder="1" applyAlignment="1">
      <alignment horizontal="center" vertical="center"/>
    </xf>
    <xf numFmtId="0" fontId="12" fillId="19" borderId="1" xfId="0" applyFont="1" applyFill="1" applyBorder="1" applyAlignment="1">
      <alignment horizontal="center"/>
    </xf>
    <xf numFmtId="1" fontId="4" fillId="0" borderId="13" xfId="0" applyNumberFormat="1" applyFont="1" applyBorder="1" applyAlignment="1">
      <alignment horizontal="center" vertical="center"/>
    </xf>
    <xf numFmtId="1" fontId="4" fillId="18" borderId="13" xfId="0" applyNumberFormat="1" applyFont="1" applyFill="1" applyBorder="1" applyAlignment="1">
      <alignment horizontal="center" vertical="center"/>
    </xf>
    <xf numFmtId="0" fontId="12" fillId="19" borderId="1" xfId="0" applyFont="1" applyFill="1" applyBorder="1"/>
    <xf numFmtId="0" fontId="26" fillId="0" borderId="1" xfId="0" applyFont="1" applyBorder="1" applyAlignment="1">
      <alignment horizontal="center" vertical="center"/>
    </xf>
    <xf numFmtId="0" fontId="26" fillId="0" borderId="1" xfId="0" applyFont="1" applyBorder="1" applyAlignment="1">
      <alignment horizontal="left" vertical="center"/>
    </xf>
    <xf numFmtId="0" fontId="0" fillId="22" borderId="0" xfId="0" applyFill="1"/>
    <xf numFmtId="1" fontId="1" fillId="22" borderId="1" xfId="0" applyNumberFormat="1" applyFont="1" applyFill="1" applyBorder="1" applyAlignment="1">
      <alignment horizontal="center"/>
    </xf>
    <xf numFmtId="2" fontId="0" fillId="22" borderId="1" xfId="0" applyNumberFormat="1" applyFill="1" applyBorder="1" applyAlignment="1">
      <alignment horizontal="center" vertical="center"/>
    </xf>
    <xf numFmtId="2" fontId="0" fillId="22" borderId="1" xfId="0" applyNumberFormat="1" applyFill="1" applyBorder="1" applyAlignment="1">
      <alignment horizontal="center"/>
    </xf>
    <xf numFmtId="0" fontId="12" fillId="14" borderId="1" xfId="0" applyFont="1" applyFill="1" applyBorder="1"/>
    <xf numFmtId="0" fontId="12" fillId="14" borderId="1" xfId="0" applyFont="1" applyFill="1" applyBorder="1" applyAlignment="1">
      <alignment horizontal="center"/>
    </xf>
    <xf numFmtId="0" fontId="11" fillId="19" borderId="1" xfId="0" applyFont="1" applyFill="1" applyBorder="1" applyAlignment="1">
      <alignment horizontal="center" vertical="center" wrapText="1"/>
    </xf>
    <xf numFmtId="0" fontId="11" fillId="19" borderId="66" xfId="0" applyFont="1" applyFill="1" applyBorder="1" applyAlignment="1">
      <alignment horizontal="center" vertical="center" wrapText="1"/>
    </xf>
    <xf numFmtId="0" fontId="26" fillId="0" borderId="1" xfId="0" applyFont="1" applyBorder="1" applyAlignment="1"/>
    <xf numFmtId="0" fontId="0" fillId="0" borderId="1" xfId="0" applyBorder="1" applyAlignment="1">
      <alignment horizontal="center" vertical="center"/>
    </xf>
    <xf numFmtId="0" fontId="0" fillId="0" borderId="0" xfId="0" applyAlignment="1">
      <alignment horizontal="center"/>
    </xf>
    <xf numFmtId="0" fontId="0" fillId="0" borderId="0" xfId="0" applyAlignment="1">
      <alignment wrapText="1"/>
    </xf>
    <xf numFmtId="1" fontId="0" fillId="23" borderId="0" xfId="0" applyNumberFormat="1" applyFill="1" applyAlignment="1">
      <alignment horizontal="center" wrapText="1"/>
    </xf>
    <xf numFmtId="0" fontId="0" fillId="0" borderId="0" xfId="0" applyAlignment="1">
      <alignment horizontal="center" wrapText="1"/>
    </xf>
    <xf numFmtId="0" fontId="0" fillId="24" borderId="1" xfId="0" applyFill="1" applyBorder="1" applyAlignment="1">
      <alignment horizontal="center" vertical="center" wrapText="1"/>
    </xf>
    <xf numFmtId="1" fontId="0" fillId="24" borderId="1" xfId="0" applyNumberFormat="1" applyFill="1" applyBorder="1" applyAlignment="1">
      <alignment horizontal="center" vertical="center" wrapText="1"/>
    </xf>
    <xf numFmtId="0" fontId="0" fillId="12" borderId="0" xfId="0" applyFill="1" applyAlignment="1">
      <alignment horizontal="center"/>
    </xf>
    <xf numFmtId="0" fontId="0" fillId="24" borderId="3" xfId="0" applyFill="1" applyBorder="1" applyAlignment="1">
      <alignment horizontal="center" vertical="center" wrapText="1"/>
    </xf>
    <xf numFmtId="0" fontId="2" fillId="24" borderId="3" xfId="0" applyFont="1" applyFill="1" applyBorder="1" applyAlignment="1">
      <alignment horizontal="center" vertical="center" wrapText="1"/>
    </xf>
    <xf numFmtId="2" fontId="0" fillId="24" borderId="3" xfId="0" applyNumberFormat="1" applyFill="1" applyBorder="1" applyAlignment="1">
      <alignment horizontal="center" vertical="center" wrapText="1"/>
    </xf>
    <xf numFmtId="0" fontId="2" fillId="24" borderId="1" xfId="0" applyFont="1" applyFill="1" applyBorder="1" applyAlignment="1">
      <alignment horizontal="center" vertical="center" wrapText="1"/>
    </xf>
    <xf numFmtId="2" fontId="0" fillId="24" borderId="1" xfId="0" applyNumberFormat="1" applyFill="1" applyBorder="1" applyAlignment="1">
      <alignment horizontal="center" vertical="center" wrapText="1"/>
    </xf>
    <xf numFmtId="0" fontId="0" fillId="25" borderId="1" xfId="0" applyFill="1" applyBorder="1" applyAlignment="1">
      <alignment horizontal="center" vertical="center"/>
    </xf>
    <xf numFmtId="0" fontId="0" fillId="0" borderId="1" xfId="0" applyBorder="1" applyAlignment="1">
      <alignment vertical="center" wrapText="1"/>
    </xf>
    <xf numFmtId="0" fontId="0" fillId="0" borderId="1" xfId="0" applyBorder="1" applyAlignment="1">
      <alignment horizontal="center" vertical="center" wrapText="1"/>
    </xf>
    <xf numFmtId="164" fontId="0" fillId="0" borderId="1" xfId="0" applyNumberFormat="1" applyBorder="1" applyAlignment="1">
      <alignment horizontal="center" vertical="center"/>
    </xf>
    <xf numFmtId="0" fontId="0" fillId="5" borderId="1" xfId="0" applyFill="1" applyBorder="1" applyAlignment="1">
      <alignment horizontal="center" vertical="center"/>
    </xf>
    <xf numFmtId="0" fontId="0" fillId="25" borderId="1" xfId="0" applyFill="1" applyBorder="1" applyAlignment="1">
      <alignment vertical="center"/>
    </xf>
    <xf numFmtId="0" fontId="0" fillId="25" borderId="1" xfId="0" applyFill="1" applyBorder="1" applyAlignment="1">
      <alignment vertical="center" wrapText="1"/>
    </xf>
    <xf numFmtId="0" fontId="0" fillId="25" borderId="1" xfId="0" applyFill="1" applyBorder="1" applyAlignment="1">
      <alignment horizontal="center" vertical="center" wrapText="1"/>
    </xf>
    <xf numFmtId="1" fontId="0" fillId="25" borderId="1" xfId="0" applyNumberFormat="1" applyFill="1" applyBorder="1" applyAlignment="1">
      <alignment horizontal="center" vertical="center" wrapText="1"/>
    </xf>
    <xf numFmtId="2" fontId="1" fillId="5" borderId="1" xfId="0" applyNumberFormat="1" applyFont="1" applyFill="1" applyBorder="1" applyAlignment="1">
      <alignment horizontal="center" vertical="center"/>
    </xf>
    <xf numFmtId="164" fontId="0" fillId="25" borderId="1" xfId="0" applyNumberFormat="1" applyFill="1" applyBorder="1" applyAlignment="1">
      <alignment horizontal="center" vertical="center"/>
    </xf>
    <xf numFmtId="2" fontId="0" fillId="25" borderId="1" xfId="0" applyNumberFormat="1" applyFill="1" applyBorder="1" applyAlignment="1">
      <alignment horizontal="center" vertical="center"/>
    </xf>
    <xf numFmtId="0" fontId="0" fillId="0" borderId="13" xfId="0" applyBorder="1" applyAlignment="1">
      <alignment vertical="center"/>
    </xf>
    <xf numFmtId="0" fontId="0" fillId="0" borderId="13" xfId="0" applyBorder="1" applyAlignment="1">
      <alignment horizontal="center" vertical="center"/>
    </xf>
    <xf numFmtId="0" fontId="0" fillId="0" borderId="1" xfId="0" applyBorder="1" applyAlignment="1">
      <alignment wrapText="1"/>
    </xf>
    <xf numFmtId="0" fontId="0" fillId="0" borderId="1" xfId="0" applyBorder="1" applyAlignment="1">
      <alignment horizontal="center" wrapText="1"/>
    </xf>
    <xf numFmtId="0" fontId="16" fillId="0" borderId="1" xfId="0" applyFont="1" applyBorder="1" applyAlignment="1">
      <alignment vertical="center"/>
    </xf>
    <xf numFmtId="0" fontId="0" fillId="25" borderId="13" xfId="0" applyFill="1" applyBorder="1" applyAlignment="1">
      <alignment vertical="center"/>
    </xf>
    <xf numFmtId="0" fontId="26" fillId="0" borderId="1" xfId="0" applyFont="1" applyBorder="1" applyAlignment="1">
      <alignment vertical="center"/>
    </xf>
    <xf numFmtId="1" fontId="0" fillId="0" borderId="0" xfId="0" applyNumberFormat="1" applyAlignment="1">
      <alignment horizontal="center" wrapText="1"/>
    </xf>
    <xf numFmtId="0" fontId="12" fillId="26" borderId="0" xfId="0" applyFont="1" applyFill="1"/>
    <xf numFmtId="0" fontId="12" fillId="26" borderId="0" xfId="0" applyFont="1" applyFill="1" applyAlignment="1">
      <alignment horizontal="center" vertical="center"/>
    </xf>
    <xf numFmtId="1" fontId="12" fillId="26" borderId="0" xfId="0" applyNumberFormat="1" applyFont="1" applyFill="1" applyAlignment="1">
      <alignment horizontal="center" vertical="center"/>
    </xf>
    <xf numFmtId="0" fontId="11" fillId="26" borderId="69" xfId="0" applyFont="1" applyFill="1" applyBorder="1" applyAlignment="1">
      <alignment horizontal="center" vertical="center"/>
    </xf>
    <xf numFmtId="0" fontId="11" fillId="26" borderId="53" xfId="0" applyFont="1" applyFill="1" applyBorder="1" applyAlignment="1">
      <alignment horizontal="center" vertical="center"/>
    </xf>
    <xf numFmtId="1" fontId="12" fillId="26" borderId="55" xfId="0" applyNumberFormat="1" applyFont="1" applyFill="1" applyBorder="1" applyAlignment="1">
      <alignment horizontal="center" vertical="center"/>
    </xf>
    <xf numFmtId="0" fontId="12" fillId="26" borderId="74" xfId="0" applyFont="1" applyFill="1" applyBorder="1" applyAlignment="1">
      <alignment horizontal="center" vertical="center"/>
    </xf>
    <xf numFmtId="0" fontId="12" fillId="26" borderId="55" xfId="0" applyFont="1" applyFill="1" applyBorder="1" applyAlignment="1">
      <alignment horizontal="center" vertical="center"/>
    </xf>
    <xf numFmtId="0" fontId="12" fillId="26" borderId="0" xfId="0" applyFont="1" applyFill="1" applyAlignment="1">
      <alignment horizontal="center"/>
    </xf>
    <xf numFmtId="0" fontId="12" fillId="26" borderId="0" xfId="0" applyFont="1" applyFill="1" applyAlignment="1">
      <alignment horizontal="left"/>
    </xf>
    <xf numFmtId="0" fontId="12" fillId="26" borderId="55" xfId="0" applyFont="1" applyFill="1" applyBorder="1" applyAlignment="1">
      <alignment horizontal="center" vertical="center" wrapText="1"/>
    </xf>
    <xf numFmtId="0" fontId="12" fillId="26" borderId="55" xfId="0" applyFont="1" applyFill="1" applyBorder="1" applyAlignment="1">
      <alignment horizontal="center"/>
    </xf>
    <xf numFmtId="0" fontId="12" fillId="26" borderId="69" xfId="0" applyFont="1" applyFill="1" applyBorder="1" applyAlignment="1">
      <alignment horizontal="center" vertical="center" wrapText="1"/>
    </xf>
    <xf numFmtId="0" fontId="12" fillId="26" borderId="53" xfId="0" applyFont="1" applyFill="1" applyBorder="1" applyAlignment="1">
      <alignment horizontal="center" vertical="center" wrapText="1"/>
    </xf>
    <xf numFmtId="0" fontId="16" fillId="26" borderId="69" xfId="0" applyFont="1" applyFill="1" applyBorder="1" applyAlignment="1">
      <alignment horizontal="center" vertical="center" wrapText="1"/>
    </xf>
    <xf numFmtId="0" fontId="16" fillId="26" borderId="53" xfId="0" applyFont="1" applyFill="1" applyBorder="1" applyAlignment="1">
      <alignment horizontal="center" vertical="center" wrapText="1"/>
    </xf>
    <xf numFmtId="1" fontId="16" fillId="26" borderId="55" xfId="0" applyNumberFormat="1" applyFont="1" applyFill="1" applyBorder="1" applyAlignment="1">
      <alignment horizontal="center" vertical="center"/>
    </xf>
    <xf numFmtId="0" fontId="16" fillId="26" borderId="74" xfId="0" applyFont="1" applyFill="1" applyBorder="1" applyAlignment="1">
      <alignment horizontal="center" vertical="center"/>
    </xf>
    <xf numFmtId="0" fontId="16" fillId="26" borderId="55" xfId="0" applyFont="1" applyFill="1" applyBorder="1" applyAlignment="1">
      <alignment horizontal="center" vertical="center"/>
    </xf>
    <xf numFmtId="1" fontId="0" fillId="22" borderId="0" xfId="0" applyNumberFormat="1" applyFill="1" applyAlignment="1">
      <alignment horizontal="center" vertical="center"/>
    </xf>
    <xf numFmtId="0" fontId="0" fillId="22" borderId="0" xfId="0" applyFill="1" applyAlignment="1">
      <alignment horizontal="left"/>
    </xf>
    <xf numFmtId="1" fontId="0" fillId="0" borderId="1" xfId="0" applyNumberFormat="1" applyBorder="1"/>
    <xf numFmtId="0" fontId="26" fillId="0" borderId="1" xfId="0" applyFont="1" applyBorder="1" applyAlignment="1">
      <alignment horizontal="left" vertical="top" wrapText="1"/>
    </xf>
    <xf numFmtId="0" fontId="38" fillId="0" borderId="1" xfId="0" applyFont="1" applyFill="1" applyBorder="1" applyAlignment="1">
      <alignment horizontal="left" vertical="top" wrapText="1"/>
    </xf>
    <xf numFmtId="0" fontId="31" fillId="0" borderId="1" xfId="0" applyFont="1" applyBorder="1" applyAlignment="1">
      <alignment horizontal="center" vertical="center" wrapText="1"/>
    </xf>
    <xf numFmtId="0" fontId="31" fillId="0" borderId="0" xfId="0" applyFont="1" applyBorder="1" applyAlignment="1">
      <alignment vertical="center"/>
    </xf>
    <xf numFmtId="0" fontId="31" fillId="0" borderId="0" xfId="0" applyFont="1" applyBorder="1" applyAlignment="1">
      <alignment horizontal="center" vertical="center"/>
    </xf>
    <xf numFmtId="1" fontId="31" fillId="0" borderId="0" xfId="0" applyNumberFormat="1" applyFont="1" applyBorder="1" applyAlignment="1">
      <alignment horizontal="center" vertical="center"/>
    </xf>
    <xf numFmtId="0" fontId="12" fillId="26" borderId="55" xfId="0" applyFont="1" applyFill="1" applyBorder="1" applyAlignment="1">
      <alignment horizontal="center" vertical="center"/>
    </xf>
    <xf numFmtId="0" fontId="26" fillId="0" borderId="1" xfId="0" applyFont="1" applyFill="1" applyBorder="1" applyAlignment="1">
      <alignment horizontal="left" vertical="top" wrapText="1"/>
    </xf>
    <xf numFmtId="0" fontId="0" fillId="0" borderId="1" xfId="0" applyBorder="1" applyAlignment="1">
      <alignment horizontal="center" vertical="center"/>
    </xf>
    <xf numFmtId="2" fontId="0" fillId="0" borderId="75" xfId="0" applyNumberFormat="1" applyBorder="1" applyAlignment="1">
      <alignment horizontal="center" vertical="center"/>
    </xf>
    <xf numFmtId="2" fontId="0" fillId="0" borderId="76" xfId="0" applyNumberFormat="1" applyBorder="1" applyAlignment="1">
      <alignment horizontal="center" vertical="center"/>
    </xf>
    <xf numFmtId="2" fontId="13" fillId="11" borderId="67" xfId="0" applyNumberFormat="1" applyFont="1" applyFill="1" applyBorder="1" applyAlignment="1">
      <alignment horizontal="center" vertical="center" wrapText="1"/>
    </xf>
    <xf numFmtId="2" fontId="13" fillId="13" borderId="69" xfId="0" applyNumberFormat="1" applyFont="1" applyFill="1" applyBorder="1" applyAlignment="1">
      <alignment horizontal="center" vertical="center" wrapText="1"/>
    </xf>
    <xf numFmtId="2" fontId="18" fillId="5" borderId="56" xfId="0" applyNumberFormat="1" applyFont="1" applyFill="1" applyBorder="1" applyAlignment="1">
      <alignment horizontal="center" vertical="center" wrapText="1"/>
    </xf>
    <xf numFmtId="2" fontId="13" fillId="2" borderId="78" xfId="0" applyNumberFormat="1" applyFont="1" applyFill="1" applyBorder="1" applyAlignment="1">
      <alignment horizontal="center" vertical="center" wrapText="1"/>
    </xf>
    <xf numFmtId="2" fontId="13" fillId="19" borderId="79" xfId="0" applyNumberFormat="1" applyFont="1" applyFill="1" applyBorder="1" applyAlignment="1">
      <alignment horizontal="center" vertical="center"/>
    </xf>
    <xf numFmtId="2" fontId="20" fillId="18" borderId="2" xfId="0" applyNumberFormat="1" applyFont="1" applyFill="1" applyBorder="1" applyAlignment="1">
      <alignment horizontal="center" vertical="center"/>
    </xf>
    <xf numFmtId="2" fontId="13" fillId="19" borderId="69" xfId="0" applyNumberFormat="1" applyFont="1" applyFill="1" applyBorder="1" applyAlignment="1">
      <alignment horizontal="center" vertical="center"/>
    </xf>
    <xf numFmtId="2" fontId="13" fillId="19" borderId="56" xfId="0" applyNumberFormat="1" applyFont="1" applyFill="1" applyBorder="1" applyAlignment="1">
      <alignment horizontal="center" vertical="center"/>
    </xf>
    <xf numFmtId="2" fontId="4" fillId="0" borderId="1" xfId="0" applyNumberFormat="1" applyFont="1" applyBorder="1" applyAlignment="1">
      <alignment horizontal="center" vertical="center"/>
    </xf>
    <xf numFmtId="0" fontId="26" fillId="0" borderId="1" xfId="0" applyFont="1" applyBorder="1" applyAlignment="1">
      <alignment horizontal="left" vertical="center" wrapText="1"/>
    </xf>
    <xf numFmtId="0" fontId="26" fillId="0" borderId="1" xfId="0" applyFont="1" applyFill="1" applyBorder="1" applyAlignment="1"/>
    <xf numFmtId="0" fontId="26" fillId="0" borderId="1" xfId="0" applyFont="1" applyFill="1" applyBorder="1" applyAlignment="1">
      <alignment horizontal="center"/>
    </xf>
    <xf numFmtId="0" fontId="28" fillId="0" borderId="1" xfId="0" applyFont="1" applyFill="1" applyBorder="1" applyAlignment="1">
      <alignment horizontal="center" vertical="center"/>
    </xf>
    <xf numFmtId="0" fontId="28" fillId="0" borderId="1" xfId="0" applyNumberFormat="1" applyFont="1" applyFill="1" applyBorder="1" applyAlignment="1">
      <alignment horizontal="center" vertical="center"/>
    </xf>
    <xf numFmtId="0" fontId="31" fillId="0" borderId="1" xfId="0" applyFont="1" applyFill="1" applyBorder="1" applyAlignment="1">
      <alignment horizontal="center" vertical="center"/>
    </xf>
    <xf numFmtId="0" fontId="38" fillId="0" borderId="1" xfId="0" applyFont="1" applyFill="1" applyBorder="1" applyAlignment="1">
      <alignment horizontal="left" vertical="center" wrapText="1"/>
    </xf>
    <xf numFmtId="0" fontId="26" fillId="0" borderId="1" xfId="0" applyFont="1" applyFill="1" applyBorder="1" applyAlignment="1">
      <alignment horizontal="left" vertical="center"/>
    </xf>
    <xf numFmtId="45" fontId="28" fillId="0" borderId="1" xfId="0" applyNumberFormat="1" applyFont="1" applyFill="1" applyBorder="1" applyAlignment="1">
      <alignment horizontal="center" vertical="center"/>
    </xf>
    <xf numFmtId="0" fontId="31" fillId="0" borderId="1" xfId="0" applyFont="1" applyFill="1" applyBorder="1" applyAlignment="1">
      <alignment vertical="center"/>
    </xf>
    <xf numFmtId="0" fontId="26" fillId="0" borderId="1" xfId="0" applyFont="1" applyFill="1" applyBorder="1" applyAlignment="1">
      <alignment horizontal="center" vertical="center"/>
    </xf>
    <xf numFmtId="2" fontId="28" fillId="0" borderId="1" xfId="0" applyNumberFormat="1" applyFont="1" applyFill="1" applyBorder="1" applyAlignment="1">
      <alignment horizontal="center" vertical="center"/>
    </xf>
    <xf numFmtId="1" fontId="31" fillId="0" borderId="1" xfId="0" applyNumberFormat="1" applyFont="1" applyFill="1" applyBorder="1" applyAlignment="1">
      <alignment horizontal="center" vertical="center"/>
    </xf>
    <xf numFmtId="2" fontId="31" fillId="0" borderId="1" xfId="0" applyNumberFormat="1" applyFont="1" applyFill="1" applyBorder="1" applyAlignment="1">
      <alignment horizontal="center" vertical="center"/>
    </xf>
    <xf numFmtId="2" fontId="31" fillId="0" borderId="1" xfId="0" applyNumberFormat="1" applyFont="1" applyFill="1" applyBorder="1" applyAlignment="1">
      <alignment horizontal="left" vertical="center"/>
    </xf>
    <xf numFmtId="0" fontId="31" fillId="0" borderId="1" xfId="0" applyFont="1" applyFill="1" applyBorder="1" applyAlignment="1">
      <alignment horizontal="left" vertical="center"/>
    </xf>
    <xf numFmtId="0" fontId="10" fillId="0" borderId="1" xfId="0" applyFont="1" applyFill="1" applyBorder="1" applyAlignment="1">
      <alignment horizontal="center" vertical="center"/>
    </xf>
    <xf numFmtId="1" fontId="10" fillId="0" borderId="1" xfId="0" applyNumberFormat="1" applyFont="1" applyFill="1" applyBorder="1" applyAlignment="1">
      <alignment horizontal="center" vertical="center"/>
    </xf>
    <xf numFmtId="2" fontId="10" fillId="0" borderId="1" xfId="0" applyNumberFormat="1" applyFont="1" applyFill="1" applyBorder="1" applyAlignment="1">
      <alignment horizontal="center" vertical="center"/>
    </xf>
    <xf numFmtId="2" fontId="10" fillId="0" borderId="1" xfId="0" applyNumberFormat="1" applyFont="1" applyFill="1" applyBorder="1" applyAlignment="1">
      <alignment horizontal="left" vertical="center"/>
    </xf>
    <xf numFmtId="21" fontId="28" fillId="0" borderId="1" xfId="0" applyNumberFormat="1" applyFont="1" applyFill="1" applyBorder="1" applyAlignment="1">
      <alignment horizontal="center" vertical="center"/>
    </xf>
    <xf numFmtId="0" fontId="39" fillId="0" borderId="1" xfId="0" applyFont="1" applyFill="1" applyBorder="1" applyAlignment="1"/>
    <xf numFmtId="0" fontId="31" fillId="0" borderId="0" xfId="0" applyFont="1" applyFill="1" applyBorder="1" applyAlignment="1">
      <alignment vertical="center"/>
    </xf>
    <xf numFmtId="0" fontId="39" fillId="0" borderId="1" xfId="0" applyFont="1" applyFill="1" applyBorder="1" applyAlignment="1">
      <alignment horizontal="center"/>
    </xf>
    <xf numFmtId="0" fontId="39" fillId="0" borderId="1" xfId="0" applyFont="1" applyFill="1" applyBorder="1" applyAlignment="1">
      <alignment horizontal="center" vertical="center"/>
    </xf>
    <xf numFmtId="0" fontId="39" fillId="0" borderId="1" xfId="0" applyNumberFormat="1" applyFont="1" applyFill="1" applyBorder="1" applyAlignment="1">
      <alignment horizontal="center" vertical="center"/>
    </xf>
    <xf numFmtId="0" fontId="40" fillId="0" borderId="1" xfId="0" applyFont="1" applyFill="1" applyBorder="1" applyAlignment="1">
      <alignment horizontal="center" vertical="center"/>
    </xf>
    <xf numFmtId="0" fontId="41" fillId="0" borderId="1" xfId="0" applyFont="1" applyFill="1" applyBorder="1" applyAlignment="1">
      <alignment horizontal="left" vertical="center" wrapText="1"/>
    </xf>
    <xf numFmtId="0" fontId="39" fillId="0" borderId="1" xfId="0" applyFont="1" applyFill="1" applyBorder="1" applyAlignment="1">
      <alignment horizontal="left" vertical="center"/>
    </xf>
    <xf numFmtId="45" fontId="39" fillId="0" borderId="1" xfId="0" applyNumberFormat="1" applyFont="1" applyFill="1" applyBorder="1" applyAlignment="1">
      <alignment horizontal="center" vertical="center"/>
    </xf>
    <xf numFmtId="0" fontId="40" fillId="0" borderId="1" xfId="0" applyFont="1" applyFill="1" applyBorder="1" applyAlignment="1">
      <alignment vertical="center"/>
    </xf>
    <xf numFmtId="2" fontId="40" fillId="0" borderId="1" xfId="0" applyNumberFormat="1" applyFont="1" applyFill="1" applyBorder="1" applyAlignment="1">
      <alignment horizontal="center" vertical="center"/>
    </xf>
    <xf numFmtId="2" fontId="40" fillId="0" borderId="1" xfId="0" applyNumberFormat="1" applyFont="1" applyFill="1" applyBorder="1" applyAlignment="1">
      <alignment horizontal="left" vertical="center"/>
    </xf>
    <xf numFmtId="0" fontId="31" fillId="0" borderId="1" xfId="0" applyFont="1" applyFill="1" applyBorder="1" applyAlignment="1">
      <alignment horizontal="center" vertical="center" wrapText="1"/>
    </xf>
    <xf numFmtId="0" fontId="41" fillId="0" borderId="1" xfId="0" applyFont="1" applyFill="1" applyBorder="1" applyAlignment="1">
      <alignment horizontal="left" vertical="top" wrapText="1"/>
    </xf>
    <xf numFmtId="2" fontId="39" fillId="0" borderId="1" xfId="0" applyNumberFormat="1" applyFont="1" applyFill="1" applyBorder="1" applyAlignment="1">
      <alignment horizontal="center" vertical="center"/>
    </xf>
    <xf numFmtId="1" fontId="40" fillId="0" borderId="1" xfId="0" applyNumberFormat="1" applyFont="1" applyFill="1" applyBorder="1" applyAlignment="1">
      <alignment horizontal="center" vertical="center"/>
    </xf>
    <xf numFmtId="21" fontId="39" fillId="0" borderId="1" xfId="0" applyNumberFormat="1" applyFont="1" applyFill="1" applyBorder="1" applyAlignment="1">
      <alignment horizontal="center" vertical="center"/>
    </xf>
    <xf numFmtId="21" fontId="29" fillId="0" borderId="1" xfId="0" applyNumberFormat="1" applyFont="1" applyFill="1" applyBorder="1" applyAlignment="1">
      <alignment horizontal="center" vertical="center"/>
    </xf>
    <xf numFmtId="0" fontId="29" fillId="0" borderId="1" xfId="0" applyFont="1" applyFill="1" applyBorder="1" applyAlignment="1">
      <alignment horizontal="center" vertical="center"/>
    </xf>
    <xf numFmtId="0" fontId="26" fillId="0" borderId="1" xfId="0" applyFont="1" applyFill="1" applyBorder="1" applyAlignment="1">
      <alignment wrapText="1"/>
    </xf>
    <xf numFmtId="2" fontId="26" fillId="0" borderId="1" xfId="0" applyNumberFormat="1" applyFont="1" applyFill="1" applyBorder="1" applyAlignment="1">
      <alignment horizontal="center"/>
    </xf>
    <xf numFmtId="0" fontId="30" fillId="0" borderId="1" xfId="4" applyFont="1" applyFill="1" applyBorder="1" applyAlignment="1">
      <alignment horizontal="center"/>
    </xf>
    <xf numFmtId="0" fontId="30" fillId="0" borderId="1" xfId="4" applyFont="1" applyFill="1" applyBorder="1" applyAlignment="1">
      <alignment wrapText="1"/>
    </xf>
    <xf numFmtId="0" fontId="30" fillId="0" borderId="1" xfId="4" applyFont="1" applyFill="1" applyBorder="1" applyAlignment="1"/>
    <xf numFmtId="2" fontId="29" fillId="0" borderId="1" xfId="0" applyNumberFormat="1" applyFont="1" applyFill="1" applyBorder="1" applyAlignment="1">
      <alignment horizontal="center" vertical="center"/>
    </xf>
    <xf numFmtId="2" fontId="26" fillId="0" borderId="1" xfId="0" applyNumberFormat="1" applyFont="1" applyFill="1" applyBorder="1" applyAlignment="1">
      <alignment horizontal="center" vertical="center"/>
    </xf>
    <xf numFmtId="2" fontId="26" fillId="0" borderId="1" xfId="0" applyNumberFormat="1" applyFont="1" applyFill="1" applyBorder="1" applyAlignment="1">
      <alignment horizontal="left" vertical="center"/>
    </xf>
    <xf numFmtId="21" fontId="28" fillId="0" borderId="1" xfId="0" applyNumberFormat="1" applyFont="1" applyFill="1" applyBorder="1" applyAlignment="1">
      <alignment vertical="center"/>
    </xf>
    <xf numFmtId="0" fontId="26" fillId="0" borderId="1" xfId="0" applyFont="1" applyFill="1" applyBorder="1" applyAlignment="1">
      <alignment horizontal="center" vertical="top"/>
    </xf>
    <xf numFmtId="21" fontId="28" fillId="0" borderId="1" xfId="0" applyNumberFormat="1" applyFont="1" applyFill="1" applyBorder="1" applyAlignment="1">
      <alignment horizontal="left" vertical="top"/>
    </xf>
    <xf numFmtId="0" fontId="26" fillId="0" borderId="1" xfId="0" applyFont="1" applyFill="1" applyBorder="1" applyAlignment="1">
      <alignment horizontal="left" vertical="top"/>
    </xf>
    <xf numFmtId="0" fontId="26" fillId="0" borderId="1" xfId="0" applyFont="1" applyFill="1" applyBorder="1" applyAlignment="1">
      <alignment vertical="center"/>
    </xf>
    <xf numFmtId="45" fontId="28" fillId="0" borderId="1" xfId="0" applyNumberFormat="1" applyFont="1" applyBorder="1" applyAlignment="1">
      <alignment horizontal="center" vertical="center"/>
    </xf>
    <xf numFmtId="0" fontId="28" fillId="5" borderId="1" xfId="0" applyFont="1" applyFill="1" applyBorder="1" applyAlignment="1">
      <alignment horizontal="center" vertical="center"/>
    </xf>
    <xf numFmtId="0" fontId="28" fillId="5" borderId="1" xfId="0" applyNumberFormat="1" applyFont="1" applyFill="1" applyBorder="1" applyAlignment="1">
      <alignment horizontal="center" vertical="center"/>
    </xf>
    <xf numFmtId="0" fontId="31" fillId="5" borderId="1" xfId="0" applyFont="1" applyFill="1" applyBorder="1" applyAlignment="1">
      <alignment horizontal="center" vertical="center"/>
    </xf>
    <xf numFmtId="0" fontId="38" fillId="5" borderId="1" xfId="0" applyFont="1" applyFill="1" applyBorder="1" applyAlignment="1">
      <alignment horizontal="left" vertical="center" wrapText="1"/>
    </xf>
    <xf numFmtId="0" fontId="26" fillId="5" borderId="1" xfId="0" applyFont="1" applyFill="1" applyBorder="1" applyAlignment="1">
      <alignment horizontal="left" vertical="center"/>
    </xf>
    <xf numFmtId="45" fontId="28" fillId="5" borderId="1" xfId="0" applyNumberFormat="1" applyFont="1" applyFill="1" applyBorder="1" applyAlignment="1">
      <alignment horizontal="center" vertical="center"/>
    </xf>
    <xf numFmtId="0" fontId="31" fillId="5" borderId="1" xfId="0" applyFont="1" applyFill="1" applyBorder="1" applyAlignment="1">
      <alignment vertical="center"/>
    </xf>
    <xf numFmtId="0" fontId="42" fillId="0" borderId="0" xfId="0" applyFont="1" applyAlignment="1">
      <alignment horizontal="left" vertical="center" wrapText="1"/>
    </xf>
    <xf numFmtId="0" fontId="38" fillId="5" borderId="1" xfId="0" applyFont="1" applyFill="1" applyBorder="1" applyAlignment="1">
      <alignment horizontal="left" vertical="top" wrapText="1"/>
    </xf>
    <xf numFmtId="0" fontId="42" fillId="0" borderId="1" xfId="0" applyFont="1" applyBorder="1" applyAlignment="1">
      <alignment horizontal="left" vertical="center" wrapText="1"/>
    </xf>
    <xf numFmtId="0" fontId="0" fillId="0" borderId="1" xfId="0" applyBorder="1" applyAlignment="1">
      <alignment horizontal="center" vertical="center"/>
    </xf>
    <xf numFmtId="0" fontId="22" fillId="22" borderId="0" xfId="0" applyFont="1" applyFill="1" applyAlignment="1">
      <alignment horizontal="left" vertical="top"/>
    </xf>
    <xf numFmtId="0" fontId="23" fillId="22" borderId="0" xfId="0" quotePrefix="1" applyFont="1" applyFill="1" applyAlignment="1">
      <alignment horizontal="right" vertical="center"/>
    </xf>
    <xf numFmtId="0" fontId="23" fillId="22" borderId="0" xfId="0" applyFont="1" applyFill="1" applyAlignment="1">
      <alignment horizontal="right" vertical="center"/>
    </xf>
    <xf numFmtId="0" fontId="11" fillId="11" borderId="56" xfId="0" applyFont="1" applyFill="1" applyBorder="1" applyAlignment="1">
      <alignment horizontal="center" vertical="center" wrapText="1"/>
    </xf>
    <xf numFmtId="0" fontId="11" fillId="11" borderId="65" xfId="0" applyFont="1" applyFill="1" applyBorder="1" applyAlignment="1">
      <alignment horizontal="center" vertical="center" wrapText="1"/>
    </xf>
    <xf numFmtId="0" fontId="17" fillId="19" borderId="19" xfId="0" applyFont="1" applyFill="1" applyBorder="1" applyAlignment="1">
      <alignment horizontal="center" vertical="center"/>
    </xf>
    <xf numFmtId="0" fontId="17" fillId="19" borderId="54" xfId="0" applyFont="1" applyFill="1" applyBorder="1" applyAlignment="1">
      <alignment horizontal="center" vertical="center"/>
    </xf>
    <xf numFmtId="0" fontId="17" fillId="19" borderId="51" xfId="0" applyFont="1" applyFill="1" applyBorder="1" applyAlignment="1">
      <alignment horizontal="center" vertical="center"/>
    </xf>
    <xf numFmtId="0" fontId="17" fillId="19" borderId="58" xfId="0" applyFont="1" applyFill="1" applyBorder="1" applyAlignment="1">
      <alignment horizontal="center" vertical="center"/>
    </xf>
    <xf numFmtId="0" fontId="17" fillId="19" borderId="52" xfId="0" applyFont="1" applyFill="1" applyBorder="1" applyAlignment="1">
      <alignment horizontal="center" vertical="center"/>
    </xf>
    <xf numFmtId="0" fontId="17" fillId="19" borderId="53" xfId="0" applyFont="1" applyFill="1" applyBorder="1" applyAlignment="1">
      <alignment horizontal="center" vertical="center"/>
    </xf>
    <xf numFmtId="0" fontId="11" fillId="11" borderId="55" xfId="0" applyFont="1" applyFill="1" applyBorder="1" applyAlignment="1">
      <alignment horizontal="center" vertical="center" wrapText="1"/>
    </xf>
    <xf numFmtId="0" fontId="11" fillId="11" borderId="60" xfId="0" applyFont="1" applyFill="1" applyBorder="1" applyAlignment="1">
      <alignment horizontal="center" vertical="center" wrapText="1"/>
    </xf>
    <xf numFmtId="0" fontId="11" fillId="11" borderId="77" xfId="0" applyFont="1" applyFill="1" applyBorder="1" applyAlignment="1">
      <alignment horizontal="center" vertical="center" wrapText="1"/>
    </xf>
    <xf numFmtId="2" fontId="11" fillId="11" borderId="57" xfId="0" applyNumberFormat="1" applyFont="1" applyFill="1" applyBorder="1" applyAlignment="1">
      <alignment horizontal="center" vertical="center" wrapText="1"/>
    </xf>
    <xf numFmtId="2" fontId="11" fillId="11" borderId="59" xfId="0" applyNumberFormat="1" applyFont="1" applyFill="1" applyBorder="1" applyAlignment="1">
      <alignment horizontal="center" vertical="center" wrapText="1"/>
    </xf>
    <xf numFmtId="2" fontId="11" fillId="11" borderId="61" xfId="0" applyNumberFormat="1" applyFont="1" applyFill="1" applyBorder="1" applyAlignment="1">
      <alignment horizontal="center" vertical="center" wrapText="1"/>
    </xf>
    <xf numFmtId="2" fontId="11" fillId="11" borderId="50" xfId="0" applyNumberFormat="1" applyFont="1" applyFill="1" applyBorder="1" applyAlignment="1">
      <alignment horizontal="center" vertical="center" wrapText="1"/>
    </xf>
    <xf numFmtId="2" fontId="11" fillId="11" borderId="55" xfId="0" applyNumberFormat="1" applyFont="1" applyFill="1" applyBorder="1" applyAlignment="1">
      <alignment horizontal="center" vertical="center" wrapText="1"/>
    </xf>
    <xf numFmtId="2" fontId="11" fillId="11" borderId="56" xfId="0" applyNumberFormat="1" applyFont="1" applyFill="1" applyBorder="1" applyAlignment="1">
      <alignment horizontal="center" vertical="center" wrapText="1"/>
    </xf>
    <xf numFmtId="2" fontId="11" fillId="11" borderId="49" xfId="0" applyNumberFormat="1" applyFont="1" applyFill="1" applyBorder="1" applyAlignment="1">
      <alignment horizontal="center" vertical="center" wrapText="1"/>
    </xf>
    <xf numFmtId="2" fontId="11" fillId="11" borderId="60" xfId="0" applyNumberFormat="1" applyFont="1" applyFill="1" applyBorder="1" applyAlignment="1">
      <alignment horizontal="center" vertical="center" wrapText="1"/>
    </xf>
    <xf numFmtId="0" fontId="23" fillId="0" borderId="0" xfId="0" quotePrefix="1" applyFont="1" applyAlignment="1">
      <alignment horizontal="right" vertical="center"/>
    </xf>
    <xf numFmtId="0" fontId="23" fillId="0" borderId="0" xfId="0" applyFont="1" applyAlignment="1">
      <alignment horizontal="right" vertical="center"/>
    </xf>
    <xf numFmtId="0" fontId="22" fillId="0" borderId="0" xfId="0" applyFont="1" applyAlignment="1">
      <alignment horizontal="left" vertical="top"/>
    </xf>
    <xf numFmtId="0" fontId="0" fillId="0" borderId="1" xfId="0" applyBorder="1" applyAlignment="1">
      <alignment horizontal="center" vertical="center"/>
    </xf>
    <xf numFmtId="0" fontId="0" fillId="0" borderId="0" xfId="0" applyAlignment="1">
      <alignment horizontal="center"/>
    </xf>
    <xf numFmtId="0" fontId="0" fillId="6" borderId="28" xfId="0" applyFill="1" applyBorder="1" applyAlignment="1">
      <alignment horizontal="center" vertical="center"/>
    </xf>
    <xf numFmtId="0" fontId="0" fillId="6" borderId="13" xfId="0" applyFill="1" applyBorder="1" applyAlignment="1">
      <alignment horizontal="center" vertical="center"/>
    </xf>
    <xf numFmtId="0" fontId="0" fillId="6" borderId="26" xfId="0" applyFill="1" applyBorder="1" applyAlignment="1">
      <alignment horizontal="center" vertical="center"/>
    </xf>
    <xf numFmtId="0" fontId="0" fillId="5" borderId="28" xfId="0" applyFill="1" applyBorder="1" applyAlignment="1">
      <alignment horizontal="center" vertical="center"/>
    </xf>
    <xf numFmtId="0" fontId="0" fillId="5" borderId="13" xfId="0" applyFill="1" applyBorder="1" applyAlignment="1">
      <alignment horizontal="center" vertical="center"/>
    </xf>
    <xf numFmtId="0" fontId="0" fillId="5" borderId="26" xfId="0" applyFill="1" applyBorder="1" applyAlignment="1">
      <alignment horizontal="center" vertical="center"/>
    </xf>
    <xf numFmtId="0" fontId="0" fillId="2" borderId="28" xfId="0" applyFill="1" applyBorder="1" applyAlignment="1">
      <alignment horizontal="center" vertical="center"/>
    </xf>
    <xf numFmtId="0" fontId="0" fillId="2" borderId="13" xfId="0" applyFill="1" applyBorder="1" applyAlignment="1">
      <alignment horizontal="center" vertical="center"/>
    </xf>
    <xf numFmtId="0" fontId="0" fillId="23" borderId="36" xfId="0" applyFill="1" applyBorder="1" applyAlignment="1">
      <alignment horizontal="center" wrapText="1"/>
    </xf>
    <xf numFmtId="1" fontId="0" fillId="23" borderId="36" xfId="0" applyNumberFormat="1" applyFill="1" applyBorder="1" applyAlignment="1">
      <alignment horizontal="center" wrapText="1"/>
    </xf>
    <xf numFmtId="0" fontId="0" fillId="23" borderId="1" xfId="0" applyFill="1" applyBorder="1" applyAlignment="1">
      <alignment horizontal="center"/>
    </xf>
    <xf numFmtId="0" fontId="32" fillId="26" borderId="55" xfId="0" applyFont="1" applyFill="1" applyBorder="1" applyAlignment="1">
      <alignment horizontal="center" vertical="center"/>
    </xf>
    <xf numFmtId="0" fontId="12" fillId="26" borderId="56" xfId="0" applyFont="1" applyFill="1" applyBorder="1" applyAlignment="1">
      <alignment horizontal="center"/>
    </xf>
    <xf numFmtId="0" fontId="12" fillId="26" borderId="65" xfId="0" applyFont="1" applyFill="1" applyBorder="1" applyAlignment="1">
      <alignment horizontal="center"/>
    </xf>
    <xf numFmtId="0" fontId="12" fillId="26" borderId="71" xfId="0" applyFont="1" applyFill="1" applyBorder="1" applyAlignment="1">
      <alignment horizontal="center"/>
    </xf>
    <xf numFmtId="0" fontId="12" fillId="26" borderId="67" xfId="0" applyFont="1" applyFill="1" applyBorder="1" applyAlignment="1">
      <alignment horizontal="center" vertical="center"/>
    </xf>
    <xf numFmtId="0" fontId="12" fillId="26" borderId="68" xfId="0" applyFont="1" applyFill="1" applyBorder="1" applyAlignment="1">
      <alignment horizontal="center" vertical="center"/>
    </xf>
    <xf numFmtId="0" fontId="12" fillId="26" borderId="69" xfId="0" applyFont="1" applyFill="1" applyBorder="1" applyAlignment="1">
      <alignment horizontal="center" vertical="center"/>
    </xf>
    <xf numFmtId="0" fontId="12" fillId="26" borderId="70" xfId="0" applyFont="1" applyFill="1" applyBorder="1" applyAlignment="1">
      <alignment horizontal="center" vertical="center"/>
    </xf>
    <xf numFmtId="0" fontId="12" fillId="26" borderId="52" xfId="0" applyFont="1" applyFill="1" applyBorder="1" applyAlignment="1">
      <alignment horizontal="center" vertical="center"/>
    </xf>
    <xf numFmtId="0" fontId="12" fillId="26" borderId="53" xfId="0" applyFont="1" applyFill="1" applyBorder="1" applyAlignment="1">
      <alignment horizontal="center" vertical="center"/>
    </xf>
    <xf numFmtId="0" fontId="12" fillId="26" borderId="56" xfId="0" applyFont="1" applyFill="1" applyBorder="1" applyAlignment="1">
      <alignment horizontal="center" vertical="center"/>
    </xf>
    <xf numFmtId="0" fontId="12" fillId="26" borderId="71" xfId="0" applyFont="1" applyFill="1" applyBorder="1" applyAlignment="1">
      <alignment horizontal="center" vertical="center"/>
    </xf>
    <xf numFmtId="1" fontId="12" fillId="26" borderId="55" xfId="0" applyNumberFormat="1" applyFont="1" applyFill="1" applyBorder="1" applyAlignment="1">
      <alignment horizontal="center" vertical="center"/>
    </xf>
    <xf numFmtId="0" fontId="12" fillId="26" borderId="72" xfId="0" applyFont="1" applyFill="1" applyBorder="1" applyAlignment="1">
      <alignment horizontal="left"/>
    </xf>
    <xf numFmtId="0" fontId="12" fillId="26" borderId="73" xfId="0" applyFont="1" applyFill="1" applyBorder="1" applyAlignment="1">
      <alignment horizontal="left"/>
    </xf>
    <xf numFmtId="0" fontId="12" fillId="26" borderId="74" xfId="0" applyFont="1" applyFill="1" applyBorder="1" applyAlignment="1">
      <alignment horizontal="left"/>
    </xf>
    <xf numFmtId="0" fontId="12" fillId="26" borderId="55" xfId="0" applyFont="1" applyFill="1" applyBorder="1" applyAlignment="1">
      <alignment horizontal="center" vertical="center"/>
    </xf>
    <xf numFmtId="0" fontId="12" fillId="26" borderId="55" xfId="0" applyFont="1" applyFill="1" applyBorder="1" applyAlignment="1">
      <alignment horizontal="center"/>
    </xf>
    <xf numFmtId="0" fontId="12" fillId="26" borderId="67" xfId="0" applyFont="1" applyFill="1" applyBorder="1" applyAlignment="1">
      <alignment horizontal="center" vertical="center" wrapText="1"/>
    </xf>
    <xf numFmtId="0" fontId="12" fillId="26" borderId="68" xfId="0" applyFont="1" applyFill="1" applyBorder="1" applyAlignment="1">
      <alignment horizontal="center" vertical="center" wrapText="1"/>
    </xf>
    <xf numFmtId="0" fontId="12" fillId="26" borderId="69" xfId="0" applyFont="1" applyFill="1" applyBorder="1" applyAlignment="1">
      <alignment horizontal="center" vertical="center" wrapText="1"/>
    </xf>
    <xf numFmtId="0" fontId="12" fillId="26" borderId="70" xfId="0" applyFont="1" applyFill="1" applyBorder="1" applyAlignment="1">
      <alignment horizontal="center" vertical="center" wrapText="1"/>
    </xf>
    <xf numFmtId="0" fontId="12" fillId="26" borderId="52" xfId="0" applyFont="1" applyFill="1" applyBorder="1" applyAlignment="1">
      <alignment horizontal="center" vertical="center" wrapText="1"/>
    </xf>
    <xf numFmtId="0" fontId="12" fillId="26" borderId="53" xfId="0" applyFont="1" applyFill="1" applyBorder="1" applyAlignment="1">
      <alignment horizontal="center" vertical="center" wrapText="1"/>
    </xf>
    <xf numFmtId="0" fontId="12" fillId="26" borderId="55" xfId="0" applyFont="1" applyFill="1" applyBorder="1" applyAlignment="1">
      <alignment horizontal="center" vertical="center" wrapText="1"/>
    </xf>
    <xf numFmtId="1" fontId="12" fillId="26" borderId="56" xfId="0" applyNumberFormat="1" applyFont="1" applyFill="1" applyBorder="1" applyAlignment="1">
      <alignment horizontal="center" vertical="center"/>
    </xf>
    <xf numFmtId="1" fontId="12" fillId="26" borderId="71" xfId="0" applyNumberFormat="1" applyFont="1" applyFill="1" applyBorder="1" applyAlignment="1">
      <alignment horizontal="center" vertical="center"/>
    </xf>
    <xf numFmtId="1" fontId="12" fillId="26" borderId="72" xfId="0" applyNumberFormat="1" applyFont="1" applyFill="1" applyBorder="1" applyAlignment="1">
      <alignment horizontal="center" vertical="center"/>
    </xf>
    <xf numFmtId="1" fontId="12" fillId="26" borderId="73" xfId="0" applyNumberFormat="1" applyFont="1" applyFill="1" applyBorder="1" applyAlignment="1">
      <alignment horizontal="center" vertical="center"/>
    </xf>
    <xf numFmtId="1" fontId="12" fillId="26" borderId="74" xfId="0" applyNumberFormat="1" applyFont="1" applyFill="1" applyBorder="1" applyAlignment="1">
      <alignment horizontal="center" vertical="center"/>
    </xf>
    <xf numFmtId="0" fontId="12" fillId="26" borderId="55" xfId="0" applyFont="1" applyFill="1" applyBorder="1" applyAlignment="1">
      <alignment horizontal="left" vertical="center" wrapText="1"/>
    </xf>
    <xf numFmtId="0" fontId="12" fillId="26" borderId="55" xfId="0" applyFont="1" applyFill="1" applyBorder="1" applyAlignment="1">
      <alignment horizontal="left" wrapText="1"/>
    </xf>
    <xf numFmtId="0" fontId="12" fillId="26" borderId="72" xfId="0" applyFont="1" applyFill="1" applyBorder="1" applyAlignment="1">
      <alignment horizontal="left" wrapText="1"/>
    </xf>
    <xf numFmtId="0" fontId="12" fillId="26" borderId="73" xfId="0" applyFont="1" applyFill="1" applyBorder="1" applyAlignment="1">
      <alignment horizontal="left" wrapText="1"/>
    </xf>
    <xf numFmtId="0" fontId="12" fillId="26" borderId="74" xfId="0" applyFont="1" applyFill="1" applyBorder="1" applyAlignment="1">
      <alignment horizontal="left" wrapText="1"/>
    </xf>
    <xf numFmtId="0" fontId="12" fillId="26" borderId="72" xfId="0" applyFont="1" applyFill="1" applyBorder="1" applyAlignment="1">
      <alignment horizontal="left" vertical="center" wrapText="1"/>
    </xf>
    <xf numFmtId="0" fontId="12" fillId="26" borderId="73" xfId="0" applyFont="1" applyFill="1" applyBorder="1" applyAlignment="1">
      <alignment horizontal="left" vertical="center" wrapText="1"/>
    </xf>
    <xf numFmtId="0" fontId="12" fillId="26" borderId="74" xfId="0" applyFont="1" applyFill="1" applyBorder="1" applyAlignment="1">
      <alignment horizontal="left" vertical="center" wrapText="1"/>
    </xf>
    <xf numFmtId="0" fontId="16" fillId="26" borderId="55" xfId="0" applyFont="1" applyFill="1" applyBorder="1" applyAlignment="1">
      <alignment horizontal="center"/>
    </xf>
    <xf numFmtId="0" fontId="16" fillId="26" borderId="67" xfId="0" applyFont="1" applyFill="1" applyBorder="1" applyAlignment="1">
      <alignment horizontal="center" vertical="center" wrapText="1"/>
    </xf>
    <xf numFmtId="0" fontId="16" fillId="26" borderId="68" xfId="0" applyFont="1" applyFill="1" applyBorder="1" applyAlignment="1">
      <alignment horizontal="center" vertical="center" wrapText="1"/>
    </xf>
    <xf numFmtId="0" fontId="16" fillId="26" borderId="69" xfId="0" applyFont="1" applyFill="1" applyBorder="1" applyAlignment="1">
      <alignment horizontal="center" vertical="center" wrapText="1"/>
    </xf>
    <xf numFmtId="0" fontId="16" fillId="26" borderId="70" xfId="0" applyFont="1" applyFill="1" applyBorder="1" applyAlignment="1">
      <alignment horizontal="center" vertical="center" wrapText="1"/>
    </xf>
    <xf numFmtId="0" fontId="16" fillId="26" borderId="52" xfId="0" applyFont="1" applyFill="1" applyBorder="1" applyAlignment="1">
      <alignment horizontal="center" vertical="center" wrapText="1"/>
    </xf>
    <xf numFmtId="0" fontId="16" fillId="26" borderId="53" xfId="0" applyFont="1" applyFill="1" applyBorder="1" applyAlignment="1">
      <alignment horizontal="center" vertical="center" wrapText="1"/>
    </xf>
    <xf numFmtId="0" fontId="16" fillId="26" borderId="55" xfId="0" applyFont="1" applyFill="1" applyBorder="1" applyAlignment="1">
      <alignment horizontal="center" vertical="center"/>
    </xf>
    <xf numFmtId="1" fontId="16" fillId="26" borderId="55" xfId="0" applyNumberFormat="1" applyFont="1" applyFill="1" applyBorder="1" applyAlignment="1">
      <alignment horizontal="center" vertical="center"/>
    </xf>
    <xf numFmtId="0" fontId="16" fillId="26" borderId="72" xfId="0" applyFont="1" applyFill="1" applyBorder="1" applyAlignment="1">
      <alignment horizontal="left" wrapText="1"/>
    </xf>
    <xf numFmtId="0" fontId="16" fillId="26" borderId="73" xfId="0" applyFont="1" applyFill="1" applyBorder="1" applyAlignment="1">
      <alignment horizontal="left" wrapText="1"/>
    </xf>
    <xf numFmtId="0" fontId="16" fillId="26" borderId="74" xfId="0" applyFont="1" applyFill="1" applyBorder="1" applyAlignment="1">
      <alignment horizontal="left" wrapText="1"/>
    </xf>
    <xf numFmtId="0" fontId="16" fillId="26" borderId="72" xfId="0" applyFont="1" applyFill="1" applyBorder="1" applyAlignment="1">
      <alignment horizontal="left" vertical="center" wrapText="1"/>
    </xf>
    <xf numFmtId="0" fontId="16" fillId="26" borderId="73" xfId="0" applyFont="1" applyFill="1" applyBorder="1" applyAlignment="1">
      <alignment horizontal="left" vertical="center" wrapText="1"/>
    </xf>
    <xf numFmtId="0" fontId="16" fillId="26" borderId="74" xfId="0" applyFont="1" applyFill="1" applyBorder="1" applyAlignment="1">
      <alignment horizontal="left" vertical="center" wrapText="1"/>
    </xf>
    <xf numFmtId="0" fontId="0" fillId="0" borderId="11"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25" fillId="11" borderId="1" xfId="0" applyFont="1" applyFill="1" applyBorder="1" applyAlignment="1">
      <alignment vertical="center" textRotation="90"/>
    </xf>
    <xf numFmtId="0" fontId="25" fillId="11" borderId="1" xfId="0" applyFont="1" applyFill="1" applyBorder="1" applyAlignment="1">
      <alignment vertical="center" wrapText="1"/>
    </xf>
    <xf numFmtId="0" fontId="25" fillId="11" borderId="1" xfId="0" applyFont="1" applyFill="1" applyBorder="1" applyAlignment="1">
      <alignment vertical="center"/>
    </xf>
  </cellXfs>
  <cellStyles count="5">
    <cellStyle name="Normal" xfId="0" builtinId="0"/>
    <cellStyle name="Normal 2" xfId="1" xr:uid="{00000000-0005-0000-0000-000001000000}"/>
    <cellStyle name="Normal 2 6" xfId="2" xr:uid="{00000000-0005-0000-0000-000002000000}"/>
    <cellStyle name="Normal_Sheet6" xfId="4" xr:uid="{7993EE12-C939-4ABE-A635-F4607C12ACEB}"/>
    <cellStyle name="Percent" xfId="3" builtinId="5"/>
  </cellStyles>
  <dxfs count="1478">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B31605"/>
      <color rgb="FF215967"/>
      <color rgb="FFE5F4D4"/>
      <color rgb="FFFFFFC9"/>
      <color rgb="FFFFD5D5"/>
      <color rgb="FFC2E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i="1">
                <a:solidFill>
                  <a:srgbClr val="215967"/>
                </a:solidFill>
              </a:rPr>
              <a:t>Video</a:t>
            </a:r>
            <a:r>
              <a:rPr lang="en-US" b="1" i="1" baseline="0">
                <a:solidFill>
                  <a:srgbClr val="215967"/>
                </a:solidFill>
              </a:rPr>
              <a:t> Analysis Summary</a:t>
            </a:r>
            <a:endParaRPr lang="en-US" b="1" i="1">
              <a:solidFill>
                <a:srgbClr val="215967"/>
              </a:solidFill>
            </a:endParaRPr>
          </a:p>
        </c:rich>
      </c:tx>
      <c:layout>
        <c:manualLayout>
          <c:xMode val="edge"/>
          <c:yMode val="edge"/>
          <c:x val="0.29323872577735799"/>
          <c:y val="4.6165953881302608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'Activity Summary'!$Y$16</c:f>
              <c:strCache>
                <c:ptCount val="1"/>
                <c:pt idx="0">
                  <c:v>Fillers for Graph</c:v>
                </c:pt>
              </c:strCache>
            </c:strRef>
          </c:tx>
          <c:spPr>
            <a:noFill/>
            <a:ln>
              <a:noFill/>
            </a:ln>
            <a:effectLst/>
          </c:spPr>
          <c:invertIfNegative val="0"/>
          <c:cat>
            <c:strRef>
              <c:f>'Activity Summary'!$W$17:$X$17</c:f>
              <c:strCache>
                <c:ptCount val="1"/>
                <c:pt idx="0">
                  <c:v>Total Video Content</c:v>
                </c:pt>
              </c:strCache>
            </c:strRef>
          </c:cat>
          <c:val>
            <c:numRef>
              <c:f>'Activity Summary'!$Y$17:$Y$17</c:f>
              <c:numCache>
                <c:formatCode>General</c:formatCode>
                <c:ptCount val="1"/>
              </c:numCache>
            </c:numRef>
          </c:val>
          <c:extLst>
            <c:ext xmlns:c16="http://schemas.microsoft.com/office/drawing/2014/chart" uri="{C3380CC4-5D6E-409C-BE32-E72D297353CC}">
              <c16:uniqueId val="{00000000-E00D-4C47-940B-741EA0A74DD9}"/>
            </c:ext>
          </c:extLst>
        </c:ser>
        <c:ser>
          <c:idx val="1"/>
          <c:order val="1"/>
          <c:tx>
            <c:strRef>
              <c:f>'Activity Summary'!$Z$16</c:f>
              <c:strCache>
                <c:ptCount val="1"/>
                <c:pt idx="0">
                  <c:v>Values</c:v>
                </c:pt>
              </c:strCache>
            </c:strRef>
          </c:tx>
          <c:spPr>
            <a:solidFill>
              <a:srgbClr val="215967"/>
            </a:solidFill>
            <a:ln>
              <a:noFill/>
            </a:ln>
            <a:effectLst/>
          </c:spPr>
          <c:invertIfNegative val="0"/>
          <c:dLbls>
            <c:dLbl>
              <c:idx val="0"/>
              <c:layout>
                <c:manualLayout>
                  <c:x val="0"/>
                  <c:y val="-0.3867721365286911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00D-4C47-940B-741EA0A74DD9}"/>
                </c:ext>
              </c:extLst>
            </c:dLbl>
            <c:dLbl>
              <c:idx val="1"/>
              <c:layout>
                <c:manualLayout>
                  <c:x val="0"/>
                  <c:y val="-9.3496787519730826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00D-4C47-940B-741EA0A74DD9}"/>
                </c:ext>
              </c:extLst>
            </c:dLbl>
            <c:dLbl>
              <c:idx val="2"/>
              <c:layout>
                <c:manualLayout>
                  <c:x val="0"/>
                  <c:y val="-5.524013944864396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00D-4C47-940B-741EA0A74DD9}"/>
                </c:ext>
              </c:extLst>
            </c:dLbl>
            <c:dLbl>
              <c:idx val="3"/>
              <c:layout>
                <c:manualLayout>
                  <c:x val="0"/>
                  <c:y val="-0.3392530540841776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00D-4C47-940B-741EA0A74DD9}"/>
                </c:ext>
              </c:extLst>
            </c:dLbl>
            <c:dLbl>
              <c:idx val="4"/>
              <c:layout>
                <c:manualLayout>
                  <c:x val="0"/>
                  <c:y val="-0.1189783543653230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00D-4C47-940B-741EA0A74DD9}"/>
                </c:ext>
              </c:extLst>
            </c:dLbl>
            <c:dLbl>
              <c:idx val="5"/>
              <c:layout>
                <c:manualLayout>
                  <c:x val="0"/>
                  <c:y val="-0.268827527104348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00D-4C47-940B-741EA0A74DD9}"/>
                </c:ext>
              </c:extLst>
            </c:dLbl>
            <c:dLbl>
              <c:idx val="6"/>
              <c:layout>
                <c:manualLayout>
                  <c:x val="0"/>
                  <c:y val="-7.185579180344485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00D-4C47-940B-741EA0A74DD9}"/>
                </c:ext>
              </c:extLst>
            </c:dLbl>
            <c:dLbl>
              <c:idx val="7"/>
              <c:layout>
                <c:manualLayout>
                  <c:x val="0"/>
                  <c:y val="-4.7891165099389732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E00D-4C47-940B-741EA0A74DD9}"/>
                </c:ext>
              </c:extLst>
            </c:dLbl>
            <c:dLbl>
              <c:idx val="8"/>
              <c:layout>
                <c:manualLayout>
                  <c:x val="-1.8721519367658541E-16"/>
                  <c:y val="-0.2444478354975713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00D-4C47-940B-741EA0A74DD9}"/>
                </c:ext>
              </c:extLst>
            </c:dLbl>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rgbClr val="215967"/>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'Activity Summary'!$W$17:$X$17</c:f>
              <c:strCache>
                <c:ptCount val="1"/>
                <c:pt idx="0">
                  <c:v>Total Video Content</c:v>
                </c:pt>
              </c:strCache>
            </c:strRef>
          </c:cat>
          <c:val>
            <c:numRef>
              <c:f>'Activity Summary'!$Z$17:$Z$17</c:f>
              <c:numCache>
                <c:formatCode>0.00</c:formatCode>
                <c:ptCount val="1"/>
                <c:pt idx="0">
                  <c:v>2103.0000000000005</c:v>
                </c:pt>
              </c:numCache>
            </c:numRef>
          </c:val>
          <c:extLst>
            <c:ext xmlns:c16="http://schemas.microsoft.com/office/drawing/2014/chart" uri="{C3380CC4-5D6E-409C-BE32-E72D297353CC}">
              <c16:uniqueId val="{00000001-E00D-4C47-940B-741EA0A74DD9}"/>
            </c:ext>
          </c:extLst>
        </c:ser>
        <c:dLbls>
          <c:showLegendKey val="0"/>
          <c:showVal val="0"/>
          <c:showCatName val="0"/>
          <c:showSerName val="0"/>
          <c:showPercent val="0"/>
          <c:showBubbleSize val="0"/>
        </c:dLbls>
        <c:gapWidth val="100"/>
        <c:overlap val="100"/>
        <c:axId val="877150368"/>
        <c:axId val="877149712"/>
      </c:barChart>
      <c:catAx>
        <c:axId val="877150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rgbClr val="215967"/>
            </a:solidFill>
            <a:round/>
          </a:ln>
          <a:effectLst/>
        </c:spPr>
        <c:txPr>
          <a:bodyPr rot="-60000000" spcFirstLastPara="1" vertOverflow="ellipsis" vert="horz" wrap="square" anchor="ctr" anchorCtr="1"/>
          <a:lstStyle/>
          <a:p>
            <a:pPr>
              <a:defRPr sz="900" b="0" i="0" u="none" strike="noStrike" kern="1200" baseline="0">
                <a:solidFill>
                  <a:srgbClr val="215967"/>
                </a:solidFill>
                <a:latin typeface="+mn-lt"/>
                <a:ea typeface="+mn-ea"/>
                <a:cs typeface="+mn-cs"/>
              </a:defRPr>
            </a:pPr>
            <a:endParaRPr lang="en-US"/>
          </a:p>
        </c:txPr>
        <c:crossAx val="877149712"/>
        <c:crosses val="autoZero"/>
        <c:auto val="1"/>
        <c:lblAlgn val="ctr"/>
        <c:lblOffset val="100"/>
        <c:noMultiLvlLbl val="0"/>
      </c:catAx>
      <c:valAx>
        <c:axId val="877149712"/>
        <c:scaling>
          <c:orientation val="minMax"/>
          <c:min val="0"/>
        </c:scaling>
        <c:delete val="0"/>
        <c:axPos val="l"/>
        <c:title>
          <c:tx>
            <c:rich>
              <a:bodyPr rot="-5400000" spcFirstLastPara="1" vertOverflow="ellipsis" vert="horz" wrap="square" anchor="ctr" anchorCtr="1"/>
              <a:lstStyle/>
              <a:p>
                <a:pPr>
                  <a:defRPr sz="1000" b="0" i="0" u="none" strike="noStrike" kern="1200" baseline="0">
                    <a:solidFill>
                      <a:srgbClr val="215967"/>
                    </a:solidFill>
                    <a:latin typeface="+mn-lt"/>
                    <a:ea typeface="+mn-ea"/>
                    <a:cs typeface="+mn-cs"/>
                  </a:defRPr>
                </a:pPr>
                <a:r>
                  <a:rPr lang="en-US">
                    <a:solidFill>
                      <a:srgbClr val="215967"/>
                    </a:solidFill>
                  </a:rPr>
                  <a:t>Seconds</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215967"/>
                  </a:solidFill>
                  <a:latin typeface="+mn-lt"/>
                  <a:ea typeface="+mn-ea"/>
                  <a:cs typeface="+mn-cs"/>
                </a:defRPr>
              </a:pPr>
              <a:endParaRPr lang="en-US"/>
            </a:p>
          </c:txPr>
        </c:title>
        <c:numFmt formatCode="General" sourceLinked="1"/>
        <c:majorTickMark val="none"/>
        <c:minorTickMark val="none"/>
        <c:tickLblPos val="nextTo"/>
        <c:spPr>
          <a:noFill/>
          <a:ln>
            <a:solidFill>
              <a:srgbClr val="215967"/>
            </a:solidFill>
          </a:ln>
          <a:effectLst/>
        </c:spPr>
        <c:txPr>
          <a:bodyPr rot="-60000000" spcFirstLastPara="1" vertOverflow="ellipsis" vert="horz" wrap="square" anchor="ctr" anchorCtr="1"/>
          <a:lstStyle/>
          <a:p>
            <a:pPr>
              <a:defRPr sz="900" b="1" i="0" u="none" strike="noStrike" kern="1200" baseline="0">
                <a:solidFill>
                  <a:srgbClr val="215967"/>
                </a:solidFill>
                <a:latin typeface="+mn-lt"/>
                <a:ea typeface="+mn-ea"/>
                <a:cs typeface="+mn-cs"/>
              </a:defRPr>
            </a:pPr>
            <a:endParaRPr lang="en-US"/>
          </a:p>
        </c:txPr>
        <c:crossAx val="877150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rgbClr val="215967"/>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MUDA Pareto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FF0000"/>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'MUDA Summary'!$E$4:$E$17</c:f>
              <c:strCache>
                <c:ptCount val="14"/>
                <c:pt idx="0">
                  <c:v>PICK UP / PUT DOWN TOOL</c:v>
                </c:pt>
                <c:pt idx="1">
                  <c:v>PICKING UP / PUT DOWN PART</c:v>
                </c:pt>
                <c:pt idx="2">
                  <c:v>GOES WITH/TO REACH PARTS &amp; RETURN</c:v>
                </c:pt>
                <c:pt idx="3">
                  <c:v>ADJUSTING/PUSHING/PULLING</c:v>
                </c:pt>
                <c:pt idx="4">
                  <c:v>MOVE THE PIECE WITH THE HOIST</c:v>
                </c:pt>
                <c:pt idx="5">
                  <c:v>GOES WITH/TO REACH TOOL &amp; RETURN</c:v>
                </c:pt>
                <c:pt idx="6">
                  <c:v>UNFASTENING / DISASSEMBLING</c:v>
                </c:pt>
                <c:pt idx="7">
                  <c:v>QUALITY INSPECTIONS</c:v>
                </c:pt>
                <c:pt idx="8">
                  <c:v>CHANGE TOOL SCREW/NUT SIZE</c:v>
                </c:pt>
                <c:pt idx="9">
                  <c:v>REMOVE EXCESS MATERIAL</c:v>
                </c:pt>
                <c:pt idx="10">
                  <c:v>UNPACKING / OPENING</c:v>
                </c:pt>
                <c:pt idx="11">
                  <c:v>HOLDING PART</c:v>
                </c:pt>
                <c:pt idx="12">
                  <c:v>BEND DOWN / RISE UP </c:v>
                </c:pt>
                <c:pt idx="13">
                  <c:v>POSITIONING/ROTATING PART</c:v>
                </c:pt>
              </c:strCache>
            </c:strRef>
          </c:cat>
          <c:val>
            <c:numRef>
              <c:f>'MUDA Summary'!$F$4:$F$17</c:f>
              <c:numCache>
                <c:formatCode>0.00</c:formatCode>
                <c:ptCount val="14"/>
                <c:pt idx="0">
                  <c:v>0</c:v>
                </c:pt>
                <c:pt idx="1">
                  <c:v>0</c:v>
                </c:pt>
                <c:pt idx="2">
                  <c:v>0</c:v>
                </c:pt>
                <c:pt idx="3">
                  <c:v>0</c:v>
                </c:pt>
                <c:pt idx="4">
                  <c:v>0</c:v>
                </c:pt>
                <c:pt idx="5">
                  <c:v>0</c:v>
                </c:pt>
                <c:pt idx="6">
                  <c:v>0</c:v>
                </c:pt>
                <c:pt idx="7">
                  <c:v>0</c:v>
                </c:pt>
                <c:pt idx="8">
                  <c:v>0</c:v>
                </c:pt>
                <c:pt idx="9">
                  <c:v>0</c:v>
                </c:pt>
                <c:pt idx="10">
                  <c:v>14.04</c:v>
                </c:pt>
                <c:pt idx="11">
                  <c:v>0</c:v>
                </c:pt>
                <c:pt idx="12">
                  <c:v>0</c:v>
                </c:pt>
                <c:pt idx="13">
                  <c:v>0</c:v>
                </c:pt>
              </c:numCache>
            </c:numRef>
          </c:val>
          <c:extLst>
            <c:ext xmlns:c16="http://schemas.microsoft.com/office/drawing/2014/chart" uri="{C3380CC4-5D6E-409C-BE32-E72D297353CC}">
              <c16:uniqueId val="{00000000-342C-42FD-8A87-A43C30A9F1C8}"/>
            </c:ext>
          </c:extLst>
        </c:ser>
        <c:dLbls>
          <c:dLblPos val="outEnd"/>
          <c:showLegendKey val="0"/>
          <c:showVal val="1"/>
          <c:showCatName val="0"/>
          <c:showSerName val="0"/>
          <c:showPercent val="0"/>
          <c:showBubbleSize val="0"/>
        </c:dLbls>
        <c:gapWidth val="30"/>
        <c:overlap val="-27"/>
        <c:axId val="637384848"/>
        <c:axId val="637391736"/>
      </c:barChart>
      <c:lineChart>
        <c:grouping val="standard"/>
        <c:varyColors val="0"/>
        <c:ser>
          <c:idx val="1"/>
          <c:order val="1"/>
          <c:tx>
            <c:strRef>
              <c:f>'MUDA Summary'!$H$3</c:f>
              <c:strCache>
                <c:ptCount val="1"/>
                <c:pt idx="0">
                  <c:v>Cumulative</c:v>
                </c:pt>
              </c:strCache>
            </c:strRef>
          </c:tx>
          <c:spPr>
            <a:ln w="28575" cap="rnd">
              <a:solidFill>
                <a:schemeClr val="accent2"/>
              </a:solidFill>
              <a:round/>
            </a:ln>
            <a:effectLst/>
          </c:spPr>
          <c:marker>
            <c:symbol val="none"/>
          </c:marker>
          <c:dLbls>
            <c:spPr>
              <a:solidFill>
                <a:srgbClr val="FFFF99"/>
              </a:solid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'MUDA Summary'!$E$4:$E$17</c:f>
              <c:strCache>
                <c:ptCount val="14"/>
                <c:pt idx="0">
                  <c:v>PICK UP / PUT DOWN TOOL</c:v>
                </c:pt>
                <c:pt idx="1">
                  <c:v>PICKING UP / PUT DOWN PART</c:v>
                </c:pt>
                <c:pt idx="2">
                  <c:v>GOES WITH/TO REACH PARTS &amp; RETURN</c:v>
                </c:pt>
                <c:pt idx="3">
                  <c:v>ADJUSTING/PUSHING/PULLING</c:v>
                </c:pt>
                <c:pt idx="4">
                  <c:v>MOVE THE PIECE WITH THE HOIST</c:v>
                </c:pt>
                <c:pt idx="5">
                  <c:v>GOES WITH/TO REACH TOOL &amp; RETURN</c:v>
                </c:pt>
                <c:pt idx="6">
                  <c:v>UNFASTENING / DISASSEMBLING</c:v>
                </c:pt>
                <c:pt idx="7">
                  <c:v>QUALITY INSPECTIONS</c:v>
                </c:pt>
                <c:pt idx="8">
                  <c:v>CHANGE TOOL SCREW/NUT SIZE</c:v>
                </c:pt>
                <c:pt idx="9">
                  <c:v>REMOVE EXCESS MATERIAL</c:v>
                </c:pt>
                <c:pt idx="10">
                  <c:v>UNPACKING / OPENING</c:v>
                </c:pt>
                <c:pt idx="11">
                  <c:v>HOLDING PART</c:v>
                </c:pt>
                <c:pt idx="12">
                  <c:v>BEND DOWN / RISE UP </c:v>
                </c:pt>
                <c:pt idx="13">
                  <c:v>POSITIONING/ROTATING PART</c:v>
                </c:pt>
              </c:strCache>
            </c:strRef>
          </c:cat>
          <c:val>
            <c:numRef>
              <c:f>'MUDA Summary'!$H$4:$H$17</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342C-42FD-8A87-A43C30A9F1C8}"/>
            </c:ext>
          </c:extLst>
        </c:ser>
        <c:dLbls>
          <c:showLegendKey val="0"/>
          <c:showVal val="0"/>
          <c:showCatName val="0"/>
          <c:showSerName val="0"/>
          <c:showPercent val="0"/>
          <c:showBubbleSize val="0"/>
        </c:dLbls>
        <c:marker val="1"/>
        <c:smooth val="0"/>
        <c:axId val="861538200"/>
        <c:axId val="861537872"/>
      </c:lineChart>
      <c:catAx>
        <c:axId val="637384848"/>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637391736"/>
        <c:crosses val="autoZero"/>
        <c:auto val="1"/>
        <c:lblAlgn val="ctr"/>
        <c:lblOffset val="100"/>
        <c:noMultiLvlLbl val="0"/>
      </c:catAx>
      <c:valAx>
        <c:axId val="637391736"/>
        <c:scaling>
          <c:orientation val="minMax"/>
        </c:scaling>
        <c:delete val="0"/>
        <c:axPos val="l"/>
        <c:numFmt formatCode="0.0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7384848"/>
        <c:crosses val="autoZero"/>
        <c:crossBetween val="between"/>
      </c:valAx>
      <c:valAx>
        <c:axId val="861537872"/>
        <c:scaling>
          <c:orientation val="minMax"/>
          <c:max val="1"/>
        </c:scaling>
        <c:delete val="0"/>
        <c:axPos val="r"/>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1538200"/>
        <c:crosses val="max"/>
        <c:crossBetween val="between"/>
      </c:valAx>
      <c:catAx>
        <c:axId val="861538200"/>
        <c:scaling>
          <c:orientation val="minMax"/>
        </c:scaling>
        <c:delete val="1"/>
        <c:axPos val="b"/>
        <c:numFmt formatCode="General" sourceLinked="1"/>
        <c:majorTickMark val="out"/>
        <c:minorTickMark val="none"/>
        <c:tickLblPos val="nextTo"/>
        <c:crossAx val="86153787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AS IS- MUDA Pie chart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7490000000000003"/>
          <c:y val="0.15535183721600737"/>
          <c:w val="0.45020000000000004"/>
          <c:h val="0.6955529125428167"/>
        </c:manualLayout>
      </c:layout>
      <c:pieChart>
        <c:varyColors val="1"/>
        <c:ser>
          <c:idx val="0"/>
          <c:order val="0"/>
          <c:tx>
            <c:strRef>
              <c:f>'MUDA Summary'!$G$66</c:f>
              <c:strCache>
                <c:ptCount val="1"/>
                <c:pt idx="0">
                  <c:v>Time in sec</c:v>
                </c:pt>
              </c:strCache>
            </c:strRef>
          </c:tx>
          <c:dPt>
            <c:idx val="0"/>
            <c:bubble3D val="0"/>
            <c:spPr>
              <a:solidFill>
                <a:srgbClr val="00B050"/>
              </a:solidFill>
              <a:ln w="19050">
                <a:solidFill>
                  <a:schemeClr val="lt1"/>
                </a:solidFill>
              </a:ln>
              <a:effectLst/>
            </c:spPr>
            <c:extLst>
              <c:ext xmlns:c16="http://schemas.microsoft.com/office/drawing/2014/chart" uri="{C3380CC4-5D6E-409C-BE32-E72D297353CC}">
                <c16:uniqueId val="{00000001-F8B7-4D2F-8557-3C25F13E2B49}"/>
              </c:ext>
            </c:extLst>
          </c:dPt>
          <c:dPt>
            <c:idx val="1"/>
            <c:bubble3D val="0"/>
            <c:spPr>
              <a:solidFill>
                <a:srgbClr val="FFFF00"/>
              </a:solidFill>
              <a:ln w="19050">
                <a:solidFill>
                  <a:schemeClr val="lt1"/>
                </a:solidFill>
              </a:ln>
              <a:effectLst/>
            </c:spPr>
            <c:extLst>
              <c:ext xmlns:c16="http://schemas.microsoft.com/office/drawing/2014/chart" uri="{C3380CC4-5D6E-409C-BE32-E72D297353CC}">
                <c16:uniqueId val="{00000003-F8B7-4D2F-8557-3C25F13E2B49}"/>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F8B7-4D2F-8557-3C25F13E2B49}"/>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'MUDA Summary'!$F$67:$F$69</c:f>
              <c:strCache>
                <c:ptCount val="3"/>
                <c:pt idx="0">
                  <c:v>VA</c:v>
                </c:pt>
                <c:pt idx="1">
                  <c:v>SVA</c:v>
                </c:pt>
                <c:pt idx="2">
                  <c:v>NVA</c:v>
                </c:pt>
              </c:strCache>
            </c:strRef>
          </c:cat>
          <c:val>
            <c:numRef>
              <c:f>'MUDA Summary'!$G$67:$G$69</c:f>
              <c:numCache>
                <c:formatCode>0</c:formatCode>
                <c:ptCount val="3"/>
                <c:pt idx="0">
                  <c:v>0</c:v>
                </c:pt>
                <c:pt idx="1">
                  <c:v>0</c:v>
                </c:pt>
                <c:pt idx="2">
                  <c:v>0</c:v>
                </c:pt>
              </c:numCache>
            </c:numRef>
          </c:val>
          <c:extLst>
            <c:ext xmlns:c16="http://schemas.microsoft.com/office/drawing/2014/chart" uri="{C3380CC4-5D6E-409C-BE32-E72D297353CC}">
              <c16:uniqueId val="{00000006-F8B7-4D2F-8557-3C25F13E2B4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7195807697795449"/>
          <c:y val="0.34031342099386969"/>
          <c:w val="0.16182681469283794"/>
          <c:h val="0.3624014373245113"/>
        </c:manualLayout>
      </c:layout>
      <c:overlay val="0"/>
      <c:spPr>
        <a:noFill/>
        <a:ln>
          <a:noFill/>
        </a:ln>
        <a:effectLst/>
      </c:spPr>
      <c:txPr>
        <a:bodyPr rot="0" spcFirstLastPara="1" vertOverflow="ellipsis" vert="horz" wrap="square" anchor="ctr" anchorCtr="1"/>
        <a:lstStyle/>
        <a:p>
          <a:pPr rtl="0">
            <a:defRPr lang="en-US" sz="105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SVA Pareto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'MUDA Summary'!$M$3</c:f>
              <c:strCache>
                <c:ptCount val="1"/>
                <c:pt idx="0">
                  <c:v>Time in Sec</c:v>
                </c:pt>
              </c:strCache>
            </c:strRef>
          </c:tx>
          <c:spPr>
            <a:solidFill>
              <a:srgbClr val="FFFF00"/>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'MUDA Summary'!$L$4:$L$9</c:f>
              <c:strCache>
                <c:ptCount val="6"/>
                <c:pt idx="0">
                  <c:v>POSITIONING TOOL FOR ASSEMBLY</c:v>
                </c:pt>
                <c:pt idx="1">
                  <c:v>PICKING UP PART FOR ASSEMBLY</c:v>
                </c:pt>
                <c:pt idx="2">
                  <c:v>HOLDING PART FOR ASSEMBLY</c:v>
                </c:pt>
                <c:pt idx="3">
                  <c:v>PUTTING TOGETHER PARTS FOR ASSEMBLY</c:v>
                </c:pt>
                <c:pt idx="4">
                  <c:v>POSITIONING PART FOR ASSEMBLY</c:v>
                </c:pt>
                <c:pt idx="5">
                  <c:v>HAMMERING</c:v>
                </c:pt>
              </c:strCache>
            </c:strRef>
          </c:cat>
          <c:val>
            <c:numRef>
              <c:f>'MUDA Summary'!$M$4:$M$9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EC3-4607-BE6E-B79C53559E12}"/>
            </c:ext>
          </c:extLst>
        </c:ser>
        <c:dLbls>
          <c:dLblPos val="outEnd"/>
          <c:showLegendKey val="0"/>
          <c:showVal val="1"/>
          <c:showCatName val="0"/>
          <c:showSerName val="0"/>
          <c:showPercent val="0"/>
          <c:showBubbleSize val="0"/>
        </c:dLbls>
        <c:gapWidth val="30"/>
        <c:overlap val="-27"/>
        <c:axId val="637384848"/>
        <c:axId val="637391736"/>
      </c:barChart>
      <c:lineChart>
        <c:grouping val="standard"/>
        <c:varyColors val="0"/>
        <c:ser>
          <c:idx val="1"/>
          <c:order val="1"/>
          <c:tx>
            <c:strRef>
              <c:f>'MUDA Summary'!$O$3</c:f>
              <c:strCache>
                <c:ptCount val="1"/>
                <c:pt idx="0">
                  <c:v>Cumulative</c:v>
                </c:pt>
              </c:strCache>
            </c:strRef>
          </c:tx>
          <c:spPr>
            <a:ln w="28575" cap="rnd">
              <a:solidFill>
                <a:schemeClr val="accent2"/>
              </a:solidFill>
              <a:round/>
            </a:ln>
            <a:effectLst/>
          </c:spPr>
          <c:marker>
            <c:symbol val="none"/>
          </c:marker>
          <c:dLbls>
            <c:spPr>
              <a:solidFill>
                <a:srgbClr val="FFFF99"/>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'MUDA Summary'!$L$4:$L$9</c:f>
              <c:strCache>
                <c:ptCount val="6"/>
                <c:pt idx="0">
                  <c:v>POSITIONING TOOL FOR ASSEMBLY</c:v>
                </c:pt>
                <c:pt idx="1">
                  <c:v>PICKING UP PART FOR ASSEMBLY</c:v>
                </c:pt>
                <c:pt idx="2">
                  <c:v>HOLDING PART FOR ASSEMBLY</c:v>
                </c:pt>
                <c:pt idx="3">
                  <c:v>PUTTING TOGETHER PARTS FOR ASSEMBLY</c:v>
                </c:pt>
                <c:pt idx="4">
                  <c:v>POSITIONING PART FOR ASSEMBLY</c:v>
                </c:pt>
                <c:pt idx="5">
                  <c:v>HAMMERING</c:v>
                </c:pt>
              </c:strCache>
            </c:strRef>
          </c:cat>
          <c:val>
            <c:numRef>
              <c:f>'MUDA Summary'!$O$4:$O$9</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2EC3-4607-BE6E-B79C53559E12}"/>
            </c:ext>
          </c:extLst>
        </c:ser>
        <c:dLbls>
          <c:showLegendKey val="0"/>
          <c:showVal val="0"/>
          <c:showCatName val="0"/>
          <c:showSerName val="0"/>
          <c:showPercent val="0"/>
          <c:showBubbleSize val="0"/>
        </c:dLbls>
        <c:marker val="1"/>
        <c:smooth val="0"/>
        <c:axId val="861538200"/>
        <c:axId val="861537872"/>
      </c:lineChart>
      <c:catAx>
        <c:axId val="637384848"/>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7391736"/>
        <c:crosses val="autoZero"/>
        <c:auto val="1"/>
        <c:lblAlgn val="ctr"/>
        <c:lblOffset val="100"/>
        <c:noMultiLvlLbl val="0"/>
      </c:catAx>
      <c:valAx>
        <c:axId val="637391736"/>
        <c:scaling>
          <c:orientation val="minMax"/>
        </c:scaling>
        <c:delete val="0"/>
        <c:axPos val="l"/>
        <c:numFmt formatCode="0.0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7384848"/>
        <c:crosses val="autoZero"/>
        <c:crossBetween val="between"/>
      </c:valAx>
      <c:valAx>
        <c:axId val="861537872"/>
        <c:scaling>
          <c:orientation val="minMax"/>
          <c:max val="1"/>
        </c:scaling>
        <c:delete val="0"/>
        <c:axPos val="r"/>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1538200"/>
        <c:crosses val="max"/>
        <c:crossBetween val="between"/>
      </c:valAx>
      <c:catAx>
        <c:axId val="861538200"/>
        <c:scaling>
          <c:orientation val="minMax"/>
        </c:scaling>
        <c:delete val="1"/>
        <c:axPos val="b"/>
        <c:numFmt formatCode="General" sourceLinked="1"/>
        <c:majorTickMark val="out"/>
        <c:minorTickMark val="none"/>
        <c:tickLblPos val="nextTo"/>
        <c:crossAx val="86153787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VA Pareto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'MUDA Summary'!$M$3</c:f>
              <c:strCache>
                <c:ptCount val="1"/>
                <c:pt idx="0">
                  <c:v>Time in Sec</c:v>
                </c:pt>
              </c:strCache>
            </c:strRef>
          </c:tx>
          <c:spPr>
            <a:solidFill>
              <a:srgbClr val="00B050"/>
            </a:solidFill>
            <a:ln>
              <a:solidFill>
                <a:srgbClr val="00B05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'MUDA Summary'!$S$4:$S$8</c:f>
              <c:strCache>
                <c:ptCount val="5"/>
                <c:pt idx="0">
                  <c:v>SCREWING/FASTENING</c:v>
                </c:pt>
                <c:pt idx="1">
                  <c:v>FITTING</c:v>
                </c:pt>
                <c:pt idx="2">
                  <c:v>INSERTING</c:v>
                </c:pt>
                <c:pt idx="3">
                  <c:v>GLUING/GREASING</c:v>
                </c:pt>
                <c:pt idx="4">
                  <c:v>QUALITY PROOFS
(LEGAL OBLIGATION/HOMOLOGATION)</c:v>
                </c:pt>
              </c:strCache>
            </c:strRef>
          </c:cat>
          <c:val>
            <c:numRef>
              <c:f>'MUDA Summary'!$T$4:$T$8</c:f>
              <c:numCache>
                <c:formatCode>0.00</c:formatCode>
                <c:ptCount val="5"/>
                <c:pt idx="0">
                  <c:v>0</c:v>
                </c:pt>
                <c:pt idx="1">
                  <c:v>0</c:v>
                </c:pt>
                <c:pt idx="2">
                  <c:v>0</c:v>
                </c:pt>
                <c:pt idx="3">
                  <c:v>33.408000000000001</c:v>
                </c:pt>
                <c:pt idx="4">
                  <c:v>0</c:v>
                </c:pt>
              </c:numCache>
            </c:numRef>
          </c:val>
          <c:extLst>
            <c:ext xmlns:c16="http://schemas.microsoft.com/office/drawing/2014/chart" uri="{C3380CC4-5D6E-409C-BE32-E72D297353CC}">
              <c16:uniqueId val="{00000000-D286-451C-920B-572BBC3024CE}"/>
            </c:ext>
          </c:extLst>
        </c:ser>
        <c:dLbls>
          <c:dLblPos val="outEnd"/>
          <c:showLegendKey val="0"/>
          <c:showVal val="1"/>
          <c:showCatName val="0"/>
          <c:showSerName val="0"/>
          <c:showPercent val="0"/>
          <c:showBubbleSize val="0"/>
        </c:dLbls>
        <c:gapWidth val="30"/>
        <c:overlap val="-27"/>
        <c:axId val="637384848"/>
        <c:axId val="637391736"/>
      </c:barChart>
      <c:lineChart>
        <c:grouping val="standard"/>
        <c:varyColors val="0"/>
        <c:ser>
          <c:idx val="1"/>
          <c:order val="1"/>
          <c:tx>
            <c:strRef>
              <c:f>'MUDA Summary'!$O$3</c:f>
              <c:strCache>
                <c:ptCount val="1"/>
                <c:pt idx="0">
                  <c:v>Cumulative</c:v>
                </c:pt>
              </c:strCache>
            </c:strRef>
          </c:tx>
          <c:spPr>
            <a:ln w="28575" cap="rnd">
              <a:solidFill>
                <a:schemeClr val="accent2"/>
              </a:solidFill>
              <a:round/>
            </a:ln>
            <a:effectLst/>
          </c:spPr>
          <c:marker>
            <c:symbol val="none"/>
          </c:marker>
          <c:dLbls>
            <c:spPr>
              <a:solidFill>
                <a:srgbClr val="FFFF99"/>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'MUDA Summary'!$S$4:$S$8</c:f>
              <c:strCache>
                <c:ptCount val="5"/>
                <c:pt idx="0">
                  <c:v>SCREWING/FASTENING</c:v>
                </c:pt>
                <c:pt idx="1">
                  <c:v>FITTING</c:v>
                </c:pt>
                <c:pt idx="2">
                  <c:v>INSERTING</c:v>
                </c:pt>
                <c:pt idx="3">
                  <c:v>GLUING/GREASING</c:v>
                </c:pt>
                <c:pt idx="4">
                  <c:v>QUALITY PROOFS
(LEGAL OBLIGATION/HOMOLOGATION)</c:v>
                </c:pt>
              </c:strCache>
            </c:strRef>
          </c:cat>
          <c:val>
            <c:numRef>
              <c:f>'MUDA Summary'!$V$4:$V$8</c:f>
              <c:numCache>
                <c:formatCode>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D286-451C-920B-572BBC3024CE}"/>
            </c:ext>
          </c:extLst>
        </c:ser>
        <c:dLbls>
          <c:showLegendKey val="0"/>
          <c:showVal val="0"/>
          <c:showCatName val="0"/>
          <c:showSerName val="0"/>
          <c:showPercent val="0"/>
          <c:showBubbleSize val="0"/>
        </c:dLbls>
        <c:marker val="1"/>
        <c:smooth val="0"/>
        <c:axId val="861538200"/>
        <c:axId val="861537872"/>
      </c:lineChart>
      <c:catAx>
        <c:axId val="637384848"/>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637391736"/>
        <c:crosses val="autoZero"/>
        <c:auto val="1"/>
        <c:lblAlgn val="ctr"/>
        <c:lblOffset val="100"/>
        <c:noMultiLvlLbl val="0"/>
      </c:catAx>
      <c:valAx>
        <c:axId val="637391736"/>
        <c:scaling>
          <c:orientation val="minMax"/>
          <c:max val="300"/>
        </c:scaling>
        <c:delete val="0"/>
        <c:axPos val="l"/>
        <c:numFmt formatCode="0.0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7384848"/>
        <c:crosses val="autoZero"/>
        <c:crossBetween val="between"/>
      </c:valAx>
      <c:valAx>
        <c:axId val="861537872"/>
        <c:scaling>
          <c:orientation val="minMax"/>
          <c:max val="1"/>
        </c:scaling>
        <c:delete val="0"/>
        <c:axPos val="r"/>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1538200"/>
        <c:crosses val="max"/>
        <c:crossBetween val="between"/>
      </c:valAx>
      <c:catAx>
        <c:axId val="861538200"/>
        <c:scaling>
          <c:orientation val="minMax"/>
        </c:scaling>
        <c:delete val="1"/>
        <c:axPos val="b"/>
        <c:numFmt formatCode="General" sourceLinked="1"/>
        <c:majorTickMark val="out"/>
        <c:minorTickMark val="none"/>
        <c:tickLblPos val="nextTo"/>
        <c:crossAx val="86153787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AS IS- yamazumi chart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7490000000000003"/>
          <c:y val="0.15535183721600737"/>
          <c:w val="0.45020000000000004"/>
          <c:h val="0.6955529125428167"/>
        </c:manualLayout>
      </c:layout>
      <c:barChart>
        <c:barDir val="col"/>
        <c:grouping val="stacked"/>
        <c:varyColors val="0"/>
        <c:ser>
          <c:idx val="0"/>
          <c:order val="0"/>
          <c:tx>
            <c:strRef>
              <c:f>'MUDA Summary'!$F$85</c:f>
              <c:strCache>
                <c:ptCount val="1"/>
                <c:pt idx="0">
                  <c:v>VA</c:v>
                </c:pt>
              </c:strCache>
            </c:strRef>
          </c:tx>
          <c:spPr>
            <a:solidFill>
              <a:schemeClr val="accent1"/>
            </a:solidFill>
            <a:ln w="19050">
              <a:solidFill>
                <a:schemeClr val="lt1"/>
              </a:solidFill>
            </a:ln>
            <a:effectLst/>
          </c:spPr>
          <c:invertIfNegative val="0"/>
          <c:dPt>
            <c:idx val="0"/>
            <c:invertIfNegative val="0"/>
            <c:bubble3D val="0"/>
            <c:spPr>
              <a:solidFill>
                <a:srgbClr val="00B050"/>
              </a:solidFill>
              <a:ln w="19050">
                <a:solidFill>
                  <a:schemeClr val="lt1"/>
                </a:solidFill>
              </a:ln>
              <a:effectLst/>
            </c:spPr>
            <c:extLst>
              <c:ext xmlns:c16="http://schemas.microsoft.com/office/drawing/2014/chart" uri="{C3380CC4-5D6E-409C-BE32-E72D297353CC}">
                <c16:uniqueId val="{00000001-8E33-4FBD-BFE5-151EE3EF5879}"/>
              </c:ext>
            </c:extLst>
          </c:dPt>
          <c:dPt>
            <c:idx val="1"/>
            <c:invertIfNegative val="0"/>
            <c:bubble3D val="0"/>
            <c:spPr>
              <a:solidFill>
                <a:srgbClr val="FFFF00"/>
              </a:solidFill>
              <a:ln w="19050">
                <a:solidFill>
                  <a:schemeClr val="lt1"/>
                </a:solidFill>
              </a:ln>
              <a:effectLst/>
            </c:spPr>
            <c:extLst>
              <c:ext xmlns:c16="http://schemas.microsoft.com/office/drawing/2014/chart" uri="{C3380CC4-5D6E-409C-BE32-E72D297353CC}">
                <c16:uniqueId val="{00000003-8E33-4FBD-BFE5-151EE3EF5879}"/>
              </c:ext>
            </c:extLst>
          </c:dPt>
          <c:dPt>
            <c:idx val="2"/>
            <c:invertIfNegative val="0"/>
            <c:bubble3D val="0"/>
            <c:spPr>
              <a:solidFill>
                <a:srgbClr val="FF0000"/>
              </a:solidFill>
              <a:ln w="19050">
                <a:solidFill>
                  <a:schemeClr val="lt1"/>
                </a:solidFill>
              </a:ln>
              <a:effectLst/>
            </c:spPr>
            <c:extLst>
              <c:ext xmlns:c16="http://schemas.microsoft.com/office/drawing/2014/chart" uri="{C3380CC4-5D6E-409C-BE32-E72D297353CC}">
                <c16:uniqueId val="{00000005-8E33-4FBD-BFE5-151EE3EF5879}"/>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'MUDA Summary'!$G$66</c:f>
              <c:strCache>
                <c:ptCount val="1"/>
                <c:pt idx="0">
                  <c:v>Time in sec</c:v>
                </c:pt>
              </c:strCache>
            </c:strRef>
          </c:cat>
          <c:val>
            <c:numRef>
              <c:f>'MUDA Summary'!$G$85</c:f>
              <c:numCache>
                <c:formatCode>0</c:formatCode>
                <c:ptCount val="1"/>
                <c:pt idx="0">
                  <c:v>0</c:v>
                </c:pt>
              </c:numCache>
            </c:numRef>
          </c:val>
          <c:extLst>
            <c:ext xmlns:c16="http://schemas.microsoft.com/office/drawing/2014/chart" uri="{C3380CC4-5D6E-409C-BE32-E72D297353CC}">
              <c16:uniqueId val="{00000006-8E33-4FBD-BFE5-151EE3EF5879}"/>
            </c:ext>
          </c:extLst>
        </c:ser>
        <c:ser>
          <c:idx val="1"/>
          <c:order val="1"/>
          <c:tx>
            <c:strRef>
              <c:f>'MUDA Summary'!$F$86</c:f>
              <c:strCache>
                <c:ptCount val="1"/>
                <c:pt idx="0">
                  <c:v>SVA</c:v>
                </c:pt>
              </c:strCache>
            </c:strRef>
          </c:tx>
          <c:spPr>
            <a:solidFill>
              <a:srgbClr val="FFFF00"/>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'MUDA Summary'!$G$66</c:f>
              <c:strCache>
                <c:ptCount val="1"/>
                <c:pt idx="0">
                  <c:v>Time in sec</c:v>
                </c:pt>
              </c:strCache>
            </c:strRef>
          </c:cat>
          <c:val>
            <c:numRef>
              <c:f>'MUDA Summary'!$G$86</c:f>
              <c:numCache>
                <c:formatCode>0</c:formatCode>
                <c:ptCount val="1"/>
                <c:pt idx="0">
                  <c:v>0</c:v>
                </c:pt>
              </c:numCache>
            </c:numRef>
          </c:val>
          <c:extLst>
            <c:ext xmlns:c16="http://schemas.microsoft.com/office/drawing/2014/chart" uri="{C3380CC4-5D6E-409C-BE32-E72D297353CC}">
              <c16:uniqueId val="{00000008-8E33-4FBD-BFE5-151EE3EF5879}"/>
            </c:ext>
          </c:extLst>
        </c:ser>
        <c:ser>
          <c:idx val="2"/>
          <c:order val="2"/>
          <c:tx>
            <c:strRef>
              <c:f>'MUDA Summary'!$F$87</c:f>
              <c:strCache>
                <c:ptCount val="1"/>
                <c:pt idx="0">
                  <c:v>NVA</c:v>
                </c:pt>
              </c:strCache>
            </c:strRef>
          </c:tx>
          <c:spPr>
            <a:solidFill>
              <a:srgbClr val="FF0000"/>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'MUDA Summary'!$G$66</c:f>
              <c:strCache>
                <c:ptCount val="1"/>
                <c:pt idx="0">
                  <c:v>Time in sec</c:v>
                </c:pt>
              </c:strCache>
            </c:strRef>
          </c:cat>
          <c:val>
            <c:numRef>
              <c:f>'MUDA Summary'!$G$87</c:f>
              <c:numCache>
                <c:formatCode>0</c:formatCode>
                <c:ptCount val="1"/>
                <c:pt idx="0">
                  <c:v>0</c:v>
                </c:pt>
              </c:numCache>
            </c:numRef>
          </c:val>
          <c:extLst>
            <c:ext xmlns:c16="http://schemas.microsoft.com/office/drawing/2014/chart" uri="{C3380CC4-5D6E-409C-BE32-E72D297353CC}">
              <c16:uniqueId val="{00000009-8E33-4FBD-BFE5-151EE3EF5879}"/>
            </c:ext>
          </c:extLst>
        </c:ser>
        <c:dLbls>
          <c:dLblPos val="ctr"/>
          <c:showLegendKey val="0"/>
          <c:showVal val="1"/>
          <c:showCatName val="0"/>
          <c:showSerName val="0"/>
          <c:showPercent val="0"/>
          <c:showBubbleSize val="0"/>
        </c:dLbls>
        <c:gapWidth val="100"/>
        <c:overlap val="100"/>
        <c:axId val="463363680"/>
        <c:axId val="463362432"/>
      </c:barChart>
      <c:catAx>
        <c:axId val="4633636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62432"/>
        <c:crosses val="autoZero"/>
        <c:auto val="1"/>
        <c:lblAlgn val="ctr"/>
        <c:lblOffset val="100"/>
        <c:noMultiLvlLbl val="0"/>
      </c:catAx>
      <c:valAx>
        <c:axId val="463362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63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rtl="0">
            <a:defRPr lang="en-US" sz="105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Line balancing w/activities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'Line balancing - AS-IS'!$C$25</c:f>
              <c:strCache>
                <c:ptCount val="1"/>
                <c:pt idx="0">
                  <c:v>1</c:v>
                </c:pt>
              </c:strCache>
            </c:strRef>
          </c:tx>
          <c:spPr>
            <a:no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'Line balancing - AS-IS'!$B$26:$B$27</c:f>
            </c:multiLvlStrRef>
          </c:cat>
          <c:val>
            <c:numRef>
              <c:f>'Line balancing - AS-IS'!$C$26:$C$27</c:f>
            </c:numRef>
          </c:val>
          <c:extLst>
            <c:ext xmlns:c16="http://schemas.microsoft.com/office/drawing/2014/chart" uri="{C3380CC4-5D6E-409C-BE32-E72D297353CC}">
              <c16:uniqueId val="{00000000-4B9A-4D66-B2E3-C0674C5AC336}"/>
            </c:ext>
          </c:extLst>
        </c:ser>
        <c:ser>
          <c:idx val="1"/>
          <c:order val="1"/>
          <c:tx>
            <c:strRef>
              <c:f>'Line balancing - AS-IS'!$D$25</c:f>
              <c:strCache>
                <c:ptCount val="1"/>
                <c:pt idx="0">
                  <c:v>2</c:v>
                </c:pt>
              </c:strCache>
            </c:strRef>
          </c:tx>
          <c:spPr>
            <a:solidFill>
              <a:schemeClr val="bg1"/>
            </a:solidFill>
            <a:ln w="9525">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'Line balancing - AS-IS'!$B$26:$B$27</c:f>
            </c:multiLvlStrRef>
          </c:cat>
          <c:val>
            <c:numRef>
              <c:f>'Line balancing - AS-IS'!$D$26:$D$27</c:f>
            </c:numRef>
          </c:val>
          <c:extLst>
            <c:ext xmlns:c16="http://schemas.microsoft.com/office/drawing/2014/chart" uri="{C3380CC4-5D6E-409C-BE32-E72D297353CC}">
              <c16:uniqueId val="{00000001-4B9A-4D66-B2E3-C0674C5AC336}"/>
            </c:ext>
          </c:extLst>
        </c:ser>
        <c:ser>
          <c:idx val="2"/>
          <c:order val="2"/>
          <c:tx>
            <c:strRef>
              <c:f>'Line balancing - AS-IS'!$E$25</c:f>
              <c:strCache>
                <c:ptCount val="1"/>
                <c:pt idx="0">
                  <c:v>3</c:v>
                </c:pt>
              </c:strCache>
            </c:strRef>
          </c:tx>
          <c:spPr>
            <a:solidFill>
              <a:schemeClr val="bg1"/>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'Line balancing - AS-IS'!$B$26:$B$27</c:f>
            </c:multiLvlStrRef>
          </c:cat>
          <c:val>
            <c:numRef>
              <c:f>'Line balancing - AS-IS'!$E$26:$E$27</c:f>
            </c:numRef>
          </c:val>
          <c:extLst>
            <c:ext xmlns:c16="http://schemas.microsoft.com/office/drawing/2014/chart" uri="{C3380CC4-5D6E-409C-BE32-E72D297353CC}">
              <c16:uniqueId val="{00000002-4B9A-4D66-B2E3-C0674C5AC336}"/>
            </c:ext>
          </c:extLst>
        </c:ser>
        <c:ser>
          <c:idx val="3"/>
          <c:order val="3"/>
          <c:tx>
            <c:strRef>
              <c:f>'Line balancing - AS-IS'!$F$25</c:f>
              <c:strCache>
                <c:ptCount val="1"/>
                <c:pt idx="0">
                  <c:v>4</c:v>
                </c:pt>
              </c:strCache>
            </c:strRef>
          </c:tx>
          <c:spPr>
            <a:no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'Line balancing - AS-IS'!$B$26:$B$27</c:f>
            </c:multiLvlStrRef>
          </c:cat>
          <c:val>
            <c:numRef>
              <c:f>'Line balancing - AS-IS'!$F$26:$F$27</c:f>
            </c:numRef>
          </c:val>
          <c:extLst>
            <c:ext xmlns:c16="http://schemas.microsoft.com/office/drawing/2014/chart" uri="{C3380CC4-5D6E-409C-BE32-E72D297353CC}">
              <c16:uniqueId val="{00000003-4B9A-4D66-B2E3-C0674C5AC336}"/>
            </c:ext>
          </c:extLst>
        </c:ser>
        <c:ser>
          <c:idx val="4"/>
          <c:order val="4"/>
          <c:tx>
            <c:strRef>
              <c:f>'Line balancing - AS-IS'!$G$25</c:f>
              <c:strCache>
                <c:ptCount val="1"/>
                <c:pt idx="0">
                  <c:v>5</c:v>
                </c:pt>
              </c:strCache>
            </c:strRef>
          </c:tx>
          <c:spPr>
            <a:no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'Line balancing - AS-IS'!$B$26:$B$27</c:f>
            </c:multiLvlStrRef>
          </c:cat>
          <c:val>
            <c:numRef>
              <c:f>'Line balancing - AS-IS'!$G$26:$G$27</c:f>
            </c:numRef>
          </c:val>
          <c:extLst>
            <c:ext xmlns:c16="http://schemas.microsoft.com/office/drawing/2014/chart" uri="{C3380CC4-5D6E-409C-BE32-E72D297353CC}">
              <c16:uniqueId val="{00000004-4B9A-4D66-B2E3-C0674C5AC336}"/>
            </c:ext>
          </c:extLst>
        </c:ser>
        <c:ser>
          <c:idx val="5"/>
          <c:order val="5"/>
          <c:tx>
            <c:strRef>
              <c:f>'Line balancing - AS-IS'!$H$25</c:f>
              <c:strCache>
                <c:ptCount val="1"/>
                <c:pt idx="0">
                  <c:v>6</c:v>
                </c:pt>
              </c:strCache>
            </c:strRef>
          </c:tx>
          <c:spPr>
            <a:no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'Line balancing - AS-IS'!$B$26:$B$27</c:f>
            </c:multiLvlStrRef>
          </c:cat>
          <c:val>
            <c:numRef>
              <c:f>'Line balancing - AS-IS'!$H$26:$H$27</c:f>
            </c:numRef>
          </c:val>
          <c:extLst>
            <c:ext xmlns:c16="http://schemas.microsoft.com/office/drawing/2014/chart" uri="{C3380CC4-5D6E-409C-BE32-E72D297353CC}">
              <c16:uniqueId val="{00000005-4B9A-4D66-B2E3-C0674C5AC336}"/>
            </c:ext>
          </c:extLst>
        </c:ser>
        <c:ser>
          <c:idx val="6"/>
          <c:order val="6"/>
          <c:tx>
            <c:strRef>
              <c:f>'Line balancing - AS-IS'!$I$25</c:f>
              <c:strCache>
                <c:ptCount val="1"/>
                <c:pt idx="0">
                  <c:v>7</c:v>
                </c:pt>
              </c:strCache>
            </c:strRef>
          </c:tx>
          <c:spPr>
            <a:no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'Line balancing - AS-IS'!$B$26:$B$27</c:f>
            </c:multiLvlStrRef>
          </c:cat>
          <c:val>
            <c:numRef>
              <c:f>'Line balancing - AS-IS'!$I$26:$I$27</c:f>
            </c:numRef>
          </c:val>
          <c:extLst>
            <c:ext xmlns:c16="http://schemas.microsoft.com/office/drawing/2014/chart" uri="{C3380CC4-5D6E-409C-BE32-E72D297353CC}">
              <c16:uniqueId val="{00000006-4B9A-4D66-B2E3-C0674C5AC336}"/>
            </c:ext>
          </c:extLst>
        </c:ser>
        <c:ser>
          <c:idx val="7"/>
          <c:order val="7"/>
          <c:tx>
            <c:strRef>
              <c:f>'Line balancing - AS-IS'!#REF!</c:f>
              <c:strCache>
                <c:ptCount val="1"/>
                <c:pt idx="0">
                  <c:v>#REF!</c:v>
                </c:pt>
              </c:strCache>
            </c:strRef>
          </c:tx>
          <c:spPr>
            <a:no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'Line balancing - AS-IS'!$B$26:$B$27</c:f>
            </c:multiLvlStrRef>
          </c:cat>
          <c:val>
            <c:numRef>
              <c:f>'Line balancing - AS-IS'!#REF!</c:f>
              <c:numCache>
                <c:formatCode>General</c:formatCode>
                <c:ptCount val="1"/>
                <c:pt idx="0">
                  <c:v>1</c:v>
                </c:pt>
              </c:numCache>
            </c:numRef>
          </c:val>
          <c:extLst>
            <c:ext xmlns:c16="http://schemas.microsoft.com/office/drawing/2014/chart" uri="{C3380CC4-5D6E-409C-BE32-E72D297353CC}">
              <c16:uniqueId val="{00000007-4B9A-4D66-B2E3-C0674C5AC336}"/>
            </c:ext>
          </c:extLst>
        </c:ser>
        <c:ser>
          <c:idx val="8"/>
          <c:order val="8"/>
          <c:tx>
            <c:strRef>
              <c:f>'Line balancing - AS-IS'!#REF!</c:f>
              <c:strCache>
                <c:ptCount val="1"/>
                <c:pt idx="0">
                  <c:v>#REF!</c:v>
                </c:pt>
              </c:strCache>
            </c:strRef>
          </c:tx>
          <c:spPr>
            <a:no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'Line balancing - AS-IS'!$B$26:$B$27</c:f>
            </c:multiLvlStrRef>
          </c:cat>
          <c:val>
            <c:numRef>
              <c:f>'Line balancing - AS-IS'!#REF!</c:f>
              <c:numCache>
                <c:formatCode>General</c:formatCode>
                <c:ptCount val="1"/>
                <c:pt idx="0">
                  <c:v>1</c:v>
                </c:pt>
              </c:numCache>
            </c:numRef>
          </c:val>
          <c:extLst>
            <c:ext xmlns:c16="http://schemas.microsoft.com/office/drawing/2014/chart" uri="{C3380CC4-5D6E-409C-BE32-E72D297353CC}">
              <c16:uniqueId val="{00000008-4B9A-4D66-B2E3-C0674C5AC336}"/>
            </c:ext>
          </c:extLst>
        </c:ser>
        <c:ser>
          <c:idx val="9"/>
          <c:order val="9"/>
          <c:tx>
            <c:strRef>
              <c:f>'Line balancing - AS-IS'!#REF!</c:f>
              <c:strCache>
                <c:ptCount val="1"/>
                <c:pt idx="0">
                  <c:v>#REF!</c:v>
                </c:pt>
              </c:strCache>
            </c:strRef>
          </c:tx>
          <c:spPr>
            <a:noFill/>
            <a:ln>
              <a:solidFill>
                <a:schemeClr val="tx1"/>
              </a:solid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A53-4644-83BE-CA46EBFD16F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'Line balancing - AS-IS'!$B$26:$B$27</c:f>
            </c:multiLvlStrRef>
          </c:cat>
          <c:val>
            <c:numRef>
              <c:f>'Line balancing - AS-IS'!#REF!</c:f>
              <c:numCache>
                <c:formatCode>General</c:formatCode>
                <c:ptCount val="1"/>
                <c:pt idx="0">
                  <c:v>1</c:v>
                </c:pt>
              </c:numCache>
            </c:numRef>
          </c:val>
          <c:extLst>
            <c:ext xmlns:c16="http://schemas.microsoft.com/office/drawing/2014/chart" uri="{C3380CC4-5D6E-409C-BE32-E72D297353CC}">
              <c16:uniqueId val="{00000009-4B9A-4D66-B2E3-C0674C5AC336}"/>
            </c:ext>
          </c:extLst>
        </c:ser>
        <c:ser>
          <c:idx val="10"/>
          <c:order val="10"/>
          <c:tx>
            <c:strRef>
              <c:f>'Line balancing - AS-IS'!#REF!</c:f>
              <c:strCache>
                <c:ptCount val="1"/>
                <c:pt idx="0">
                  <c:v>#REF!</c:v>
                </c:pt>
              </c:strCache>
            </c:strRef>
          </c:tx>
          <c:spPr>
            <a:no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'Line balancing - AS-IS'!$B$26:$B$27</c:f>
            </c:multiLvlStrRef>
          </c:cat>
          <c:val>
            <c:numRef>
              <c:f>'Line balancing - AS-IS'!#REF!</c:f>
              <c:numCache>
                <c:formatCode>General</c:formatCode>
                <c:ptCount val="1"/>
                <c:pt idx="0">
                  <c:v>1</c:v>
                </c:pt>
              </c:numCache>
            </c:numRef>
          </c:val>
          <c:extLst>
            <c:ext xmlns:c16="http://schemas.microsoft.com/office/drawing/2014/chart" uri="{C3380CC4-5D6E-409C-BE32-E72D297353CC}">
              <c16:uniqueId val="{0000000A-4B9A-4D66-B2E3-C0674C5AC336}"/>
            </c:ext>
          </c:extLst>
        </c:ser>
        <c:ser>
          <c:idx val="11"/>
          <c:order val="11"/>
          <c:tx>
            <c:strRef>
              <c:f>'Line balancing - AS-IS'!#REF!</c:f>
              <c:strCache>
                <c:ptCount val="1"/>
                <c:pt idx="0">
                  <c:v>#REF!</c:v>
                </c:pt>
              </c:strCache>
            </c:strRef>
          </c:tx>
          <c:spPr>
            <a:noFill/>
            <a:ln>
              <a:solidFill>
                <a:schemeClr val="tx1"/>
              </a:solid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A53-4644-83BE-CA46EBFD16F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'Line balancing - AS-IS'!$B$26:$B$27</c:f>
            </c:multiLvlStrRef>
          </c:cat>
          <c:val>
            <c:numRef>
              <c:f>'Line balancing - AS-IS'!#REF!</c:f>
              <c:numCache>
                <c:formatCode>General</c:formatCode>
                <c:ptCount val="1"/>
                <c:pt idx="0">
                  <c:v>1</c:v>
                </c:pt>
              </c:numCache>
            </c:numRef>
          </c:val>
          <c:extLst>
            <c:ext xmlns:c16="http://schemas.microsoft.com/office/drawing/2014/chart" uri="{C3380CC4-5D6E-409C-BE32-E72D297353CC}">
              <c16:uniqueId val="{0000000B-4B9A-4D66-B2E3-C0674C5AC336}"/>
            </c:ext>
          </c:extLst>
        </c:ser>
        <c:ser>
          <c:idx val="14"/>
          <c:order val="13"/>
          <c:tx>
            <c:strRef>
              <c:f>'Line balancing - AS-IS'!#REF!</c:f>
              <c:strCache>
                <c:ptCount val="1"/>
                <c:pt idx="0">
                  <c:v>#REF!</c:v>
                </c:pt>
              </c:strCache>
            </c:strRef>
          </c:tx>
          <c:spPr>
            <a:solidFill>
              <a:schemeClr val="accent3">
                <a:lumMod val="80000"/>
                <a:lumOff val="20000"/>
              </a:schemeClr>
            </a:solidFill>
            <a:ln>
              <a:noFill/>
            </a:ln>
            <a:effectLst/>
          </c:spPr>
          <c:invertIfNegative val="0"/>
          <c:dPt>
            <c:idx val="0"/>
            <c:invertIfNegative val="0"/>
            <c:bubble3D val="0"/>
            <c:spPr>
              <a:noFill/>
              <a:ln>
                <a:solidFill>
                  <a:sysClr val="windowText" lastClr="000000"/>
                </a:solidFill>
              </a:ln>
              <a:effectLst/>
            </c:spPr>
            <c:extLst>
              <c:ext xmlns:c16="http://schemas.microsoft.com/office/drawing/2014/chart" uri="{C3380CC4-5D6E-409C-BE32-E72D297353CC}">
                <c16:uniqueId val="{0000000C-FA53-4644-83BE-CA46EBFD16F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'Line balancing - AS-IS'!#REF!</c:f>
              <c:numCache>
                <c:formatCode>General</c:formatCode>
                <c:ptCount val="1"/>
                <c:pt idx="0">
                  <c:v>1</c:v>
                </c:pt>
              </c:numCache>
            </c:numRef>
          </c:val>
          <c:extLst>
            <c:ext xmlns:c16="http://schemas.microsoft.com/office/drawing/2014/chart" uri="{C3380CC4-5D6E-409C-BE32-E72D297353CC}">
              <c16:uniqueId val="{00000006-FA53-4644-83BE-CA46EBFD16FE}"/>
            </c:ext>
          </c:extLst>
        </c:ser>
        <c:ser>
          <c:idx val="15"/>
          <c:order val="14"/>
          <c:tx>
            <c:strRef>
              <c:f>'Line balancing - AS-IS'!#REF!</c:f>
              <c:strCache>
                <c:ptCount val="1"/>
                <c:pt idx="0">
                  <c:v>#REF!</c:v>
                </c:pt>
              </c:strCache>
            </c:strRef>
          </c:tx>
          <c:spPr>
            <a:no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'Line balancing - AS-IS'!#REF!</c:f>
              <c:numCache>
                <c:formatCode>General</c:formatCode>
                <c:ptCount val="1"/>
                <c:pt idx="0">
                  <c:v>1</c:v>
                </c:pt>
              </c:numCache>
            </c:numRef>
          </c:val>
          <c:extLst>
            <c:ext xmlns:c16="http://schemas.microsoft.com/office/drawing/2014/chart" uri="{C3380CC4-5D6E-409C-BE32-E72D297353CC}">
              <c16:uniqueId val="{00000007-FA53-4644-83BE-CA46EBFD16FE}"/>
            </c:ext>
          </c:extLst>
        </c:ser>
        <c:ser>
          <c:idx val="16"/>
          <c:order val="15"/>
          <c:tx>
            <c:strRef>
              <c:f>'Line balancing - AS-IS'!#REF!</c:f>
              <c:strCache>
                <c:ptCount val="1"/>
                <c:pt idx="0">
                  <c:v>#REF!</c:v>
                </c:pt>
              </c:strCache>
            </c:strRef>
          </c:tx>
          <c:spPr>
            <a:no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'Line balancing - AS-IS'!#REF!</c:f>
              <c:numCache>
                <c:formatCode>General</c:formatCode>
                <c:ptCount val="1"/>
                <c:pt idx="0">
                  <c:v>1</c:v>
                </c:pt>
              </c:numCache>
            </c:numRef>
          </c:val>
          <c:extLst>
            <c:ext xmlns:c16="http://schemas.microsoft.com/office/drawing/2014/chart" uri="{C3380CC4-5D6E-409C-BE32-E72D297353CC}">
              <c16:uniqueId val="{00000008-FA53-4644-83BE-CA46EBFD16FE}"/>
            </c:ext>
          </c:extLst>
        </c:ser>
        <c:ser>
          <c:idx val="13"/>
          <c:order val="16"/>
          <c:tx>
            <c:strRef>
              <c:f>'Line balancing - AS-IS'!$AM$25</c:f>
              <c:strCache>
                <c:ptCount val="1"/>
                <c:pt idx="0">
                  <c:v>Total work content (min)</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'Line balancing - AS-IS'!$AM$26:$AM$27</c:f>
            </c:numRef>
          </c:val>
          <c:extLst>
            <c:ext xmlns:c16="http://schemas.microsoft.com/office/drawing/2014/chart" uri="{C3380CC4-5D6E-409C-BE32-E72D297353CC}">
              <c16:uniqueId val="{0000000B-FA53-4644-83BE-CA46EBFD16FE}"/>
            </c:ext>
          </c:extLst>
        </c:ser>
        <c:dLbls>
          <c:showLegendKey val="0"/>
          <c:showVal val="0"/>
          <c:showCatName val="0"/>
          <c:showSerName val="0"/>
          <c:showPercent val="0"/>
          <c:showBubbleSize val="0"/>
        </c:dLbls>
        <c:gapWidth val="150"/>
        <c:overlap val="100"/>
        <c:axId val="720405656"/>
        <c:axId val="720412216"/>
      </c:barChart>
      <c:lineChart>
        <c:grouping val="standard"/>
        <c:varyColors val="0"/>
        <c:ser>
          <c:idx val="12"/>
          <c:order val="12"/>
          <c:spPr>
            <a:ln w="28575" cap="rnd">
              <a:solidFill>
                <a:srgbClr val="00B0F0"/>
              </a:solidFill>
              <a:prstDash val="sysDash"/>
              <a:round/>
            </a:ln>
            <a:effectLst/>
          </c:spPr>
          <c:marker>
            <c:symbol val="none"/>
          </c:marker>
          <c:cat>
            <c:numRef>
              <c:f>'Line balancing - AS-IS'!$H$4:$H$5</c:f>
              <c:numCache>
                <c:formatCode>General</c:formatCode>
                <c:ptCount val="2"/>
              </c:numCache>
            </c:numRef>
          </c:cat>
          <c:val>
            <c:numRef>
              <c:f>'Line balancing - AS-IS'!$I$4:$I$5</c:f>
              <c:numCache>
                <c:formatCode>0.0</c:formatCode>
                <c:ptCount val="2"/>
              </c:numCache>
            </c:numRef>
          </c:val>
          <c:smooth val="0"/>
          <c:extLst>
            <c:ext xmlns:c16="http://schemas.microsoft.com/office/drawing/2014/chart" uri="{C3380CC4-5D6E-409C-BE32-E72D297353CC}">
              <c16:uniqueId val="{0000000C-4B9A-4D66-B2E3-C0674C5AC336}"/>
            </c:ext>
          </c:extLst>
        </c:ser>
        <c:dLbls>
          <c:showLegendKey val="0"/>
          <c:showVal val="0"/>
          <c:showCatName val="0"/>
          <c:showSerName val="0"/>
          <c:showPercent val="0"/>
          <c:showBubbleSize val="0"/>
        </c:dLbls>
        <c:marker val="1"/>
        <c:smooth val="0"/>
        <c:axId val="720405656"/>
        <c:axId val="720412216"/>
      </c:lineChart>
      <c:catAx>
        <c:axId val="720405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0412216"/>
        <c:crosses val="autoZero"/>
        <c:auto val="1"/>
        <c:lblAlgn val="ctr"/>
        <c:lblOffset val="100"/>
        <c:noMultiLvlLbl val="0"/>
      </c:catAx>
      <c:valAx>
        <c:axId val="720412216"/>
        <c:scaling>
          <c:orientation val="minMax"/>
          <c:max val="9"/>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0405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AS-IS YAMAZUMI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'Line balancing - AS-IS'!$B$4</c:f>
              <c:strCache>
                <c:ptCount val="1"/>
                <c:pt idx="0">
                  <c:v>Station 03</c:v>
                </c:pt>
              </c:strCache>
            </c:strRef>
          </c:cat>
          <c:val>
            <c:numRef>
              <c:f>'Line balancing - AS-IS'!$C$4</c:f>
              <c:numCache>
                <c:formatCode>0.00</c:formatCode>
                <c:ptCount val="1"/>
                <c:pt idx="0">
                  <c:v>0</c:v>
                </c:pt>
              </c:numCache>
            </c:numRef>
          </c:val>
          <c:extLst>
            <c:ext xmlns:c16="http://schemas.microsoft.com/office/drawing/2014/chart" uri="{C3380CC4-5D6E-409C-BE32-E72D297353CC}">
              <c16:uniqueId val="{00000004-8F6B-4CA9-90B9-5098736521D1}"/>
            </c:ext>
          </c:extLst>
        </c:ser>
        <c:ser>
          <c:idx val="1"/>
          <c:order val="1"/>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'Line balancing - AS-IS'!$B$4</c:f>
              <c:strCache>
                <c:ptCount val="1"/>
                <c:pt idx="0">
                  <c:v>Station 03</c:v>
                </c:pt>
              </c:strCache>
            </c:strRef>
          </c:cat>
          <c:val>
            <c:numRef>
              <c:f>'Line balancing - AS-IS'!$D$4</c:f>
              <c:numCache>
                <c:formatCode>0.00</c:formatCode>
                <c:ptCount val="1"/>
                <c:pt idx="0">
                  <c:v>0</c:v>
                </c:pt>
              </c:numCache>
            </c:numRef>
          </c:val>
          <c:extLst>
            <c:ext xmlns:c16="http://schemas.microsoft.com/office/drawing/2014/chart" uri="{C3380CC4-5D6E-409C-BE32-E72D297353CC}">
              <c16:uniqueId val="{00000006-8F6B-4CA9-90B9-5098736521D1}"/>
            </c:ext>
          </c:extLst>
        </c:ser>
        <c:ser>
          <c:idx val="2"/>
          <c:order val="2"/>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'Line balancing - AS-IS'!$B$4</c:f>
              <c:strCache>
                <c:ptCount val="1"/>
                <c:pt idx="0">
                  <c:v>Station 03</c:v>
                </c:pt>
              </c:strCache>
            </c:strRef>
          </c:cat>
          <c:val>
            <c:numRef>
              <c:f>'Line balancing - AS-IS'!$E$4</c:f>
              <c:numCache>
                <c:formatCode>0.00</c:formatCode>
                <c:ptCount val="1"/>
                <c:pt idx="0">
                  <c:v>0</c:v>
                </c:pt>
              </c:numCache>
            </c:numRef>
          </c:val>
          <c:extLst>
            <c:ext xmlns:c16="http://schemas.microsoft.com/office/drawing/2014/chart" uri="{C3380CC4-5D6E-409C-BE32-E72D297353CC}">
              <c16:uniqueId val="{00000008-8F6B-4CA9-90B9-5098736521D1}"/>
            </c:ext>
          </c:extLst>
        </c:ser>
        <c:dLbls>
          <c:dLblPos val="ctr"/>
          <c:showLegendKey val="0"/>
          <c:showVal val="1"/>
          <c:showCatName val="0"/>
          <c:showSerName val="0"/>
          <c:showPercent val="0"/>
          <c:showBubbleSize val="0"/>
        </c:dLbls>
        <c:gapWidth val="150"/>
        <c:overlap val="100"/>
        <c:axId val="1955809431"/>
        <c:axId val="2017541495"/>
      </c:barChart>
      <c:catAx>
        <c:axId val="1955809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541495"/>
        <c:crosses val="autoZero"/>
        <c:auto val="1"/>
        <c:lblAlgn val="ctr"/>
        <c:lblOffset val="100"/>
        <c:noMultiLvlLbl val="0"/>
      </c:catAx>
      <c:valAx>
        <c:axId val="2017541495"/>
        <c:scaling>
          <c:orientation val="minMax"/>
          <c:max val="30"/>
          <c:min val="0"/>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5809431"/>
        <c:crosses val="autoZero"/>
        <c:crossBetween val="between"/>
        <c:maj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xdr:from>
      <xdr:col>21</xdr:col>
      <xdr:colOff>381320</xdr:colOff>
      <xdr:row>0</xdr:row>
      <xdr:rowOff>247489</xdr:rowOff>
    </xdr:from>
    <xdr:to>
      <xdr:col>28</xdr:col>
      <xdr:colOff>123585</xdr:colOff>
      <xdr:row>14</xdr:row>
      <xdr:rowOff>79401</xdr:rowOff>
    </xdr:to>
    <xdr:sp macro="" textlink="">
      <xdr:nvSpPr>
        <xdr:cNvPr id="31" name="Rectangle 30">
          <a:extLst>
            <a:ext uri="{FF2B5EF4-FFF2-40B4-BE49-F238E27FC236}">
              <a16:creationId xmlns:a16="http://schemas.microsoft.com/office/drawing/2014/main" id="{81011657-F968-4557-83B7-8FAC5AB1E7C3}"/>
            </a:ext>
          </a:extLst>
        </xdr:cNvPr>
        <xdr:cNvSpPr/>
      </xdr:nvSpPr>
      <xdr:spPr>
        <a:xfrm>
          <a:off x="21554034" y="247489"/>
          <a:ext cx="4989180" cy="4774026"/>
        </a:xfrm>
        <a:prstGeom prst="rect">
          <a:avLst/>
        </a:prstGeom>
        <a:noFill/>
        <a:ln w="28575">
          <a:solidFill>
            <a:srgbClr val="21596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363139</xdr:colOff>
      <xdr:row>4</xdr:row>
      <xdr:rowOff>2432</xdr:rowOff>
    </xdr:from>
    <xdr:to>
      <xdr:col>27</xdr:col>
      <xdr:colOff>398860</xdr:colOff>
      <xdr:row>4</xdr:row>
      <xdr:rowOff>388469</xdr:rowOff>
    </xdr:to>
    <xdr:grpSp>
      <xdr:nvGrpSpPr>
        <xdr:cNvPr id="35" name="Group 34">
          <a:extLst>
            <a:ext uri="{FF2B5EF4-FFF2-40B4-BE49-F238E27FC236}">
              <a16:creationId xmlns:a16="http://schemas.microsoft.com/office/drawing/2014/main" id="{8F5006EE-B1D7-4D7A-ADEA-806C7E5D6EF4}"/>
            </a:ext>
          </a:extLst>
        </xdr:cNvPr>
        <xdr:cNvGrpSpPr/>
      </xdr:nvGrpSpPr>
      <xdr:grpSpPr>
        <a:xfrm>
          <a:off x="30007056" y="1568765"/>
          <a:ext cx="3253054" cy="386037"/>
          <a:chOff x="22129894" y="3960405"/>
          <a:chExt cx="3125579" cy="383692"/>
        </a:xfrm>
      </xdr:grpSpPr>
      <xdr:cxnSp macro="">
        <xdr:nvCxnSpPr>
          <xdr:cNvPr id="36" name="Straight Connector 35">
            <a:extLst>
              <a:ext uri="{FF2B5EF4-FFF2-40B4-BE49-F238E27FC236}">
                <a16:creationId xmlns:a16="http://schemas.microsoft.com/office/drawing/2014/main" id="{29797CA6-316B-4276-AADD-74D4C4B2F344}"/>
              </a:ext>
            </a:extLst>
          </xdr:cNvPr>
          <xdr:cNvCxnSpPr/>
        </xdr:nvCxnSpPr>
        <xdr:spPr>
          <a:xfrm>
            <a:off x="22129894" y="4152251"/>
            <a:ext cx="3125579" cy="0"/>
          </a:xfrm>
          <a:prstGeom prst="line">
            <a:avLst/>
          </a:prstGeom>
          <a:ln w="28575" cap="sq">
            <a:solidFill>
              <a:srgbClr val="215967"/>
            </a:solidFill>
          </a:ln>
        </xdr:spPr>
        <xdr:style>
          <a:lnRef idx="1">
            <a:schemeClr val="accent1"/>
          </a:lnRef>
          <a:fillRef idx="0">
            <a:schemeClr val="accent1"/>
          </a:fillRef>
          <a:effectRef idx="0">
            <a:schemeClr val="accent1"/>
          </a:effectRef>
          <a:fontRef idx="minor">
            <a:schemeClr val="tx1"/>
          </a:fontRef>
        </xdr:style>
      </xdr:cxnSp>
      <xdr:cxnSp macro="">
        <xdr:nvCxnSpPr>
          <xdr:cNvPr id="37" name="Straight Arrow Connector 36">
            <a:extLst>
              <a:ext uri="{FF2B5EF4-FFF2-40B4-BE49-F238E27FC236}">
                <a16:creationId xmlns:a16="http://schemas.microsoft.com/office/drawing/2014/main" id="{F251AE79-3096-4658-8C0E-BECAE52BC525}"/>
              </a:ext>
            </a:extLst>
          </xdr:cNvPr>
          <xdr:cNvCxnSpPr/>
        </xdr:nvCxnSpPr>
        <xdr:spPr>
          <a:xfrm>
            <a:off x="22129894" y="4152251"/>
            <a:ext cx="0" cy="188546"/>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38" name="Straight Arrow Connector 37">
            <a:extLst>
              <a:ext uri="{FF2B5EF4-FFF2-40B4-BE49-F238E27FC236}">
                <a16:creationId xmlns:a16="http://schemas.microsoft.com/office/drawing/2014/main" id="{7723074F-62E3-4EAC-8521-7B628AA94451}"/>
              </a:ext>
            </a:extLst>
          </xdr:cNvPr>
          <xdr:cNvCxnSpPr/>
        </xdr:nvCxnSpPr>
        <xdr:spPr>
          <a:xfrm>
            <a:off x="23692683" y="3960405"/>
            <a:ext cx="1" cy="383692"/>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39" name="Straight Arrow Connector 38">
            <a:extLst>
              <a:ext uri="{FF2B5EF4-FFF2-40B4-BE49-F238E27FC236}">
                <a16:creationId xmlns:a16="http://schemas.microsoft.com/office/drawing/2014/main" id="{51FF696D-E675-429E-AADE-E637D6C6DF7B}"/>
              </a:ext>
            </a:extLst>
          </xdr:cNvPr>
          <xdr:cNvCxnSpPr/>
        </xdr:nvCxnSpPr>
        <xdr:spPr>
          <a:xfrm>
            <a:off x="25255473" y="4152251"/>
            <a:ext cx="0" cy="188546"/>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22</xdr:col>
      <xdr:colOff>363140</xdr:colOff>
      <xdr:row>10</xdr:row>
      <xdr:rowOff>395339</xdr:rowOff>
    </xdr:from>
    <xdr:to>
      <xdr:col>26</xdr:col>
      <xdr:colOff>398860</xdr:colOff>
      <xdr:row>11</xdr:row>
      <xdr:rowOff>382516</xdr:rowOff>
    </xdr:to>
    <xdr:grpSp>
      <xdr:nvGrpSpPr>
        <xdr:cNvPr id="40" name="Group 39">
          <a:extLst>
            <a:ext uri="{FF2B5EF4-FFF2-40B4-BE49-F238E27FC236}">
              <a16:creationId xmlns:a16="http://schemas.microsoft.com/office/drawing/2014/main" id="{58DA9081-6163-47CB-ABC3-0C27D760935F}"/>
            </a:ext>
          </a:extLst>
        </xdr:cNvPr>
        <xdr:cNvGrpSpPr/>
      </xdr:nvGrpSpPr>
      <xdr:grpSpPr>
        <a:xfrm>
          <a:off x="29202723" y="5009672"/>
          <a:ext cx="3253054" cy="495177"/>
          <a:chOff x="22129894" y="3960405"/>
          <a:chExt cx="3125579" cy="383692"/>
        </a:xfrm>
      </xdr:grpSpPr>
      <xdr:cxnSp macro="">
        <xdr:nvCxnSpPr>
          <xdr:cNvPr id="41" name="Straight Connector 40">
            <a:extLst>
              <a:ext uri="{FF2B5EF4-FFF2-40B4-BE49-F238E27FC236}">
                <a16:creationId xmlns:a16="http://schemas.microsoft.com/office/drawing/2014/main" id="{8117A70F-2432-49F4-9145-4C2D84B19FC7}"/>
              </a:ext>
            </a:extLst>
          </xdr:cNvPr>
          <xdr:cNvCxnSpPr/>
        </xdr:nvCxnSpPr>
        <xdr:spPr>
          <a:xfrm>
            <a:off x="22129894" y="4152251"/>
            <a:ext cx="3125579" cy="0"/>
          </a:xfrm>
          <a:prstGeom prst="line">
            <a:avLst/>
          </a:prstGeom>
          <a:ln w="28575" cap="sq">
            <a:solidFill>
              <a:srgbClr val="215967"/>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7A97FC92-00B4-4DCC-BB8B-50FB76A0EE74}"/>
              </a:ext>
            </a:extLst>
          </xdr:cNvPr>
          <xdr:cNvCxnSpPr/>
        </xdr:nvCxnSpPr>
        <xdr:spPr>
          <a:xfrm>
            <a:off x="22129894" y="4152251"/>
            <a:ext cx="0" cy="188546"/>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43" name="Straight Arrow Connector 42">
            <a:extLst>
              <a:ext uri="{FF2B5EF4-FFF2-40B4-BE49-F238E27FC236}">
                <a16:creationId xmlns:a16="http://schemas.microsoft.com/office/drawing/2014/main" id="{2515529B-0D9C-42B5-A95D-1EF06A730D0A}"/>
              </a:ext>
            </a:extLst>
          </xdr:cNvPr>
          <xdr:cNvCxnSpPr/>
        </xdr:nvCxnSpPr>
        <xdr:spPr>
          <a:xfrm>
            <a:off x="23692683" y="3960405"/>
            <a:ext cx="1" cy="383692"/>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26144177-CBFA-4314-9306-B00170A9D217}"/>
              </a:ext>
            </a:extLst>
          </xdr:cNvPr>
          <xdr:cNvCxnSpPr/>
        </xdr:nvCxnSpPr>
        <xdr:spPr>
          <a:xfrm>
            <a:off x="25255473" y="4152251"/>
            <a:ext cx="0" cy="188546"/>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24</xdr:col>
      <xdr:colOff>363140</xdr:colOff>
      <xdr:row>8</xdr:row>
      <xdr:rowOff>8385</xdr:rowOff>
    </xdr:from>
    <xdr:to>
      <xdr:col>26</xdr:col>
      <xdr:colOff>404812</xdr:colOff>
      <xdr:row>8</xdr:row>
      <xdr:rowOff>391102</xdr:rowOff>
    </xdr:to>
    <xdr:grpSp>
      <xdr:nvGrpSpPr>
        <xdr:cNvPr id="51" name="Group 50">
          <a:extLst>
            <a:ext uri="{FF2B5EF4-FFF2-40B4-BE49-F238E27FC236}">
              <a16:creationId xmlns:a16="http://schemas.microsoft.com/office/drawing/2014/main" id="{788F7675-BBDE-429C-ACF1-47344DA02E58}"/>
            </a:ext>
          </a:extLst>
        </xdr:cNvPr>
        <xdr:cNvGrpSpPr/>
      </xdr:nvGrpSpPr>
      <xdr:grpSpPr>
        <a:xfrm>
          <a:off x="30811390" y="3606718"/>
          <a:ext cx="1650339" cy="382717"/>
          <a:chOff x="23720314" y="2789060"/>
          <a:chExt cx="1595652" cy="382717"/>
        </a:xfrm>
      </xdr:grpSpPr>
      <xdr:cxnSp macro="">
        <xdr:nvCxnSpPr>
          <xdr:cNvPr id="46" name="Straight Connector 45">
            <a:extLst>
              <a:ext uri="{FF2B5EF4-FFF2-40B4-BE49-F238E27FC236}">
                <a16:creationId xmlns:a16="http://schemas.microsoft.com/office/drawing/2014/main" id="{D850CE19-78B2-40E6-A110-F9346A843940}"/>
              </a:ext>
            </a:extLst>
          </xdr:cNvPr>
          <xdr:cNvCxnSpPr/>
        </xdr:nvCxnSpPr>
        <xdr:spPr>
          <a:xfrm>
            <a:off x="23720314" y="2982079"/>
            <a:ext cx="1595652" cy="0"/>
          </a:xfrm>
          <a:prstGeom prst="line">
            <a:avLst/>
          </a:prstGeom>
          <a:ln w="28575" cap="sq">
            <a:solidFill>
              <a:srgbClr val="215967"/>
            </a:solidFill>
          </a:ln>
        </xdr:spPr>
        <xdr:style>
          <a:lnRef idx="1">
            <a:schemeClr val="accent1"/>
          </a:lnRef>
          <a:fillRef idx="0">
            <a:schemeClr val="accent1"/>
          </a:fillRef>
          <a:effectRef idx="0">
            <a:schemeClr val="accent1"/>
          </a:effectRef>
          <a:fontRef idx="minor">
            <a:schemeClr val="tx1"/>
          </a:fontRef>
        </xdr:style>
      </xdr:cxnSp>
      <xdr:cxnSp macro="">
        <xdr:nvCxnSpPr>
          <xdr:cNvPr id="47" name="Straight Arrow Connector 46">
            <a:extLst>
              <a:ext uri="{FF2B5EF4-FFF2-40B4-BE49-F238E27FC236}">
                <a16:creationId xmlns:a16="http://schemas.microsoft.com/office/drawing/2014/main" id="{B9342046-F8DE-4D70-ADDE-EC47AAAE71D2}"/>
              </a:ext>
            </a:extLst>
          </xdr:cNvPr>
          <xdr:cNvCxnSpPr/>
        </xdr:nvCxnSpPr>
        <xdr:spPr>
          <a:xfrm>
            <a:off x="23720314" y="2982079"/>
            <a:ext cx="0" cy="189698"/>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48" name="Straight Arrow Connector 47">
            <a:extLst>
              <a:ext uri="{FF2B5EF4-FFF2-40B4-BE49-F238E27FC236}">
                <a16:creationId xmlns:a16="http://schemas.microsoft.com/office/drawing/2014/main" id="{F4956242-B7E8-4EFD-A4BE-575E0CB0ADB4}"/>
              </a:ext>
            </a:extLst>
          </xdr:cNvPr>
          <xdr:cNvCxnSpPr/>
        </xdr:nvCxnSpPr>
        <xdr:spPr>
          <a:xfrm>
            <a:off x="24518140" y="2789060"/>
            <a:ext cx="0" cy="181491"/>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49" name="Straight Arrow Connector 48">
            <a:extLst>
              <a:ext uri="{FF2B5EF4-FFF2-40B4-BE49-F238E27FC236}">
                <a16:creationId xmlns:a16="http://schemas.microsoft.com/office/drawing/2014/main" id="{A63E0A5A-C7D7-4374-A031-0C04B220782E}"/>
              </a:ext>
            </a:extLst>
          </xdr:cNvPr>
          <xdr:cNvCxnSpPr/>
        </xdr:nvCxnSpPr>
        <xdr:spPr>
          <a:xfrm>
            <a:off x="25315966" y="2982079"/>
            <a:ext cx="0" cy="189698"/>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21</xdr:col>
      <xdr:colOff>386966</xdr:colOff>
      <xdr:row>14</xdr:row>
      <xdr:rowOff>350841</xdr:rowOff>
    </xdr:from>
    <xdr:to>
      <xdr:col>28</xdr:col>
      <xdr:colOff>107463</xdr:colOff>
      <xdr:row>17</xdr:row>
      <xdr:rowOff>0</xdr:rowOff>
    </xdr:to>
    <xdr:graphicFrame macro="">
      <xdr:nvGraphicFramePr>
        <xdr:cNvPr id="53" name="Chart 52">
          <a:extLst>
            <a:ext uri="{FF2B5EF4-FFF2-40B4-BE49-F238E27FC236}">
              <a16:creationId xmlns:a16="http://schemas.microsoft.com/office/drawing/2014/main" id="{66E74DBB-89DB-4E5F-9278-943A0E0F5F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381320</xdr:colOff>
      <xdr:row>0</xdr:row>
      <xdr:rowOff>247489</xdr:rowOff>
    </xdr:from>
    <xdr:to>
      <xdr:col>37</xdr:col>
      <xdr:colOff>123585</xdr:colOff>
      <xdr:row>14</xdr:row>
      <xdr:rowOff>79401</xdr:rowOff>
    </xdr:to>
    <xdr:sp macro="" textlink="">
      <xdr:nvSpPr>
        <xdr:cNvPr id="19" name="Rectangle 18">
          <a:extLst>
            <a:ext uri="{FF2B5EF4-FFF2-40B4-BE49-F238E27FC236}">
              <a16:creationId xmlns:a16="http://schemas.microsoft.com/office/drawing/2014/main" id="{8E2B145C-95E7-4C2C-871E-F05C7AC524D7}"/>
            </a:ext>
          </a:extLst>
        </xdr:cNvPr>
        <xdr:cNvSpPr/>
      </xdr:nvSpPr>
      <xdr:spPr>
        <a:xfrm>
          <a:off x="22521653" y="247489"/>
          <a:ext cx="4991599" cy="4922495"/>
        </a:xfrm>
        <a:prstGeom prst="rect">
          <a:avLst/>
        </a:prstGeom>
        <a:noFill/>
        <a:ln w="28575">
          <a:solidFill>
            <a:srgbClr val="21596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363139</xdr:colOff>
      <xdr:row>4</xdr:row>
      <xdr:rowOff>2432</xdr:rowOff>
    </xdr:from>
    <xdr:to>
      <xdr:col>36</xdr:col>
      <xdr:colOff>398860</xdr:colOff>
      <xdr:row>4</xdr:row>
      <xdr:rowOff>388469</xdr:rowOff>
    </xdr:to>
    <xdr:grpSp>
      <xdr:nvGrpSpPr>
        <xdr:cNvPr id="20" name="Group 19">
          <a:extLst>
            <a:ext uri="{FF2B5EF4-FFF2-40B4-BE49-F238E27FC236}">
              <a16:creationId xmlns:a16="http://schemas.microsoft.com/office/drawing/2014/main" id="{871F2655-F983-4CE2-8230-C2E77FDCEE57}"/>
            </a:ext>
          </a:extLst>
        </xdr:cNvPr>
        <xdr:cNvGrpSpPr/>
      </xdr:nvGrpSpPr>
      <xdr:grpSpPr>
        <a:xfrm>
          <a:off x="36494639" y="1568765"/>
          <a:ext cx="3253054" cy="386037"/>
          <a:chOff x="22129894" y="3960405"/>
          <a:chExt cx="3125579" cy="383692"/>
        </a:xfrm>
      </xdr:grpSpPr>
      <xdr:cxnSp macro="">
        <xdr:nvCxnSpPr>
          <xdr:cNvPr id="21" name="Straight Connector 20">
            <a:extLst>
              <a:ext uri="{FF2B5EF4-FFF2-40B4-BE49-F238E27FC236}">
                <a16:creationId xmlns:a16="http://schemas.microsoft.com/office/drawing/2014/main" id="{18499C23-A094-499A-ABB0-3BCF9F2EBD3C}"/>
              </a:ext>
            </a:extLst>
          </xdr:cNvPr>
          <xdr:cNvCxnSpPr/>
        </xdr:nvCxnSpPr>
        <xdr:spPr>
          <a:xfrm>
            <a:off x="22129894" y="4152251"/>
            <a:ext cx="3125579" cy="0"/>
          </a:xfrm>
          <a:prstGeom prst="line">
            <a:avLst/>
          </a:prstGeom>
          <a:ln w="28575" cap="sq">
            <a:solidFill>
              <a:srgbClr val="215967"/>
            </a:solidFill>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22EDCD77-2E34-44BE-8F41-82E33538121A}"/>
              </a:ext>
            </a:extLst>
          </xdr:cNvPr>
          <xdr:cNvCxnSpPr/>
        </xdr:nvCxnSpPr>
        <xdr:spPr>
          <a:xfrm>
            <a:off x="22129894" y="4152251"/>
            <a:ext cx="0" cy="188546"/>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23" name="Straight Arrow Connector 22">
            <a:extLst>
              <a:ext uri="{FF2B5EF4-FFF2-40B4-BE49-F238E27FC236}">
                <a16:creationId xmlns:a16="http://schemas.microsoft.com/office/drawing/2014/main" id="{B17A1D63-411B-4A61-ADA5-53EB8A3BE754}"/>
              </a:ext>
            </a:extLst>
          </xdr:cNvPr>
          <xdr:cNvCxnSpPr/>
        </xdr:nvCxnSpPr>
        <xdr:spPr>
          <a:xfrm>
            <a:off x="23692683" y="3960405"/>
            <a:ext cx="1" cy="383692"/>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24" name="Straight Arrow Connector 23">
            <a:extLst>
              <a:ext uri="{FF2B5EF4-FFF2-40B4-BE49-F238E27FC236}">
                <a16:creationId xmlns:a16="http://schemas.microsoft.com/office/drawing/2014/main" id="{CA86B20D-EDA6-41C9-99D0-0B0C696ABE1C}"/>
              </a:ext>
            </a:extLst>
          </xdr:cNvPr>
          <xdr:cNvCxnSpPr/>
        </xdr:nvCxnSpPr>
        <xdr:spPr>
          <a:xfrm>
            <a:off x="25255473" y="4152251"/>
            <a:ext cx="0" cy="188546"/>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31</xdr:col>
      <xdr:colOff>363140</xdr:colOff>
      <xdr:row>11</xdr:row>
      <xdr:rowOff>3756</xdr:rowOff>
    </xdr:from>
    <xdr:to>
      <xdr:col>35</xdr:col>
      <xdr:colOff>398860</xdr:colOff>
      <xdr:row>11</xdr:row>
      <xdr:rowOff>382516</xdr:rowOff>
    </xdr:to>
    <xdr:grpSp>
      <xdr:nvGrpSpPr>
        <xdr:cNvPr id="25" name="Group 24">
          <a:extLst>
            <a:ext uri="{FF2B5EF4-FFF2-40B4-BE49-F238E27FC236}">
              <a16:creationId xmlns:a16="http://schemas.microsoft.com/office/drawing/2014/main" id="{B6387B00-1628-415B-AC8B-15052692377F}"/>
            </a:ext>
          </a:extLst>
        </xdr:cNvPr>
        <xdr:cNvGrpSpPr/>
      </xdr:nvGrpSpPr>
      <xdr:grpSpPr>
        <a:xfrm>
          <a:off x="35690307" y="5126089"/>
          <a:ext cx="3253053" cy="378760"/>
          <a:chOff x="22129894" y="3960405"/>
          <a:chExt cx="3125579" cy="383692"/>
        </a:xfrm>
      </xdr:grpSpPr>
      <xdr:cxnSp macro="">
        <xdr:nvCxnSpPr>
          <xdr:cNvPr id="26" name="Straight Connector 25">
            <a:extLst>
              <a:ext uri="{FF2B5EF4-FFF2-40B4-BE49-F238E27FC236}">
                <a16:creationId xmlns:a16="http://schemas.microsoft.com/office/drawing/2014/main" id="{937BC255-B15E-4830-B0A5-C63E0919C2D3}"/>
              </a:ext>
            </a:extLst>
          </xdr:cNvPr>
          <xdr:cNvCxnSpPr/>
        </xdr:nvCxnSpPr>
        <xdr:spPr>
          <a:xfrm>
            <a:off x="22129894" y="4152251"/>
            <a:ext cx="3125579" cy="0"/>
          </a:xfrm>
          <a:prstGeom prst="line">
            <a:avLst/>
          </a:prstGeom>
          <a:ln w="28575" cap="sq">
            <a:solidFill>
              <a:srgbClr val="215967"/>
            </a:solidFill>
          </a:ln>
        </xdr:spPr>
        <xdr:style>
          <a:lnRef idx="1">
            <a:schemeClr val="accent1"/>
          </a:lnRef>
          <a:fillRef idx="0">
            <a:schemeClr val="accent1"/>
          </a:fillRef>
          <a:effectRef idx="0">
            <a:schemeClr val="accent1"/>
          </a:effectRef>
          <a:fontRef idx="minor">
            <a:schemeClr val="tx1"/>
          </a:fontRef>
        </xdr:style>
      </xdr:cxnSp>
      <xdr:cxnSp macro="">
        <xdr:nvCxnSpPr>
          <xdr:cNvPr id="27" name="Straight Arrow Connector 26">
            <a:extLst>
              <a:ext uri="{FF2B5EF4-FFF2-40B4-BE49-F238E27FC236}">
                <a16:creationId xmlns:a16="http://schemas.microsoft.com/office/drawing/2014/main" id="{69012FEF-CDE5-4D28-BDCC-F5FCC994E888}"/>
              </a:ext>
            </a:extLst>
          </xdr:cNvPr>
          <xdr:cNvCxnSpPr/>
        </xdr:nvCxnSpPr>
        <xdr:spPr>
          <a:xfrm>
            <a:off x="22129894" y="4152251"/>
            <a:ext cx="0" cy="188546"/>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28" name="Straight Arrow Connector 27">
            <a:extLst>
              <a:ext uri="{FF2B5EF4-FFF2-40B4-BE49-F238E27FC236}">
                <a16:creationId xmlns:a16="http://schemas.microsoft.com/office/drawing/2014/main" id="{25133078-B988-4418-A192-A8FBA3B86F7B}"/>
              </a:ext>
            </a:extLst>
          </xdr:cNvPr>
          <xdr:cNvCxnSpPr/>
        </xdr:nvCxnSpPr>
        <xdr:spPr>
          <a:xfrm>
            <a:off x="23692683" y="3960405"/>
            <a:ext cx="1" cy="383692"/>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87A2AC23-CEAA-448B-B7C8-CCDCE0EF4FA5}"/>
              </a:ext>
            </a:extLst>
          </xdr:cNvPr>
          <xdr:cNvCxnSpPr/>
        </xdr:nvCxnSpPr>
        <xdr:spPr>
          <a:xfrm>
            <a:off x="25255473" y="4152251"/>
            <a:ext cx="0" cy="188546"/>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33</xdr:col>
      <xdr:colOff>363140</xdr:colOff>
      <xdr:row>8</xdr:row>
      <xdr:rowOff>8385</xdr:rowOff>
    </xdr:from>
    <xdr:to>
      <xdr:col>35</xdr:col>
      <xdr:colOff>404812</xdr:colOff>
      <xdr:row>8</xdr:row>
      <xdr:rowOff>391102</xdr:rowOff>
    </xdr:to>
    <xdr:grpSp>
      <xdr:nvGrpSpPr>
        <xdr:cNvPr id="30" name="Group 29">
          <a:extLst>
            <a:ext uri="{FF2B5EF4-FFF2-40B4-BE49-F238E27FC236}">
              <a16:creationId xmlns:a16="http://schemas.microsoft.com/office/drawing/2014/main" id="{D6693357-9ACF-4C86-B0FC-D3955892C20D}"/>
            </a:ext>
          </a:extLst>
        </xdr:cNvPr>
        <xdr:cNvGrpSpPr/>
      </xdr:nvGrpSpPr>
      <xdr:grpSpPr>
        <a:xfrm>
          <a:off x="37298973" y="3606718"/>
          <a:ext cx="1650339" cy="382717"/>
          <a:chOff x="23720314" y="2789060"/>
          <a:chExt cx="1595652" cy="382717"/>
        </a:xfrm>
      </xdr:grpSpPr>
      <xdr:cxnSp macro="">
        <xdr:nvCxnSpPr>
          <xdr:cNvPr id="32" name="Straight Connector 31">
            <a:extLst>
              <a:ext uri="{FF2B5EF4-FFF2-40B4-BE49-F238E27FC236}">
                <a16:creationId xmlns:a16="http://schemas.microsoft.com/office/drawing/2014/main" id="{728006D2-47DE-43DC-996B-8C8B28566912}"/>
              </a:ext>
            </a:extLst>
          </xdr:cNvPr>
          <xdr:cNvCxnSpPr/>
        </xdr:nvCxnSpPr>
        <xdr:spPr>
          <a:xfrm>
            <a:off x="23720314" y="2982079"/>
            <a:ext cx="1595652" cy="0"/>
          </a:xfrm>
          <a:prstGeom prst="line">
            <a:avLst/>
          </a:prstGeom>
          <a:ln w="28575" cap="sq">
            <a:solidFill>
              <a:srgbClr val="215967"/>
            </a:solidFill>
          </a:ln>
        </xdr:spPr>
        <xdr:style>
          <a:lnRef idx="1">
            <a:schemeClr val="accent1"/>
          </a:lnRef>
          <a:fillRef idx="0">
            <a:schemeClr val="accent1"/>
          </a:fillRef>
          <a:effectRef idx="0">
            <a:schemeClr val="accent1"/>
          </a:effectRef>
          <a:fontRef idx="minor">
            <a:schemeClr val="tx1"/>
          </a:fontRef>
        </xdr:style>
      </xdr:cxnSp>
      <xdr:cxnSp macro="">
        <xdr:nvCxnSpPr>
          <xdr:cNvPr id="33" name="Straight Arrow Connector 32">
            <a:extLst>
              <a:ext uri="{FF2B5EF4-FFF2-40B4-BE49-F238E27FC236}">
                <a16:creationId xmlns:a16="http://schemas.microsoft.com/office/drawing/2014/main" id="{95E5D0C7-AAFA-402F-809A-4BE959A44C63}"/>
              </a:ext>
            </a:extLst>
          </xdr:cNvPr>
          <xdr:cNvCxnSpPr/>
        </xdr:nvCxnSpPr>
        <xdr:spPr>
          <a:xfrm>
            <a:off x="23720314" y="2982079"/>
            <a:ext cx="0" cy="189698"/>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34" name="Straight Arrow Connector 33">
            <a:extLst>
              <a:ext uri="{FF2B5EF4-FFF2-40B4-BE49-F238E27FC236}">
                <a16:creationId xmlns:a16="http://schemas.microsoft.com/office/drawing/2014/main" id="{D5CA0450-BA44-4127-B9BB-62B8B9D1FAE8}"/>
              </a:ext>
            </a:extLst>
          </xdr:cNvPr>
          <xdr:cNvCxnSpPr/>
        </xdr:nvCxnSpPr>
        <xdr:spPr>
          <a:xfrm>
            <a:off x="24518140" y="2789060"/>
            <a:ext cx="0" cy="181491"/>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45" name="Straight Arrow Connector 44">
            <a:extLst>
              <a:ext uri="{FF2B5EF4-FFF2-40B4-BE49-F238E27FC236}">
                <a16:creationId xmlns:a16="http://schemas.microsoft.com/office/drawing/2014/main" id="{49F56B8A-F1A1-4E75-8FCC-6273FEA0864F}"/>
              </a:ext>
            </a:extLst>
          </xdr:cNvPr>
          <xdr:cNvCxnSpPr/>
        </xdr:nvCxnSpPr>
        <xdr:spPr>
          <a:xfrm>
            <a:off x="25315966" y="2982079"/>
            <a:ext cx="0" cy="189698"/>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359329</xdr:colOff>
      <xdr:row>5</xdr:row>
      <xdr:rowOff>2432</xdr:rowOff>
    </xdr:from>
    <xdr:to>
      <xdr:col>27</xdr:col>
      <xdr:colOff>402670</xdr:colOff>
      <xdr:row>5</xdr:row>
      <xdr:rowOff>390374</xdr:rowOff>
    </xdr:to>
    <xdr:grpSp>
      <xdr:nvGrpSpPr>
        <xdr:cNvPr id="2" name="Group 1">
          <a:extLst>
            <a:ext uri="{FF2B5EF4-FFF2-40B4-BE49-F238E27FC236}">
              <a16:creationId xmlns:a16="http://schemas.microsoft.com/office/drawing/2014/main" id="{FDAC143D-B586-4A82-A1B3-D5C95C9EE0BB}"/>
            </a:ext>
          </a:extLst>
        </xdr:cNvPr>
        <xdr:cNvGrpSpPr/>
      </xdr:nvGrpSpPr>
      <xdr:grpSpPr>
        <a:xfrm>
          <a:off x="30003246" y="2076765"/>
          <a:ext cx="3260674" cy="387942"/>
          <a:chOff x="22129894" y="3960405"/>
          <a:chExt cx="3125579" cy="383692"/>
        </a:xfrm>
      </xdr:grpSpPr>
      <xdr:cxnSp macro="">
        <xdr:nvCxnSpPr>
          <xdr:cNvPr id="3" name="Straight Connector 2">
            <a:extLst>
              <a:ext uri="{FF2B5EF4-FFF2-40B4-BE49-F238E27FC236}">
                <a16:creationId xmlns:a16="http://schemas.microsoft.com/office/drawing/2014/main" id="{6D329971-BA26-7D0D-61FF-37F69774DB90}"/>
              </a:ext>
            </a:extLst>
          </xdr:cNvPr>
          <xdr:cNvCxnSpPr/>
        </xdr:nvCxnSpPr>
        <xdr:spPr>
          <a:xfrm>
            <a:off x="22129894" y="4152251"/>
            <a:ext cx="3125579" cy="0"/>
          </a:xfrm>
          <a:prstGeom prst="line">
            <a:avLst/>
          </a:prstGeom>
          <a:ln w="28575" cap="sq">
            <a:solidFill>
              <a:srgbClr val="215967"/>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3">
            <a:extLst>
              <a:ext uri="{FF2B5EF4-FFF2-40B4-BE49-F238E27FC236}">
                <a16:creationId xmlns:a16="http://schemas.microsoft.com/office/drawing/2014/main" id="{247E1FD5-6012-A18F-707A-59FDC1D4787F}"/>
              </a:ext>
            </a:extLst>
          </xdr:cNvPr>
          <xdr:cNvCxnSpPr/>
        </xdr:nvCxnSpPr>
        <xdr:spPr>
          <a:xfrm>
            <a:off x="22129894" y="4152251"/>
            <a:ext cx="0" cy="188546"/>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2CA5518A-2135-C0E2-F95D-A90D11C02478}"/>
              </a:ext>
            </a:extLst>
          </xdr:cNvPr>
          <xdr:cNvCxnSpPr/>
        </xdr:nvCxnSpPr>
        <xdr:spPr>
          <a:xfrm>
            <a:off x="23692683" y="3960405"/>
            <a:ext cx="1" cy="383692"/>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4FE1CD04-C500-DC5C-FC4A-663BF4EC5BD2}"/>
              </a:ext>
            </a:extLst>
          </xdr:cNvPr>
          <xdr:cNvCxnSpPr/>
        </xdr:nvCxnSpPr>
        <xdr:spPr>
          <a:xfrm>
            <a:off x="25255473" y="4152251"/>
            <a:ext cx="0" cy="188546"/>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32</xdr:col>
      <xdr:colOff>359329</xdr:colOff>
      <xdr:row>5</xdr:row>
      <xdr:rowOff>2432</xdr:rowOff>
    </xdr:from>
    <xdr:to>
      <xdr:col>36</xdr:col>
      <xdr:colOff>402670</xdr:colOff>
      <xdr:row>5</xdr:row>
      <xdr:rowOff>390374</xdr:rowOff>
    </xdr:to>
    <xdr:grpSp>
      <xdr:nvGrpSpPr>
        <xdr:cNvPr id="7" name="Group 6">
          <a:extLst>
            <a:ext uri="{FF2B5EF4-FFF2-40B4-BE49-F238E27FC236}">
              <a16:creationId xmlns:a16="http://schemas.microsoft.com/office/drawing/2014/main" id="{102DCAB3-7D5C-4EB9-9D3C-1F7A826D88B1}"/>
            </a:ext>
          </a:extLst>
        </xdr:cNvPr>
        <xdr:cNvGrpSpPr/>
      </xdr:nvGrpSpPr>
      <xdr:grpSpPr>
        <a:xfrm>
          <a:off x="36490829" y="2076765"/>
          <a:ext cx="3260674" cy="387942"/>
          <a:chOff x="22129894" y="3960405"/>
          <a:chExt cx="3125579" cy="383692"/>
        </a:xfrm>
      </xdr:grpSpPr>
      <xdr:cxnSp macro="">
        <xdr:nvCxnSpPr>
          <xdr:cNvPr id="8" name="Straight Connector 7">
            <a:extLst>
              <a:ext uri="{FF2B5EF4-FFF2-40B4-BE49-F238E27FC236}">
                <a16:creationId xmlns:a16="http://schemas.microsoft.com/office/drawing/2014/main" id="{F5AA52A5-07CE-E8C7-D130-4920711A8B7B}"/>
              </a:ext>
            </a:extLst>
          </xdr:cNvPr>
          <xdr:cNvCxnSpPr/>
        </xdr:nvCxnSpPr>
        <xdr:spPr>
          <a:xfrm>
            <a:off x="22129894" y="4152251"/>
            <a:ext cx="3125579" cy="0"/>
          </a:xfrm>
          <a:prstGeom prst="line">
            <a:avLst/>
          </a:prstGeom>
          <a:ln w="28575" cap="sq">
            <a:solidFill>
              <a:srgbClr val="215967"/>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DC48035E-D6FA-8C07-DD5F-1E998C85C709}"/>
              </a:ext>
            </a:extLst>
          </xdr:cNvPr>
          <xdr:cNvCxnSpPr/>
        </xdr:nvCxnSpPr>
        <xdr:spPr>
          <a:xfrm>
            <a:off x="22129894" y="4152251"/>
            <a:ext cx="0" cy="188546"/>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1478F461-C9A9-F92D-5248-477658F32B37}"/>
              </a:ext>
            </a:extLst>
          </xdr:cNvPr>
          <xdr:cNvCxnSpPr/>
        </xdr:nvCxnSpPr>
        <xdr:spPr>
          <a:xfrm>
            <a:off x="23692683" y="3960405"/>
            <a:ext cx="1" cy="383692"/>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71755B8-7DC0-9700-A002-1E3917EA9807}"/>
              </a:ext>
            </a:extLst>
          </xdr:cNvPr>
          <xdr:cNvCxnSpPr/>
        </xdr:nvCxnSpPr>
        <xdr:spPr>
          <a:xfrm>
            <a:off x="25255473" y="4152251"/>
            <a:ext cx="0" cy="188546"/>
          </a:xfrm>
          <a:prstGeom prst="straightConnector1">
            <a:avLst/>
          </a:prstGeom>
          <a:ln w="28575">
            <a:solidFill>
              <a:srgbClr val="215967"/>
            </a:solidFill>
            <a:tailEnd type="stealth"/>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13</xdr:col>
      <xdr:colOff>542925</xdr:colOff>
      <xdr:row>36</xdr:row>
      <xdr:rowOff>19877</xdr:rowOff>
    </xdr:to>
    <xdr:pic>
      <xdr:nvPicPr>
        <xdr:cNvPr id="2" name="Picture 1">
          <a:extLst>
            <a:ext uri="{FF2B5EF4-FFF2-40B4-BE49-F238E27FC236}">
              <a16:creationId xmlns:a16="http://schemas.microsoft.com/office/drawing/2014/main" id="{D76CB09B-F890-4FD5-814C-97BE7582B9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52500"/>
          <a:ext cx="8467725" cy="592537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34</xdr:row>
      <xdr:rowOff>91440</xdr:rowOff>
    </xdr:from>
    <xdr:to>
      <xdr:col>8</xdr:col>
      <xdr:colOff>0</xdr:colOff>
      <xdr:row>62</xdr:row>
      <xdr:rowOff>91440</xdr:rowOff>
    </xdr:to>
    <xdr:graphicFrame macro="">
      <xdr:nvGraphicFramePr>
        <xdr:cNvPr id="2" name="Chart 1">
          <a:extLst>
            <a:ext uri="{FF2B5EF4-FFF2-40B4-BE49-F238E27FC236}">
              <a16:creationId xmlns:a16="http://schemas.microsoft.com/office/drawing/2014/main" id="{DBE5E3A6-20B6-4E43-92A5-155A48943F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64</xdr:row>
      <xdr:rowOff>91440</xdr:rowOff>
    </xdr:from>
    <xdr:to>
      <xdr:col>4</xdr:col>
      <xdr:colOff>3175672</xdr:colOff>
      <xdr:row>79</xdr:row>
      <xdr:rowOff>91440</xdr:rowOff>
    </xdr:to>
    <xdr:graphicFrame macro="">
      <xdr:nvGraphicFramePr>
        <xdr:cNvPr id="3" name="Chart 2">
          <a:extLst>
            <a:ext uri="{FF2B5EF4-FFF2-40B4-BE49-F238E27FC236}">
              <a16:creationId xmlns:a16="http://schemas.microsoft.com/office/drawing/2014/main" id="{325BFC7E-2781-4071-9C40-E1742A37E1DC}"/>
            </a:ext>
            <a:ext uri="{147F2762-F138-4A5C-976F-8EAC2B608ADB}">
              <a16:predDERef xmlns:a16="http://schemas.microsoft.com/office/drawing/2014/main" pred="{DBE5E3A6-20B6-4E43-92A5-155A48943F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390525</xdr:colOff>
      <xdr:row>34</xdr:row>
      <xdr:rowOff>83403</xdr:rowOff>
    </xdr:from>
    <xdr:to>
      <xdr:col>14</xdr:col>
      <xdr:colOff>838200</xdr:colOff>
      <xdr:row>62</xdr:row>
      <xdr:rowOff>83403</xdr:rowOff>
    </xdr:to>
    <xdr:graphicFrame macro="">
      <xdr:nvGraphicFramePr>
        <xdr:cNvPr id="4" name="Chart 4">
          <a:extLst>
            <a:ext uri="{FF2B5EF4-FFF2-40B4-BE49-F238E27FC236}">
              <a16:creationId xmlns:a16="http://schemas.microsoft.com/office/drawing/2014/main" id="{AEA9E4D9-DDB1-401A-BB8E-76C748F8266F}"/>
            </a:ext>
            <a:ext uri="{147F2762-F138-4A5C-976F-8EAC2B608ADB}">
              <a16:predDERef xmlns:a16="http://schemas.microsoft.com/office/drawing/2014/main" pred="{325BFC7E-2781-4071-9C40-E1742A37E1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0</xdr:colOff>
      <xdr:row>34</xdr:row>
      <xdr:rowOff>92928</xdr:rowOff>
    </xdr:from>
    <xdr:to>
      <xdr:col>22</xdr:col>
      <xdr:colOff>0</xdr:colOff>
      <xdr:row>62</xdr:row>
      <xdr:rowOff>92928</xdr:rowOff>
    </xdr:to>
    <xdr:graphicFrame macro="">
      <xdr:nvGraphicFramePr>
        <xdr:cNvPr id="6" name="Chart 5">
          <a:extLst>
            <a:ext uri="{FF2B5EF4-FFF2-40B4-BE49-F238E27FC236}">
              <a16:creationId xmlns:a16="http://schemas.microsoft.com/office/drawing/2014/main" id="{EA516738-9BA1-4312-BB68-9C41B976184B}"/>
            </a:ext>
            <a:ext uri="{147F2762-F138-4A5C-976F-8EAC2B608ADB}">
              <a16:predDERef xmlns:a16="http://schemas.microsoft.com/office/drawing/2014/main" pred="{F4C8B859-E30B-4150-9A69-A3F252A524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83</xdr:row>
      <xdr:rowOff>0</xdr:rowOff>
    </xdr:from>
    <xdr:to>
      <xdr:col>4</xdr:col>
      <xdr:colOff>3175672</xdr:colOff>
      <xdr:row>98</xdr:row>
      <xdr:rowOff>0</xdr:rowOff>
    </xdr:to>
    <xdr:graphicFrame macro="">
      <xdr:nvGraphicFramePr>
        <xdr:cNvPr id="7" name="Chart 6">
          <a:extLst>
            <a:ext uri="{FF2B5EF4-FFF2-40B4-BE49-F238E27FC236}">
              <a16:creationId xmlns:a16="http://schemas.microsoft.com/office/drawing/2014/main" id="{438AB831-E9A7-4D2A-803E-B5165FBC3455}"/>
            </a:ext>
            <a:ext uri="{147F2762-F138-4A5C-976F-8EAC2B608ADB}">
              <a16:predDERef xmlns:a16="http://schemas.microsoft.com/office/drawing/2014/main" pred="{DBE5E3A6-20B6-4E43-92A5-155A48943F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597076</xdr:colOff>
      <xdr:row>6</xdr:row>
      <xdr:rowOff>55034</xdr:rowOff>
    </xdr:from>
    <xdr:to>
      <xdr:col>27</xdr:col>
      <xdr:colOff>50059</xdr:colOff>
      <xdr:row>35</xdr:row>
      <xdr:rowOff>67049</xdr:rowOff>
    </xdr:to>
    <xdr:pic>
      <xdr:nvPicPr>
        <xdr:cNvPr id="2" name="Picture 1">
          <a:extLst>
            <a:ext uri="{FF2B5EF4-FFF2-40B4-BE49-F238E27FC236}">
              <a16:creationId xmlns:a16="http://schemas.microsoft.com/office/drawing/2014/main" id="{A650CAB9-3A06-4532-9FD1-48374E2149D5}"/>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85"/>
        <a:stretch/>
      </xdr:blipFill>
      <xdr:spPr bwMode="auto">
        <a:xfrm>
          <a:off x="26428876" y="1140884"/>
          <a:ext cx="9204678" cy="528124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65995</xdr:colOff>
      <xdr:row>3</xdr:row>
      <xdr:rowOff>88519</xdr:rowOff>
    </xdr:from>
    <xdr:to>
      <xdr:col>1</xdr:col>
      <xdr:colOff>1027315</xdr:colOff>
      <xdr:row>6</xdr:row>
      <xdr:rowOff>130054</xdr:rowOff>
    </xdr:to>
    <xdr:pic>
      <xdr:nvPicPr>
        <xdr:cNvPr id="2" name="Picture 1">
          <a:extLst>
            <a:ext uri="{FF2B5EF4-FFF2-40B4-BE49-F238E27FC236}">
              <a16:creationId xmlns:a16="http://schemas.microsoft.com/office/drawing/2014/main" id="{336365E7-A3DF-4524-9D89-9550CFC6F1B1}"/>
            </a:ext>
          </a:extLst>
        </xdr:cNvPr>
        <xdr:cNvPicPr>
          <a:picLocks noChangeAspect="1"/>
        </xdr:cNvPicPr>
      </xdr:nvPicPr>
      <xdr:blipFill>
        <a:blip xmlns:r="http://schemas.openxmlformats.org/officeDocument/2006/relationships" r:embed="rId1"/>
        <a:stretch>
          <a:fillRect/>
        </a:stretch>
      </xdr:blipFill>
      <xdr:spPr>
        <a:xfrm>
          <a:off x="673690" y="635254"/>
          <a:ext cx="963225" cy="5806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345280</xdr:colOff>
      <xdr:row>28</xdr:row>
      <xdr:rowOff>104774</xdr:rowOff>
    </xdr:from>
    <xdr:to>
      <xdr:col>9</xdr:col>
      <xdr:colOff>0</xdr:colOff>
      <xdr:row>44</xdr:row>
      <xdr:rowOff>63500</xdr:rowOff>
    </xdr:to>
    <xdr:graphicFrame macro="">
      <xdr:nvGraphicFramePr>
        <xdr:cNvPr id="9" name="Chart 8">
          <a:extLst>
            <a:ext uri="{FF2B5EF4-FFF2-40B4-BE49-F238E27FC236}">
              <a16:creationId xmlns:a16="http://schemas.microsoft.com/office/drawing/2014/main" id="{3CD0FFC9-E114-4EFA-9C03-B871E1CA166F}"/>
            </a:ext>
            <a:ext uri="{147F2762-F138-4A5C-976F-8EAC2B608ADB}">
              <a16:predDERef xmlns:a16="http://schemas.microsoft.com/office/drawing/2014/main" pred="{5886C198-2E37-4B44-B12E-32121C3587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182562</xdr:colOff>
      <xdr:row>31</xdr:row>
      <xdr:rowOff>31749</xdr:rowOff>
    </xdr:from>
    <xdr:to>
      <xdr:col>9</xdr:col>
      <xdr:colOff>0</xdr:colOff>
      <xdr:row>32</xdr:row>
      <xdr:rowOff>69849</xdr:rowOff>
    </xdr:to>
    <xdr:sp macro="" textlink="">
      <xdr:nvSpPr>
        <xdr:cNvPr id="10" name="TextBox 9">
          <a:extLst>
            <a:ext uri="{FF2B5EF4-FFF2-40B4-BE49-F238E27FC236}">
              <a16:creationId xmlns:a16="http://schemas.microsoft.com/office/drawing/2014/main" id="{F06F380B-6BA9-481F-AF1E-456924905C68}"/>
            </a:ext>
          </a:extLst>
        </xdr:cNvPr>
        <xdr:cNvSpPr txBox="1"/>
      </xdr:nvSpPr>
      <xdr:spPr>
        <a:xfrm>
          <a:off x="4429125" y="5691187"/>
          <a:ext cx="1435100" cy="22066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i="1"/>
            <a:t>Takt (55</a:t>
          </a:r>
          <a:r>
            <a:rPr lang="en-US" sz="1000" b="0" i="1" baseline="0"/>
            <a:t> unit/shift)</a:t>
          </a:r>
          <a:endParaRPr lang="en-US" sz="1000" b="0" i="1"/>
        </a:p>
      </xdr:txBody>
    </xdr:sp>
    <xdr:clientData/>
  </xdr:twoCellAnchor>
  <xdr:twoCellAnchor>
    <xdr:from>
      <xdr:col>1</xdr:col>
      <xdr:colOff>266701</xdr:colOff>
      <xdr:row>8</xdr:row>
      <xdr:rowOff>28575</xdr:rowOff>
    </xdr:from>
    <xdr:to>
      <xdr:col>6</xdr:col>
      <xdr:colOff>381001</xdr:colOff>
      <xdr:row>22</xdr:row>
      <xdr:rowOff>104775</xdr:rowOff>
    </xdr:to>
    <xdr:graphicFrame macro="">
      <xdr:nvGraphicFramePr>
        <xdr:cNvPr id="4" name="Chart 3">
          <a:extLst>
            <a:ext uri="{FF2B5EF4-FFF2-40B4-BE49-F238E27FC236}">
              <a16:creationId xmlns:a16="http://schemas.microsoft.com/office/drawing/2014/main" id="{ED91561E-AB69-4DCD-8C55-7C543DA9A4F0}"/>
            </a:ext>
            <a:ext uri="{147F2762-F138-4A5C-976F-8EAC2B608ADB}">
              <a16:predDERef xmlns:a16="http://schemas.microsoft.com/office/drawing/2014/main" pred="{EBCDAB38-D03E-47FB-B12C-AC303080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28575</xdr:colOff>
      <xdr:row>0</xdr:row>
      <xdr:rowOff>7938</xdr:rowOff>
    </xdr:from>
    <xdr:to>
      <xdr:col>11</xdr:col>
      <xdr:colOff>6350</xdr:colOff>
      <xdr:row>0</xdr:row>
      <xdr:rowOff>1468438</xdr:rowOff>
    </xdr:to>
    <xdr:pic>
      <xdr:nvPicPr>
        <xdr:cNvPr id="4" name="Picture 3">
          <a:extLst>
            <a:ext uri="{FF2B5EF4-FFF2-40B4-BE49-F238E27FC236}">
              <a16:creationId xmlns:a16="http://schemas.microsoft.com/office/drawing/2014/main" id="{E82EC280-229B-4123-B8C4-BAD4C557926A}"/>
            </a:ext>
          </a:extLst>
        </xdr:cNvPr>
        <xdr:cNvPicPr>
          <a:picLocks noChangeAspect="1"/>
        </xdr:cNvPicPr>
      </xdr:nvPicPr>
      <xdr:blipFill>
        <a:blip xmlns:r="http://schemas.openxmlformats.org/officeDocument/2006/relationships" r:embed="rId1"/>
        <a:stretch>
          <a:fillRect/>
        </a:stretch>
      </xdr:blipFill>
      <xdr:spPr>
        <a:xfrm>
          <a:off x="4314825" y="7938"/>
          <a:ext cx="1120775" cy="1460500"/>
        </a:xfrm>
        <a:prstGeom prst="rect">
          <a:avLst/>
        </a:prstGeom>
      </xdr:spPr>
    </xdr:pic>
    <xdr:clientData/>
  </xdr:twoCellAnchor>
  <xdr:twoCellAnchor editAs="oneCell">
    <xdr:from>
      <xdr:col>11</xdr:col>
      <xdr:colOff>47625</xdr:colOff>
      <xdr:row>0</xdr:row>
      <xdr:rowOff>12701</xdr:rowOff>
    </xdr:from>
    <xdr:to>
      <xdr:col>13</xdr:col>
      <xdr:colOff>309563</xdr:colOff>
      <xdr:row>0</xdr:row>
      <xdr:rowOff>1460500</xdr:rowOff>
    </xdr:to>
    <xdr:pic>
      <xdr:nvPicPr>
        <xdr:cNvPr id="6" name="Picture 5">
          <a:extLst>
            <a:ext uri="{FF2B5EF4-FFF2-40B4-BE49-F238E27FC236}">
              <a16:creationId xmlns:a16="http://schemas.microsoft.com/office/drawing/2014/main" id="{E8BB8B3F-F03E-4117-8057-FF1F18A03AC8}"/>
            </a:ext>
          </a:extLst>
        </xdr:cNvPr>
        <xdr:cNvPicPr>
          <a:picLocks noChangeAspect="1"/>
        </xdr:cNvPicPr>
      </xdr:nvPicPr>
      <xdr:blipFill rotWithShape="1">
        <a:blip xmlns:r="http://schemas.openxmlformats.org/officeDocument/2006/relationships" r:embed="rId2"/>
        <a:srcRect l="5234" r="4243"/>
        <a:stretch/>
      </xdr:blipFill>
      <xdr:spPr>
        <a:xfrm>
          <a:off x="6778625" y="12701"/>
          <a:ext cx="1119188" cy="1447799"/>
        </a:xfrm>
        <a:prstGeom prst="rect">
          <a:avLst/>
        </a:prstGeom>
      </xdr:spPr>
    </xdr:pic>
    <xdr:clientData/>
  </xdr:twoCellAnchor>
  <xdr:twoCellAnchor editAs="oneCell">
    <xdr:from>
      <xdr:col>14</xdr:col>
      <xdr:colOff>9524</xdr:colOff>
      <xdr:row>0</xdr:row>
      <xdr:rowOff>25400</xdr:rowOff>
    </xdr:from>
    <xdr:to>
      <xdr:col>16</xdr:col>
      <xdr:colOff>309561</xdr:colOff>
      <xdr:row>0</xdr:row>
      <xdr:rowOff>1492250</xdr:rowOff>
    </xdr:to>
    <xdr:pic>
      <xdr:nvPicPr>
        <xdr:cNvPr id="7" name="Picture 6">
          <a:extLst>
            <a:ext uri="{FF2B5EF4-FFF2-40B4-BE49-F238E27FC236}">
              <a16:creationId xmlns:a16="http://schemas.microsoft.com/office/drawing/2014/main" id="{C9DF764B-A009-4B77-958F-E17A281BE846}"/>
            </a:ext>
          </a:extLst>
        </xdr:cNvPr>
        <xdr:cNvPicPr>
          <a:picLocks noChangeAspect="1"/>
        </xdr:cNvPicPr>
      </xdr:nvPicPr>
      <xdr:blipFill>
        <a:blip xmlns:r="http://schemas.openxmlformats.org/officeDocument/2006/relationships" r:embed="rId3"/>
        <a:stretch>
          <a:fillRect/>
        </a:stretch>
      </xdr:blipFill>
      <xdr:spPr>
        <a:xfrm>
          <a:off x="7954962" y="25400"/>
          <a:ext cx="1157287" cy="1466850"/>
        </a:xfrm>
        <a:prstGeom prst="rect">
          <a:avLst/>
        </a:prstGeom>
      </xdr:spPr>
    </xdr:pic>
    <xdr:clientData/>
  </xdr:twoCellAnchor>
  <xdr:twoCellAnchor editAs="oneCell">
    <xdr:from>
      <xdr:col>17</xdr:col>
      <xdr:colOff>31750</xdr:colOff>
      <xdr:row>0</xdr:row>
      <xdr:rowOff>0</xdr:rowOff>
    </xdr:from>
    <xdr:to>
      <xdr:col>19</xdr:col>
      <xdr:colOff>312971</xdr:colOff>
      <xdr:row>0</xdr:row>
      <xdr:rowOff>1473201</xdr:rowOff>
    </xdr:to>
    <xdr:pic>
      <xdr:nvPicPr>
        <xdr:cNvPr id="8" name="Picture 7">
          <a:extLst>
            <a:ext uri="{FF2B5EF4-FFF2-40B4-BE49-F238E27FC236}">
              <a16:creationId xmlns:a16="http://schemas.microsoft.com/office/drawing/2014/main" id="{9D84575F-0539-4E97-8069-F71057C5E877}"/>
            </a:ext>
          </a:extLst>
        </xdr:cNvPr>
        <xdr:cNvPicPr>
          <a:picLocks noChangeAspect="1"/>
        </xdr:cNvPicPr>
      </xdr:nvPicPr>
      <xdr:blipFill rotWithShape="1">
        <a:blip xmlns:r="http://schemas.openxmlformats.org/officeDocument/2006/relationships" r:embed="rId4"/>
        <a:srcRect r="4611"/>
        <a:stretch/>
      </xdr:blipFill>
      <xdr:spPr>
        <a:xfrm>
          <a:off x="9191625" y="0"/>
          <a:ext cx="1138471" cy="1473201"/>
        </a:xfrm>
        <a:prstGeom prst="rect">
          <a:avLst/>
        </a:prstGeom>
      </xdr:spPr>
    </xdr:pic>
    <xdr:clientData/>
  </xdr:twoCellAnchor>
  <xdr:twoCellAnchor editAs="oneCell">
    <xdr:from>
      <xdr:col>20</xdr:col>
      <xdr:colOff>69850</xdr:colOff>
      <xdr:row>0</xdr:row>
      <xdr:rowOff>7938</xdr:rowOff>
    </xdr:from>
    <xdr:to>
      <xdr:col>22</xdr:col>
      <xdr:colOff>317500</xdr:colOff>
      <xdr:row>0</xdr:row>
      <xdr:rowOff>1476375</xdr:rowOff>
    </xdr:to>
    <xdr:pic>
      <xdr:nvPicPr>
        <xdr:cNvPr id="9" name="Picture 8">
          <a:extLst>
            <a:ext uri="{FF2B5EF4-FFF2-40B4-BE49-F238E27FC236}">
              <a16:creationId xmlns:a16="http://schemas.microsoft.com/office/drawing/2014/main" id="{191CB9B2-38CC-4859-957B-6C5A9EA999E1}"/>
            </a:ext>
          </a:extLst>
        </xdr:cNvPr>
        <xdr:cNvPicPr>
          <a:picLocks noChangeAspect="1"/>
        </xdr:cNvPicPr>
      </xdr:nvPicPr>
      <xdr:blipFill>
        <a:blip xmlns:r="http://schemas.openxmlformats.org/officeDocument/2006/relationships" r:embed="rId5"/>
        <a:stretch>
          <a:fillRect/>
        </a:stretch>
      </xdr:blipFill>
      <xdr:spPr>
        <a:xfrm>
          <a:off x="10444163" y="7938"/>
          <a:ext cx="1104900" cy="1468437"/>
        </a:xfrm>
        <a:prstGeom prst="rect">
          <a:avLst/>
        </a:prstGeom>
      </xdr:spPr>
    </xdr:pic>
    <xdr:clientData/>
  </xdr:twoCellAnchor>
  <xdr:twoCellAnchor editAs="oneCell">
    <xdr:from>
      <xdr:col>23</xdr:col>
      <xdr:colOff>15875</xdr:colOff>
      <xdr:row>0</xdr:row>
      <xdr:rowOff>12700</xdr:rowOff>
    </xdr:from>
    <xdr:to>
      <xdr:col>26</xdr:col>
      <xdr:colOff>0</xdr:colOff>
      <xdr:row>0</xdr:row>
      <xdr:rowOff>1466850</xdr:rowOff>
    </xdr:to>
    <xdr:pic>
      <xdr:nvPicPr>
        <xdr:cNvPr id="10" name="Picture 9">
          <a:extLst>
            <a:ext uri="{FF2B5EF4-FFF2-40B4-BE49-F238E27FC236}">
              <a16:creationId xmlns:a16="http://schemas.microsoft.com/office/drawing/2014/main" id="{F970CBCD-D2F2-4B95-8DDD-5762A9201C16}"/>
            </a:ext>
          </a:extLst>
        </xdr:cNvPr>
        <xdr:cNvPicPr>
          <a:picLocks noChangeAspect="1"/>
        </xdr:cNvPicPr>
      </xdr:nvPicPr>
      <xdr:blipFill>
        <a:blip xmlns:r="http://schemas.openxmlformats.org/officeDocument/2006/relationships" r:embed="rId6"/>
        <a:stretch>
          <a:fillRect/>
        </a:stretch>
      </xdr:blipFill>
      <xdr:spPr>
        <a:xfrm>
          <a:off x="11604625" y="12700"/>
          <a:ext cx="1198563" cy="1454150"/>
        </a:xfrm>
        <a:prstGeom prst="rect">
          <a:avLst/>
        </a:prstGeom>
      </xdr:spPr>
    </xdr:pic>
    <xdr:clientData/>
  </xdr:twoCellAnchor>
  <xdr:twoCellAnchor editAs="oneCell">
    <xdr:from>
      <xdr:col>26</xdr:col>
      <xdr:colOff>38100</xdr:colOff>
      <xdr:row>0</xdr:row>
      <xdr:rowOff>0</xdr:rowOff>
    </xdr:from>
    <xdr:to>
      <xdr:col>28</xdr:col>
      <xdr:colOff>341312</xdr:colOff>
      <xdr:row>0</xdr:row>
      <xdr:rowOff>1474782</xdr:rowOff>
    </xdr:to>
    <xdr:pic>
      <xdr:nvPicPr>
        <xdr:cNvPr id="11" name="Picture 10">
          <a:extLst>
            <a:ext uri="{FF2B5EF4-FFF2-40B4-BE49-F238E27FC236}">
              <a16:creationId xmlns:a16="http://schemas.microsoft.com/office/drawing/2014/main" id="{3DEC8099-41A2-42CF-BD37-107ADF8F57EB}"/>
            </a:ext>
          </a:extLst>
        </xdr:cNvPr>
        <xdr:cNvPicPr>
          <a:picLocks noChangeAspect="1"/>
        </xdr:cNvPicPr>
      </xdr:nvPicPr>
      <xdr:blipFill>
        <a:blip xmlns:r="http://schemas.openxmlformats.org/officeDocument/2006/relationships" r:embed="rId7"/>
        <a:stretch>
          <a:fillRect/>
        </a:stretch>
      </xdr:blipFill>
      <xdr:spPr>
        <a:xfrm>
          <a:off x="12841288" y="0"/>
          <a:ext cx="1160462" cy="1474782"/>
        </a:xfrm>
        <a:prstGeom prst="rect">
          <a:avLst/>
        </a:prstGeom>
      </xdr:spPr>
    </xdr:pic>
    <xdr:clientData/>
  </xdr:twoCellAnchor>
  <xdr:twoCellAnchor editAs="oneCell">
    <xdr:from>
      <xdr:col>29</xdr:col>
      <xdr:colOff>31750</xdr:colOff>
      <xdr:row>0</xdr:row>
      <xdr:rowOff>-9525</xdr:rowOff>
    </xdr:from>
    <xdr:to>
      <xdr:col>31</xdr:col>
      <xdr:colOff>323850</xdr:colOff>
      <xdr:row>0</xdr:row>
      <xdr:rowOff>1463237</xdr:rowOff>
    </xdr:to>
    <xdr:pic>
      <xdr:nvPicPr>
        <xdr:cNvPr id="12" name="Picture 11">
          <a:extLst>
            <a:ext uri="{FF2B5EF4-FFF2-40B4-BE49-F238E27FC236}">
              <a16:creationId xmlns:a16="http://schemas.microsoft.com/office/drawing/2014/main" id="{A4D7B732-4EC2-434A-8A72-A8041F7F9A03}"/>
            </a:ext>
            <a:ext uri="{147F2762-F138-4A5C-976F-8EAC2B608ADB}">
              <a16:predDERef xmlns:a16="http://schemas.microsoft.com/office/drawing/2014/main" pred="{3DEC8099-41A2-42CF-BD37-107ADF8F57EB}"/>
            </a:ext>
          </a:extLst>
        </xdr:cNvPr>
        <xdr:cNvPicPr>
          <a:picLocks noChangeAspect="1"/>
        </xdr:cNvPicPr>
      </xdr:nvPicPr>
      <xdr:blipFill>
        <a:blip xmlns:r="http://schemas.openxmlformats.org/officeDocument/2006/relationships" r:embed="rId8"/>
        <a:stretch>
          <a:fillRect/>
        </a:stretch>
      </xdr:blipFill>
      <xdr:spPr>
        <a:xfrm>
          <a:off x="17462500" y="-9525"/>
          <a:ext cx="1111250" cy="1472762"/>
        </a:xfrm>
        <a:prstGeom prst="rect">
          <a:avLst/>
        </a:prstGeom>
      </xdr:spPr>
    </xdr:pic>
    <xdr:clientData/>
  </xdr:twoCellAnchor>
  <xdr:twoCellAnchor editAs="oneCell">
    <xdr:from>
      <xdr:col>32</xdr:col>
      <xdr:colOff>44450</xdr:colOff>
      <xdr:row>0</xdr:row>
      <xdr:rowOff>0</xdr:rowOff>
    </xdr:from>
    <xdr:to>
      <xdr:col>35</xdr:col>
      <xdr:colOff>0</xdr:colOff>
      <xdr:row>0</xdr:row>
      <xdr:rowOff>1485900</xdr:rowOff>
    </xdr:to>
    <xdr:pic>
      <xdr:nvPicPr>
        <xdr:cNvPr id="13" name="Picture 12">
          <a:extLst>
            <a:ext uri="{FF2B5EF4-FFF2-40B4-BE49-F238E27FC236}">
              <a16:creationId xmlns:a16="http://schemas.microsoft.com/office/drawing/2014/main" id="{33DF6AB1-6F1C-4F7F-8F42-573FB5695995}"/>
            </a:ext>
          </a:extLst>
        </xdr:cNvPr>
        <xdr:cNvPicPr>
          <a:picLocks noChangeAspect="1"/>
        </xdr:cNvPicPr>
      </xdr:nvPicPr>
      <xdr:blipFill>
        <a:blip xmlns:r="http://schemas.openxmlformats.org/officeDocument/2006/relationships" r:embed="rId9"/>
        <a:stretch>
          <a:fillRect/>
        </a:stretch>
      </xdr:blipFill>
      <xdr:spPr>
        <a:xfrm>
          <a:off x="15309850" y="0"/>
          <a:ext cx="1162050" cy="1485900"/>
        </a:xfrm>
        <a:prstGeom prst="rect">
          <a:avLst/>
        </a:prstGeom>
      </xdr:spPr>
    </xdr:pic>
    <xdr:clientData/>
  </xdr:twoCellAnchor>
  <xdr:twoCellAnchor editAs="oneCell">
    <xdr:from>
      <xdr:col>39</xdr:col>
      <xdr:colOff>269875</xdr:colOff>
      <xdr:row>0</xdr:row>
      <xdr:rowOff>230186</xdr:rowOff>
    </xdr:from>
    <xdr:to>
      <xdr:col>41</xdr:col>
      <xdr:colOff>245860</xdr:colOff>
      <xdr:row>0</xdr:row>
      <xdr:rowOff>830186</xdr:rowOff>
    </xdr:to>
    <xdr:pic>
      <xdr:nvPicPr>
        <xdr:cNvPr id="15" name="Picture 14">
          <a:extLst>
            <a:ext uri="{FF2B5EF4-FFF2-40B4-BE49-F238E27FC236}">
              <a16:creationId xmlns:a16="http://schemas.microsoft.com/office/drawing/2014/main" id="{B6FC2F68-4EB5-48A9-801E-890F72860A22}"/>
            </a:ext>
          </a:extLst>
        </xdr:cNvPr>
        <xdr:cNvPicPr>
          <a:picLocks noChangeAspect="1"/>
        </xdr:cNvPicPr>
      </xdr:nvPicPr>
      <xdr:blipFill rotWithShape="1">
        <a:blip xmlns:r="http://schemas.openxmlformats.org/officeDocument/2006/relationships" r:embed="rId10"/>
        <a:srcRect l="25984"/>
        <a:stretch/>
      </xdr:blipFill>
      <xdr:spPr>
        <a:xfrm>
          <a:off x="17819688" y="230186"/>
          <a:ext cx="1198360" cy="600000"/>
        </a:xfrm>
        <a:prstGeom prst="rect">
          <a:avLst/>
        </a:prstGeom>
      </xdr:spPr>
    </xdr:pic>
    <xdr:clientData/>
  </xdr:twoCellAnchor>
  <xdr:twoCellAnchor editAs="oneCell">
    <xdr:from>
      <xdr:col>39</xdr:col>
      <xdr:colOff>301626</xdr:colOff>
      <xdr:row>0</xdr:row>
      <xdr:rowOff>952500</xdr:rowOff>
    </xdr:from>
    <xdr:to>
      <xdr:col>40</xdr:col>
      <xdr:colOff>484190</xdr:colOff>
      <xdr:row>0</xdr:row>
      <xdr:rowOff>1554080</xdr:rowOff>
    </xdr:to>
    <xdr:pic>
      <xdr:nvPicPr>
        <xdr:cNvPr id="16" name="Picture 15">
          <a:extLst>
            <a:ext uri="{FF2B5EF4-FFF2-40B4-BE49-F238E27FC236}">
              <a16:creationId xmlns:a16="http://schemas.microsoft.com/office/drawing/2014/main" id="{2D22318C-837E-4FF9-8FF7-D853B70EEEA4}"/>
            </a:ext>
          </a:extLst>
        </xdr:cNvPr>
        <xdr:cNvPicPr>
          <a:picLocks noChangeAspect="1"/>
        </xdr:cNvPicPr>
      </xdr:nvPicPr>
      <xdr:blipFill rotWithShape="1">
        <a:blip xmlns:r="http://schemas.openxmlformats.org/officeDocument/2006/relationships" r:embed="rId11"/>
        <a:srcRect l="8420" t="8455" r="7395"/>
        <a:stretch/>
      </xdr:blipFill>
      <xdr:spPr>
        <a:xfrm>
          <a:off x="17851439" y="952500"/>
          <a:ext cx="793750" cy="60158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https://toroco-my.sharepoint.com/personal/jayesh_gumaste_toro_com/Documents/RT%2045%20MEK%20Files/MTM%20MEK%20RT45%20Station%2005.xlsm#BgEIDA4ADAMGBAcBBAQECw=2.0"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avindh Chelladurai" refreshedDate="44012.873691550929" createdVersion="6" refreshedVersion="6" minRefreshableVersion="3" recordCount="233" xr:uid="{4C854682-5325-4B4D-B704-FDB4D8B9E7D7}">
  <cacheSource type="worksheet">
    <worksheetSource ref="A2:A1277" sheet="SOS_ERGO - AS-IS" r:id="rId2"/>
  </cacheSource>
  <cacheFields count="24">
    <cacheField name="S. no " numFmtId="0">
      <sharedItems containsSemiMixedTypes="0" containsString="0" containsNumber="1" containsInteger="1" minValue="1" maxValue="233"/>
    </cacheField>
    <cacheField name="Operation/ Station" numFmtId="0">
      <sharedItems count="1">
        <s v="STATION 4"/>
      </sharedItems>
    </cacheField>
    <cacheField name="OPR" numFmtId="0">
      <sharedItems count="2">
        <s v="6R"/>
        <s v="5R" u="1"/>
      </sharedItems>
    </cacheField>
    <cacheField name="Activity ID" numFmtId="0">
      <sharedItems containsSemiMixedTypes="0" containsString="0" containsNumber="1" containsInteger="1" minValue="1" maxValue="15" count="15">
        <n v="1"/>
        <n v="2"/>
        <n v="3"/>
        <n v="4"/>
        <n v="5"/>
        <n v="6"/>
        <n v="7"/>
        <n v="8"/>
        <n v="9"/>
        <n v="10"/>
        <n v="11"/>
        <n v="12"/>
        <n v="13"/>
        <n v="14"/>
        <n v="15"/>
      </sharedItems>
    </cacheField>
    <cacheField name="Activity  Description" numFmtId="0">
      <sharedItems count="17">
        <s v="CLOSE PREPARE HARDWARE AND PARTS -LH"/>
        <s v="TRANSPORT &amp; PLACE TRANSMISSION TO FRAME ASSY CART USING HOIST - LH &amp; RH"/>
        <s v="ROUTE V-BELT TO &amp; ASSEMBLE HYDRO ROD TO TRANSMISSION - LH"/>
        <s v="APPLY TAG ON TRANSMISSION - LH"/>
        <s v="ASSEMBLE BRAKE ROD TO TRANSMISSION - RH"/>
        <s v="TRANSPORT FRAME ASSY CART TO WORKSTATION"/>
        <s v="ASSEMBLE TRANSMISSION TO FRAME ASSY - LH"/>
        <s v="ASSEMBLE BY-PASS ROD TO TRANSMISSION - LH"/>
        <s v="ASSEMBLE PLATE TO FRAME ASSY - LH"/>
        <s v="ASSEMBLE FRONT &amp; REAR PIVOT TO FRAME ASSY - LH SIDE"/>
        <s v="ASSEMBLE BRAKE BELL-CRANK &amp; BELL-CRANK SUPPORT PLATE - LH"/>
        <s v="ASSEMBLE HYDRO CROSS PLATE TO TRANSMISSION - LH"/>
        <s v="TIGHTEN SCREWS TO MUFFLER GUARD - LH"/>
        <s v="APPLY TAPE ON AXLE ASSY"/>
        <s v="UNLOCK AND TRANSPORT FRAME ASSY TO MAIN LINE - LH"/>
        <s v="ASSEMBLE PLATE TO FRAME ASSY" u="1"/>
        <s v="CLOSE PREPARE HARDWARE AND PARTS - RH" u="1"/>
      </sharedItems>
    </cacheField>
    <cacheField name="Video Name" numFmtId="0">
      <sharedItems containsBlank="1"/>
    </cacheField>
    <cacheField name="Video Time" numFmtId="0">
      <sharedItems containsBlank="1" containsMixedTypes="1" containsNumber="1" minValue="1.1599999999999999" maxValue="12.13"/>
    </cacheField>
    <cacheField name="Operator Instruction" numFmtId="0">
      <sharedItems/>
    </cacheField>
    <cacheField name="Code" numFmtId="0">
      <sharedItems/>
    </cacheField>
    <cacheField name="Qty" numFmtId="0">
      <sharedItems containsSemiMixedTypes="0" containsString="0" containsNumber="1" containsInteger="1" minValue="1" maxValue="4"/>
    </cacheField>
    <cacheField name="Freq" numFmtId="0">
      <sharedItems containsSemiMixedTypes="0" containsString="0" containsNumber="1" minValue="0.5" maxValue="10"/>
    </cacheField>
    <cacheField name="TMU" numFmtId="0">
      <sharedItems containsSemiMixedTypes="0" containsString="0" containsNumber="1" minValue="10" maxValue="80"/>
    </cacheField>
    <cacheField name="Total TMU" numFmtId="0">
      <sharedItems containsSemiMixedTypes="0" containsString="0" containsNumber="1" minValue="10" maxValue="278"/>
    </cacheField>
    <cacheField name="Total time in sec" numFmtId="2">
      <sharedItems containsSemiMixedTypes="0" containsString="0" containsNumber="1" minValue="0.36" maxValue="10.007999999999999"/>
    </cacheField>
    <cacheField name="VA/SVA/NVA" numFmtId="2">
      <sharedItems/>
    </cacheField>
    <cacheField name="VA/SVA/NVA type" numFmtId="2">
      <sharedItems/>
    </cacheField>
    <cacheField name="Work Step" numFmtId="0">
      <sharedItems containsNonDate="0" containsString="0" containsBlank="1"/>
    </cacheField>
    <cacheField name="Callout" numFmtId="0">
      <sharedItems containsBlank="1"/>
    </cacheField>
    <cacheField name="Quantity" numFmtId="0">
      <sharedItems containsString="0" containsBlank="1" containsNumber="1" containsInteger="1" minValue="0" maxValue="4"/>
    </cacheField>
    <cacheField name="Part number" numFmtId="0">
      <sharedItems containsBlank="1" containsMixedTypes="1" containsNumber="1" containsInteger="1" minValue="110769" maxValue="110769"/>
    </cacheField>
    <cacheField name="Part description" numFmtId="0">
      <sharedItems containsBlank="1"/>
    </cacheField>
    <cacheField name="Parent ID" numFmtId="0">
      <sharedItems containsBlank="1"/>
    </cacheField>
    <cacheField name="Variant" numFmtId="0">
      <sharedItems containsBlank="1"/>
    </cacheField>
    <cacheField name=" Remark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3">
  <r>
    <n v="1"/>
    <x v="0"/>
    <x v="0"/>
    <x v="0"/>
    <x v="0"/>
    <s v="STATION4CAM1"/>
    <s v="(11.33-11.48) (12.13-12.38)"/>
    <s v="WALK TO RACK"/>
    <s v="KA"/>
    <n v="1"/>
    <n v="2"/>
    <n v="25"/>
    <n v="50"/>
    <n v="1.7999999999999998"/>
    <s v="NVA"/>
    <s v="Walking"/>
    <m/>
    <m/>
    <m/>
    <m/>
    <m/>
    <m/>
    <m/>
    <m/>
  </r>
  <r>
    <n v="2"/>
    <x v="0"/>
    <x v="0"/>
    <x v="0"/>
    <x v="0"/>
    <m/>
    <m/>
    <s v="OBTAIN AND PLACE HARDWARE ON TRAYS"/>
    <s v="AA2"/>
    <n v="4"/>
    <n v="1"/>
    <n v="35"/>
    <n v="140"/>
    <n v="5.04"/>
    <s v="NVA"/>
    <s v="Tentative placement"/>
    <m/>
    <m/>
    <m/>
    <m/>
    <m/>
    <m/>
    <m/>
    <m/>
  </r>
  <r>
    <n v="3"/>
    <x v="0"/>
    <x v="0"/>
    <x v="0"/>
    <x v="0"/>
    <m/>
    <m/>
    <s v="OBTAIN AND PLACE HARDWARE ON TRAYS"/>
    <s v="AA2"/>
    <n v="4"/>
    <n v="1"/>
    <n v="35"/>
    <n v="140"/>
    <n v="5.04"/>
    <s v="NVA"/>
    <s v="Tentative placement"/>
    <m/>
    <m/>
    <m/>
    <m/>
    <m/>
    <m/>
    <m/>
    <m/>
  </r>
  <r>
    <n v="4"/>
    <x v="0"/>
    <x v="0"/>
    <x v="0"/>
    <x v="0"/>
    <m/>
    <n v="12.13"/>
    <s v="OBTAIN AND PLACE NUTS ON TRAYS"/>
    <s v="AA2"/>
    <n v="2"/>
    <n v="1"/>
    <n v="35"/>
    <n v="70"/>
    <n v="2.52"/>
    <s v="NVA"/>
    <s v="Tentative placement"/>
    <m/>
    <m/>
    <m/>
    <m/>
    <m/>
    <m/>
    <m/>
    <m/>
  </r>
  <r>
    <n v="5"/>
    <x v="0"/>
    <x v="0"/>
    <x v="0"/>
    <x v="0"/>
    <m/>
    <m/>
    <s v="OBTAIN AND PLACE SCREWS TO ANTI-SEIZE"/>
    <s v="AA2"/>
    <n v="2"/>
    <n v="1"/>
    <n v="35"/>
    <n v="70"/>
    <n v="2.52"/>
    <s v="NVA"/>
    <s v="Tentative placement"/>
    <m/>
    <m/>
    <m/>
    <m/>
    <m/>
    <m/>
    <m/>
    <m/>
  </r>
  <r>
    <n v="6"/>
    <x v="0"/>
    <x v="0"/>
    <x v="0"/>
    <x v="0"/>
    <m/>
    <m/>
    <s v="APPLY ANTI-SEIZE TO SCREWS"/>
    <s v="ZB1"/>
    <n v="2"/>
    <n v="4"/>
    <n v="10"/>
    <n v="80"/>
    <n v="2.88"/>
    <s v="VA"/>
    <s v="Gluing"/>
    <m/>
    <m/>
    <m/>
    <m/>
    <m/>
    <m/>
    <m/>
    <m/>
  </r>
  <r>
    <n v="7"/>
    <x v="0"/>
    <x v="0"/>
    <x v="0"/>
    <x v="0"/>
    <m/>
    <m/>
    <s v="PLACE SCREWS TO TRAYS"/>
    <s v="PA1"/>
    <n v="2"/>
    <n v="1"/>
    <n v="10"/>
    <n v="20"/>
    <n v="0.72"/>
    <s v="NVA"/>
    <s v="Tentative placement"/>
    <m/>
    <m/>
    <m/>
    <m/>
    <m/>
    <m/>
    <m/>
    <m/>
  </r>
  <r>
    <n v="8"/>
    <x v="0"/>
    <x v="0"/>
    <x v="0"/>
    <x v="0"/>
    <m/>
    <m/>
    <s v="OBTAIN AND PLACE GUSSET &amp; FLANGE TO TRAYS"/>
    <s v="AA2"/>
    <n v="2"/>
    <n v="1"/>
    <n v="35"/>
    <n v="70"/>
    <n v="2.52"/>
    <s v="NVA"/>
    <s v="Tentative placement"/>
    <m/>
    <m/>
    <m/>
    <m/>
    <m/>
    <m/>
    <m/>
    <m/>
  </r>
  <r>
    <n v="9"/>
    <x v="0"/>
    <x v="0"/>
    <x v="0"/>
    <x v="0"/>
    <m/>
    <m/>
    <s v="OBTAIN AND PLACE BY-PASS RODS TO TRAYS"/>
    <s v="AA2"/>
    <n v="2"/>
    <n v="1"/>
    <n v="35"/>
    <n v="70"/>
    <n v="2.52"/>
    <s v="NVA"/>
    <s v="Tentative placement"/>
    <m/>
    <m/>
    <m/>
    <m/>
    <m/>
    <m/>
    <m/>
    <m/>
  </r>
  <r>
    <n v="10"/>
    <x v="0"/>
    <x v="0"/>
    <x v="0"/>
    <x v="0"/>
    <m/>
    <m/>
    <s v="OBTAIN GUSSET FROM BIN"/>
    <s v="AA2"/>
    <n v="2"/>
    <n v="1"/>
    <n v="35"/>
    <n v="70"/>
    <n v="2.52"/>
    <s v="NVA"/>
    <s v="Tentative placement"/>
    <m/>
    <m/>
    <m/>
    <m/>
    <m/>
    <m/>
    <m/>
    <m/>
  </r>
  <r>
    <n v="11"/>
    <x v="0"/>
    <x v="0"/>
    <x v="0"/>
    <x v="0"/>
    <m/>
    <m/>
    <s v="OBTAIN AND PLACE FLANGE ON GUSSET"/>
    <s v="AA2"/>
    <n v="2"/>
    <n v="1"/>
    <n v="35"/>
    <n v="70"/>
    <n v="2.52"/>
    <s v="NVA"/>
    <s v="Tentative placement"/>
    <m/>
    <m/>
    <m/>
    <m/>
    <m/>
    <m/>
    <m/>
    <m/>
  </r>
  <r>
    <n v="12"/>
    <x v="0"/>
    <x v="0"/>
    <x v="0"/>
    <x v="0"/>
    <m/>
    <m/>
    <s v="OBTAIN AND PLACE SCREWS TO FLANGE &amp; GUSSET"/>
    <s v="AB2"/>
    <n v="2"/>
    <n v="1"/>
    <n v="45"/>
    <n v="90"/>
    <n v="3.2399999999999998"/>
    <s v="NVA"/>
    <s v="Tentative placement"/>
    <m/>
    <m/>
    <m/>
    <m/>
    <m/>
    <m/>
    <m/>
    <m/>
  </r>
  <r>
    <n v="13"/>
    <x v="0"/>
    <x v="0"/>
    <x v="0"/>
    <x v="0"/>
    <m/>
    <m/>
    <s v="PLACE FLANGE AND GUSSET ON WORK BENCH"/>
    <s v="PA1"/>
    <n v="2"/>
    <n v="1"/>
    <n v="10"/>
    <n v="20"/>
    <n v="0.72"/>
    <s v="NVA"/>
    <s v="Tentative placement"/>
    <m/>
    <m/>
    <m/>
    <m/>
    <m/>
    <m/>
    <m/>
    <m/>
  </r>
  <r>
    <n v="14"/>
    <x v="0"/>
    <x v="0"/>
    <x v="1"/>
    <x v="1"/>
    <s v="STATION4CAM3"/>
    <s v="(5.38-6.06)"/>
    <s v="WALK TO OBTAIN TRANSMISSION ASSY"/>
    <s v="KA"/>
    <n v="1"/>
    <n v="3"/>
    <n v="25"/>
    <n v="75"/>
    <n v="2.6999999999999997"/>
    <s v="NVA"/>
    <s v="Walking"/>
    <m/>
    <m/>
    <m/>
    <m/>
    <m/>
    <m/>
    <m/>
    <m/>
  </r>
  <r>
    <n v="15"/>
    <x v="0"/>
    <x v="0"/>
    <x v="1"/>
    <x v="1"/>
    <m/>
    <m/>
    <s v="OBTAIN HOIST PENDANT"/>
    <s v="AA1"/>
    <n v="1"/>
    <n v="1"/>
    <n v="20"/>
    <n v="20"/>
    <n v="0.72"/>
    <s v="NVA"/>
    <s v="Transporting"/>
    <m/>
    <m/>
    <m/>
    <m/>
    <m/>
    <m/>
    <m/>
    <m/>
  </r>
  <r>
    <n v="16"/>
    <x v="0"/>
    <x v="0"/>
    <x v="1"/>
    <x v="1"/>
    <m/>
    <m/>
    <s v="PRESS BUTTON TO LIFT TRANSMISSION"/>
    <s v="BA1"/>
    <n v="1"/>
    <n v="1"/>
    <n v="10"/>
    <n v="10"/>
    <n v="0.36"/>
    <s v="NVA"/>
    <s v="Transporting"/>
    <m/>
    <m/>
    <m/>
    <m/>
    <m/>
    <m/>
    <m/>
    <m/>
  </r>
  <r>
    <n v="17"/>
    <x v="0"/>
    <x v="0"/>
    <x v="1"/>
    <x v="1"/>
    <m/>
    <m/>
    <s v="LIFT AND TRANSPORT RH TRANSMISSION TO FRAME ASSY CART USING HOIST"/>
    <s v="PT"/>
    <n v="1"/>
    <n v="4"/>
    <n v="27.8"/>
    <n v="111.2"/>
    <n v="4.0031999999999996"/>
    <s v="NVA"/>
    <s v="Transporting"/>
    <m/>
    <m/>
    <m/>
    <m/>
    <m/>
    <m/>
    <m/>
    <m/>
  </r>
  <r>
    <n v="18"/>
    <x v="0"/>
    <x v="0"/>
    <x v="1"/>
    <x v="1"/>
    <m/>
    <m/>
    <s v="PRESS BUTTON TO LOWER TRANSMISSION"/>
    <s v="BA1"/>
    <n v="1"/>
    <n v="1"/>
    <n v="10"/>
    <n v="10"/>
    <n v="0.36"/>
    <s v="NVA"/>
    <s v="Transporting"/>
    <m/>
    <m/>
    <m/>
    <m/>
    <m/>
    <m/>
    <m/>
    <m/>
  </r>
  <r>
    <n v="19"/>
    <x v="0"/>
    <x v="0"/>
    <x v="1"/>
    <x v="1"/>
    <m/>
    <m/>
    <s v="LOWER &amp; PLACE RH TRANSMISSION TO FRAME ASSY USING HOIST"/>
    <s v="PT"/>
    <n v="1"/>
    <n v="2"/>
    <n v="27.8"/>
    <n v="55.6"/>
    <n v="2.0015999999999998"/>
    <s v="NVA"/>
    <s v="Tentative placement"/>
    <m/>
    <m/>
    <m/>
    <m/>
    <m/>
    <m/>
    <m/>
    <m/>
  </r>
  <r>
    <n v="20"/>
    <x v="0"/>
    <x v="0"/>
    <x v="1"/>
    <x v="1"/>
    <m/>
    <m/>
    <s v="DISCONNECT HOIST HOOK FROM TRANSMISSION"/>
    <s v="AA1"/>
    <n v="1"/>
    <n v="1"/>
    <n v="20"/>
    <n v="20"/>
    <n v="0.72"/>
    <s v="NVA"/>
    <s v="Transporting"/>
    <m/>
    <m/>
    <m/>
    <m/>
    <m/>
    <m/>
    <m/>
    <m/>
  </r>
  <r>
    <n v="21"/>
    <x v="0"/>
    <x v="0"/>
    <x v="1"/>
    <x v="1"/>
    <m/>
    <m/>
    <s v="MOVE EMPTY HOIST TO LH TRANSMISSION PALLET"/>
    <s v="PT"/>
    <n v="1"/>
    <n v="4"/>
    <n v="27.8"/>
    <n v="111.2"/>
    <n v="4.0031999999999996"/>
    <s v="NVA"/>
    <s v="Transporting"/>
    <m/>
    <m/>
    <m/>
    <m/>
    <m/>
    <m/>
    <m/>
    <m/>
  </r>
  <r>
    <n v="22"/>
    <x v="0"/>
    <x v="0"/>
    <x v="1"/>
    <x v="1"/>
    <m/>
    <m/>
    <s v="PRESS BUTTON TO LOWER HOIST"/>
    <s v="BA1"/>
    <n v="1"/>
    <n v="1"/>
    <n v="10"/>
    <n v="10"/>
    <n v="0.36"/>
    <s v="NVA"/>
    <s v="Transporting"/>
    <m/>
    <m/>
    <m/>
    <m/>
    <m/>
    <m/>
    <m/>
    <m/>
  </r>
  <r>
    <n v="23"/>
    <x v="0"/>
    <x v="0"/>
    <x v="1"/>
    <x v="1"/>
    <m/>
    <m/>
    <s v="LOWER HOIST"/>
    <s v="PT"/>
    <n v="1"/>
    <n v="1"/>
    <n v="27.8"/>
    <n v="27.8"/>
    <n v="1.0007999999999999"/>
    <s v="NVA"/>
    <s v="Transporting"/>
    <m/>
    <m/>
    <m/>
    <m/>
    <m/>
    <m/>
    <m/>
    <m/>
  </r>
  <r>
    <n v="24"/>
    <x v="0"/>
    <x v="0"/>
    <x v="1"/>
    <x v="1"/>
    <m/>
    <m/>
    <s v="CONNECT HOIST HOOK TO LH TRANSMISSION"/>
    <s v="AB1"/>
    <n v="1"/>
    <n v="1"/>
    <n v="30"/>
    <n v="30"/>
    <n v="1.0799999999999998"/>
    <s v="NVA"/>
    <s v="Transporting"/>
    <m/>
    <m/>
    <m/>
    <m/>
    <m/>
    <m/>
    <m/>
    <m/>
  </r>
  <r>
    <n v="25"/>
    <x v="0"/>
    <x v="0"/>
    <x v="1"/>
    <x v="1"/>
    <m/>
    <m/>
    <s v="PRESS BUTTON TO LIFT TRANSMISSION"/>
    <s v="BA1"/>
    <n v="1"/>
    <n v="1"/>
    <n v="10"/>
    <n v="10"/>
    <n v="0.36"/>
    <s v="NVA"/>
    <s v="Transporting"/>
    <m/>
    <m/>
    <m/>
    <m/>
    <m/>
    <m/>
    <m/>
    <m/>
  </r>
  <r>
    <n v="26"/>
    <x v="0"/>
    <x v="0"/>
    <x v="1"/>
    <x v="1"/>
    <m/>
    <m/>
    <s v="LIFT AND TRANSPORT LH TRANSMISSION TO FRAME ASSY CART USING HOIST"/>
    <s v="PT"/>
    <n v="1"/>
    <n v="3"/>
    <n v="27.8"/>
    <n v="83.4"/>
    <n v="3.0024000000000002"/>
    <s v="NVA"/>
    <s v="Tentative placement"/>
    <m/>
    <m/>
    <m/>
    <m/>
    <m/>
    <m/>
    <m/>
    <m/>
  </r>
  <r>
    <n v="27"/>
    <x v="0"/>
    <x v="0"/>
    <x v="1"/>
    <x v="1"/>
    <m/>
    <m/>
    <s v="PRESS BUTTON TO LOWER TRANSMISSION"/>
    <s v="BA1"/>
    <n v="1"/>
    <n v="1"/>
    <n v="10"/>
    <n v="10"/>
    <n v="0.36"/>
    <s v="NVA"/>
    <s v="Transporting"/>
    <m/>
    <m/>
    <m/>
    <m/>
    <m/>
    <m/>
    <m/>
    <m/>
  </r>
  <r>
    <n v="28"/>
    <x v="0"/>
    <x v="0"/>
    <x v="1"/>
    <x v="1"/>
    <m/>
    <m/>
    <s v="LOWER &amp; PLACE LH TRANSMISSION TO FRAME ASSY USING HOIST"/>
    <s v="PT"/>
    <n v="1"/>
    <n v="2"/>
    <n v="27.8"/>
    <n v="55.6"/>
    <n v="2.0015999999999998"/>
    <s v="NVA"/>
    <s v="Transporting"/>
    <m/>
    <m/>
    <m/>
    <m/>
    <m/>
    <m/>
    <m/>
    <m/>
  </r>
  <r>
    <n v="29"/>
    <x v="0"/>
    <x v="0"/>
    <x v="1"/>
    <x v="1"/>
    <m/>
    <m/>
    <s v="DISCONNECT HOIST HOOK FROM TRANSMISSION"/>
    <s v="AA1"/>
    <n v="1"/>
    <n v="1"/>
    <n v="20"/>
    <n v="20"/>
    <n v="0.72"/>
    <s v="NVA"/>
    <s v="Transporting"/>
    <m/>
    <m/>
    <m/>
    <m/>
    <m/>
    <m/>
    <m/>
    <m/>
  </r>
  <r>
    <n v="30"/>
    <x v="0"/>
    <x v="0"/>
    <x v="1"/>
    <x v="1"/>
    <m/>
    <m/>
    <s v="MOVE EMPTY HOIST TO RH TRANSMISSION PALLET"/>
    <s v="PT"/>
    <n v="1"/>
    <n v="2"/>
    <n v="27.8"/>
    <n v="55.6"/>
    <n v="2.0015999999999998"/>
    <s v="NVA"/>
    <s v="Transporting"/>
    <m/>
    <m/>
    <m/>
    <m/>
    <m/>
    <m/>
    <m/>
    <m/>
  </r>
  <r>
    <n v="31"/>
    <x v="0"/>
    <x v="0"/>
    <x v="1"/>
    <x v="1"/>
    <m/>
    <m/>
    <s v="LOWER HOIST TO TRANSMISSION"/>
    <s v="PT"/>
    <n v="1"/>
    <n v="1"/>
    <n v="27.8"/>
    <n v="27.8"/>
    <n v="1.0007999999999999"/>
    <s v="NVA"/>
    <s v="Transporting"/>
    <m/>
    <m/>
    <m/>
    <m/>
    <m/>
    <m/>
    <m/>
    <m/>
  </r>
  <r>
    <n v="32"/>
    <x v="0"/>
    <x v="0"/>
    <x v="1"/>
    <x v="1"/>
    <m/>
    <m/>
    <s v="CONNECT HOIST HOOK TO RH TRANSMISSION"/>
    <s v="AB1"/>
    <n v="1"/>
    <n v="1"/>
    <n v="30"/>
    <n v="30"/>
    <n v="1.0799999999999998"/>
    <s v="NVA"/>
    <s v="Transporting"/>
    <m/>
    <m/>
    <m/>
    <m/>
    <m/>
    <m/>
    <m/>
    <m/>
  </r>
  <r>
    <n v="33"/>
    <x v="0"/>
    <x v="0"/>
    <x v="1"/>
    <x v="1"/>
    <m/>
    <m/>
    <s v="ASIDE HOIST PENDANT"/>
    <s v="PA1"/>
    <n v="1"/>
    <n v="1"/>
    <n v="10"/>
    <n v="10"/>
    <n v="0.36"/>
    <s v="NVA"/>
    <s v="Transporting"/>
    <m/>
    <m/>
    <m/>
    <m/>
    <m/>
    <m/>
    <m/>
    <m/>
  </r>
  <r>
    <n v="34"/>
    <x v="0"/>
    <x v="0"/>
    <x v="2"/>
    <x v="2"/>
    <s v="STATION4CAM3"/>
    <s v="(6.06-6.33)"/>
    <s v="WALK TO FRAME ASSY CART"/>
    <s v="KA"/>
    <n v="1"/>
    <n v="2"/>
    <n v="25"/>
    <n v="50"/>
    <n v="1.7999999999999998"/>
    <s v="NVA"/>
    <s v="Walking"/>
    <m/>
    <m/>
    <m/>
    <m/>
    <m/>
    <m/>
    <m/>
    <m/>
  </r>
  <r>
    <n v="35"/>
    <x v="0"/>
    <x v="0"/>
    <x v="2"/>
    <x v="2"/>
    <m/>
    <m/>
    <s v="OBTAIN &amp; ROTATE TRANSMISSION FROM FRAME ASSY"/>
    <s v="AL1"/>
    <n v="1"/>
    <n v="1"/>
    <n v="80"/>
    <n v="80"/>
    <n v="2.88"/>
    <s v="NVA"/>
    <s v="Rotating"/>
    <m/>
    <m/>
    <m/>
    <m/>
    <m/>
    <m/>
    <m/>
    <m/>
  </r>
  <r>
    <n v="36"/>
    <x v="0"/>
    <x v="0"/>
    <x v="2"/>
    <x v="2"/>
    <m/>
    <m/>
    <s v="WAIT FOR OTHER OPERATOR TO ASSEMBLE V-BELT TO TRANSMISSION PULLEY"/>
    <s v="PT"/>
    <n v="1"/>
    <n v="8"/>
    <n v="27.8"/>
    <n v="222.4"/>
    <n v="8.0063999999999993"/>
    <s v="NVA"/>
    <s v="Waiting"/>
    <m/>
    <m/>
    <m/>
    <m/>
    <m/>
    <m/>
    <m/>
    <m/>
  </r>
  <r>
    <n v="37"/>
    <x v="0"/>
    <x v="0"/>
    <x v="2"/>
    <x v="2"/>
    <m/>
    <m/>
    <s v="PLACE TRANSMISSION TO FRAME ASSY"/>
    <s v="PB1"/>
    <n v="1"/>
    <n v="1"/>
    <n v="20"/>
    <n v="20"/>
    <n v="0.72"/>
    <s v="NVA"/>
    <s v="Tentative placement"/>
    <m/>
    <m/>
    <m/>
    <m/>
    <m/>
    <m/>
    <m/>
    <m/>
  </r>
  <r>
    <n v="38"/>
    <x v="0"/>
    <x v="0"/>
    <x v="2"/>
    <x v="2"/>
    <m/>
    <m/>
    <s v="ALIGN TRANSMISSION TO FRAME ASSY"/>
    <s v="PB1"/>
    <n v="1"/>
    <n v="1"/>
    <n v="20"/>
    <n v="20"/>
    <n v="0.72"/>
    <s v="NVA"/>
    <s v="Adjusting"/>
    <m/>
    <m/>
    <m/>
    <m/>
    <m/>
    <m/>
    <m/>
    <m/>
  </r>
  <r>
    <n v="39"/>
    <x v="0"/>
    <x v="0"/>
    <x v="2"/>
    <x v="2"/>
    <m/>
    <m/>
    <s v="TILT TRANSMISSION TO OBTAIN HYDRO ROD"/>
    <s v="AH1"/>
    <n v="1"/>
    <n v="1"/>
    <n v="25"/>
    <n v="25"/>
    <n v="0.89999999999999991"/>
    <s v="NVA"/>
    <s v="Adjusting"/>
    <m/>
    <s v="A"/>
    <n v="0"/>
    <s v="104-8300"/>
    <s v="NUT-HF, NI [5/16-18 UNC]"/>
    <s v="133-1190K09"/>
    <s v="MOTCONT07"/>
    <m/>
  </r>
  <r>
    <n v="40"/>
    <x v="0"/>
    <x v="0"/>
    <x v="2"/>
    <x v="2"/>
    <m/>
    <m/>
    <s v="OBTAIN AND INSERT HYDRO ROD ASSY TO TRANSMISSION BRACKET"/>
    <s v="AB1"/>
    <n v="1"/>
    <n v="1"/>
    <n v="30"/>
    <n v="30"/>
    <n v="1.0799999999999998"/>
    <s v="SVA"/>
    <s v="Picking up"/>
    <m/>
    <m/>
    <m/>
    <m/>
    <m/>
    <m/>
    <m/>
    <m/>
  </r>
  <r>
    <n v="41"/>
    <x v="0"/>
    <x v="0"/>
    <x v="2"/>
    <x v="2"/>
    <m/>
    <m/>
    <s v="ADJUST HYDRO ROD ASSY TO TRANSMISSION BRACKET"/>
    <s v="PB1"/>
    <n v="1"/>
    <n v="1"/>
    <n v="20"/>
    <n v="20"/>
    <n v="0.72"/>
    <s v="SVA"/>
    <s v="Positioning"/>
    <m/>
    <m/>
    <m/>
    <m/>
    <m/>
    <m/>
    <m/>
    <m/>
  </r>
  <r>
    <n v="42"/>
    <x v="0"/>
    <x v="0"/>
    <x v="2"/>
    <x v="2"/>
    <m/>
    <m/>
    <s v="PLACE TRANSMISSION TO FRAME ASSY"/>
    <s v="PB1"/>
    <n v="1"/>
    <n v="1"/>
    <n v="20"/>
    <n v="20"/>
    <n v="0.72"/>
    <s v="SVA"/>
    <s v="Positioning"/>
    <m/>
    <m/>
    <m/>
    <m/>
    <m/>
    <m/>
    <m/>
    <m/>
  </r>
  <r>
    <n v="43"/>
    <x v="0"/>
    <x v="0"/>
    <x v="2"/>
    <x v="2"/>
    <m/>
    <m/>
    <s v="OBTAIN &amp; PLACE NUT TO HYDRO ROD ASSY"/>
    <s v="AC1"/>
    <n v="1"/>
    <n v="1"/>
    <n v="40"/>
    <n v="40"/>
    <n v="1.44"/>
    <s v="SVA"/>
    <s v="Positioning"/>
    <m/>
    <m/>
    <m/>
    <m/>
    <m/>
    <m/>
    <m/>
    <m/>
  </r>
  <r>
    <n v="44"/>
    <x v="0"/>
    <x v="0"/>
    <x v="2"/>
    <x v="2"/>
    <m/>
    <m/>
    <s v="HAND START NUT TO HYDRO ROD ASSY"/>
    <s v="ZB1"/>
    <n v="1"/>
    <n v="4"/>
    <n v="10"/>
    <n v="40"/>
    <n v="1.44"/>
    <s v="VA"/>
    <s v="Screwing"/>
    <m/>
    <m/>
    <m/>
    <m/>
    <m/>
    <m/>
    <m/>
    <s v="(6.27-6.33) Rework to assemble to nut to hydro rod assy"/>
  </r>
  <r>
    <n v="45"/>
    <x v="0"/>
    <x v="0"/>
    <x v="3"/>
    <x v="3"/>
    <m/>
    <s v="(6.33-6.37)"/>
    <s v="WALK TO OBTAIN TRANSMISSION TAG"/>
    <s v="KA"/>
    <n v="1"/>
    <n v="1"/>
    <n v="25"/>
    <n v="25"/>
    <n v="0.89999999999999991"/>
    <s v="NVA"/>
    <s v="Walking"/>
    <m/>
    <m/>
    <m/>
    <m/>
    <m/>
    <m/>
    <m/>
    <m/>
  </r>
  <r>
    <n v="46"/>
    <x v="0"/>
    <x v="0"/>
    <x v="3"/>
    <x v="3"/>
    <m/>
    <m/>
    <s v="OBTAIN &amp; APPLY TRANSMISSION TAG ON ENGINE"/>
    <s v="AB1"/>
    <n v="1"/>
    <n v="1"/>
    <n v="30"/>
    <n v="30"/>
    <n v="1.0799999999999998"/>
    <s v="VA"/>
    <s v="Product identification"/>
    <m/>
    <s v="B"/>
    <n v="1"/>
    <m/>
    <s v="Decal"/>
    <m/>
    <m/>
    <m/>
  </r>
  <r>
    <n v="47"/>
    <x v="0"/>
    <x v="0"/>
    <x v="3"/>
    <x v="3"/>
    <m/>
    <m/>
    <s v="BEND TO APPLY TRANSMISSION TAG"/>
    <s v="KB"/>
    <n v="1"/>
    <n v="1"/>
    <n v="60"/>
    <n v="60"/>
    <n v="2.1599999999999997"/>
    <s v="NVA"/>
    <s v="Bend"/>
    <m/>
    <m/>
    <m/>
    <m/>
    <m/>
    <m/>
    <m/>
    <m/>
  </r>
  <r>
    <n v="48"/>
    <x v="0"/>
    <x v="0"/>
    <x v="3"/>
    <x v="3"/>
    <m/>
    <m/>
    <s v="INTERMEDIATE WALK"/>
    <s v="KA"/>
    <n v="1"/>
    <n v="1"/>
    <n v="25"/>
    <n v="25"/>
    <n v="0.89999999999999991"/>
    <s v="NVA"/>
    <s v="Walking"/>
    <m/>
    <m/>
    <m/>
    <m/>
    <m/>
    <m/>
    <m/>
    <m/>
  </r>
  <r>
    <n v="49"/>
    <x v="0"/>
    <x v="0"/>
    <x v="4"/>
    <x v="4"/>
    <s v="STATION4CAM3"/>
    <s v="(6.37-6.42)"/>
    <s v="WALK TO OBTAIN BRAKE ROD"/>
    <s v="KA"/>
    <n v="1"/>
    <n v="1"/>
    <n v="25"/>
    <n v="25"/>
    <n v="0.89999999999999991"/>
    <s v="NVA"/>
    <s v="Walking"/>
    <m/>
    <m/>
    <m/>
    <m/>
    <m/>
    <m/>
    <m/>
    <m/>
  </r>
  <r>
    <n v="50"/>
    <x v="0"/>
    <x v="0"/>
    <x v="4"/>
    <x v="4"/>
    <m/>
    <m/>
    <s v="WAIT FOR OTHER OPERATOR TO ASSEMBLE BRAKE ROD"/>
    <s v="PT"/>
    <n v="1"/>
    <n v="2"/>
    <n v="27.8"/>
    <n v="55.6"/>
    <n v="2.0015999999999998"/>
    <s v="NVA"/>
    <s v="Waiting"/>
    <m/>
    <m/>
    <m/>
    <m/>
    <m/>
    <m/>
    <m/>
    <m/>
  </r>
  <r>
    <n v="51"/>
    <x v="0"/>
    <x v="0"/>
    <x v="4"/>
    <x v="4"/>
    <m/>
    <m/>
    <s v="OBTAIN AND PLACE BRAKE ROD TO TRANSMISSION"/>
    <s v="AB1"/>
    <n v="1"/>
    <n v="1"/>
    <n v="30"/>
    <n v="30"/>
    <n v="1.0799999999999998"/>
    <s v="SVA"/>
    <s v="Picking up"/>
    <m/>
    <s v="A"/>
    <n v="1"/>
    <s v="133-9343"/>
    <s v="ROD-BRAKE, RH"/>
    <s v="133-1190K06"/>
    <s v="PKBK01"/>
    <m/>
  </r>
  <r>
    <n v="52"/>
    <x v="0"/>
    <x v="0"/>
    <x v="4"/>
    <x v="4"/>
    <m/>
    <m/>
    <s v="ADJUST ROD TO TRANSMISSION"/>
    <s v="PB1"/>
    <n v="1"/>
    <n v="2"/>
    <n v="20"/>
    <n v="40"/>
    <n v="1.44"/>
    <s v="SVA"/>
    <s v="Positioning"/>
    <m/>
    <m/>
    <m/>
    <m/>
    <m/>
    <m/>
    <m/>
    <m/>
  </r>
  <r>
    <n v="53"/>
    <x v="0"/>
    <x v="0"/>
    <x v="5"/>
    <x v="5"/>
    <s v="STATION4CAM3"/>
    <s v="(6.42-6.47)"/>
    <s v="WALK TO MOVE CART"/>
    <s v="KA"/>
    <n v="1"/>
    <n v="1"/>
    <n v="25"/>
    <n v="25"/>
    <n v="0.89999999999999991"/>
    <s v="NVA"/>
    <s v="Walking"/>
    <m/>
    <m/>
    <m/>
    <m/>
    <m/>
    <m/>
    <m/>
    <m/>
  </r>
  <r>
    <n v="54"/>
    <x v="0"/>
    <x v="0"/>
    <x v="5"/>
    <x v="5"/>
    <m/>
    <m/>
    <s v="OBTAIN AND PUSH FRAME ASSY CART"/>
    <s v="AH1"/>
    <n v="1"/>
    <n v="1"/>
    <n v="25"/>
    <n v="25"/>
    <n v="0.89999999999999991"/>
    <s v="NVA"/>
    <s v="Transporting"/>
    <m/>
    <m/>
    <m/>
    <m/>
    <m/>
    <m/>
    <m/>
    <m/>
  </r>
  <r>
    <n v="55"/>
    <x v="0"/>
    <x v="0"/>
    <x v="5"/>
    <x v="5"/>
    <m/>
    <m/>
    <s v="MOVE FRAME ASSY CART TO WORK AREA"/>
    <s v="KA"/>
    <n v="1"/>
    <n v="4"/>
    <n v="25"/>
    <n v="100"/>
    <n v="3.5999999999999996"/>
    <s v="NVA"/>
    <s v="Transporting"/>
    <m/>
    <m/>
    <m/>
    <m/>
    <m/>
    <m/>
    <m/>
    <m/>
  </r>
  <r>
    <n v="56"/>
    <x v="0"/>
    <x v="0"/>
    <x v="6"/>
    <x v="6"/>
    <s v="STATION4CAM2"/>
    <s v="(6.47-7.49)"/>
    <s v="WALK TO RACK &amp; RETURN"/>
    <s v="KA"/>
    <n v="2"/>
    <n v="2"/>
    <n v="25"/>
    <n v="100"/>
    <n v="3.5999999999999996"/>
    <s v="NVA"/>
    <s v="Walking"/>
    <m/>
    <m/>
    <m/>
    <m/>
    <m/>
    <m/>
    <m/>
    <m/>
  </r>
  <r>
    <n v="57"/>
    <x v="0"/>
    <x v="0"/>
    <x v="6"/>
    <x v="6"/>
    <m/>
    <m/>
    <s v="OBTAIN AND PLACE HARDWARE TRAY ON FRAME ASSY"/>
    <s v="AA1"/>
    <n v="1"/>
    <n v="1"/>
    <n v="20"/>
    <n v="20"/>
    <n v="0.72"/>
    <s v="NVA"/>
    <s v="Placing"/>
    <m/>
    <m/>
    <m/>
    <m/>
    <m/>
    <m/>
    <m/>
    <m/>
  </r>
  <r>
    <n v="58"/>
    <x v="0"/>
    <x v="0"/>
    <x v="6"/>
    <x v="6"/>
    <m/>
    <m/>
    <s v="INTERMEDIATE WALK"/>
    <s v="KA"/>
    <n v="1"/>
    <n v="1"/>
    <n v="25"/>
    <n v="25"/>
    <n v="0.89999999999999991"/>
    <s v="NVA"/>
    <s v="Walking"/>
    <m/>
    <m/>
    <m/>
    <m/>
    <m/>
    <m/>
    <m/>
    <m/>
  </r>
  <r>
    <n v="59"/>
    <x v="0"/>
    <x v="0"/>
    <x v="6"/>
    <x v="6"/>
    <m/>
    <m/>
    <s v="OBTAIN AND PLACE BOLT TO TRANSMISSION"/>
    <s v="AB1"/>
    <n v="1"/>
    <n v="1"/>
    <n v="30"/>
    <n v="30"/>
    <n v="1.0799999999999998"/>
    <s v="SVA"/>
    <s v="Positioning"/>
    <m/>
    <s v="A"/>
    <n v="1"/>
    <m/>
    <s v="Bolt"/>
    <m/>
    <m/>
    <m/>
  </r>
  <r>
    <n v="60"/>
    <x v="0"/>
    <x v="0"/>
    <x v="6"/>
    <x v="6"/>
    <m/>
    <m/>
    <s v="TURN TO OBTAIN POWER TOOL &amp; TURN BACK"/>
    <s v="KA"/>
    <n v="2"/>
    <n v="1"/>
    <n v="25"/>
    <n v="50"/>
    <n v="1.7999999999999998"/>
    <s v="NVA"/>
    <s v="Walking"/>
    <m/>
    <m/>
    <m/>
    <m/>
    <m/>
    <m/>
    <m/>
    <m/>
  </r>
  <r>
    <n v="61"/>
    <x v="0"/>
    <x v="0"/>
    <x v="6"/>
    <x v="6"/>
    <m/>
    <m/>
    <s v="OBTAIN AND PLACE POWER TOOL TO BOLT"/>
    <s v="HB1"/>
    <n v="1"/>
    <n v="1"/>
    <n v="40"/>
    <n v="40"/>
    <n v="1.44"/>
    <s v="SVA"/>
    <s v="Positioning"/>
    <m/>
    <m/>
    <m/>
    <m/>
    <m/>
    <m/>
    <m/>
    <m/>
  </r>
  <r>
    <n v="62"/>
    <x v="0"/>
    <x v="0"/>
    <x v="6"/>
    <x v="6"/>
    <m/>
    <m/>
    <s v="SECURE (1) BOLT TO TRANSMISSION USING POWER TOOL"/>
    <s v="PT"/>
    <n v="1"/>
    <n v="3"/>
    <n v="27.8"/>
    <n v="83.4"/>
    <n v="3.0024000000000002"/>
    <s v="VA"/>
    <s v="Screwing"/>
    <m/>
    <m/>
    <m/>
    <m/>
    <m/>
    <m/>
    <m/>
    <m/>
  </r>
  <r>
    <n v="63"/>
    <x v="0"/>
    <x v="0"/>
    <x v="6"/>
    <x v="6"/>
    <m/>
    <n v="7.03"/>
    <s v="TURN TO ASIDE POWER TOOL &amp; TURN BACK"/>
    <s v="KA"/>
    <n v="2"/>
    <n v="1"/>
    <n v="25"/>
    <n v="50"/>
    <n v="1.7999999999999998"/>
    <s v="NVA"/>
    <s v="Walking"/>
    <m/>
    <m/>
    <n v="1"/>
    <s v="323-9"/>
    <s v="SCREW-HH [3/8-16 X 1.750, GR5, YZ]"/>
    <s v="133-1190K05"/>
    <s v="HYD05"/>
    <m/>
  </r>
  <r>
    <n v="64"/>
    <x v="0"/>
    <x v="0"/>
    <x v="6"/>
    <x v="6"/>
    <m/>
    <m/>
    <s v="WALK TO HARDWARE TRAY &amp; RETURN TO TRANSMISSION"/>
    <s v="KA"/>
    <n v="2"/>
    <n v="2"/>
    <n v="25"/>
    <n v="100"/>
    <n v="3.5999999999999996"/>
    <s v="NVA"/>
    <s v="Walking"/>
    <m/>
    <m/>
    <n v="1"/>
    <s v="104-8301"/>
    <s v="NUT-HF, NI [3/8-16, NYLOCK, CZ, GR N5]"/>
    <s v="133-1190K05"/>
    <s v="HYD05"/>
    <m/>
  </r>
  <r>
    <n v="65"/>
    <x v="0"/>
    <x v="0"/>
    <x v="6"/>
    <x v="6"/>
    <m/>
    <m/>
    <s v="OBTAIN SCREW AND NUT FROM TRAY"/>
    <s v="AA1"/>
    <n v="2"/>
    <n v="1"/>
    <n v="20"/>
    <n v="40"/>
    <n v="1.44"/>
    <s v="SVA"/>
    <s v="Picking up"/>
    <m/>
    <m/>
    <n v="1"/>
    <s v="322-11"/>
    <s v="SCREW-HH [.312-18 X 2.250,GR5,YZ"/>
    <s v="133-1190K05"/>
    <s v="HYD05"/>
    <m/>
  </r>
  <r>
    <n v="66"/>
    <x v="0"/>
    <x v="0"/>
    <x v="6"/>
    <x v="6"/>
    <m/>
    <m/>
    <s v="OBTAIN AND ADJUST TRANSMISSION ON FRAME ASSY"/>
    <s v="AH1"/>
    <n v="1"/>
    <n v="1"/>
    <n v="25"/>
    <n v="25"/>
    <n v="0.89999999999999991"/>
    <s v="NVA"/>
    <s v="Adjusting"/>
    <m/>
    <m/>
    <n v="2"/>
    <s v="322-13"/>
    <s v="SCREW-HH [5/16-18 X 2.750, GR5, YZ]"/>
    <s v="133-1190K05"/>
    <s v="HYD05"/>
    <m/>
  </r>
  <r>
    <n v="67"/>
    <x v="0"/>
    <x v="0"/>
    <x v="6"/>
    <x v="6"/>
    <m/>
    <m/>
    <s v="PLACE NUT TO TRANSMISSION"/>
    <s v="PC1"/>
    <n v="1"/>
    <n v="1"/>
    <n v="30"/>
    <n v="30"/>
    <n v="1.0799999999999998"/>
    <s v="SVA"/>
    <s v="Positioning"/>
    <m/>
    <m/>
    <n v="1"/>
    <s v="3256-23"/>
    <s v="WASHER-PLAIN [TYP A NAR, 5/16, STL, YZ]"/>
    <s v="133-1190K05"/>
    <s v="HYD05"/>
    <m/>
  </r>
  <r>
    <n v="68"/>
    <x v="0"/>
    <x v="0"/>
    <x v="6"/>
    <x v="6"/>
    <m/>
    <m/>
    <s v="OBTAIN AND ADJUST TRANSMISSION ON FRAME ASSY"/>
    <s v="AJ1"/>
    <n v="1"/>
    <n v="1"/>
    <n v="40"/>
    <n v="40"/>
    <n v="1.44"/>
    <s v="NVA"/>
    <s v="Adjusting"/>
    <m/>
    <m/>
    <n v="3"/>
    <s v="104-8300"/>
    <s v="NUT-HF, NI [5/16-18 UNC"/>
    <s v="133-1190K05"/>
    <s v="HYD05"/>
    <m/>
  </r>
  <r>
    <n v="69"/>
    <x v="0"/>
    <x v="0"/>
    <x v="6"/>
    <x v="6"/>
    <m/>
    <m/>
    <s v="ADDL. ADJUST TRANSMISSION ON FRAME ASSY"/>
    <s v="PB1"/>
    <n v="1"/>
    <n v="1"/>
    <n v="20"/>
    <n v="20"/>
    <n v="0.72"/>
    <s v="NVA"/>
    <s v="Adjusting"/>
    <m/>
    <m/>
    <m/>
    <m/>
    <m/>
    <m/>
    <m/>
    <m/>
  </r>
  <r>
    <n v="70"/>
    <x v="0"/>
    <x v="0"/>
    <x v="6"/>
    <x v="6"/>
    <m/>
    <m/>
    <s v="PLACE SCREW TO TRANSMISSION"/>
    <s v="PC1"/>
    <n v="1"/>
    <n v="1"/>
    <n v="30"/>
    <n v="30"/>
    <n v="1.0799999999999998"/>
    <s v="NVA"/>
    <s v="Positioning"/>
    <m/>
    <m/>
    <m/>
    <m/>
    <m/>
    <m/>
    <m/>
    <m/>
  </r>
  <r>
    <n v="71"/>
    <x v="0"/>
    <x v="0"/>
    <x v="6"/>
    <x v="6"/>
    <m/>
    <m/>
    <s v="HAND START SCREW W/NUT TO TRANSMISSION"/>
    <s v="ZB1"/>
    <n v="1"/>
    <n v="4"/>
    <n v="10"/>
    <n v="40"/>
    <n v="1.44"/>
    <s v="VA"/>
    <s v="Screwing"/>
    <m/>
    <m/>
    <m/>
    <m/>
    <m/>
    <m/>
    <m/>
    <m/>
  </r>
  <r>
    <n v="72"/>
    <x v="0"/>
    <x v="0"/>
    <x v="6"/>
    <x v="6"/>
    <m/>
    <m/>
    <s v="WALK TO HARDWARE TRAY &amp; RETURN TO TRANSMISSION"/>
    <s v="KA"/>
    <n v="2"/>
    <n v="1"/>
    <n v="25"/>
    <n v="50"/>
    <n v="1.7999999999999998"/>
    <s v="NVA"/>
    <s v="Walking"/>
    <m/>
    <m/>
    <m/>
    <m/>
    <m/>
    <m/>
    <m/>
    <m/>
  </r>
  <r>
    <n v="73"/>
    <x v="0"/>
    <x v="0"/>
    <x v="6"/>
    <x v="6"/>
    <m/>
    <m/>
    <s v="OBTAIN SCREWS AND NUTS FROM TRAY"/>
    <s v="AA1"/>
    <n v="4"/>
    <n v="1"/>
    <n v="20"/>
    <n v="80"/>
    <n v="2.88"/>
    <s v="SVA"/>
    <s v="Picking up"/>
    <m/>
    <m/>
    <m/>
    <m/>
    <m/>
    <m/>
    <m/>
    <m/>
  </r>
  <r>
    <n v="74"/>
    <x v="0"/>
    <x v="0"/>
    <x v="6"/>
    <x v="6"/>
    <m/>
    <m/>
    <s v="BEND TO PLACE SCREWS"/>
    <s v="KB"/>
    <n v="1"/>
    <n v="0.5"/>
    <n v="60"/>
    <n v="30"/>
    <n v="1.0799999999999998"/>
    <s v="NVA"/>
    <s v="Bend"/>
    <m/>
    <m/>
    <m/>
    <m/>
    <m/>
    <m/>
    <m/>
    <m/>
  </r>
  <r>
    <n v="75"/>
    <x v="0"/>
    <x v="0"/>
    <x v="6"/>
    <x v="6"/>
    <m/>
    <m/>
    <s v="OBTAIN AND ADJUST TRANSMISSION ON FRAME ASSY"/>
    <s v="AJ1"/>
    <n v="1"/>
    <n v="1"/>
    <n v="40"/>
    <n v="40"/>
    <n v="1.44"/>
    <s v="NVA"/>
    <s v="Adjusting"/>
    <m/>
    <m/>
    <m/>
    <m/>
    <m/>
    <m/>
    <m/>
    <m/>
  </r>
  <r>
    <n v="76"/>
    <x v="0"/>
    <x v="0"/>
    <x v="6"/>
    <x v="6"/>
    <m/>
    <m/>
    <s v="PLACE (2) SCREWS TO TRANSMISSION"/>
    <s v="PC1"/>
    <n v="2"/>
    <n v="1"/>
    <n v="30"/>
    <n v="60"/>
    <n v="2.1599999999999997"/>
    <s v="SVA"/>
    <s v="Positioning"/>
    <m/>
    <m/>
    <m/>
    <m/>
    <m/>
    <m/>
    <m/>
    <m/>
  </r>
  <r>
    <n v="77"/>
    <x v="0"/>
    <x v="0"/>
    <x v="6"/>
    <x v="6"/>
    <m/>
    <m/>
    <s v="PLACE (2) NUTS TO SCREWS"/>
    <s v="PC1"/>
    <n v="2"/>
    <n v="1"/>
    <n v="30"/>
    <n v="60"/>
    <n v="2.1599999999999997"/>
    <s v="SVA"/>
    <s v="Positioning"/>
    <m/>
    <m/>
    <m/>
    <m/>
    <m/>
    <m/>
    <m/>
    <m/>
  </r>
  <r>
    <n v="78"/>
    <x v="0"/>
    <x v="0"/>
    <x v="6"/>
    <x v="6"/>
    <m/>
    <m/>
    <s v="HAND START (2) NUTS TO SCREWS"/>
    <s v="ZB1"/>
    <n v="2"/>
    <n v="3"/>
    <n v="10"/>
    <n v="60"/>
    <n v="2.1599999999999997"/>
    <s v="VA"/>
    <s v="Screwing"/>
    <m/>
    <m/>
    <m/>
    <m/>
    <m/>
    <m/>
    <m/>
    <m/>
  </r>
  <r>
    <n v="79"/>
    <x v="0"/>
    <x v="0"/>
    <x v="6"/>
    <x v="6"/>
    <m/>
    <m/>
    <s v="WALK TO HARDWARE TRAY &amp; RETURN TO TRANSMISSION"/>
    <s v="KA"/>
    <n v="2"/>
    <n v="1"/>
    <n v="25"/>
    <n v="50"/>
    <n v="1.7999999999999998"/>
    <s v="NVA"/>
    <s v="Walking"/>
    <m/>
    <m/>
    <m/>
    <m/>
    <m/>
    <m/>
    <m/>
    <m/>
  </r>
  <r>
    <n v="80"/>
    <x v="0"/>
    <x v="0"/>
    <x v="6"/>
    <x v="6"/>
    <m/>
    <m/>
    <s v="OBTAIN SCREW AND NUT FROM TRAY"/>
    <s v="AA1"/>
    <n v="2"/>
    <n v="1"/>
    <n v="20"/>
    <n v="40"/>
    <n v="1.44"/>
    <s v="SVA"/>
    <s v="Picking up"/>
    <m/>
    <m/>
    <m/>
    <m/>
    <m/>
    <m/>
    <m/>
    <m/>
  </r>
  <r>
    <n v="81"/>
    <x v="0"/>
    <x v="0"/>
    <x v="6"/>
    <x v="6"/>
    <m/>
    <m/>
    <s v="BEND TO PLACE SCREWS"/>
    <s v="KB"/>
    <n v="1"/>
    <n v="1"/>
    <n v="60"/>
    <n v="60"/>
    <n v="2.1599999999999997"/>
    <s v="NVA"/>
    <s v="Bend"/>
    <m/>
    <m/>
    <m/>
    <m/>
    <m/>
    <m/>
    <m/>
    <m/>
  </r>
  <r>
    <n v="82"/>
    <x v="0"/>
    <x v="0"/>
    <x v="6"/>
    <x v="6"/>
    <m/>
    <m/>
    <s v="PLACE (1) SCREW TO TRANSMISSION"/>
    <s v="PC1"/>
    <n v="1"/>
    <n v="1"/>
    <n v="30"/>
    <n v="30"/>
    <n v="1.0799999999999998"/>
    <s v="SVA"/>
    <s v="Positioning"/>
    <m/>
    <m/>
    <m/>
    <m/>
    <m/>
    <m/>
    <m/>
    <m/>
  </r>
  <r>
    <n v="83"/>
    <x v="0"/>
    <x v="0"/>
    <x v="6"/>
    <x v="6"/>
    <m/>
    <m/>
    <s v="PLACE (1) NUT TO SCREW"/>
    <s v="PC1"/>
    <n v="1"/>
    <n v="1"/>
    <n v="30"/>
    <n v="30"/>
    <n v="1.0799999999999998"/>
    <s v="SVA"/>
    <s v="Positioning"/>
    <m/>
    <m/>
    <m/>
    <m/>
    <m/>
    <m/>
    <m/>
    <m/>
  </r>
  <r>
    <n v="84"/>
    <x v="0"/>
    <x v="0"/>
    <x v="6"/>
    <x v="6"/>
    <m/>
    <n v="7.4"/>
    <s v="HAND START (1) NUT TO SCREW"/>
    <s v="ZB1"/>
    <n v="1"/>
    <n v="3"/>
    <n v="10"/>
    <n v="30"/>
    <n v="1.0799999999999998"/>
    <s v="VA"/>
    <s v="Screwing"/>
    <m/>
    <m/>
    <m/>
    <m/>
    <m/>
    <m/>
    <m/>
    <m/>
  </r>
  <r>
    <n v="85"/>
    <x v="0"/>
    <x v="0"/>
    <x v="6"/>
    <x v="6"/>
    <m/>
    <m/>
    <s v="WALK TO HARDWARE TRAY &amp; RETURN TO TRANSMISSION"/>
    <s v="KA"/>
    <n v="2"/>
    <n v="1"/>
    <n v="25"/>
    <n v="50"/>
    <n v="1.7999999999999998"/>
    <s v="NVA"/>
    <s v="Walking"/>
    <m/>
    <m/>
    <m/>
    <m/>
    <m/>
    <m/>
    <m/>
    <m/>
  </r>
  <r>
    <n v="86"/>
    <x v="0"/>
    <x v="0"/>
    <x v="6"/>
    <x v="6"/>
    <m/>
    <m/>
    <s v="OBTAIN SCREW AND NUT FROM TRAY"/>
    <s v="AA1"/>
    <n v="2"/>
    <n v="1"/>
    <n v="20"/>
    <n v="40"/>
    <n v="1.44"/>
    <s v="SVA"/>
    <s v="Picking up"/>
    <m/>
    <m/>
    <m/>
    <m/>
    <m/>
    <m/>
    <m/>
    <m/>
  </r>
  <r>
    <n v="87"/>
    <x v="0"/>
    <x v="0"/>
    <x v="6"/>
    <x v="6"/>
    <m/>
    <m/>
    <s v="BEND TO PLACE SCREWS"/>
    <s v="KB"/>
    <n v="1"/>
    <n v="1"/>
    <n v="60"/>
    <n v="60"/>
    <n v="2.1599999999999997"/>
    <s v="NVA"/>
    <s v="Bend"/>
    <m/>
    <m/>
    <m/>
    <m/>
    <m/>
    <m/>
    <m/>
    <m/>
  </r>
  <r>
    <n v="88"/>
    <x v="0"/>
    <x v="0"/>
    <x v="6"/>
    <x v="6"/>
    <m/>
    <m/>
    <s v="PLACE (1) SCREW TO TRANSMISSION"/>
    <s v="PC1"/>
    <n v="1"/>
    <n v="1"/>
    <n v="30"/>
    <n v="30"/>
    <n v="1.0799999999999998"/>
    <s v="SVA"/>
    <s v="Positioning"/>
    <m/>
    <m/>
    <m/>
    <m/>
    <m/>
    <m/>
    <m/>
    <m/>
  </r>
  <r>
    <n v="89"/>
    <x v="0"/>
    <x v="0"/>
    <x v="6"/>
    <x v="6"/>
    <m/>
    <m/>
    <s v="PLACE (1) NUT TO SCREW"/>
    <s v="PC1"/>
    <n v="1"/>
    <n v="1"/>
    <n v="30"/>
    <n v="30"/>
    <n v="1.0799999999999998"/>
    <s v="SVA"/>
    <s v="Positioning"/>
    <m/>
    <m/>
    <m/>
    <m/>
    <m/>
    <m/>
    <m/>
    <m/>
  </r>
  <r>
    <n v="90"/>
    <x v="0"/>
    <x v="0"/>
    <x v="6"/>
    <x v="6"/>
    <m/>
    <n v="7.49"/>
    <s v="HAND START (1) NUT TO SCREW"/>
    <s v="ZB1"/>
    <n v="1"/>
    <n v="3"/>
    <n v="10"/>
    <n v="30"/>
    <n v="1.0799999999999998"/>
    <s v="VA"/>
    <s v="Screwing"/>
    <m/>
    <m/>
    <m/>
    <m/>
    <m/>
    <m/>
    <m/>
    <m/>
  </r>
  <r>
    <n v="91"/>
    <x v="0"/>
    <x v="0"/>
    <x v="4"/>
    <x v="4"/>
    <s v="STATION4CAM2"/>
    <s v="(7.49-8.02)"/>
    <s v="WALK TO HARDWARE TRAY &amp; RETURN TO TRANSMISSION"/>
    <s v="KA"/>
    <n v="2"/>
    <n v="1"/>
    <n v="25"/>
    <n v="50"/>
    <n v="1.7999999999999998"/>
    <s v="NVA"/>
    <s v="Walking"/>
    <m/>
    <m/>
    <m/>
    <m/>
    <m/>
    <m/>
    <m/>
    <m/>
  </r>
  <r>
    <n v="92"/>
    <x v="0"/>
    <x v="0"/>
    <x v="4"/>
    <x v="4"/>
    <m/>
    <m/>
    <s v="OBTAIN HAIR PIN AND SPRING FROM TRAY"/>
    <s v="AA1"/>
    <n v="2"/>
    <n v="1"/>
    <n v="20"/>
    <n v="40"/>
    <n v="1.44"/>
    <s v="SVA"/>
    <s v="Picking up"/>
    <m/>
    <s v="A"/>
    <n v="1"/>
    <s v="137-3083"/>
    <s v="PIN-HAIR[5/64 X 1.19, SPR STL, CZ]"/>
    <s v="133-1190K06"/>
    <s v="PKBK01"/>
    <m/>
  </r>
  <r>
    <n v="93"/>
    <x v="0"/>
    <x v="0"/>
    <x v="4"/>
    <x v="4"/>
    <m/>
    <m/>
    <s v="OPEN HAIR PIN"/>
    <s v="AC1"/>
    <n v="1"/>
    <n v="1"/>
    <n v="40"/>
    <n v="40"/>
    <n v="1.44"/>
    <s v="NVA"/>
    <s v="Unfastening"/>
    <m/>
    <s v="B"/>
    <n v="1"/>
    <n v="110769"/>
    <s v="SPRING-EXTENSION"/>
    <s v="133-1190K06"/>
    <s v="PKBK01"/>
    <m/>
  </r>
  <r>
    <n v="94"/>
    <x v="0"/>
    <x v="0"/>
    <x v="4"/>
    <x v="4"/>
    <m/>
    <m/>
    <s v="PLACE (1) HAIR PIN TO BRAKE ROD"/>
    <s v="PC1"/>
    <n v="1"/>
    <n v="1"/>
    <n v="30"/>
    <n v="30"/>
    <n v="1.0799999999999998"/>
    <s v="SVA"/>
    <s v="Positioning"/>
    <m/>
    <m/>
    <m/>
    <m/>
    <m/>
    <m/>
    <m/>
    <m/>
  </r>
  <r>
    <n v="95"/>
    <x v="0"/>
    <x v="0"/>
    <x v="4"/>
    <x v="4"/>
    <m/>
    <m/>
    <s v="PUSH HAIR PIN TO BRAKE ROD"/>
    <s v="PC1"/>
    <n v="1"/>
    <n v="1"/>
    <n v="30"/>
    <n v="30"/>
    <n v="1.0799999999999998"/>
    <s v="VA"/>
    <s v="Insertion"/>
    <m/>
    <m/>
    <m/>
    <m/>
    <m/>
    <m/>
    <m/>
    <m/>
  </r>
  <r>
    <n v="96"/>
    <x v="0"/>
    <x v="0"/>
    <x v="4"/>
    <x v="4"/>
    <m/>
    <m/>
    <s v="PLACE (1) SPRING TO BRAKE ROD"/>
    <s v="PC1"/>
    <n v="1"/>
    <n v="1"/>
    <n v="30"/>
    <n v="30"/>
    <n v="1.0799999999999998"/>
    <s v="SVA"/>
    <s v="Positioning"/>
    <m/>
    <m/>
    <m/>
    <m/>
    <m/>
    <m/>
    <m/>
    <m/>
  </r>
  <r>
    <n v="97"/>
    <x v="0"/>
    <x v="0"/>
    <x v="4"/>
    <x v="4"/>
    <m/>
    <m/>
    <s v="ADDL. PLACE SPRING TO HYDRO MOUNT"/>
    <s v="PC1"/>
    <n v="1"/>
    <n v="2"/>
    <n v="30"/>
    <n v="60"/>
    <n v="2.1599999999999997"/>
    <s v="SVA"/>
    <s v="Positioning"/>
    <m/>
    <m/>
    <m/>
    <m/>
    <m/>
    <m/>
    <m/>
    <m/>
  </r>
  <r>
    <n v="98"/>
    <x v="0"/>
    <x v="0"/>
    <x v="7"/>
    <x v="7"/>
    <s v="STATION4CAM2"/>
    <s v="(0.00-0.14)"/>
    <s v="WALK TO HARDWARE TRAY"/>
    <s v="KA"/>
    <n v="1"/>
    <n v="1"/>
    <n v="25"/>
    <n v="25"/>
    <n v="0.89999999999999991"/>
    <s v="NVA"/>
    <s v="Walking"/>
    <m/>
    <m/>
    <m/>
    <m/>
    <m/>
    <m/>
    <m/>
    <m/>
  </r>
  <r>
    <n v="99"/>
    <x v="0"/>
    <x v="0"/>
    <x v="7"/>
    <x v="7"/>
    <m/>
    <m/>
    <s v="OBTAIN BY-PASS ROD, COTTER PIN &amp; WASHER FROM TRAY"/>
    <s v="AA1"/>
    <n v="3"/>
    <n v="1"/>
    <n v="20"/>
    <n v="60"/>
    <n v="2.1599999999999997"/>
    <s v="SVA"/>
    <s v="Picking up"/>
    <m/>
    <s v="A"/>
    <n v="1"/>
    <s v="139-5854"/>
    <s v="ROD-BYPASS, LH"/>
    <s v="133-1190K05"/>
    <s v="HYD05"/>
    <m/>
  </r>
  <r>
    <n v="100"/>
    <x v="0"/>
    <x v="0"/>
    <x v="7"/>
    <x v="7"/>
    <m/>
    <m/>
    <s v="WALK TO REAR SIDE OF FRAME"/>
    <s v="KA"/>
    <n v="1"/>
    <n v="2"/>
    <n v="25"/>
    <n v="50"/>
    <n v="1.7999999999999998"/>
    <s v="NVA"/>
    <s v="Walking"/>
    <m/>
    <s v="B"/>
    <n v="1"/>
    <s v="3256-22"/>
    <s v="WASHER-FLAT [.281X.625,STL,YZ,.080/.051]|"/>
    <s v="133-1190K05"/>
    <s v="HYD05"/>
    <m/>
  </r>
  <r>
    <n v="101"/>
    <x v="0"/>
    <x v="0"/>
    <x v="7"/>
    <x v="7"/>
    <m/>
    <m/>
    <s v="BEND TO INSERT BY-PASS ROD"/>
    <s v="KB"/>
    <n v="1"/>
    <n v="1"/>
    <n v="60"/>
    <n v="60"/>
    <n v="2.1599999999999997"/>
    <s v="NVA"/>
    <s v="Bend"/>
    <m/>
    <s v="C"/>
    <n v="1"/>
    <s v="3290-307"/>
    <s v="PIN-COTTER [HAIR #13, SPR, YZ ]"/>
    <s v="133-1190K05"/>
    <s v="HYD05"/>
    <m/>
  </r>
  <r>
    <n v="102"/>
    <x v="0"/>
    <x v="0"/>
    <x v="7"/>
    <x v="7"/>
    <m/>
    <m/>
    <s v="PLACE BY-PASS ROD TO TRANSMISSION"/>
    <s v="PC1"/>
    <n v="1"/>
    <n v="1"/>
    <n v="30"/>
    <n v="30"/>
    <n v="1.0799999999999998"/>
    <s v="SVA"/>
    <s v="Positioning"/>
    <m/>
    <m/>
    <m/>
    <m/>
    <m/>
    <m/>
    <m/>
    <m/>
  </r>
  <r>
    <n v="103"/>
    <x v="0"/>
    <x v="0"/>
    <x v="7"/>
    <x v="7"/>
    <m/>
    <m/>
    <s v="PUSH ROD TO TRANSMISSION"/>
    <s v="PC1"/>
    <n v="1"/>
    <n v="1"/>
    <n v="30"/>
    <n v="30"/>
    <n v="1.0799999999999998"/>
    <s v="VA"/>
    <s v="Insertion"/>
    <m/>
    <m/>
    <m/>
    <m/>
    <m/>
    <m/>
    <m/>
    <m/>
  </r>
  <r>
    <n v="104"/>
    <x v="0"/>
    <x v="0"/>
    <x v="7"/>
    <x v="7"/>
    <m/>
    <m/>
    <s v="PLACE (1) WASHER ON ROD"/>
    <s v="PB1"/>
    <n v="1"/>
    <n v="1"/>
    <n v="20"/>
    <n v="20"/>
    <n v="0.72"/>
    <s v="VA"/>
    <s v="Insertion"/>
    <m/>
    <m/>
    <m/>
    <m/>
    <m/>
    <m/>
    <m/>
    <m/>
  </r>
  <r>
    <n v="105"/>
    <x v="0"/>
    <x v="0"/>
    <x v="7"/>
    <x v="7"/>
    <m/>
    <m/>
    <s v="OPEN COTTER PIN"/>
    <s v="AC1"/>
    <n v="1"/>
    <n v="1"/>
    <n v="40"/>
    <n v="40"/>
    <n v="1.44"/>
    <s v="NVA"/>
    <s v="Adjusting"/>
    <m/>
    <m/>
    <m/>
    <m/>
    <m/>
    <m/>
    <m/>
    <m/>
  </r>
  <r>
    <n v="106"/>
    <x v="0"/>
    <x v="0"/>
    <x v="7"/>
    <x v="7"/>
    <m/>
    <m/>
    <s v="PLACE (1) COTTER PIN TO TRANSMISSION"/>
    <s v="PC1"/>
    <n v="1"/>
    <n v="1"/>
    <n v="30"/>
    <n v="30"/>
    <n v="1.0799999999999998"/>
    <s v="SVA"/>
    <s v="Positioning"/>
    <m/>
    <m/>
    <m/>
    <m/>
    <m/>
    <m/>
    <m/>
    <m/>
  </r>
  <r>
    <n v="107"/>
    <x v="0"/>
    <x v="0"/>
    <x v="7"/>
    <x v="7"/>
    <m/>
    <m/>
    <s v="PUSH (1) COTTER PIN TO TRANSMISSION"/>
    <s v="PC1"/>
    <n v="1"/>
    <n v="1"/>
    <n v="30"/>
    <n v="30"/>
    <n v="1.0799999999999998"/>
    <s v="VA"/>
    <s v="Insertion"/>
    <m/>
    <m/>
    <m/>
    <m/>
    <m/>
    <m/>
    <m/>
    <m/>
  </r>
  <r>
    <n v="108"/>
    <x v="0"/>
    <x v="0"/>
    <x v="8"/>
    <x v="8"/>
    <s v="STATION4CAM1"/>
    <s v="(0.10-0.23)"/>
    <s v="WALK TO HARDWARE TRAY"/>
    <s v="KA"/>
    <n v="1"/>
    <n v="2"/>
    <n v="25"/>
    <n v="50"/>
    <n v="1.7999999999999998"/>
    <s v="NVA"/>
    <s v="Walking"/>
    <m/>
    <m/>
    <m/>
    <m/>
    <m/>
    <m/>
    <m/>
    <m/>
  </r>
  <r>
    <n v="109"/>
    <x v="0"/>
    <x v="0"/>
    <x v="8"/>
    <x v="8"/>
    <m/>
    <m/>
    <s v="OBTAIN AND PLACE PLATE TO FRAME ASSY"/>
    <s v="AC1"/>
    <n v="1"/>
    <n v="1"/>
    <n v="40"/>
    <n v="40"/>
    <n v="1.44"/>
    <s v="SVA"/>
    <s v="Positioning"/>
    <m/>
    <s v="A"/>
    <n v="1"/>
    <s v="137-2021-03"/>
    <s v="PLATE [BLACK]"/>
    <s v="133-1190K03"/>
    <s v="DKLFT05"/>
    <m/>
  </r>
  <r>
    <n v="110"/>
    <x v="0"/>
    <x v="0"/>
    <x v="8"/>
    <x v="8"/>
    <m/>
    <m/>
    <s v="OBTAIN &amp; PLACE (2) SCREWS TO PLATE &amp; FRAME ASSY"/>
    <s v="AB1"/>
    <n v="2"/>
    <n v="1"/>
    <n v="30"/>
    <n v="60"/>
    <n v="2.1599999999999997"/>
    <s v="SVA"/>
    <s v="Positioning"/>
    <m/>
    <s v="B"/>
    <n v="2"/>
    <s v="3234-29"/>
    <s v="SCREW-HHF [5/16-18 X 1.0, BZ, GR5"/>
    <s v="133-1190K03"/>
    <s v="DKLFT05"/>
    <m/>
  </r>
  <r>
    <n v="111"/>
    <x v="0"/>
    <x v="0"/>
    <x v="8"/>
    <x v="8"/>
    <m/>
    <m/>
    <s v="OBTAIN &amp; PLACE (2) NUTS TO SCREWS"/>
    <s v="AC1"/>
    <n v="2"/>
    <n v="1"/>
    <n v="40"/>
    <n v="80"/>
    <n v="2.88"/>
    <s v="SVA"/>
    <s v="Positioning"/>
    <m/>
    <s v="C"/>
    <n v="2"/>
    <s v="104-8300"/>
    <s v="NUT-HF, NI [5/16-18 UNC]"/>
    <s v="133-1190K03"/>
    <s v="DKLFT05"/>
    <m/>
  </r>
  <r>
    <n v="112"/>
    <x v="0"/>
    <x v="0"/>
    <x v="8"/>
    <x v="8"/>
    <m/>
    <m/>
    <s v="HAND START (2) NUTS TO SCREWS"/>
    <s v="ZB1"/>
    <n v="2"/>
    <n v="4"/>
    <n v="10"/>
    <n v="80"/>
    <n v="2.88"/>
    <s v="VA"/>
    <s v="Screwing"/>
    <m/>
    <m/>
    <m/>
    <m/>
    <m/>
    <m/>
    <m/>
    <m/>
  </r>
  <r>
    <n v="113"/>
    <x v="0"/>
    <x v="0"/>
    <x v="9"/>
    <x v="9"/>
    <s v="STATION4CAM2"/>
    <s v="(0.29-1.10)"/>
    <s v="WALK TO OBTAIN PIVOT &amp; RETURN"/>
    <s v="KA"/>
    <n v="2"/>
    <n v="2"/>
    <n v="25"/>
    <n v="100"/>
    <n v="3.5999999999999996"/>
    <s v="NVA"/>
    <s v="Walking"/>
    <m/>
    <m/>
    <m/>
    <m/>
    <m/>
    <m/>
    <m/>
    <m/>
  </r>
  <r>
    <n v="114"/>
    <x v="0"/>
    <x v="0"/>
    <x v="9"/>
    <x v="9"/>
    <m/>
    <m/>
    <s v="OBTAIN REAR &amp; FRONT PIVOT FROM BIN"/>
    <s v="AH1"/>
    <n v="2"/>
    <n v="1"/>
    <n v="25"/>
    <n v="50"/>
    <n v="1.7999999999999998"/>
    <s v="SVA"/>
    <s v="Picking up"/>
    <m/>
    <m/>
    <m/>
    <m/>
    <m/>
    <m/>
    <m/>
    <m/>
  </r>
  <r>
    <n v="115"/>
    <x v="0"/>
    <x v="0"/>
    <x v="9"/>
    <x v="9"/>
    <m/>
    <m/>
    <s v="INTERMEDIATE WALK"/>
    <s v="KA"/>
    <n v="1"/>
    <n v="1"/>
    <n v="25"/>
    <n v="25"/>
    <n v="0.89999999999999991"/>
    <s v="NVA"/>
    <s v="Walking"/>
    <m/>
    <m/>
    <m/>
    <m/>
    <m/>
    <m/>
    <m/>
    <m/>
  </r>
  <r>
    <n v="116"/>
    <x v="0"/>
    <x v="0"/>
    <x v="9"/>
    <x v="9"/>
    <m/>
    <m/>
    <s v="PLACE FRONT PIVOT ON FRAME ASSY"/>
    <s v="PB1"/>
    <n v="1"/>
    <n v="1"/>
    <n v="20"/>
    <n v="20"/>
    <n v="0.72"/>
    <s v="SVA"/>
    <s v="Positioning"/>
    <m/>
    <s v="A"/>
    <n v="1"/>
    <s v="137-2020-03"/>
    <s v="PIVOT-REAR [WELDED ASM BLACK]"/>
    <s v="133-1190K03"/>
    <s v="DKLFT05"/>
    <m/>
  </r>
  <r>
    <n v="117"/>
    <x v="0"/>
    <x v="0"/>
    <x v="9"/>
    <x v="9"/>
    <m/>
    <m/>
    <s v="OBTAIN AND LIFT BRAKE ROD"/>
    <s v="AA1"/>
    <n v="1"/>
    <n v="1"/>
    <n v="20"/>
    <n v="20"/>
    <n v="0.72"/>
    <s v="NVA"/>
    <s v="Tentative placement"/>
    <m/>
    <s v="B"/>
    <n v="1"/>
    <s v="133-4430-03"/>
    <s v="PIVOT-FRONT [WELDED-BLACK ASM]"/>
    <s v="133-1190K03"/>
    <s v="DKLFT05"/>
    <m/>
  </r>
  <r>
    <n v="118"/>
    <x v="0"/>
    <x v="0"/>
    <x v="9"/>
    <x v="9"/>
    <m/>
    <m/>
    <s v="PLACE REAR PIVOT ON FRAME ASSY UNDER BRAKE ROD"/>
    <s v="PB1"/>
    <n v="1"/>
    <n v="1"/>
    <n v="20"/>
    <n v="20"/>
    <n v="0.72"/>
    <s v="SVA"/>
    <s v="Positioning"/>
    <m/>
    <m/>
    <m/>
    <m/>
    <m/>
    <m/>
    <m/>
    <m/>
  </r>
  <r>
    <n v="119"/>
    <x v="0"/>
    <x v="0"/>
    <x v="9"/>
    <x v="9"/>
    <m/>
    <s v="0.41"/>
    <s v="INTERMEDIATE WALK"/>
    <s v="KA"/>
    <n v="1"/>
    <n v="1"/>
    <n v="25"/>
    <n v="25"/>
    <n v="0.89999999999999991"/>
    <s v="NVA"/>
    <s v="Walking"/>
    <m/>
    <s v="C"/>
    <n v="2"/>
    <s v="139-5872"/>
    <s v="BEARING-FLANGE"/>
    <s v="133-1190K03"/>
    <s v="DKLFT05"/>
    <m/>
  </r>
  <r>
    <n v="120"/>
    <x v="0"/>
    <x v="0"/>
    <x v="9"/>
    <x v="9"/>
    <m/>
    <m/>
    <s v="WALK TO HARDWARE TRAY &amp; RETURN TO REAR PIVOT"/>
    <s v="KA"/>
    <n v="2"/>
    <n v="1"/>
    <n v="25"/>
    <n v="50"/>
    <n v="1.7999999999999998"/>
    <s v="NVA"/>
    <s v="Walking"/>
    <m/>
    <s v="D"/>
    <n v="2"/>
    <s v="138-7204"/>
    <s v="GUSSET-DECK LIFT"/>
    <s v="133-1190K03"/>
    <s v="DKLFT05"/>
    <m/>
  </r>
  <r>
    <n v="121"/>
    <x v="0"/>
    <x v="0"/>
    <x v="9"/>
    <x v="9"/>
    <m/>
    <m/>
    <s v="OBTAIN GUSSET FROM TRAY"/>
    <s v="AA1"/>
    <n v="1"/>
    <n v="1"/>
    <n v="20"/>
    <n v="20"/>
    <n v="0.72"/>
    <s v="SVA"/>
    <s v="Picking up"/>
    <m/>
    <s v="E"/>
    <n v="4"/>
    <s v="322-6"/>
    <s v="SCREW-HH [5/16-18 X 1.250, GR5, YZ"/>
    <s v="133-1190K03"/>
    <s v="DKLFT05"/>
    <m/>
  </r>
  <r>
    <n v="122"/>
    <x v="0"/>
    <x v="0"/>
    <x v="9"/>
    <x v="9"/>
    <m/>
    <m/>
    <s v="OBTAIN AND PLACE FLANGE BEARING &amp; GUSSET TO PLATE"/>
    <s v="AC1"/>
    <n v="1"/>
    <n v="1"/>
    <n v="40"/>
    <n v="40"/>
    <n v="1.44"/>
    <s v="SVA"/>
    <s v="Positioning"/>
    <m/>
    <s v="F"/>
    <n v="4"/>
    <s v="104-8300"/>
    <s v="NUT-HF, NI [5/16-18 UNC]"/>
    <s v="133-1190K03"/>
    <s v="DKLFT05"/>
    <m/>
  </r>
  <r>
    <n v="123"/>
    <x v="0"/>
    <x v="0"/>
    <x v="9"/>
    <x v="9"/>
    <m/>
    <m/>
    <s v="PUSH FLANGE BEARING &amp; GUSSET TO PLATE &amp; PIVOT"/>
    <s v="PC1"/>
    <n v="1"/>
    <n v="1"/>
    <n v="30"/>
    <n v="30"/>
    <n v="1.0799999999999998"/>
    <s v="VA"/>
    <s v="Insertion"/>
    <m/>
    <m/>
    <m/>
    <m/>
    <m/>
    <m/>
    <m/>
    <m/>
  </r>
  <r>
    <n v="124"/>
    <x v="0"/>
    <x v="0"/>
    <x v="9"/>
    <x v="9"/>
    <m/>
    <m/>
    <s v="OBTAIN AND PLACE (2) SCREWS TO FLANGE BEARING &amp; GUSSET"/>
    <s v="AC1"/>
    <n v="2"/>
    <n v="1"/>
    <n v="40"/>
    <n v="80"/>
    <n v="2.88"/>
    <s v="SVA"/>
    <s v="Positioning"/>
    <m/>
    <m/>
    <m/>
    <m/>
    <m/>
    <m/>
    <m/>
    <m/>
  </r>
  <r>
    <n v="125"/>
    <x v="0"/>
    <x v="0"/>
    <x v="9"/>
    <x v="9"/>
    <m/>
    <m/>
    <s v="OBTAIN AND PLACE (2) NUTS TO SCREWS"/>
    <s v="AC1"/>
    <n v="2"/>
    <n v="1"/>
    <n v="40"/>
    <n v="80"/>
    <n v="2.88"/>
    <s v="SVA"/>
    <s v="Positioning"/>
    <m/>
    <m/>
    <m/>
    <m/>
    <m/>
    <m/>
    <m/>
    <m/>
  </r>
  <r>
    <n v="126"/>
    <x v="0"/>
    <x v="0"/>
    <x v="9"/>
    <x v="9"/>
    <m/>
    <m/>
    <s v="HAND START (2) NUTS TO SCREWS"/>
    <s v="ZB1"/>
    <n v="2"/>
    <n v="3"/>
    <n v="10"/>
    <n v="60"/>
    <n v="2.1599999999999997"/>
    <s v="VA"/>
    <s v="Screwing"/>
    <m/>
    <m/>
    <m/>
    <m/>
    <m/>
    <m/>
    <m/>
    <m/>
  </r>
  <r>
    <n v="127"/>
    <x v="0"/>
    <x v="0"/>
    <x v="9"/>
    <x v="9"/>
    <m/>
    <m/>
    <s v="INTERMEDIATE WALK"/>
    <s v="KA"/>
    <n v="2"/>
    <n v="1"/>
    <n v="25"/>
    <n v="50"/>
    <n v="1.7999999999999998"/>
    <s v="NVA"/>
    <s v="Walking"/>
    <m/>
    <m/>
    <m/>
    <m/>
    <m/>
    <m/>
    <m/>
    <m/>
  </r>
  <r>
    <n v="128"/>
    <x v="0"/>
    <x v="0"/>
    <x v="9"/>
    <x v="9"/>
    <m/>
    <m/>
    <s v="OBTAIN GUSSET FROM TRAY"/>
    <s v="AA1"/>
    <n v="1"/>
    <n v="1"/>
    <n v="20"/>
    <n v="20"/>
    <n v="0.72"/>
    <s v="SVA"/>
    <s v="Picking up"/>
    <m/>
    <m/>
    <m/>
    <m/>
    <m/>
    <m/>
    <m/>
    <m/>
  </r>
  <r>
    <n v="129"/>
    <x v="0"/>
    <x v="0"/>
    <x v="9"/>
    <x v="9"/>
    <m/>
    <m/>
    <s v="OBTAIN AND PLACE FLANGE BEARING &amp; GUSSET TO PLATE"/>
    <s v="AC1"/>
    <n v="1"/>
    <n v="1"/>
    <n v="40"/>
    <n v="40"/>
    <n v="1.44"/>
    <s v="SVA"/>
    <s v="Positioning"/>
    <m/>
    <m/>
    <m/>
    <m/>
    <m/>
    <m/>
    <m/>
    <m/>
  </r>
  <r>
    <n v="130"/>
    <x v="0"/>
    <x v="0"/>
    <x v="9"/>
    <x v="9"/>
    <m/>
    <m/>
    <s v="PUSH FLANGE BEARING &amp; GUSSET TO PLATE &amp; PIVOT"/>
    <s v="PC1"/>
    <n v="1"/>
    <n v="1"/>
    <n v="30"/>
    <n v="30"/>
    <n v="1.0799999999999998"/>
    <s v="VA"/>
    <s v="Insertion"/>
    <m/>
    <m/>
    <m/>
    <m/>
    <m/>
    <m/>
    <m/>
    <m/>
  </r>
  <r>
    <n v="131"/>
    <x v="0"/>
    <x v="0"/>
    <x v="9"/>
    <x v="9"/>
    <m/>
    <m/>
    <s v="OBTAIN AND PLACE (2) SCREWS TO FLANGE BEARING &amp; GUSSET"/>
    <s v="AC1"/>
    <n v="2"/>
    <n v="1"/>
    <n v="40"/>
    <n v="80"/>
    <n v="2.88"/>
    <s v="SVA"/>
    <s v="Positioning"/>
    <m/>
    <m/>
    <m/>
    <m/>
    <m/>
    <m/>
    <m/>
    <m/>
  </r>
  <r>
    <n v="132"/>
    <x v="0"/>
    <x v="0"/>
    <x v="9"/>
    <x v="9"/>
    <m/>
    <m/>
    <s v="OBTAIN AND PLACE (2) NUTS TO SCREWS"/>
    <s v="AC1"/>
    <n v="2"/>
    <n v="1"/>
    <n v="40"/>
    <n v="80"/>
    <n v="2.88"/>
    <s v="SVA"/>
    <s v="Positioning"/>
    <m/>
    <m/>
    <m/>
    <m/>
    <m/>
    <m/>
    <m/>
    <m/>
  </r>
  <r>
    <n v="133"/>
    <x v="0"/>
    <x v="0"/>
    <x v="9"/>
    <x v="9"/>
    <m/>
    <m/>
    <s v="HAND START (2) NUTS TO SCREWS"/>
    <s v="ZB1"/>
    <n v="2"/>
    <n v="3"/>
    <n v="10"/>
    <n v="60"/>
    <n v="2.1599999999999997"/>
    <s v="VA"/>
    <s v="Screwing"/>
    <m/>
    <m/>
    <m/>
    <m/>
    <m/>
    <m/>
    <m/>
    <m/>
  </r>
  <r>
    <n v="134"/>
    <x v="0"/>
    <x v="0"/>
    <x v="9"/>
    <x v="9"/>
    <m/>
    <m/>
    <s v="INTERMEDIATE WALK"/>
    <s v="KA"/>
    <n v="1"/>
    <n v="1"/>
    <n v="25"/>
    <n v="25"/>
    <n v="0.89999999999999991"/>
    <s v="NVA"/>
    <s v="Walking"/>
    <m/>
    <m/>
    <m/>
    <m/>
    <m/>
    <m/>
    <m/>
    <m/>
  </r>
  <r>
    <n v="135"/>
    <x v="0"/>
    <x v="0"/>
    <x v="10"/>
    <x v="10"/>
    <s v="STATION4CAM2"/>
    <s v="(1.10-1.49)"/>
    <s v="WALK TO LIFT BRAKE RODS"/>
    <s v="KA"/>
    <n v="1"/>
    <n v="1"/>
    <n v="25"/>
    <n v="25"/>
    <n v="0.89999999999999991"/>
    <s v="NVA"/>
    <s v="Walking"/>
    <m/>
    <m/>
    <m/>
    <m/>
    <m/>
    <m/>
    <m/>
    <m/>
  </r>
  <r>
    <n v="136"/>
    <x v="0"/>
    <x v="0"/>
    <x v="10"/>
    <x v="10"/>
    <m/>
    <m/>
    <s v="OBTAIN AND LIFT LH &amp; RH BRAKE RODS"/>
    <s v="AA2"/>
    <n v="1"/>
    <n v="1"/>
    <n v="35"/>
    <n v="35"/>
    <n v="1.26"/>
    <s v="NVA"/>
    <s v="Tentative placement"/>
    <m/>
    <m/>
    <m/>
    <m/>
    <m/>
    <m/>
    <m/>
    <m/>
  </r>
  <r>
    <n v="137"/>
    <x v="0"/>
    <x v="0"/>
    <x v="10"/>
    <x v="10"/>
    <m/>
    <m/>
    <s v="WAIT FOR OTHER OPERATOR TO PLACE BRAKE BELL-CRANK"/>
    <s v="PT"/>
    <n v="1"/>
    <n v="4"/>
    <n v="27.8"/>
    <n v="111.2"/>
    <n v="4.0031999999999996"/>
    <s v="NVA"/>
    <s v="Waiting"/>
    <m/>
    <m/>
    <m/>
    <m/>
    <m/>
    <m/>
    <m/>
    <m/>
  </r>
  <r>
    <n v="138"/>
    <x v="0"/>
    <x v="0"/>
    <x v="10"/>
    <x v="10"/>
    <m/>
    <n v="1.1599999999999999"/>
    <s v="PLACE BRAKE RODS BACK"/>
    <s v="PA1"/>
    <n v="1"/>
    <n v="1"/>
    <n v="10"/>
    <n v="10"/>
    <n v="0.36"/>
    <s v="NVA"/>
    <s v="Tentative placement"/>
    <m/>
    <m/>
    <m/>
    <m/>
    <m/>
    <m/>
    <m/>
    <m/>
  </r>
  <r>
    <n v="139"/>
    <x v="0"/>
    <x v="0"/>
    <x v="10"/>
    <x v="10"/>
    <m/>
    <m/>
    <s v="OBTAIN SCREWS AND NUTS FROM TRAY"/>
    <s v="AA1"/>
    <n v="2"/>
    <n v="1"/>
    <n v="20"/>
    <n v="40"/>
    <n v="1.44"/>
    <s v="SVA"/>
    <s v="Picking up"/>
    <m/>
    <m/>
    <m/>
    <m/>
    <m/>
    <m/>
    <m/>
    <m/>
  </r>
  <r>
    <n v="140"/>
    <x v="0"/>
    <x v="0"/>
    <x v="10"/>
    <x v="10"/>
    <m/>
    <m/>
    <s v="BEND TO OBTAIN BRAKE BELL-CRANK"/>
    <s v="KB"/>
    <n v="1"/>
    <n v="1"/>
    <n v="60"/>
    <n v="60"/>
    <n v="2.1599999999999997"/>
    <s v="NVA"/>
    <s v="Bend"/>
    <m/>
    <s v="A"/>
    <n v="0"/>
    <s v="133-9338"/>
    <s v="BELLCRANK-BRAKE [WELDMENT]"/>
    <s v="133-1190K06"/>
    <s v="PKBK01"/>
    <m/>
  </r>
  <r>
    <n v="141"/>
    <x v="0"/>
    <x v="0"/>
    <x v="10"/>
    <x v="10"/>
    <m/>
    <m/>
    <s v="OBTAIN AND ALIGN BELL-CRANK SUPPORT PLATE AND BRAKE BELL-CRANK"/>
    <s v="AC1"/>
    <n v="1"/>
    <n v="2"/>
    <n v="40"/>
    <n v="80"/>
    <n v="2.88"/>
    <s v="NVA"/>
    <s v="Adjusting"/>
    <m/>
    <s v="B"/>
    <n v="1"/>
    <s v="139-5878-03"/>
    <s v="PLATE-BELLCRANK SUPPORT [BLACK]"/>
    <s v="133-1190K06"/>
    <s v="PKBK01"/>
    <m/>
  </r>
  <r>
    <n v="142"/>
    <x v="0"/>
    <x v="0"/>
    <x v="10"/>
    <x v="10"/>
    <m/>
    <m/>
    <s v="ALIGN BELL-CRANK SUPPORT PLATE TO FRAME ASSY"/>
    <s v="PC1"/>
    <n v="1"/>
    <n v="2"/>
    <n v="30"/>
    <n v="60"/>
    <n v="2.1599999999999997"/>
    <s v="SVA"/>
    <s v="Positioning"/>
    <m/>
    <s v="C"/>
    <n v="2"/>
    <s v="3234-47"/>
    <s v="SCREW-HHF [5/16-18 X .75, GR5, YZ]"/>
    <s v="133-1190K06"/>
    <s v="PKBK01"/>
    <m/>
  </r>
  <r>
    <n v="143"/>
    <x v="0"/>
    <x v="0"/>
    <x v="10"/>
    <x v="10"/>
    <m/>
    <m/>
    <s v="PLACE (2) SCREWS TO SUPPORT PLATE"/>
    <s v="PB1"/>
    <n v="2"/>
    <n v="1"/>
    <n v="20"/>
    <n v="40"/>
    <n v="1.44"/>
    <s v="SVA"/>
    <s v="Positioning"/>
    <m/>
    <s v="D"/>
    <n v="2"/>
    <s v="104-8300"/>
    <s v="NUT-HF, NI [5/16-18 UNC]"/>
    <s v="133-1190K06"/>
    <s v="PKBK01"/>
    <m/>
  </r>
  <r>
    <n v="144"/>
    <x v="0"/>
    <x v="0"/>
    <x v="10"/>
    <x v="10"/>
    <m/>
    <m/>
    <s v="PLACE (2) NUTS TO SCREWS"/>
    <s v="PC1"/>
    <n v="2"/>
    <n v="1"/>
    <n v="30"/>
    <n v="60"/>
    <n v="2.1599999999999997"/>
    <s v="SVA"/>
    <s v="Positioning"/>
    <m/>
    <s v="E"/>
    <n v="1"/>
    <s v="3256-23"/>
    <s v="WASHER-PLAIN [TYP A NAR, 5/16, STL, YZ] |"/>
    <s v="133-1190K06"/>
    <s v="PKBK01"/>
    <m/>
  </r>
  <r>
    <n v="145"/>
    <x v="0"/>
    <x v="0"/>
    <x v="10"/>
    <x v="10"/>
    <m/>
    <m/>
    <s v="HAND START (2) NUTS TO SCREWS"/>
    <s v="ZB1"/>
    <n v="2"/>
    <n v="4"/>
    <n v="10"/>
    <n v="80"/>
    <n v="2.88"/>
    <s v="VA"/>
    <s v="Screwing"/>
    <m/>
    <s v="F"/>
    <n v="1"/>
    <s v="125-5239"/>
    <s v="BUSHING-FLANGE"/>
    <s v="133-1190K06"/>
    <s v="PKBK01"/>
    <m/>
  </r>
  <r>
    <n v="146"/>
    <x v="0"/>
    <x v="0"/>
    <x v="10"/>
    <x v="10"/>
    <m/>
    <m/>
    <s v="INTERMEDIATE WALK"/>
    <s v="KA"/>
    <n v="2"/>
    <n v="1"/>
    <n v="25"/>
    <n v="50"/>
    <n v="1.7999999999999998"/>
    <s v="NVA"/>
    <s v="Walking"/>
    <m/>
    <m/>
    <m/>
    <m/>
    <m/>
    <m/>
    <m/>
    <m/>
  </r>
  <r>
    <n v="147"/>
    <x v="0"/>
    <x v="0"/>
    <x v="10"/>
    <x v="10"/>
    <m/>
    <m/>
    <s v="OBTAIN WASHER &amp; BUSHING FROM TRAY"/>
    <s v="AA1"/>
    <n v="2"/>
    <n v="1"/>
    <n v="20"/>
    <n v="40"/>
    <n v="1.44"/>
    <s v="SVA"/>
    <s v="Picking up"/>
    <m/>
    <m/>
    <m/>
    <m/>
    <m/>
    <m/>
    <m/>
    <m/>
  </r>
  <r>
    <n v="148"/>
    <x v="0"/>
    <x v="0"/>
    <x v="10"/>
    <x v="10"/>
    <m/>
    <m/>
    <s v="BEND TO PLACE WASHER"/>
    <s v="KB"/>
    <n v="1"/>
    <n v="1"/>
    <n v="60"/>
    <n v="60"/>
    <n v="2.1599999999999997"/>
    <s v="NVA"/>
    <s v="Bend"/>
    <m/>
    <m/>
    <m/>
    <m/>
    <m/>
    <m/>
    <m/>
    <m/>
  </r>
  <r>
    <n v="149"/>
    <x v="0"/>
    <x v="0"/>
    <x v="10"/>
    <x v="10"/>
    <m/>
    <m/>
    <s v="OBTAIN AND ALIGN BRAKE BELL-CRANK"/>
    <s v="AC1"/>
    <n v="1"/>
    <n v="1"/>
    <n v="40"/>
    <n v="40"/>
    <n v="1.44"/>
    <s v="NVA"/>
    <s v="Adjusting"/>
    <m/>
    <m/>
    <m/>
    <m/>
    <m/>
    <m/>
    <m/>
    <m/>
  </r>
  <r>
    <n v="150"/>
    <x v="0"/>
    <x v="0"/>
    <x v="10"/>
    <x v="10"/>
    <m/>
    <m/>
    <s v="PLACE WASHER TO BRAKE BELL-CRANK"/>
    <s v="PC1"/>
    <n v="1"/>
    <n v="1"/>
    <n v="30"/>
    <n v="30"/>
    <n v="1.0799999999999998"/>
    <s v="SVA"/>
    <s v="Positioning"/>
    <m/>
    <m/>
    <m/>
    <m/>
    <m/>
    <m/>
    <m/>
    <m/>
  </r>
  <r>
    <n v="151"/>
    <x v="0"/>
    <x v="0"/>
    <x v="10"/>
    <x v="10"/>
    <m/>
    <m/>
    <s v="ALIGN WASHER"/>
    <s v="PC1"/>
    <n v="1"/>
    <n v="1"/>
    <n v="30"/>
    <n v="30"/>
    <n v="1.0799999999999998"/>
    <s v="SVA"/>
    <s v="Positioning"/>
    <m/>
    <m/>
    <m/>
    <m/>
    <m/>
    <m/>
    <m/>
    <m/>
  </r>
  <r>
    <n v="152"/>
    <x v="0"/>
    <x v="0"/>
    <x v="10"/>
    <x v="10"/>
    <m/>
    <m/>
    <s v="PLACE BUSHING TO BRAKE BELL-CRANK"/>
    <s v="PC1"/>
    <n v="1"/>
    <n v="1"/>
    <n v="30"/>
    <n v="30"/>
    <n v="1.0799999999999998"/>
    <s v="SVA"/>
    <s v="Positioning"/>
    <m/>
    <m/>
    <m/>
    <m/>
    <m/>
    <m/>
    <m/>
    <m/>
  </r>
  <r>
    <n v="153"/>
    <x v="0"/>
    <x v="0"/>
    <x v="10"/>
    <x v="10"/>
    <m/>
    <m/>
    <s v="ALIGN BUSHING"/>
    <s v="PC1"/>
    <n v="1"/>
    <n v="1"/>
    <n v="30"/>
    <n v="30"/>
    <n v="1.0799999999999998"/>
    <s v="SVA"/>
    <s v="Positioning"/>
    <m/>
    <m/>
    <m/>
    <m/>
    <m/>
    <m/>
    <m/>
    <m/>
  </r>
  <r>
    <n v="154"/>
    <x v="0"/>
    <x v="0"/>
    <x v="10"/>
    <x v="10"/>
    <m/>
    <m/>
    <s v="INTERMEDIATE WALK"/>
    <s v="KA"/>
    <n v="2"/>
    <n v="1"/>
    <n v="25"/>
    <n v="50"/>
    <n v="1.7999999999999998"/>
    <s v="NVA"/>
    <s v="Walking"/>
    <m/>
    <m/>
    <m/>
    <m/>
    <m/>
    <m/>
    <m/>
    <m/>
  </r>
  <r>
    <n v="155"/>
    <x v="0"/>
    <x v="0"/>
    <x v="11"/>
    <x v="11"/>
    <s v="STATION4CAM2"/>
    <s v="(1.49-2.12)"/>
    <s v="WALK TO HARDWARE TRAY &amp; RETURN TO REAR PIVOT"/>
    <s v="KA"/>
    <n v="2"/>
    <n v="1"/>
    <n v="25"/>
    <n v="50"/>
    <n v="1.7999999999999998"/>
    <s v="NVA"/>
    <s v="Walking"/>
    <m/>
    <m/>
    <m/>
    <m/>
    <m/>
    <m/>
    <m/>
    <m/>
  </r>
  <r>
    <n v="156"/>
    <x v="0"/>
    <x v="0"/>
    <x v="11"/>
    <x v="11"/>
    <m/>
    <m/>
    <s v="OBTAIN &amp; PLACE HYDRO CROSS PLATE TO TRANSMISSION"/>
    <s v="AC1"/>
    <n v="1"/>
    <n v="2"/>
    <n v="40"/>
    <n v="80"/>
    <n v="2.88"/>
    <s v="SVA"/>
    <s v="Positioning"/>
    <m/>
    <s v="A"/>
    <n v="1"/>
    <s v="130-0718-01"/>
    <s v="PLATE-CROSS, HYDRO [WIDE, RED]"/>
    <s v="133-1190K05"/>
    <s v="HYD05"/>
    <s v="(1.52-1.56) Talking to other operator"/>
  </r>
  <r>
    <n v="157"/>
    <x v="0"/>
    <x v="0"/>
    <x v="11"/>
    <x v="11"/>
    <m/>
    <m/>
    <s v="ADDL. PLACE HYDRO 2ND END OF CROSS PLATE TO TRANSMISSION"/>
    <s v="PC1"/>
    <n v="1"/>
    <n v="2"/>
    <n v="30"/>
    <n v="60"/>
    <n v="2.1599999999999997"/>
    <s v="SVA"/>
    <s v="Positioning"/>
    <m/>
    <s v="B"/>
    <n v="1"/>
    <s v="323-11"/>
    <s v="SCREW-HH [.375-16X2.250,GR5,YZ]"/>
    <s v="133-1190K05"/>
    <s v="HYD05"/>
    <m/>
  </r>
  <r>
    <n v="158"/>
    <x v="0"/>
    <x v="0"/>
    <x v="11"/>
    <x v="11"/>
    <m/>
    <m/>
    <s v="OBTAIN &amp; PLACE (2) SCREWS TO PLATE &amp; TRANSMISSION"/>
    <s v="AC1"/>
    <n v="2"/>
    <n v="1"/>
    <n v="40"/>
    <n v="80"/>
    <n v="2.88"/>
    <s v="SVA"/>
    <s v="Positioning"/>
    <m/>
    <s v="C"/>
    <n v="1"/>
    <s v="323-7"/>
    <s v="SCREW-HH [.375-16 X 1.250, GR5, YZ]"/>
    <s v="133-1190K05"/>
    <s v="HYD05"/>
    <m/>
  </r>
  <r>
    <n v="159"/>
    <x v="0"/>
    <x v="0"/>
    <x v="11"/>
    <x v="11"/>
    <m/>
    <m/>
    <s v="OBTAIN &amp; PLACE (2) NUTS TO SCREWS"/>
    <s v="AC1"/>
    <n v="2"/>
    <n v="1"/>
    <n v="40"/>
    <n v="80"/>
    <n v="2.88"/>
    <s v="SVA"/>
    <s v="Positioning"/>
    <m/>
    <s v="D"/>
    <n v="2"/>
    <s v="104-8301"/>
    <s v="NUT-HF, NI [3/8-16, NYLOCK, CZ, GR N5]"/>
    <s v="133-1190K05"/>
    <s v="HYD05"/>
    <m/>
  </r>
  <r>
    <n v="160"/>
    <x v="0"/>
    <x v="0"/>
    <x v="11"/>
    <x v="11"/>
    <m/>
    <m/>
    <s v="HAND START NUTS TO SCREWS"/>
    <s v="ZB1"/>
    <n v="2"/>
    <n v="4"/>
    <n v="10"/>
    <n v="80"/>
    <n v="2.88"/>
    <s v="VA"/>
    <s v="Screwing"/>
    <m/>
    <m/>
    <m/>
    <m/>
    <m/>
    <m/>
    <m/>
    <m/>
  </r>
  <r>
    <n v="161"/>
    <x v="0"/>
    <x v="0"/>
    <x v="12"/>
    <x v="12"/>
    <s v="STATION4CAM2"/>
    <s v="(2.12-2.25)"/>
    <s v="WALK TO HARDWARE TRAY"/>
    <s v="KA"/>
    <n v="1"/>
    <n v="1"/>
    <n v="25"/>
    <n v="25"/>
    <n v="0.89999999999999991"/>
    <s v="NVA"/>
    <s v="Walking"/>
    <m/>
    <m/>
    <m/>
    <m/>
    <m/>
    <m/>
    <m/>
    <m/>
  </r>
  <r>
    <n v="162"/>
    <x v="0"/>
    <x v="0"/>
    <x v="12"/>
    <x v="12"/>
    <m/>
    <m/>
    <s v="OBTAIN SCREWS FROM TRAY"/>
    <s v="AA1"/>
    <n v="2"/>
    <n v="1"/>
    <n v="20"/>
    <n v="40"/>
    <n v="1.44"/>
    <s v="SVA"/>
    <s v="Picking up"/>
    <m/>
    <m/>
    <m/>
    <m/>
    <m/>
    <m/>
    <m/>
    <m/>
  </r>
  <r>
    <n v="163"/>
    <x v="0"/>
    <x v="0"/>
    <x v="12"/>
    <x v="12"/>
    <m/>
    <m/>
    <s v="WALK TO POWER TOOL &amp; RETURN TO REAR SIDE FRAME ASSY"/>
    <s v="KA"/>
    <n v="2"/>
    <n v="2"/>
    <n v="25"/>
    <n v="100"/>
    <n v="3.5999999999999996"/>
    <s v="NVA"/>
    <s v="Walking"/>
    <m/>
    <s v="A"/>
    <n v="2"/>
    <s v="32144-70"/>
    <s v="SCREW-HWHTF [5/16-18 X 3/4, BP THD ROLL]|"/>
    <s v="133-1190K01"/>
    <s v="FRM11"/>
    <m/>
  </r>
  <r>
    <n v="164"/>
    <x v="0"/>
    <x v="0"/>
    <x v="12"/>
    <x v="12"/>
    <m/>
    <m/>
    <s v="OBTAIN POWER TOOL"/>
    <s v="AA1"/>
    <n v="1"/>
    <n v="1"/>
    <n v="20"/>
    <n v="20"/>
    <n v="0.72"/>
    <s v="SVA"/>
    <s v="Picking up"/>
    <m/>
    <m/>
    <m/>
    <m/>
    <m/>
    <m/>
    <m/>
    <m/>
  </r>
  <r>
    <n v="165"/>
    <x v="0"/>
    <x v="0"/>
    <x v="12"/>
    <x v="12"/>
    <m/>
    <m/>
    <s v="PLACE (2) SCREWS TO POWER TOOL"/>
    <s v="PB1"/>
    <n v="2"/>
    <n v="1"/>
    <n v="20"/>
    <n v="40"/>
    <n v="1.44"/>
    <s v="NVA"/>
    <s v="Tentative placement"/>
    <m/>
    <m/>
    <m/>
    <m/>
    <m/>
    <m/>
    <m/>
    <m/>
  </r>
  <r>
    <n v="166"/>
    <x v="0"/>
    <x v="0"/>
    <x v="12"/>
    <x v="12"/>
    <m/>
    <m/>
    <s v="PLACE POWER TOOL W/SCREWS TO MUFFLER GUARD"/>
    <s v="PB1"/>
    <n v="2"/>
    <n v="1"/>
    <n v="20"/>
    <n v="40"/>
    <n v="1.44"/>
    <s v="SVA"/>
    <s v="Positioning"/>
    <m/>
    <m/>
    <m/>
    <m/>
    <m/>
    <m/>
    <m/>
    <m/>
  </r>
  <r>
    <n v="167"/>
    <x v="0"/>
    <x v="0"/>
    <x v="12"/>
    <x v="12"/>
    <m/>
    <m/>
    <s v="SECURE (2) SCREWS TO MUFFLER GUARD USING POWER TOOL"/>
    <s v="PT"/>
    <n v="2"/>
    <n v="2"/>
    <n v="27.8"/>
    <n v="111.2"/>
    <n v="4.0031999999999996"/>
    <s v="VA"/>
    <s v="Screwing"/>
    <m/>
    <m/>
    <m/>
    <m/>
    <m/>
    <m/>
    <m/>
    <m/>
  </r>
  <r>
    <n v="168"/>
    <x v="0"/>
    <x v="0"/>
    <x v="12"/>
    <x v="12"/>
    <m/>
    <m/>
    <s v="WALK TO ASIDE POWER TOOL"/>
    <s v="KA"/>
    <n v="1"/>
    <n v="2"/>
    <n v="25"/>
    <n v="50"/>
    <n v="1.7999999999999998"/>
    <s v="NVA"/>
    <s v="Walking"/>
    <m/>
    <m/>
    <m/>
    <m/>
    <m/>
    <m/>
    <m/>
    <m/>
  </r>
  <r>
    <n v="169"/>
    <x v="0"/>
    <x v="0"/>
    <x v="12"/>
    <x v="12"/>
    <m/>
    <m/>
    <s v="ASIDE POWER TOOL"/>
    <s v="PA1"/>
    <n v="1"/>
    <n v="1"/>
    <n v="10"/>
    <n v="10"/>
    <n v="0.36"/>
    <s v="NVA"/>
    <s v="Placing"/>
    <m/>
    <m/>
    <m/>
    <m/>
    <m/>
    <m/>
    <m/>
    <m/>
  </r>
  <r>
    <n v="170"/>
    <x v="0"/>
    <x v="0"/>
    <x v="11"/>
    <x v="11"/>
    <s v="STATION4CAM1"/>
    <s v="(2.21-2.58)"/>
    <s v="OBTAIN AND PLACE POWER TOOL TO NUT"/>
    <s v="HB1"/>
    <n v="1"/>
    <n v="1"/>
    <n v="40"/>
    <n v="40"/>
    <n v="1.44"/>
    <s v="SVA"/>
    <s v="Positioning"/>
    <m/>
    <m/>
    <n v="0"/>
    <s v="323-7"/>
    <s v="SCREW-HH [.375-16 X 1.250, GR5, YZ]"/>
    <s v="133-1190K05"/>
    <s v="HYD05"/>
    <m/>
  </r>
  <r>
    <n v="171"/>
    <x v="0"/>
    <x v="0"/>
    <x v="11"/>
    <x v="11"/>
    <m/>
    <m/>
    <s v="OBTAIN AND PLACE BACKUP WRENCH TO SCREW"/>
    <s v="HC1"/>
    <n v="1"/>
    <n v="1"/>
    <n v="50"/>
    <n v="50"/>
    <n v="1.7999999999999998"/>
    <s v="SVA"/>
    <s v="Positioning"/>
    <m/>
    <m/>
    <n v="0"/>
    <s v="104-8301"/>
    <s v="NUT-HF, NI [3/8-16, NYLOCK, CZ, GR N5]"/>
    <s v="133-1190K05"/>
    <s v="HYD05"/>
    <s v="(2.24-2.55) Rework to place backup wrench &amp; secure hardware"/>
  </r>
  <r>
    <n v="172"/>
    <x v="0"/>
    <x v="0"/>
    <x v="11"/>
    <x v="11"/>
    <m/>
    <m/>
    <s v="SECURE (1) SCREW &amp; (1) NUT USING POWER TOOL AND BACKUP WRENCH"/>
    <s v="PT"/>
    <n v="1"/>
    <n v="3"/>
    <n v="27.8"/>
    <n v="83.4"/>
    <n v="3.0024000000000002"/>
    <s v="VA"/>
    <s v="Screwing"/>
    <m/>
    <m/>
    <m/>
    <m/>
    <m/>
    <m/>
    <m/>
    <m/>
  </r>
  <r>
    <n v="173"/>
    <x v="0"/>
    <x v="0"/>
    <x v="6"/>
    <x v="6"/>
    <s v="STATION4CAM1"/>
    <s v="(2.58-3.17)"/>
    <s v="PLACE POWER TOOL TO SCREW"/>
    <s v="PB1"/>
    <n v="1"/>
    <n v="1"/>
    <n v="20"/>
    <n v="20"/>
    <n v="0.72"/>
    <s v="SVA"/>
    <s v="Positioning"/>
    <m/>
    <m/>
    <m/>
    <m/>
    <m/>
    <m/>
    <m/>
    <m/>
  </r>
  <r>
    <n v="174"/>
    <x v="0"/>
    <x v="0"/>
    <x v="6"/>
    <x v="6"/>
    <m/>
    <m/>
    <s v="PLACE BACKUP WRENCH TO NUT"/>
    <s v="PC1"/>
    <n v="1"/>
    <n v="1"/>
    <n v="30"/>
    <n v="30"/>
    <n v="1.0799999999999998"/>
    <s v="SVA"/>
    <s v="Positioning"/>
    <m/>
    <m/>
    <m/>
    <m/>
    <m/>
    <m/>
    <m/>
    <m/>
  </r>
  <r>
    <n v="175"/>
    <x v="0"/>
    <x v="0"/>
    <x v="6"/>
    <x v="6"/>
    <m/>
    <m/>
    <s v="PLACE POWER TOOL TO SCREW"/>
    <s v="PB2"/>
    <n v="2"/>
    <n v="1"/>
    <n v="30"/>
    <n v="60"/>
    <n v="2.1599999999999997"/>
    <s v="SVA"/>
    <s v="Positioning"/>
    <m/>
    <m/>
    <m/>
    <m/>
    <m/>
    <m/>
    <m/>
    <m/>
  </r>
  <r>
    <n v="176"/>
    <x v="0"/>
    <x v="0"/>
    <x v="6"/>
    <x v="6"/>
    <m/>
    <m/>
    <s v="PLACE BACKUP WRENCH TO NUT"/>
    <s v="PC1"/>
    <n v="2"/>
    <n v="1"/>
    <n v="30"/>
    <n v="60"/>
    <n v="2.1599999999999997"/>
    <s v="SVA"/>
    <s v="Positioning"/>
    <m/>
    <m/>
    <m/>
    <m/>
    <m/>
    <m/>
    <m/>
    <m/>
  </r>
  <r>
    <n v="177"/>
    <x v="0"/>
    <x v="0"/>
    <x v="6"/>
    <x v="6"/>
    <m/>
    <m/>
    <s v="SECURE (3) SCREWS &amp; (3) NUTS USING POWER TOOL AND BACKUP WRENCH"/>
    <s v="PT"/>
    <n v="3"/>
    <n v="3"/>
    <n v="27.8"/>
    <n v="250.20000000000002"/>
    <n v="9.0071999999999992"/>
    <s v="VA"/>
    <s v="Screwing"/>
    <m/>
    <m/>
    <m/>
    <m/>
    <m/>
    <m/>
    <m/>
    <m/>
  </r>
  <r>
    <n v="178"/>
    <x v="0"/>
    <x v="0"/>
    <x v="11"/>
    <x v="11"/>
    <s v="STATION4CAM1"/>
    <s v="(3.17-3.26)"/>
    <s v="INTERMEDIATE WALK"/>
    <s v="KA"/>
    <n v="2"/>
    <n v="1"/>
    <n v="25"/>
    <n v="50"/>
    <n v="1.7999999999999998"/>
    <s v="NVA"/>
    <s v="Walking"/>
    <m/>
    <m/>
    <m/>
    <m/>
    <m/>
    <m/>
    <m/>
    <m/>
  </r>
  <r>
    <n v="179"/>
    <x v="0"/>
    <x v="0"/>
    <x v="11"/>
    <x v="11"/>
    <m/>
    <m/>
    <s v="PLACE POWER TOOL TO SCREW"/>
    <s v="PB1"/>
    <n v="1"/>
    <n v="1"/>
    <n v="20"/>
    <n v="20"/>
    <n v="0.72"/>
    <s v="SVA"/>
    <s v="Positioning"/>
    <m/>
    <m/>
    <m/>
    <m/>
    <m/>
    <m/>
    <m/>
    <m/>
  </r>
  <r>
    <n v="180"/>
    <x v="0"/>
    <x v="0"/>
    <x v="11"/>
    <x v="11"/>
    <m/>
    <m/>
    <s v="SECURE (1) SCREW &amp; (1) NUT USING POWER TOOL W/ASSIST"/>
    <s v="PT"/>
    <n v="1"/>
    <n v="3"/>
    <n v="27.8"/>
    <n v="83.4"/>
    <n v="3.0024000000000002"/>
    <s v="VA"/>
    <s v="Screwing"/>
    <m/>
    <m/>
    <m/>
    <m/>
    <m/>
    <m/>
    <m/>
    <m/>
  </r>
  <r>
    <n v="181"/>
    <x v="0"/>
    <x v="0"/>
    <x v="11"/>
    <x v="11"/>
    <m/>
    <m/>
    <s v="PLACE BACKUP WRENCH TO NUT"/>
    <s v="PC1"/>
    <n v="1"/>
    <n v="1"/>
    <n v="30"/>
    <n v="30"/>
    <n v="1.0799999999999998"/>
    <s v="SVA"/>
    <s v="Positioning"/>
    <m/>
    <m/>
    <m/>
    <m/>
    <m/>
    <m/>
    <m/>
    <m/>
  </r>
  <r>
    <n v="182"/>
    <x v="0"/>
    <x v="0"/>
    <x v="11"/>
    <x v="11"/>
    <m/>
    <m/>
    <s v="WAIT FOR OTHER OPERATOR TO SECURE SCREW"/>
    <s v="PT"/>
    <n v="1"/>
    <n v="3"/>
    <n v="27.8"/>
    <n v="83.4"/>
    <n v="3.0024000000000002"/>
    <s v="NVA"/>
    <s v="Waiting"/>
    <m/>
    <m/>
    <m/>
    <m/>
    <m/>
    <m/>
    <m/>
    <m/>
  </r>
  <r>
    <n v="183"/>
    <x v="0"/>
    <x v="0"/>
    <x v="11"/>
    <x v="11"/>
    <m/>
    <m/>
    <s v="WALK &amp; ASIDE TOOLS"/>
    <s v="KA"/>
    <n v="1"/>
    <n v="1"/>
    <n v="25"/>
    <n v="25"/>
    <n v="0.89999999999999991"/>
    <s v="NVA"/>
    <s v="Walking"/>
    <m/>
    <m/>
    <m/>
    <m/>
    <m/>
    <m/>
    <m/>
    <m/>
  </r>
  <r>
    <n v="184"/>
    <x v="0"/>
    <x v="0"/>
    <x v="6"/>
    <x v="6"/>
    <s v="STATION4CAM1"/>
    <s v="(3.26-3.39)"/>
    <s v="WALK TO TRANSMISSION"/>
    <s v="KA"/>
    <n v="1"/>
    <n v="1"/>
    <n v="25"/>
    <n v="25"/>
    <n v="0.89999999999999991"/>
    <s v="NVA"/>
    <s v="Walking"/>
    <m/>
    <m/>
    <m/>
    <m/>
    <m/>
    <m/>
    <m/>
    <m/>
  </r>
  <r>
    <n v="185"/>
    <x v="0"/>
    <x v="0"/>
    <x v="6"/>
    <x v="6"/>
    <m/>
    <m/>
    <s v="OBTAIN AND PLACE POWER TOOL TO SCREW"/>
    <s v="HB1"/>
    <n v="2"/>
    <n v="1"/>
    <n v="40"/>
    <n v="80"/>
    <n v="2.88"/>
    <s v="SVA"/>
    <s v="Positioning"/>
    <m/>
    <m/>
    <m/>
    <m/>
    <m/>
    <m/>
    <m/>
    <m/>
  </r>
  <r>
    <n v="186"/>
    <x v="0"/>
    <x v="0"/>
    <x v="6"/>
    <x v="6"/>
    <m/>
    <m/>
    <s v="SECURE (2) SCREWS USING POWER TOOL"/>
    <s v="PT"/>
    <n v="2"/>
    <n v="2"/>
    <n v="27.8"/>
    <n v="111.2"/>
    <n v="4.0031999999999996"/>
    <s v="VA"/>
    <s v="Screwing"/>
    <m/>
    <m/>
    <m/>
    <m/>
    <m/>
    <m/>
    <m/>
    <m/>
  </r>
  <r>
    <n v="187"/>
    <x v="0"/>
    <x v="0"/>
    <x v="6"/>
    <x v="6"/>
    <m/>
    <m/>
    <s v="PLACE POWER TOOL TO SCREW"/>
    <s v="PB1"/>
    <n v="3"/>
    <n v="1"/>
    <n v="20"/>
    <n v="60"/>
    <n v="2.1599999999999997"/>
    <s v="SVA"/>
    <s v="Positioning"/>
    <m/>
    <m/>
    <m/>
    <m/>
    <m/>
    <m/>
    <m/>
    <m/>
  </r>
  <r>
    <n v="188"/>
    <x v="0"/>
    <x v="0"/>
    <x v="6"/>
    <x v="6"/>
    <m/>
    <m/>
    <s v="OBTAIN AND PLACE BACKUP WRENCH TO NUT"/>
    <s v="HC1"/>
    <n v="1"/>
    <n v="1"/>
    <n v="50"/>
    <n v="50"/>
    <n v="1.7999999999999998"/>
    <s v="SVA"/>
    <s v="Picking up"/>
    <m/>
    <m/>
    <m/>
    <m/>
    <m/>
    <m/>
    <m/>
    <m/>
  </r>
  <r>
    <n v="189"/>
    <x v="0"/>
    <x v="0"/>
    <x v="6"/>
    <x v="6"/>
    <m/>
    <m/>
    <s v="ADDL. PLACE BACKUP WRENCH TO NUT"/>
    <s v="PC1"/>
    <n v="2"/>
    <n v="1"/>
    <n v="30"/>
    <n v="60"/>
    <n v="2.1599999999999997"/>
    <s v="SVA"/>
    <s v="Positioning"/>
    <m/>
    <m/>
    <m/>
    <m/>
    <m/>
    <m/>
    <m/>
    <m/>
  </r>
  <r>
    <n v="190"/>
    <x v="0"/>
    <x v="0"/>
    <x v="6"/>
    <x v="6"/>
    <m/>
    <m/>
    <s v="SECURE (3) SCREWS &amp; (3) NUTS USING POWER TOOL AND BACKUP WRENCH"/>
    <s v="PT"/>
    <n v="3"/>
    <n v="2"/>
    <n v="27.8"/>
    <n v="166.8"/>
    <n v="6.0048000000000004"/>
    <s v="VA"/>
    <s v="Screwing"/>
    <m/>
    <m/>
    <m/>
    <m/>
    <m/>
    <m/>
    <m/>
    <m/>
  </r>
  <r>
    <n v="191"/>
    <x v="0"/>
    <x v="0"/>
    <x v="6"/>
    <x v="6"/>
    <m/>
    <m/>
    <s v="INTERMEDIATE WALK"/>
    <s v="KA"/>
    <n v="2"/>
    <n v="1"/>
    <n v="25"/>
    <n v="50"/>
    <n v="1.7999999999999998"/>
    <s v="NVA"/>
    <s v="Walking"/>
    <m/>
    <m/>
    <m/>
    <m/>
    <m/>
    <m/>
    <m/>
    <m/>
  </r>
  <r>
    <n v="192"/>
    <x v="0"/>
    <x v="0"/>
    <x v="8"/>
    <x v="8"/>
    <s v="STATION4CAM1"/>
    <s v="(3.39-3.44)"/>
    <s v="PLACE POWER TOOL TO SCREWS"/>
    <s v="PB1"/>
    <n v="2"/>
    <n v="1"/>
    <n v="20"/>
    <n v="40"/>
    <n v="1.44"/>
    <s v="SVA"/>
    <s v="Positioning"/>
    <m/>
    <m/>
    <m/>
    <m/>
    <m/>
    <m/>
    <m/>
    <m/>
  </r>
  <r>
    <n v="193"/>
    <x v="0"/>
    <x v="0"/>
    <x v="8"/>
    <x v="8"/>
    <m/>
    <m/>
    <s v="ADDL. PLACE BACKUP WRENCH TO NUTS"/>
    <s v="PC1"/>
    <n v="2"/>
    <n v="1"/>
    <n v="30"/>
    <n v="60"/>
    <n v="2.1599999999999997"/>
    <s v="SVA"/>
    <s v="Positioning"/>
    <m/>
    <m/>
    <m/>
    <m/>
    <m/>
    <m/>
    <m/>
    <m/>
  </r>
  <r>
    <n v="194"/>
    <x v="0"/>
    <x v="0"/>
    <x v="8"/>
    <x v="8"/>
    <m/>
    <m/>
    <s v="SECURE (2) SCREWS &amp; (2) NUTS USING POWER TOOL AND BACKUP WRENCH"/>
    <s v="PT"/>
    <n v="2"/>
    <n v="2"/>
    <n v="27.8"/>
    <n v="111.2"/>
    <n v="4.0031999999999996"/>
    <s v="VA"/>
    <s v="Screwing"/>
    <m/>
    <m/>
    <m/>
    <m/>
    <m/>
    <m/>
    <m/>
    <m/>
  </r>
  <r>
    <n v="195"/>
    <x v="0"/>
    <x v="0"/>
    <x v="8"/>
    <x v="8"/>
    <m/>
    <m/>
    <s v="INTERMEDIATE WALK"/>
    <s v="KA"/>
    <n v="1"/>
    <n v="1"/>
    <n v="25"/>
    <n v="25"/>
    <n v="0.89999999999999991"/>
    <s v="NVA"/>
    <s v="Walking"/>
    <m/>
    <m/>
    <m/>
    <m/>
    <m/>
    <m/>
    <m/>
    <m/>
  </r>
  <r>
    <n v="196"/>
    <x v="0"/>
    <x v="0"/>
    <x v="9"/>
    <x v="9"/>
    <s v="STATION4CAM1"/>
    <s v="(3.44-3.48)"/>
    <s v="PLACE POWER TOOL TO SCREWS"/>
    <s v="PB1"/>
    <n v="2"/>
    <n v="1"/>
    <n v="20"/>
    <n v="40"/>
    <n v="1.44"/>
    <s v="SVA"/>
    <s v="Positioning"/>
    <m/>
    <m/>
    <m/>
    <m/>
    <m/>
    <m/>
    <m/>
    <m/>
  </r>
  <r>
    <n v="197"/>
    <x v="0"/>
    <x v="0"/>
    <x v="9"/>
    <x v="9"/>
    <m/>
    <m/>
    <s v="ADDL. PLACE BACKUP WRENCH TO NUTS"/>
    <s v="PC1"/>
    <n v="2"/>
    <n v="1"/>
    <n v="30"/>
    <n v="60"/>
    <n v="2.1599999999999997"/>
    <s v="SVA"/>
    <s v="Positioning"/>
    <m/>
    <m/>
    <m/>
    <m/>
    <m/>
    <m/>
    <m/>
    <m/>
  </r>
  <r>
    <n v="198"/>
    <x v="0"/>
    <x v="0"/>
    <x v="9"/>
    <x v="9"/>
    <m/>
    <m/>
    <s v="SECURE (2) SCREWS &amp; (2) NUTS USING POWER TOOL AND BACKUP WRENCH"/>
    <s v="PT"/>
    <n v="2"/>
    <n v="2"/>
    <n v="27.8"/>
    <n v="111.2"/>
    <n v="4.0031999999999996"/>
    <s v="VA"/>
    <s v="Screwing"/>
    <m/>
    <m/>
    <m/>
    <m/>
    <m/>
    <m/>
    <m/>
    <m/>
  </r>
  <r>
    <n v="199"/>
    <x v="0"/>
    <x v="0"/>
    <x v="10"/>
    <x v="10"/>
    <s v="STATION4CAM1"/>
    <s v="(3.48-3.52)"/>
    <s v="PLACE POWER TOOL TO SCREWS"/>
    <s v="PB1"/>
    <n v="2"/>
    <n v="1"/>
    <n v="20"/>
    <n v="40"/>
    <n v="1.44"/>
    <s v="SVA"/>
    <s v="Positioning"/>
    <m/>
    <m/>
    <m/>
    <m/>
    <m/>
    <m/>
    <m/>
    <m/>
  </r>
  <r>
    <n v="200"/>
    <x v="0"/>
    <x v="0"/>
    <x v="10"/>
    <x v="10"/>
    <m/>
    <m/>
    <s v="ADDL. PLACE BACKUP WRENCH TO NUTS"/>
    <s v="PC1"/>
    <n v="2"/>
    <n v="1"/>
    <n v="30"/>
    <n v="60"/>
    <n v="2.1599999999999997"/>
    <s v="SVA"/>
    <s v="Positioning"/>
    <m/>
    <m/>
    <m/>
    <m/>
    <m/>
    <m/>
    <m/>
    <m/>
  </r>
  <r>
    <n v="201"/>
    <x v="0"/>
    <x v="0"/>
    <x v="10"/>
    <x v="10"/>
    <m/>
    <m/>
    <s v="SECURE (2) SCREWS &amp; (2) NUTS USING POWER TOOL AND BACKUP WRENCH"/>
    <s v="PT"/>
    <n v="2"/>
    <n v="2"/>
    <n v="27.8"/>
    <n v="111.2"/>
    <n v="4.0031999999999996"/>
    <s v="VA"/>
    <s v="Screwing"/>
    <m/>
    <m/>
    <m/>
    <m/>
    <m/>
    <m/>
    <m/>
    <m/>
  </r>
  <r>
    <n v="202"/>
    <x v="0"/>
    <x v="0"/>
    <x v="10"/>
    <x v="10"/>
    <m/>
    <m/>
    <s v="INTERMEDIATE WALK"/>
    <s v="KA"/>
    <n v="1"/>
    <n v="1"/>
    <n v="25"/>
    <n v="25"/>
    <n v="0.89999999999999991"/>
    <s v="NVA"/>
    <s v="Walking"/>
    <m/>
    <m/>
    <m/>
    <m/>
    <m/>
    <m/>
    <m/>
    <m/>
  </r>
  <r>
    <n v="203"/>
    <x v="0"/>
    <x v="0"/>
    <x v="9"/>
    <x v="9"/>
    <s v="STATION4CAM1"/>
    <s v="(3.52-3.58)"/>
    <s v="PLACE POWER TOOL TO SCREWS"/>
    <s v="PB1"/>
    <n v="2"/>
    <n v="1"/>
    <n v="20"/>
    <n v="40"/>
    <n v="1.44"/>
    <s v="SVA"/>
    <s v="Positioning"/>
    <m/>
    <m/>
    <m/>
    <m/>
    <m/>
    <m/>
    <m/>
    <m/>
  </r>
  <r>
    <n v="204"/>
    <x v="0"/>
    <x v="0"/>
    <x v="9"/>
    <x v="9"/>
    <m/>
    <m/>
    <s v="ADDL. PLACE BACKUP WRENCH TO NUTS"/>
    <s v="PC1"/>
    <n v="2"/>
    <n v="1"/>
    <n v="30"/>
    <n v="60"/>
    <n v="2.1599999999999997"/>
    <s v="SVA"/>
    <s v="Positioning"/>
    <m/>
    <m/>
    <m/>
    <m/>
    <m/>
    <m/>
    <m/>
    <m/>
  </r>
  <r>
    <n v="205"/>
    <x v="0"/>
    <x v="0"/>
    <x v="9"/>
    <x v="9"/>
    <m/>
    <m/>
    <s v="SECURE (2) SCREWS &amp; (2) NUTS USING POWER TOOL AND BACKUP WRENCH"/>
    <s v="PT"/>
    <n v="2"/>
    <n v="2"/>
    <n v="27.8"/>
    <n v="111.2"/>
    <n v="4.0031999999999996"/>
    <s v="VA"/>
    <s v="Screwing"/>
    <m/>
    <m/>
    <m/>
    <m/>
    <m/>
    <m/>
    <m/>
    <m/>
  </r>
  <r>
    <n v="206"/>
    <x v="0"/>
    <x v="0"/>
    <x v="9"/>
    <x v="9"/>
    <m/>
    <m/>
    <s v="INTERMEDIATE WALK"/>
    <s v="KA"/>
    <n v="1"/>
    <n v="1"/>
    <n v="25"/>
    <n v="25"/>
    <n v="0.89999999999999991"/>
    <s v="NVA"/>
    <s v="Walking"/>
    <m/>
    <m/>
    <m/>
    <m/>
    <m/>
    <m/>
    <m/>
    <m/>
  </r>
  <r>
    <n v="207"/>
    <x v="0"/>
    <x v="0"/>
    <x v="9"/>
    <x v="9"/>
    <m/>
    <m/>
    <s v="WALK AND ASIDE TOOLS"/>
    <s v="KA"/>
    <n v="1"/>
    <n v="2"/>
    <n v="25"/>
    <n v="50"/>
    <n v="1.7999999999999998"/>
    <s v="NVA"/>
    <s v="Walking"/>
    <m/>
    <m/>
    <m/>
    <m/>
    <m/>
    <m/>
    <m/>
    <m/>
  </r>
  <r>
    <n v="208"/>
    <x v="0"/>
    <x v="0"/>
    <x v="13"/>
    <x v="13"/>
    <s v="STATION4CAM1"/>
    <s v="(3.58-4.07)"/>
    <s v="WALK TO OBTAIN TAPE"/>
    <s v="KA"/>
    <n v="1"/>
    <n v="4"/>
    <n v="25"/>
    <n v="100"/>
    <n v="3.5999999999999996"/>
    <s v="NVA"/>
    <s v="Walking"/>
    <m/>
    <m/>
    <m/>
    <m/>
    <m/>
    <m/>
    <m/>
    <m/>
  </r>
  <r>
    <n v="209"/>
    <x v="0"/>
    <x v="0"/>
    <x v="13"/>
    <x v="13"/>
    <m/>
    <m/>
    <s v="OBTAIN TAPE"/>
    <s v="AA1"/>
    <n v="1"/>
    <n v="1"/>
    <n v="20"/>
    <n v="20"/>
    <n v="0.72"/>
    <s v="NVA"/>
    <s v="Taking off"/>
    <m/>
    <m/>
    <m/>
    <m/>
    <m/>
    <m/>
    <m/>
    <m/>
  </r>
  <r>
    <n v="210"/>
    <x v="0"/>
    <x v="0"/>
    <x v="13"/>
    <x v="13"/>
    <m/>
    <m/>
    <s v="OBTAIN AND PULL TAPE"/>
    <s v="AC1"/>
    <n v="1"/>
    <n v="1"/>
    <n v="40"/>
    <n v="40"/>
    <n v="1.44"/>
    <s v="NVA"/>
    <s v="Taking off"/>
    <m/>
    <m/>
    <m/>
    <m/>
    <m/>
    <m/>
    <m/>
    <m/>
  </r>
  <r>
    <n v="211"/>
    <x v="0"/>
    <x v="0"/>
    <x v="13"/>
    <x v="13"/>
    <m/>
    <m/>
    <s v="WALK TO FRONT SIDE FRAME ASSY"/>
    <s v="KA"/>
    <n v="1"/>
    <n v="2"/>
    <n v="25"/>
    <n v="50"/>
    <n v="1.7999999999999998"/>
    <s v="NVA"/>
    <s v="Walking"/>
    <m/>
    <m/>
    <m/>
    <m/>
    <m/>
    <m/>
    <m/>
    <m/>
  </r>
  <r>
    <n v="212"/>
    <x v="0"/>
    <x v="0"/>
    <x v="13"/>
    <x v="13"/>
    <m/>
    <m/>
    <s v="APPLY TAPE ON AXLE ASSY"/>
    <s v="PB1"/>
    <n v="1"/>
    <n v="1"/>
    <n v="20"/>
    <n v="20"/>
    <n v="0.72"/>
    <s v="NVA"/>
    <s v="Tentative placement"/>
    <m/>
    <m/>
    <m/>
    <m/>
    <m/>
    <m/>
    <m/>
    <m/>
  </r>
  <r>
    <n v="213"/>
    <x v="0"/>
    <x v="0"/>
    <x v="13"/>
    <x v="13"/>
    <m/>
    <m/>
    <s v="SECURE TAPE ON AXLE ASSY"/>
    <s v="ZB1"/>
    <n v="1"/>
    <n v="3"/>
    <n v="10"/>
    <n v="30"/>
    <n v="1.0799999999999998"/>
    <s v="NVA"/>
    <s v="Tentative placement"/>
    <m/>
    <m/>
    <m/>
    <m/>
    <m/>
    <m/>
    <m/>
    <m/>
  </r>
  <r>
    <n v="214"/>
    <x v="0"/>
    <x v="0"/>
    <x v="14"/>
    <x v="14"/>
    <s v="STATION4CAM1"/>
    <s v="(4.23-4.56)"/>
    <s v="WALK TO FRAME ASSY CART"/>
    <s v="KA"/>
    <n v="1"/>
    <n v="1"/>
    <n v="25"/>
    <n v="25"/>
    <n v="0.89999999999999991"/>
    <s v="NVA"/>
    <s v="Walking"/>
    <m/>
    <m/>
    <m/>
    <m/>
    <m/>
    <m/>
    <m/>
    <s v="(4.07-4.23) close prepare parts"/>
  </r>
  <r>
    <n v="215"/>
    <x v="0"/>
    <x v="0"/>
    <x v="14"/>
    <x v="14"/>
    <m/>
    <m/>
    <s v="WAIT FOR FRAME ASSY CART ROTATION"/>
    <s v="PT"/>
    <n v="1"/>
    <n v="3"/>
    <n v="27.8"/>
    <n v="83.4"/>
    <n v="3.0024000000000002"/>
    <s v="NVA"/>
    <s v="Waiting"/>
    <m/>
    <m/>
    <m/>
    <m/>
    <m/>
    <m/>
    <m/>
    <m/>
  </r>
  <r>
    <n v="216"/>
    <x v="0"/>
    <x v="0"/>
    <x v="14"/>
    <x v="14"/>
    <m/>
    <m/>
    <s v="OBTAIN AND REMOVE (2) LOCK PINS FROM LOCK"/>
    <s v="AC1"/>
    <n v="2"/>
    <n v="1"/>
    <n v="40"/>
    <n v="80"/>
    <n v="2.88"/>
    <s v="NVA"/>
    <s v="Transporting"/>
    <m/>
    <m/>
    <m/>
    <m/>
    <m/>
    <m/>
    <m/>
    <m/>
  </r>
  <r>
    <n v="217"/>
    <x v="0"/>
    <x v="0"/>
    <x v="14"/>
    <x v="14"/>
    <m/>
    <m/>
    <s v="REMOVE (2) LOCKS FROM FRAME ASSY"/>
    <s v="AA1"/>
    <n v="2"/>
    <n v="1"/>
    <n v="20"/>
    <n v="40"/>
    <n v="1.44"/>
    <s v="NVA"/>
    <s v="Transporting"/>
    <m/>
    <m/>
    <m/>
    <m/>
    <m/>
    <m/>
    <m/>
    <m/>
  </r>
  <r>
    <n v="218"/>
    <x v="0"/>
    <x v="0"/>
    <x v="14"/>
    <x v="14"/>
    <m/>
    <m/>
    <s v="INSERT (2) LOCK PINS TO LOCKS &amp; ASIDE LOCKS"/>
    <s v="PC1"/>
    <n v="2"/>
    <n v="1"/>
    <n v="30"/>
    <n v="60"/>
    <n v="2.1599999999999997"/>
    <s v="NVA"/>
    <s v="Transporting"/>
    <m/>
    <m/>
    <m/>
    <m/>
    <m/>
    <m/>
    <m/>
    <m/>
  </r>
  <r>
    <n v="219"/>
    <x v="0"/>
    <x v="0"/>
    <x v="14"/>
    <x v="14"/>
    <m/>
    <m/>
    <s v="WALK TO HOIST"/>
    <s v="KA"/>
    <n v="1"/>
    <n v="2"/>
    <n v="25"/>
    <n v="50"/>
    <n v="1.7999999999999998"/>
    <s v="NVA"/>
    <s v="Walking"/>
    <m/>
    <m/>
    <m/>
    <m/>
    <m/>
    <m/>
    <m/>
    <m/>
  </r>
  <r>
    <n v="220"/>
    <x v="0"/>
    <x v="0"/>
    <x v="14"/>
    <x v="14"/>
    <m/>
    <m/>
    <s v="OBTAIN HOIST PENDANT &amp; HOIST"/>
    <s v="AH1"/>
    <n v="2"/>
    <n v="1"/>
    <n v="25"/>
    <n v="50"/>
    <n v="1.7999999999999998"/>
    <s v="NVA"/>
    <s v="Transporting"/>
    <m/>
    <m/>
    <m/>
    <m/>
    <m/>
    <m/>
    <m/>
    <m/>
  </r>
  <r>
    <n v="221"/>
    <x v="0"/>
    <x v="0"/>
    <x v="14"/>
    <x v="14"/>
    <m/>
    <m/>
    <s v="MOVE HOIST TO FRAME ASSY"/>
    <s v="KA"/>
    <n v="1"/>
    <n v="2"/>
    <n v="25"/>
    <n v="50"/>
    <n v="1.7999999999999998"/>
    <s v="NVA"/>
    <s v="Transporting"/>
    <m/>
    <m/>
    <m/>
    <m/>
    <m/>
    <m/>
    <m/>
    <m/>
  </r>
  <r>
    <n v="222"/>
    <x v="0"/>
    <x v="0"/>
    <x v="14"/>
    <x v="14"/>
    <m/>
    <m/>
    <s v="OBTAIN AND PASS HOIST HOOKS TO OTHER OPERATOR"/>
    <s v="AA2"/>
    <n v="1"/>
    <n v="1"/>
    <n v="35"/>
    <n v="35"/>
    <n v="1.26"/>
    <s v="NVA"/>
    <s v="Transporting"/>
    <m/>
    <m/>
    <m/>
    <m/>
    <m/>
    <m/>
    <m/>
    <m/>
  </r>
  <r>
    <n v="223"/>
    <x v="0"/>
    <x v="0"/>
    <x v="14"/>
    <x v="14"/>
    <m/>
    <m/>
    <s v="WAIT FOR UNCOIL HOIST CHAIN"/>
    <s v="PT"/>
    <n v="1"/>
    <n v="5"/>
    <n v="27.8"/>
    <n v="139"/>
    <n v="5.0039999999999996"/>
    <s v="NVA"/>
    <s v="Waiting"/>
    <m/>
    <m/>
    <m/>
    <m/>
    <m/>
    <m/>
    <m/>
    <m/>
  </r>
  <r>
    <n v="224"/>
    <x v="0"/>
    <x v="0"/>
    <x v="14"/>
    <x v="14"/>
    <m/>
    <m/>
    <s v="OBTAIN AND CONNECT HOIST CHAINS TO FRAME ASSY"/>
    <s v="AB2"/>
    <n v="2"/>
    <n v="1"/>
    <n v="45"/>
    <n v="90"/>
    <n v="3.2399999999999998"/>
    <s v="NVA"/>
    <s v="Transporting"/>
    <m/>
    <m/>
    <m/>
    <m/>
    <m/>
    <m/>
    <m/>
    <m/>
  </r>
  <r>
    <n v="225"/>
    <x v="0"/>
    <x v="0"/>
    <x v="14"/>
    <x v="14"/>
    <m/>
    <m/>
    <s v="INTERMEDIATE WALK"/>
    <s v="KA"/>
    <n v="1"/>
    <n v="1"/>
    <n v="25"/>
    <n v="25"/>
    <n v="0.89999999999999991"/>
    <s v="NVA"/>
    <s v="Walking"/>
    <m/>
    <m/>
    <m/>
    <m/>
    <m/>
    <m/>
    <m/>
    <m/>
  </r>
  <r>
    <n v="226"/>
    <x v="0"/>
    <x v="0"/>
    <x v="14"/>
    <x v="14"/>
    <m/>
    <m/>
    <s v="OPERATE HOIST PENDANT TO LIFT FRAME ASSY"/>
    <s v="BA1"/>
    <n v="1"/>
    <n v="1"/>
    <n v="10"/>
    <n v="10"/>
    <n v="0.36"/>
    <s v="NVA"/>
    <s v="Transporting"/>
    <m/>
    <m/>
    <m/>
    <m/>
    <m/>
    <m/>
    <m/>
    <m/>
  </r>
  <r>
    <n v="227"/>
    <x v="0"/>
    <x v="0"/>
    <x v="14"/>
    <x v="14"/>
    <m/>
    <m/>
    <s v="LIFT FRAME ASSY FROM CART USING HOIST"/>
    <s v="PT"/>
    <n v="1"/>
    <n v="2"/>
    <n v="27.8"/>
    <n v="55.6"/>
    <n v="2.0015999999999998"/>
    <s v="NVA"/>
    <s v="Transporting"/>
    <m/>
    <m/>
    <m/>
    <m/>
    <m/>
    <m/>
    <m/>
    <m/>
  </r>
  <r>
    <n v="228"/>
    <x v="0"/>
    <x v="0"/>
    <x v="14"/>
    <x v="14"/>
    <s v="STATION4CAM1"/>
    <s v="(5.15-5.34)"/>
    <s v="TRANSPORT AND PLACE FRAME ASSY ON CONVEYOR USING HOIST"/>
    <s v="PT"/>
    <n v="1"/>
    <n v="10"/>
    <n v="27.8"/>
    <n v="278"/>
    <n v="10.007999999999999"/>
    <s v="NVA"/>
    <s v="Transporting"/>
    <m/>
    <m/>
    <m/>
    <m/>
    <m/>
    <m/>
    <m/>
    <s v="(4.56-5.15) close prepare parts"/>
  </r>
  <r>
    <n v="229"/>
    <x v="0"/>
    <x v="0"/>
    <x v="14"/>
    <x v="14"/>
    <m/>
    <m/>
    <s v="OPERATE HOIST PENDANT TO LOWER HOIST"/>
    <s v="BA1"/>
    <n v="1"/>
    <n v="1"/>
    <n v="10"/>
    <n v="10"/>
    <n v="0.36"/>
    <s v="NVA"/>
    <s v="Transporting"/>
    <m/>
    <m/>
    <m/>
    <m/>
    <m/>
    <m/>
    <m/>
    <m/>
  </r>
  <r>
    <n v="230"/>
    <x v="0"/>
    <x v="0"/>
    <x v="14"/>
    <x v="14"/>
    <m/>
    <m/>
    <s v="OBTAIN AND REMOVE HOIST CHAINS FROM RH SIDE FRAME ASSY"/>
    <s v="AA1"/>
    <n v="2"/>
    <n v="1"/>
    <n v="20"/>
    <n v="40"/>
    <n v="1.44"/>
    <s v="NVA"/>
    <s v="Transporting"/>
    <m/>
    <m/>
    <m/>
    <m/>
    <m/>
    <m/>
    <m/>
    <m/>
  </r>
  <r>
    <n v="231"/>
    <x v="0"/>
    <x v="0"/>
    <x v="14"/>
    <x v="14"/>
    <m/>
    <m/>
    <s v="OBTAIN AND REMOVE HOIST CHAINS FROM LH SIDE FRAME ASSY"/>
    <s v="AA2"/>
    <n v="2"/>
    <n v="1"/>
    <n v="35"/>
    <n v="70"/>
    <n v="2.52"/>
    <s v="NVA"/>
    <s v="Transporting"/>
    <m/>
    <m/>
    <m/>
    <m/>
    <m/>
    <m/>
    <m/>
    <m/>
  </r>
  <r>
    <n v="232"/>
    <x v="0"/>
    <x v="0"/>
    <x v="14"/>
    <x v="14"/>
    <m/>
    <m/>
    <s v="MOVE EMPTY HOIST ASIDE"/>
    <s v="KA"/>
    <n v="1"/>
    <n v="3"/>
    <n v="25"/>
    <n v="75"/>
    <n v="2.6999999999999997"/>
    <s v="NVA"/>
    <s v="Transporting"/>
    <m/>
    <m/>
    <m/>
    <m/>
    <m/>
    <m/>
    <m/>
    <m/>
  </r>
  <r>
    <n v="233"/>
    <x v="0"/>
    <x v="0"/>
    <x v="14"/>
    <x v="14"/>
    <m/>
    <m/>
    <s v="PLACE HOIST AND HOIST PENDANT ON TOOL HOLDER"/>
    <s v="PB1"/>
    <n v="2"/>
    <n v="1"/>
    <n v="20"/>
    <n v="40"/>
    <n v="1.44"/>
    <s v="NVA"/>
    <s v="Transporting"/>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D22F034-F19D-4FCB-A253-717C2BE44ED1}"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4" firstHeaderRow="1" firstDataRow="1" firstDataCol="1"/>
  <pivotFields count="24">
    <pivotField showAll="0"/>
    <pivotField showAll="0"/>
    <pivotField showAll="0"/>
    <pivotField axis="axisRow" showAll="0">
      <items count="16">
        <item x="0"/>
        <item x="1"/>
        <item x="2"/>
        <item x="3"/>
        <item x="4"/>
        <item x="5"/>
        <item x="6"/>
        <item x="7"/>
        <item x="8"/>
        <item x="9"/>
        <item x="10"/>
        <item x="11"/>
        <item x="12"/>
        <item x="13"/>
        <item x="14"/>
        <item t="default"/>
      </items>
    </pivotField>
    <pivotField axis="axisRow" showAll="0">
      <items count="18">
        <item x="13"/>
        <item x="10"/>
        <item x="4"/>
        <item x="7"/>
        <item x="9"/>
        <item x="11"/>
        <item m="1" x="15"/>
        <item x="6"/>
        <item m="1" x="16"/>
        <item x="0"/>
        <item x="2"/>
        <item x="12"/>
        <item x="1"/>
        <item x="5"/>
        <item x="14"/>
        <item x="3"/>
        <item x="8"/>
        <item t="default"/>
      </items>
    </pivotField>
    <pivotField showAll="0"/>
    <pivotField showAll="0"/>
    <pivotField showAll="0"/>
    <pivotField showAll="0"/>
    <pivotField showAll="0"/>
    <pivotField showAll="0"/>
    <pivotField showAll="0"/>
    <pivotField showAll="0"/>
    <pivotField dataField="1" numFmtId="2" showAll="0"/>
    <pivotField showAll="0"/>
    <pivotField showAll="0"/>
    <pivotField showAll="0"/>
    <pivotField showAll="0"/>
    <pivotField showAll="0"/>
    <pivotField showAll="0"/>
    <pivotField showAll="0"/>
    <pivotField showAll="0"/>
    <pivotField showAll="0"/>
    <pivotField showAll="0"/>
  </pivotFields>
  <rowFields count="2">
    <field x="3"/>
    <field x="4"/>
  </rowFields>
  <rowItems count="31">
    <i>
      <x/>
    </i>
    <i r="1">
      <x v="9"/>
    </i>
    <i>
      <x v="1"/>
    </i>
    <i r="1">
      <x v="12"/>
    </i>
    <i>
      <x v="2"/>
    </i>
    <i r="1">
      <x v="10"/>
    </i>
    <i>
      <x v="3"/>
    </i>
    <i r="1">
      <x v="15"/>
    </i>
    <i>
      <x v="4"/>
    </i>
    <i r="1">
      <x v="2"/>
    </i>
    <i>
      <x v="5"/>
    </i>
    <i r="1">
      <x v="13"/>
    </i>
    <i>
      <x v="6"/>
    </i>
    <i r="1">
      <x v="7"/>
    </i>
    <i>
      <x v="7"/>
    </i>
    <i r="1">
      <x v="3"/>
    </i>
    <i>
      <x v="8"/>
    </i>
    <i r="1">
      <x v="16"/>
    </i>
    <i>
      <x v="9"/>
    </i>
    <i r="1">
      <x v="4"/>
    </i>
    <i>
      <x v="10"/>
    </i>
    <i r="1">
      <x v="1"/>
    </i>
    <i>
      <x v="11"/>
    </i>
    <i r="1">
      <x v="5"/>
    </i>
    <i>
      <x v="12"/>
    </i>
    <i r="1">
      <x v="11"/>
    </i>
    <i>
      <x v="13"/>
    </i>
    <i r="1">
      <x/>
    </i>
    <i>
      <x v="14"/>
    </i>
    <i r="1">
      <x v="14"/>
    </i>
    <i t="grand">
      <x/>
    </i>
  </rowItems>
  <colItems count="1">
    <i/>
  </colItems>
  <dataFields count="1">
    <dataField name="Sum of Total time in sec"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mailto:CL@5" TargetMode="External"/><Relationship Id="rId2" Type="http://schemas.openxmlformats.org/officeDocument/2006/relationships/hyperlink" Target="mailto:CL@5" TargetMode="External"/><Relationship Id="rId1" Type="http://schemas.openxmlformats.org/officeDocument/2006/relationships/hyperlink" Target="mailto:CL@5" TargetMode="External"/><Relationship Id="rId4"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P82"/>
  <sheetViews>
    <sheetView showGridLines="0" topLeftCell="N1" zoomScale="72" zoomScaleNormal="95" workbookViewId="0">
      <selection activeCell="Z8" sqref="Z8"/>
    </sheetView>
  </sheetViews>
  <sheetFormatPr defaultColWidth="8.77734375" defaultRowHeight="14.4" outlineLevelRow="1" x14ac:dyDescent="0.3"/>
  <cols>
    <col min="1" max="1" width="3.77734375" style="5" customWidth="1"/>
    <col min="2" max="3" width="11.5546875" style="1" customWidth="1"/>
    <col min="4" max="5" width="11.5546875" style="5" customWidth="1"/>
    <col min="6" max="6" width="162.6640625" style="77" customWidth="1"/>
    <col min="7" max="12" width="13.21875" style="78" customWidth="1"/>
    <col min="13" max="13" width="1.77734375" style="144" customWidth="1"/>
    <col min="14" max="14" width="13.21875" style="144" customWidth="1"/>
    <col min="15" max="15" width="13.21875" style="78" customWidth="1"/>
    <col min="16" max="16" width="13.21875" style="153" customWidth="1"/>
    <col min="17" max="19" width="13.21875" style="144" customWidth="1"/>
    <col min="20" max="20" width="13.21875" style="158" customWidth="1"/>
    <col min="21" max="21" width="21.77734375" style="78" customWidth="1"/>
    <col min="22" max="29" width="11.77734375" style="5" customWidth="1"/>
    <col min="30" max="30" width="0.77734375" style="5" customWidth="1"/>
    <col min="31" max="38" width="11.77734375" style="5" customWidth="1"/>
    <col min="39" max="16384" width="8.77734375" style="5"/>
  </cols>
  <sheetData>
    <row r="1" spans="2:42" ht="31.2" customHeight="1" x14ac:dyDescent="0.3">
      <c r="B1" s="343" t="s">
        <v>0</v>
      </c>
      <c r="C1" s="344"/>
      <c r="D1" s="344"/>
      <c r="E1" s="344"/>
      <c r="F1" s="345"/>
      <c r="G1" s="355" t="s">
        <v>1</v>
      </c>
      <c r="H1" s="355" t="s">
        <v>2</v>
      </c>
      <c r="I1" s="355" t="s">
        <v>3</v>
      </c>
      <c r="J1" s="355" t="s">
        <v>4</v>
      </c>
      <c r="K1" s="355" t="s">
        <v>5</v>
      </c>
      <c r="L1" s="355" t="s">
        <v>6</v>
      </c>
      <c r="M1"/>
      <c r="N1" s="358" t="s">
        <v>7</v>
      </c>
      <c r="O1" s="355" t="s">
        <v>8</v>
      </c>
      <c r="P1" s="355" t="s">
        <v>9</v>
      </c>
      <c r="Q1" s="355" t="s">
        <v>10</v>
      </c>
      <c r="R1" s="355" t="s">
        <v>11</v>
      </c>
      <c r="S1" s="355" t="s">
        <v>12</v>
      </c>
      <c r="T1" s="355" t="s">
        <v>13</v>
      </c>
      <c r="U1" s="352" t="s">
        <v>14</v>
      </c>
      <c r="AE1" s="166"/>
      <c r="AF1" s="167"/>
      <c r="AG1" s="167"/>
      <c r="AH1" s="167"/>
      <c r="AI1" s="167"/>
      <c r="AJ1" s="167"/>
      <c r="AK1" s="167"/>
      <c r="AL1" s="168"/>
    </row>
    <row r="2" spans="2:42" ht="31.2" customHeight="1" thickBot="1" x14ac:dyDescent="0.35">
      <c r="B2" s="346"/>
      <c r="C2" s="347"/>
      <c r="D2" s="347"/>
      <c r="E2" s="347"/>
      <c r="F2" s="348"/>
      <c r="G2" s="356"/>
      <c r="H2" s="356"/>
      <c r="I2" s="356"/>
      <c r="J2" s="356"/>
      <c r="K2" s="356"/>
      <c r="L2" s="356"/>
      <c r="M2"/>
      <c r="N2" s="359"/>
      <c r="O2" s="356"/>
      <c r="P2" s="356"/>
      <c r="Q2" s="356"/>
      <c r="R2" s="356"/>
      <c r="S2" s="356"/>
      <c r="T2" s="356"/>
      <c r="U2" s="353"/>
      <c r="W2" s="362" t="s">
        <v>15</v>
      </c>
      <c r="X2" s="362"/>
      <c r="Y2" s="362"/>
      <c r="AA2" s="360" t="s">
        <v>16</v>
      </c>
      <c r="AB2" s="361"/>
      <c r="AE2" s="169"/>
      <c r="AF2" s="338" t="s">
        <v>15</v>
      </c>
      <c r="AG2" s="338"/>
      <c r="AH2" s="338"/>
      <c r="AI2" s="170"/>
      <c r="AJ2" s="339" t="s">
        <v>17</v>
      </c>
      <c r="AK2" s="340"/>
      <c r="AL2" s="171"/>
    </row>
    <row r="3" spans="2:42" ht="31.2" customHeight="1" thickBot="1" x14ac:dyDescent="0.35">
      <c r="B3" s="350" t="s">
        <v>18</v>
      </c>
      <c r="C3" s="349" t="s">
        <v>19</v>
      </c>
      <c r="D3" s="349" t="s">
        <v>20</v>
      </c>
      <c r="E3" s="349" t="s">
        <v>21</v>
      </c>
      <c r="F3" s="341" t="s">
        <v>22</v>
      </c>
      <c r="G3" s="356"/>
      <c r="H3" s="357"/>
      <c r="I3" s="356"/>
      <c r="J3" s="356"/>
      <c r="K3" s="356"/>
      <c r="L3" s="357"/>
      <c r="M3" s="150"/>
      <c r="N3" s="359"/>
      <c r="O3" s="357"/>
      <c r="P3" s="357"/>
      <c r="Q3" s="356"/>
      <c r="R3" s="356"/>
      <c r="S3" s="356"/>
      <c r="T3" s="356"/>
      <c r="U3" s="353"/>
      <c r="W3" s="362"/>
      <c r="X3" s="362"/>
      <c r="Y3" s="362"/>
      <c r="Z3" s="161" t="s">
        <v>23</v>
      </c>
      <c r="AA3" s="154"/>
      <c r="AB3" s="154"/>
      <c r="AC3" s="154"/>
      <c r="AE3" s="169"/>
      <c r="AF3" s="338"/>
      <c r="AG3" s="338"/>
      <c r="AH3" s="338"/>
      <c r="AI3" s="161" t="s">
        <v>23</v>
      </c>
      <c r="AJ3" s="172"/>
      <c r="AK3" s="172"/>
      <c r="AL3" s="173"/>
    </row>
    <row r="4" spans="2:42" ht="31.2" customHeight="1" thickBot="1" x14ac:dyDescent="0.35">
      <c r="B4" s="351"/>
      <c r="C4" s="341"/>
      <c r="D4" s="341"/>
      <c r="E4" s="341"/>
      <c r="F4" s="342"/>
      <c r="G4" s="264" t="e">
        <f ca="1">SUM(G5:G99)</f>
        <v>#REF!</v>
      </c>
      <c r="H4" s="264" t="e">
        <f ca="1">SUM(H5:H99)</f>
        <v>#REF!</v>
      </c>
      <c r="I4" s="265" t="e">
        <f>SUM(I5:I99)</f>
        <v>#REF!</v>
      </c>
      <c r="J4" s="266" t="e">
        <f>SUM(J5:J99)</f>
        <v>#REF!</v>
      </c>
      <c r="K4" s="267" t="e">
        <f>SUM(K5:K99)</f>
        <v>#REF!</v>
      </c>
      <c r="L4" s="264" t="e">
        <f ca="1">SUM(I4:K4)-G4</f>
        <v>#REF!</v>
      </c>
      <c r="M4" s="151"/>
      <c r="N4" s="268">
        <f>SUM(N5:N99)</f>
        <v>2103.0000000000005</v>
      </c>
      <c r="O4" s="269">
        <f>SUM(O5:O99)</f>
        <v>0</v>
      </c>
      <c r="P4" s="269">
        <f>SUM(P5:P99)</f>
        <v>0</v>
      </c>
      <c r="Q4" s="270">
        <f>SUM(Q5:Q99)</f>
        <v>2103.0000000000005</v>
      </c>
      <c r="R4" s="271" t="e">
        <f t="shared" ref="R4:R17" ca="1" si="0">G4</f>
        <v>#REF!</v>
      </c>
      <c r="S4" s="271" t="e">
        <f ca="1">SUM(S5:S99)</f>
        <v>#REF!</v>
      </c>
      <c r="T4" s="271" t="e">
        <f ca="1">SUM(T5:T99)</f>
        <v>#REF!</v>
      </c>
      <c r="U4" s="354"/>
      <c r="W4" s="154"/>
      <c r="X4" s="154"/>
      <c r="Z4" s="162">
        <f>N4</f>
        <v>2103.0000000000005</v>
      </c>
      <c r="AA4" s="154"/>
      <c r="AB4" s="154"/>
      <c r="AC4" s="154"/>
      <c r="AE4" s="169"/>
      <c r="AF4" s="172"/>
      <c r="AG4" s="172"/>
      <c r="AH4" s="170"/>
      <c r="AI4" s="174">
        <f>Z4/60</f>
        <v>35.050000000000004</v>
      </c>
      <c r="AJ4" s="172"/>
      <c r="AK4" s="172"/>
      <c r="AL4" s="173"/>
    </row>
    <row r="5" spans="2:42" ht="40.049999999999997" customHeight="1" x14ac:dyDescent="0.3">
      <c r="B5" s="261"/>
      <c r="C5" s="149"/>
      <c r="D5" s="12"/>
      <c r="E5">
        <v>1</v>
      </c>
      <c r="F5" t="s">
        <v>889</v>
      </c>
      <c r="G5" s="145" t="e">
        <f ca="1">+SUMIF('SOS_ERGO - AS-IS'!$E:$P,$F5,'SOS_ERGO - AS-IS'!$P:$P)</f>
        <v>#REF!</v>
      </c>
      <c r="H5" s="2" t="e">
        <f t="shared" ref="H5:H17" ca="1" si="1">G5/60</f>
        <v>#REF!</v>
      </c>
      <c r="I5" s="146">
        <f>SUMIFS('SOS_ERGO - AS-IS'!P:P,'SOS_ERGO - AS-IS'!R:R,"NVA",'SOS_ERGO - AS-IS'!E:E,'Activity Summary'!F5)</f>
        <v>29.159999999999997</v>
      </c>
      <c r="J5" s="147">
        <f>SUMIFS('SOS_ERGO - AS-IS'!P:P,'SOS_ERGO - AS-IS'!R:R,"SVA",'SOS_ERGO - AS-IS'!E:E,'Activity Summary'!F5)</f>
        <v>0</v>
      </c>
      <c r="K5" s="148">
        <f>SUMIFS('SOS_ERGO - AS-IS'!P:P,'SOS_ERGO - AS-IS'!R:R,"VA",'SOS_ERGO - AS-IS'!E:E,'Activity Summary'!F5)</f>
        <v>0</v>
      </c>
      <c r="L5" s="2" t="e">
        <f ca="1">SUM(I5:K5)-G5</f>
        <v>#REF!</v>
      </c>
      <c r="M5" s="2"/>
      <c r="N5" s="145">
        <f>SUMIFS('SOS_ERGO - AS-IS'!I:I,'SOS_ERGO - AS-IS'!E:E,'Activity Summary'!F5)*1440*60</f>
        <v>70</v>
      </c>
      <c r="O5" s="152">
        <f>SUMIFS('SOS_ERGO - AS-IS'!I:I,'SOS_ERGO - AS-IS'!K:K,"RWK",'SOS_ERGO - AS-IS'!E:E,F5)*1440*60</f>
        <v>0</v>
      </c>
      <c r="P5" s="152">
        <f>SUMIFS('SOS_ERGO - AS-IS'!I:I,'SOS_ERGO - AS-IS'!K:K,"DUP",'SOS_ERGO - AS-IS'!E:E,F5)*1440*60</f>
        <v>0</v>
      </c>
      <c r="Q5" s="145">
        <f>SUMIFS('SOS_ERGO - AS-IS'!I:I,'SOS_ERGO - AS-IS'!E:E,'Activity Summary'!F5)*1440*60-O5-P5</f>
        <v>70</v>
      </c>
      <c r="R5" s="145" t="e">
        <f t="shared" ca="1" si="0"/>
        <v>#REF!</v>
      </c>
      <c r="S5" s="2" t="e">
        <f t="shared" ref="S5:S17" ca="1" si="2">Q5-G5</f>
        <v>#REF!</v>
      </c>
      <c r="T5" s="272" t="e">
        <f t="shared" ref="T5:T14" ca="1" si="3">S5-(P5+O5)</f>
        <v>#REF!</v>
      </c>
      <c r="U5" s="262"/>
      <c r="W5" s="155"/>
      <c r="X5" s="155"/>
      <c r="Y5" s="155"/>
      <c r="Z5" s="155"/>
      <c r="AA5" s="155"/>
      <c r="AB5" s="155"/>
      <c r="AC5" s="155"/>
      <c r="AE5" s="169"/>
      <c r="AF5" s="175"/>
      <c r="AG5" s="175"/>
      <c r="AH5" s="175"/>
      <c r="AI5" s="175"/>
      <c r="AJ5" s="175"/>
      <c r="AK5" s="175"/>
      <c r="AL5" s="176"/>
    </row>
    <row r="6" spans="2:42" ht="40.049999999999997" customHeight="1" thickBot="1" x14ac:dyDescent="0.35">
      <c r="B6" s="261"/>
      <c r="C6" s="149"/>
      <c r="D6" s="12"/>
      <c r="E6">
        <v>2</v>
      </c>
      <c r="F6" t="s">
        <v>828</v>
      </c>
      <c r="G6" s="145" t="e">
        <f ca="1">+SUMIF('SOS_ERGO - AS-IS'!$E:$P,$F6,'SOS_ERGO - AS-IS'!$P:$P)</f>
        <v>#REF!</v>
      </c>
      <c r="H6" s="2" t="e">
        <f t="shared" ref="H6" ca="1" si="4">G6/60</f>
        <v>#REF!</v>
      </c>
      <c r="I6" s="146" t="e">
        <f>SUMIFS('SOS_ERGO - AS-IS'!P:P,'SOS_ERGO - AS-IS'!R:R,"NVA",'SOS_ERGO - AS-IS'!E:E,'Activity Summary'!F6)</f>
        <v>#REF!</v>
      </c>
      <c r="J6" s="147">
        <f>SUMIFS('SOS_ERGO - AS-IS'!P:P,'SOS_ERGO - AS-IS'!R:R,"SVA",'SOS_ERGO - AS-IS'!E:E,'Activity Summary'!F6)</f>
        <v>0</v>
      </c>
      <c r="K6" s="148">
        <f>SUMIFS('SOS_ERGO - AS-IS'!P:P,'SOS_ERGO - AS-IS'!R:R,"VA",'SOS_ERGO - AS-IS'!E:E,'Activity Summary'!F6)</f>
        <v>0</v>
      </c>
      <c r="L6" s="2" t="e">
        <f ca="1">SUM(I6:K6)-G6</f>
        <v>#REF!</v>
      </c>
      <c r="M6" s="2"/>
      <c r="N6" s="145">
        <f>SUMIFS('SOS_ERGO - AS-IS'!I:I,'SOS_ERGO - AS-IS'!E:E,'Activity Summary'!F6)*1440*60</f>
        <v>64.000000000000014</v>
      </c>
      <c r="O6" s="152">
        <f>SUMIFS('SOS_ERGO - AS-IS'!I:I,'SOS_ERGO - AS-IS'!K:K,"RWK",'SOS_ERGO - AS-IS'!E:E,F6)*1440*60</f>
        <v>0</v>
      </c>
      <c r="P6" s="152">
        <f>SUMIFS('SOS_ERGO - AS-IS'!I:I,'SOS_ERGO - AS-IS'!K:K,"DUP",'SOS_ERGO - AS-IS'!E:E,F6)*1440*60</f>
        <v>0</v>
      </c>
      <c r="Q6" s="145">
        <f>SUMIFS('SOS_ERGO - AS-IS'!I:I,'SOS_ERGO - AS-IS'!E:E,'Activity Summary'!F6)*1440*60-O6-P6</f>
        <v>64.000000000000014</v>
      </c>
      <c r="R6" s="145" t="e">
        <f t="shared" ref="R6" ca="1" si="5">G6</f>
        <v>#REF!</v>
      </c>
      <c r="S6" s="2" t="e">
        <f t="shared" ref="S6" ca="1" si="6">Q6-G6</f>
        <v>#REF!</v>
      </c>
      <c r="T6" s="272" t="e">
        <f t="shared" ref="T6" ca="1" si="7">S6-(P6+O6)</f>
        <v>#REF!</v>
      </c>
      <c r="U6" s="262"/>
      <c r="W6" s="155"/>
      <c r="X6" s="155"/>
      <c r="Y6" s="155"/>
      <c r="Z6" s="155"/>
      <c r="AA6" s="155"/>
      <c r="AB6" s="155"/>
      <c r="AC6" s="155"/>
      <c r="AE6" s="169"/>
      <c r="AF6" s="175"/>
      <c r="AG6" s="175"/>
      <c r="AH6" s="175"/>
      <c r="AI6" s="175"/>
      <c r="AJ6" s="175"/>
      <c r="AK6" s="175"/>
      <c r="AL6" s="176"/>
    </row>
    <row r="7" spans="2:42" ht="40.049999999999997" customHeight="1" thickBot="1" x14ac:dyDescent="0.35">
      <c r="B7" s="261"/>
      <c r="C7" s="149"/>
      <c r="D7" s="12"/>
      <c r="E7">
        <v>3</v>
      </c>
      <c r="F7" t="s">
        <v>829</v>
      </c>
      <c r="G7" s="145" t="e">
        <f ca="1">+SUMIF('SOS_ERGO - AS-IS'!$E:$P,$F7,'SOS_ERGO - AS-IS'!$P:$P)</f>
        <v>#REF!</v>
      </c>
      <c r="H7" s="2" t="e">
        <f t="shared" ca="1" si="1"/>
        <v>#REF!</v>
      </c>
      <c r="I7" s="146">
        <f>SUMIFS('SOS_ERGO - AS-IS'!P:P,'SOS_ERGO - AS-IS'!R:R,"NVA",'SOS_ERGO - AS-IS'!E:E,'Activity Summary'!F7)</f>
        <v>0</v>
      </c>
      <c r="J7" s="147">
        <f>SUMIFS('SOS_ERGO - AS-IS'!P:P,'SOS_ERGO - AS-IS'!R:R,"SVA",'SOS_ERGO - AS-IS'!E:E,'Activity Summary'!F7)</f>
        <v>0</v>
      </c>
      <c r="K7" s="148">
        <f>SUMIFS('SOS_ERGO - AS-IS'!P:P,'SOS_ERGO - AS-IS'!R:R,"VA",'SOS_ERGO - AS-IS'!E:E,'Activity Summary'!F7)</f>
        <v>0</v>
      </c>
      <c r="L7" s="2" t="e">
        <f t="shared" ref="L7:L17" ca="1" si="8">SUM(I7:K7)-G7</f>
        <v>#REF!</v>
      </c>
      <c r="M7" s="2"/>
      <c r="N7" s="145">
        <f>SUMIFS('SOS_ERGO - AS-IS'!I:I,'SOS_ERGO - AS-IS'!E:E,'Activity Summary'!F7)*1440*60</f>
        <v>19.999999999999972</v>
      </c>
      <c r="O7" s="152">
        <f>SUMIFS('SOS_ERGO - AS-IS'!I:I,'SOS_ERGO - AS-IS'!K:K,"RWK",'SOS_ERGO - AS-IS'!E:E,F7)*1440*60</f>
        <v>0</v>
      </c>
      <c r="P7" s="152">
        <f>SUMIFS('SOS_ERGO - AS-IS'!I:I,'SOS_ERGO - AS-IS'!K:K,"DUP",'SOS_ERGO - AS-IS'!E:E,F7)*1440*60</f>
        <v>0</v>
      </c>
      <c r="Q7" s="145">
        <f>SUMIFS('SOS_ERGO - AS-IS'!I:I,'SOS_ERGO - AS-IS'!E:E,'Activity Summary'!F7)*1440*60-O7-P7</f>
        <v>19.999999999999972</v>
      </c>
      <c r="R7" s="145" t="e">
        <f t="shared" ca="1" si="0"/>
        <v>#REF!</v>
      </c>
      <c r="S7" s="2" t="e">
        <f t="shared" ca="1" si="2"/>
        <v>#REF!</v>
      </c>
      <c r="T7" s="272" t="e">
        <f t="shared" ca="1" si="3"/>
        <v>#REF!</v>
      </c>
      <c r="U7" s="263"/>
      <c r="W7" s="155"/>
      <c r="X7" s="161" t="s">
        <v>24</v>
      </c>
      <c r="Y7" s="155"/>
      <c r="Z7" s="161" t="s">
        <v>25</v>
      </c>
      <c r="AA7" s="155"/>
      <c r="AB7" s="161" t="s">
        <v>26</v>
      </c>
      <c r="AC7" s="155"/>
      <c r="AE7" s="169"/>
      <c r="AF7" s="175"/>
      <c r="AG7" s="161" t="s">
        <v>24</v>
      </c>
      <c r="AH7" s="175"/>
      <c r="AI7" s="161" t="s">
        <v>25</v>
      </c>
      <c r="AJ7" s="175"/>
      <c r="AK7" s="161" t="s">
        <v>26</v>
      </c>
      <c r="AL7" s="176"/>
    </row>
    <row r="8" spans="2:42" ht="40.049999999999997" customHeight="1" thickBot="1" x14ac:dyDescent="0.35">
      <c r="B8" s="261"/>
      <c r="C8" s="149"/>
      <c r="D8" s="12"/>
      <c r="E8">
        <v>4</v>
      </c>
      <c r="F8" t="s">
        <v>830</v>
      </c>
      <c r="G8" s="145" t="e">
        <f ca="1">+SUMIF('SOS_ERGO - AS-IS'!$E:$P,$F8,'SOS_ERGO - AS-IS'!$P:$P)</f>
        <v>#REF!</v>
      </c>
      <c r="H8" s="2" t="e">
        <f t="shared" ca="1" si="1"/>
        <v>#REF!</v>
      </c>
      <c r="I8" s="146" t="e">
        <f>SUMIFS('SOS_ERGO - AS-IS'!P:P,'SOS_ERGO - AS-IS'!R:R,"NVA",'SOS_ERGO - AS-IS'!E:E,'Activity Summary'!F8)</f>
        <v>#REF!</v>
      </c>
      <c r="J8" s="147">
        <f>SUMIFS('SOS_ERGO - AS-IS'!P:P,'SOS_ERGO - AS-IS'!R:R,"SVA",'SOS_ERGO - AS-IS'!E:E,'Activity Summary'!F8)</f>
        <v>0</v>
      </c>
      <c r="K8" s="148" t="e">
        <f>SUMIFS('SOS_ERGO - AS-IS'!P:P,'SOS_ERGO - AS-IS'!R:R,"VA",'SOS_ERGO - AS-IS'!E:E,'Activity Summary'!F8)</f>
        <v>#REF!</v>
      </c>
      <c r="L8" s="2" t="e">
        <f t="shared" ca="1" si="8"/>
        <v>#REF!</v>
      </c>
      <c r="M8" s="2"/>
      <c r="N8" s="145">
        <f>SUMIFS('SOS_ERGO - AS-IS'!I:I,'SOS_ERGO - AS-IS'!E:E,'Activity Summary'!F8)*1440*60</f>
        <v>210.99999999999997</v>
      </c>
      <c r="O8" s="152">
        <f>SUMIFS('SOS_ERGO - AS-IS'!I:I,'SOS_ERGO - AS-IS'!K:K,"RWK",'SOS_ERGO - AS-IS'!E:E,F8)*1440*60</f>
        <v>0</v>
      </c>
      <c r="P8" s="152">
        <f>SUMIFS('SOS_ERGO - AS-IS'!I:I,'SOS_ERGO - AS-IS'!K:K,"DUP",'SOS_ERGO - AS-IS'!E:E,F8)*1440*60</f>
        <v>0</v>
      </c>
      <c r="Q8" s="145">
        <f>SUMIFS('SOS_ERGO - AS-IS'!I:I,'SOS_ERGO - AS-IS'!E:E,'Activity Summary'!F8)*1440*60-O8-P8</f>
        <v>210.99999999999997</v>
      </c>
      <c r="R8" s="145" t="e">
        <f t="shared" ca="1" si="0"/>
        <v>#REF!</v>
      </c>
      <c r="S8" s="2" t="e">
        <f t="shared" ca="1" si="2"/>
        <v>#REF!</v>
      </c>
      <c r="T8" s="272" t="e">
        <f t="shared" ca="1" si="3"/>
        <v>#REF!</v>
      </c>
      <c r="U8" s="263"/>
      <c r="W8" s="155"/>
      <c r="X8" s="162">
        <f>O4</f>
        <v>0</v>
      </c>
      <c r="Y8" s="155"/>
      <c r="Z8" s="162">
        <f>Q4</f>
        <v>2103.0000000000005</v>
      </c>
      <c r="AA8" s="155"/>
      <c r="AB8" s="162">
        <f>P4</f>
        <v>0</v>
      </c>
      <c r="AC8" s="155"/>
      <c r="AE8" s="169"/>
      <c r="AF8" s="175"/>
      <c r="AG8" s="174">
        <f>X8/60</f>
        <v>0</v>
      </c>
      <c r="AH8" s="175"/>
      <c r="AI8" s="174">
        <f>Z8/60</f>
        <v>35.050000000000004</v>
      </c>
      <c r="AJ8" s="175"/>
      <c r="AK8" s="174">
        <f>AB8/60</f>
        <v>0</v>
      </c>
      <c r="AL8" s="176"/>
    </row>
    <row r="9" spans="2:42" ht="40.049999999999997" customHeight="1" thickBot="1" x14ac:dyDescent="0.35">
      <c r="B9" s="261"/>
      <c r="C9" s="149"/>
      <c r="D9" s="12"/>
      <c r="E9">
        <v>5</v>
      </c>
      <c r="F9" t="s">
        <v>831</v>
      </c>
      <c r="G9" s="145" t="e">
        <f ca="1">+SUMIF('SOS_ERGO - AS-IS'!$E:$P,$F9,'SOS_ERGO - AS-IS'!$P:$P)</f>
        <v>#REF!</v>
      </c>
      <c r="H9" s="2" t="e">
        <f t="shared" ca="1" si="1"/>
        <v>#REF!</v>
      </c>
      <c r="I9" s="146">
        <f>SUMIFS('SOS_ERGO - AS-IS'!P:P,'SOS_ERGO - AS-IS'!R:R,"NVA",'SOS_ERGO - AS-IS'!E:E,'Activity Summary'!F9)</f>
        <v>0</v>
      </c>
      <c r="J9" s="147">
        <f>SUMIFS('SOS_ERGO - AS-IS'!P:P,'SOS_ERGO - AS-IS'!R:R,"SVA",'SOS_ERGO - AS-IS'!E:E,'Activity Summary'!F9)</f>
        <v>0</v>
      </c>
      <c r="K9" s="148">
        <f>SUMIFS('SOS_ERGO - AS-IS'!P:P,'SOS_ERGO - AS-IS'!R:R,"VA",'SOS_ERGO - AS-IS'!E:E,'Activity Summary'!F9)</f>
        <v>0</v>
      </c>
      <c r="L9" s="2" t="e">
        <f t="shared" ca="1" si="8"/>
        <v>#REF!</v>
      </c>
      <c r="M9" s="2"/>
      <c r="N9" s="145">
        <f>SUMIFS('SOS_ERGO - AS-IS'!I:I,'SOS_ERGO - AS-IS'!E:E,'Activity Summary'!F9)*1440*60</f>
        <v>165.00000000000006</v>
      </c>
      <c r="O9" s="152">
        <f>SUMIFS('SOS_ERGO - AS-IS'!I:I,'SOS_ERGO - AS-IS'!K:K,"RWK",'SOS_ERGO - AS-IS'!E:E,F9)*1440*60</f>
        <v>0</v>
      </c>
      <c r="P9" s="152">
        <f>SUMIFS('SOS_ERGO - AS-IS'!I:I,'SOS_ERGO - AS-IS'!K:K,"DUP",'SOS_ERGO - AS-IS'!E:E,F9)*1440*60</f>
        <v>0</v>
      </c>
      <c r="Q9" s="145">
        <f>SUMIFS('SOS_ERGO - AS-IS'!I:I,'SOS_ERGO - AS-IS'!E:E,'Activity Summary'!F9)*1440*60-O9-P9</f>
        <v>165.00000000000006</v>
      </c>
      <c r="R9" s="145" t="e">
        <f t="shared" ca="1" si="0"/>
        <v>#REF!</v>
      </c>
      <c r="S9" s="2" t="e">
        <f t="shared" ca="1" si="2"/>
        <v>#REF!</v>
      </c>
      <c r="T9" s="272" t="e">
        <f t="shared" ca="1" si="3"/>
        <v>#REF!</v>
      </c>
      <c r="U9" s="263"/>
      <c r="W9" s="155"/>
      <c r="X9" s="155"/>
      <c r="Y9" s="155"/>
      <c r="Z9" s="155"/>
      <c r="AA9" s="155"/>
      <c r="AB9" s="155"/>
      <c r="AC9" s="155"/>
      <c r="AE9" s="169"/>
      <c r="AF9" s="175"/>
      <c r="AG9" s="175"/>
      <c r="AH9" s="175"/>
      <c r="AI9" s="175"/>
      <c r="AJ9" s="175"/>
      <c r="AK9" s="175"/>
      <c r="AL9" s="176"/>
    </row>
    <row r="10" spans="2:42" ht="40.049999999999997" customHeight="1" thickBot="1" x14ac:dyDescent="0.35">
      <c r="B10" s="261"/>
      <c r="C10" s="149"/>
      <c r="D10" s="12"/>
      <c r="E10">
        <v>6</v>
      </c>
      <c r="F10" t="s">
        <v>832</v>
      </c>
      <c r="G10" s="145" t="e">
        <f ca="1">+SUMIF('SOS_ERGO - AS-IS'!$E:$P,$F10,'SOS_ERGO - AS-IS'!$P:$P)</f>
        <v>#REF!</v>
      </c>
      <c r="H10" s="2" t="e">
        <f t="shared" ca="1" si="1"/>
        <v>#REF!</v>
      </c>
      <c r="I10" s="146" t="e">
        <f>SUMIFS('SOS_ERGO - AS-IS'!P:P,'SOS_ERGO - AS-IS'!R:R,"NVA",'SOS_ERGO - AS-IS'!E:E,'Activity Summary'!F10)</f>
        <v>#REF!</v>
      </c>
      <c r="J10" s="147">
        <f>SUMIFS('SOS_ERGO - AS-IS'!P:P,'SOS_ERGO - AS-IS'!R:R,"SVA",'SOS_ERGO - AS-IS'!E:E,'Activity Summary'!F10)</f>
        <v>0</v>
      </c>
      <c r="K10" s="148">
        <f>SUMIFS('SOS_ERGO - AS-IS'!P:P,'SOS_ERGO - AS-IS'!R:R,"VA",'SOS_ERGO - AS-IS'!E:E,'Activity Summary'!F10)</f>
        <v>0</v>
      </c>
      <c r="L10" s="2" t="e">
        <f t="shared" ca="1" si="8"/>
        <v>#REF!</v>
      </c>
      <c r="M10" s="2"/>
      <c r="N10" s="145">
        <f>SUMIFS('SOS_ERGO - AS-IS'!I:I,'SOS_ERGO - AS-IS'!E:E,'Activity Summary'!F10)*1440*60</f>
        <v>195.00000000000006</v>
      </c>
      <c r="O10" s="152">
        <f>SUMIFS('SOS_ERGO - AS-IS'!I:I,'SOS_ERGO - AS-IS'!K:K,"RWK",'SOS_ERGO - AS-IS'!E:E,F10)*1440*60</f>
        <v>0</v>
      </c>
      <c r="P10" s="152">
        <f>SUMIFS('SOS_ERGO - AS-IS'!I:I,'SOS_ERGO - AS-IS'!K:K,"DUP",'SOS_ERGO - AS-IS'!E:E,F10)*1440*60</f>
        <v>0</v>
      </c>
      <c r="Q10" s="145">
        <f>SUMIFS('SOS_ERGO - AS-IS'!I:I,'SOS_ERGO - AS-IS'!E:E,'Activity Summary'!F10)*1440*60-O10-P10</f>
        <v>195.00000000000006</v>
      </c>
      <c r="R10" s="145" t="e">
        <f t="shared" ca="1" si="0"/>
        <v>#REF!</v>
      </c>
      <c r="S10" s="2" t="e">
        <f t="shared" ca="1" si="2"/>
        <v>#REF!</v>
      </c>
      <c r="T10" s="272" t="e">
        <f t="shared" ca="1" si="3"/>
        <v>#REF!</v>
      </c>
      <c r="U10" s="263"/>
      <c r="X10" s="155"/>
      <c r="Y10" s="161" t="s">
        <v>27</v>
      </c>
      <c r="Z10" s="155"/>
      <c r="AA10" s="161" t="s">
        <v>28</v>
      </c>
      <c r="AB10" s="155"/>
      <c r="AC10" s="155"/>
      <c r="AE10" s="169"/>
      <c r="AF10" s="170"/>
      <c r="AG10" s="175"/>
      <c r="AH10" s="161" t="s">
        <v>27</v>
      </c>
      <c r="AI10" s="175"/>
      <c r="AJ10" s="161" t="s">
        <v>28</v>
      </c>
      <c r="AK10" s="175"/>
      <c r="AL10" s="176"/>
    </row>
    <row r="11" spans="2:42" ht="40.049999999999997" customHeight="1" thickBot="1" x14ac:dyDescent="0.35">
      <c r="B11" s="261"/>
      <c r="C11" s="149"/>
      <c r="D11" s="12"/>
      <c r="E11">
        <v>7</v>
      </c>
      <c r="F11" t="s">
        <v>833</v>
      </c>
      <c r="G11" s="145" t="e">
        <f ca="1">+SUMIF('SOS_ERGO - AS-IS'!$E:$P,$F11,'SOS_ERGO - AS-IS'!$P:$P)</f>
        <v>#REF!</v>
      </c>
      <c r="H11" s="2" t="e">
        <f t="shared" ca="1" si="1"/>
        <v>#REF!</v>
      </c>
      <c r="I11" s="146">
        <f>SUMIFS('SOS_ERGO - AS-IS'!P:P,'SOS_ERGO - AS-IS'!R:R,"NVA",'SOS_ERGO - AS-IS'!E:E,'Activity Summary'!F11)</f>
        <v>0</v>
      </c>
      <c r="J11" s="147">
        <f>SUMIFS('SOS_ERGO - AS-IS'!P:P,'SOS_ERGO - AS-IS'!R:R,"SVA",'SOS_ERGO - AS-IS'!E:E,'Activity Summary'!F11)</f>
        <v>0</v>
      </c>
      <c r="K11" s="148">
        <f>SUMIFS('SOS_ERGO - AS-IS'!P:P,'SOS_ERGO - AS-IS'!R:R,"VA",'SOS_ERGO - AS-IS'!E:E,'Activity Summary'!F11)</f>
        <v>0</v>
      </c>
      <c r="L11" s="2" t="e">
        <f t="shared" ca="1" si="8"/>
        <v>#REF!</v>
      </c>
      <c r="M11" s="2"/>
      <c r="N11" s="145">
        <f>SUMIFS('SOS_ERGO - AS-IS'!I:I,'SOS_ERGO - AS-IS'!E:E,'Activity Summary'!F11)*1440*60</f>
        <v>94.999999999999915</v>
      </c>
      <c r="O11" s="152">
        <f>SUMIFS('SOS_ERGO - AS-IS'!I:I,'SOS_ERGO - AS-IS'!K:K,"RWK",'SOS_ERGO - AS-IS'!E:E,F11)*1440*60</f>
        <v>0</v>
      </c>
      <c r="P11" s="152">
        <f>SUMIFS('SOS_ERGO - AS-IS'!I:I,'SOS_ERGO - AS-IS'!K:K,"DUP",'SOS_ERGO - AS-IS'!E:E,F11)*1440*60</f>
        <v>0</v>
      </c>
      <c r="Q11" s="145">
        <f>SUMIFS('SOS_ERGO - AS-IS'!I:I,'SOS_ERGO - AS-IS'!E:E,'Activity Summary'!F11)*1440*60-O11-P11</f>
        <v>94.999999999999915</v>
      </c>
      <c r="R11" s="145" t="e">
        <f t="shared" ca="1" si="0"/>
        <v>#REF!</v>
      </c>
      <c r="S11" s="2" t="e">
        <f t="shared" ca="1" si="2"/>
        <v>#REF!</v>
      </c>
      <c r="T11" s="272" t="e">
        <f t="shared" ca="1" si="3"/>
        <v>#REF!</v>
      </c>
      <c r="U11" s="263"/>
      <c r="V11" s="1"/>
      <c r="W11" s="1"/>
      <c r="X11" s="155"/>
      <c r="Y11" s="162" t="e">
        <f ca="1">R4</f>
        <v>#REF!</v>
      </c>
      <c r="Z11" s="155"/>
      <c r="AA11" s="162" t="e">
        <f ca="1">S4</f>
        <v>#REF!</v>
      </c>
      <c r="AB11" s="155"/>
      <c r="AC11" s="155"/>
      <c r="AD11" s="1"/>
      <c r="AE11" s="177"/>
      <c r="AF11" s="178"/>
      <c r="AG11" s="175"/>
      <c r="AH11" s="174" t="e">
        <f ca="1">Y11/60</f>
        <v>#REF!</v>
      </c>
      <c r="AI11" s="175"/>
      <c r="AJ11" s="174" t="e">
        <f ca="1">AA11/60</f>
        <v>#REF!</v>
      </c>
      <c r="AK11" s="175"/>
      <c r="AL11" s="176"/>
    </row>
    <row r="12" spans="2:42" ht="40.049999999999997" customHeight="1" thickBot="1" x14ac:dyDescent="0.35">
      <c r="B12" s="261"/>
      <c r="C12" s="149"/>
      <c r="D12" s="12"/>
      <c r="E12">
        <v>8</v>
      </c>
      <c r="F12" t="s">
        <v>834</v>
      </c>
      <c r="G12" s="145" t="e">
        <f ca="1">+SUMIF('SOS_ERGO - AS-IS'!$E:$P,$F12,'SOS_ERGO - AS-IS'!$P:$P)</f>
        <v>#REF!</v>
      </c>
      <c r="H12" s="2" t="e">
        <f t="shared" ca="1" si="1"/>
        <v>#REF!</v>
      </c>
      <c r="I12" s="146">
        <f>SUMIFS('SOS_ERGO - AS-IS'!P:P,'SOS_ERGO - AS-IS'!R:R,"NVA",'SOS_ERGO - AS-IS'!E:E,'Activity Summary'!F12)</f>
        <v>19.799999999999997</v>
      </c>
      <c r="J12" s="147" t="e">
        <f>SUMIFS('SOS_ERGO - AS-IS'!P:P,'SOS_ERGO - AS-IS'!R:R,"SVA",'SOS_ERGO - AS-IS'!E:E,'Activity Summary'!F12)</f>
        <v>#REF!</v>
      </c>
      <c r="K12" s="148">
        <f>SUMIFS('SOS_ERGO - AS-IS'!P:P,'SOS_ERGO - AS-IS'!R:R,"VA",'SOS_ERGO - AS-IS'!E:E,'Activity Summary'!F12)</f>
        <v>5.76</v>
      </c>
      <c r="L12" s="2" t="e">
        <f t="shared" ca="1" si="8"/>
        <v>#REF!</v>
      </c>
      <c r="M12" s="2"/>
      <c r="N12" s="145">
        <f>SUMIFS('SOS_ERGO - AS-IS'!I:I,'SOS_ERGO - AS-IS'!E:E,'Activity Summary'!F12)*1440*60</f>
        <v>141</v>
      </c>
      <c r="O12" s="152">
        <f>SUMIFS('SOS_ERGO - AS-IS'!I:I,'SOS_ERGO - AS-IS'!K:K,"RWK",'SOS_ERGO - AS-IS'!E:E,F12)*1440*60</f>
        <v>0</v>
      </c>
      <c r="P12" s="152">
        <f>SUMIFS('SOS_ERGO - AS-IS'!I:I,'SOS_ERGO - AS-IS'!K:K,"DUP",'SOS_ERGO - AS-IS'!E:E,F12)*1440*60</f>
        <v>0</v>
      </c>
      <c r="Q12" s="145">
        <f>SUMIFS('SOS_ERGO - AS-IS'!I:I,'SOS_ERGO - AS-IS'!E:E,'Activity Summary'!F12)*1440*60-O12-P12</f>
        <v>141</v>
      </c>
      <c r="R12" s="145" t="e">
        <f t="shared" ca="1" si="0"/>
        <v>#REF!</v>
      </c>
      <c r="S12" s="2" t="e">
        <f t="shared" ca="1" si="2"/>
        <v>#REF!</v>
      </c>
      <c r="T12" s="272" t="e">
        <f t="shared" ca="1" si="3"/>
        <v>#REF!</v>
      </c>
      <c r="U12" s="263"/>
      <c r="AE12" s="169"/>
      <c r="AF12" s="170"/>
      <c r="AG12" s="170"/>
      <c r="AH12" s="170"/>
      <c r="AI12" s="170"/>
      <c r="AJ12" s="170"/>
      <c r="AK12" s="170"/>
      <c r="AL12" s="171"/>
    </row>
    <row r="13" spans="2:42" ht="40.049999999999997" customHeight="1" thickBot="1" x14ac:dyDescent="0.35">
      <c r="B13" s="261"/>
      <c r="C13" s="149"/>
      <c r="D13" s="12"/>
      <c r="E13">
        <v>9</v>
      </c>
      <c r="F13" t="s">
        <v>835</v>
      </c>
      <c r="G13" s="145" t="e">
        <f ca="1">+SUMIF('SOS_ERGO - AS-IS'!$E:$P,$F13,'SOS_ERGO - AS-IS'!$P:$P)</f>
        <v>#REF!</v>
      </c>
      <c r="H13" s="2" t="e">
        <f t="shared" ca="1" si="1"/>
        <v>#REF!</v>
      </c>
      <c r="I13" s="146">
        <f>SUMIFS('SOS_ERGO - AS-IS'!P:P,'SOS_ERGO - AS-IS'!R:R,"NVA",'SOS_ERGO - AS-IS'!E:E,'Activity Summary'!F13)</f>
        <v>0</v>
      </c>
      <c r="J13" s="147" t="e">
        <f>SUMIFS('SOS_ERGO - AS-IS'!P:P,'SOS_ERGO - AS-IS'!R:R,"SVA",'SOS_ERGO - AS-IS'!E:E,'Activity Summary'!F13)</f>
        <v>#REF!</v>
      </c>
      <c r="K13" s="148">
        <f>SUMIFS('SOS_ERGO - AS-IS'!P:P,'SOS_ERGO - AS-IS'!R:R,"VA",'SOS_ERGO - AS-IS'!E:E,'Activity Summary'!F13)</f>
        <v>0</v>
      </c>
      <c r="L13" s="2" t="e">
        <f t="shared" ca="1" si="8"/>
        <v>#REF!</v>
      </c>
      <c r="M13" s="2"/>
      <c r="N13" s="145">
        <f>SUMIFS('SOS_ERGO - AS-IS'!I:I,'SOS_ERGO - AS-IS'!E:E,'Activity Summary'!F13)*1440*60</f>
        <v>59.999999999999936</v>
      </c>
      <c r="O13" s="152">
        <f>SUMIFS('SOS_ERGO - AS-IS'!I:I,'SOS_ERGO - AS-IS'!K:K,"RWK",'SOS_ERGO - AS-IS'!E:E,F13)*1440*60</f>
        <v>0</v>
      </c>
      <c r="P13" s="152">
        <f>SUMIFS('SOS_ERGO - AS-IS'!I:I,'SOS_ERGO - AS-IS'!K:K,"DUP",'SOS_ERGO - AS-IS'!E:E,F13)*1440*60</f>
        <v>0</v>
      </c>
      <c r="Q13" s="145">
        <f>SUMIFS('SOS_ERGO - AS-IS'!I:I,'SOS_ERGO - AS-IS'!E:E,'Activity Summary'!F13)*1440*60-O13-P13</f>
        <v>59.999999999999936</v>
      </c>
      <c r="R13" s="145" t="e">
        <f t="shared" ca="1" si="0"/>
        <v>#REF!</v>
      </c>
      <c r="S13" s="2" t="e">
        <f t="shared" ca="1" si="2"/>
        <v>#REF!</v>
      </c>
      <c r="T13" s="272" t="e">
        <f t="shared" ca="1" si="3"/>
        <v>#REF!</v>
      </c>
      <c r="U13" s="263"/>
      <c r="W13" s="164" t="s">
        <v>29</v>
      </c>
      <c r="Y13" s="163" t="s">
        <v>30</v>
      </c>
      <c r="AA13" s="165" t="s">
        <v>31</v>
      </c>
      <c r="AE13" s="169"/>
      <c r="AF13" s="164" t="s">
        <v>29</v>
      </c>
      <c r="AG13" s="170"/>
      <c r="AH13" s="163" t="s">
        <v>30</v>
      </c>
      <c r="AI13" s="170"/>
      <c r="AJ13" s="165" t="s">
        <v>31</v>
      </c>
      <c r="AK13" s="170"/>
      <c r="AL13" s="171"/>
    </row>
    <row r="14" spans="2:42" ht="40.049999999999997" customHeight="1" thickBot="1" x14ac:dyDescent="0.35">
      <c r="B14" s="261"/>
      <c r="C14" s="149"/>
      <c r="D14" s="12"/>
      <c r="E14">
        <v>10</v>
      </c>
      <c r="F14" t="s">
        <v>836</v>
      </c>
      <c r="G14" s="145" t="e">
        <f ca="1">+SUMIF('SOS_ERGO - AS-IS'!$E:$P,$F14,'SOS_ERGO - AS-IS'!$P:$P)</f>
        <v>#REF!</v>
      </c>
      <c r="H14" s="2" t="e">
        <f t="shared" ca="1" si="1"/>
        <v>#REF!</v>
      </c>
      <c r="I14" s="146">
        <f>SUMIFS('SOS_ERGO - AS-IS'!P:P,'SOS_ERGO - AS-IS'!R:R,"NVA",'SOS_ERGO - AS-IS'!E:E,'Activity Summary'!F14)</f>
        <v>0</v>
      </c>
      <c r="J14" s="147">
        <f>SUMIFS('SOS_ERGO - AS-IS'!P:P,'SOS_ERGO - AS-IS'!R:R,"SVA",'SOS_ERGO - AS-IS'!E:E,'Activity Summary'!F14)</f>
        <v>0</v>
      </c>
      <c r="K14" s="148">
        <f>SUMIFS('SOS_ERGO - AS-IS'!P:P,'SOS_ERGO - AS-IS'!R:R,"VA",'SOS_ERGO - AS-IS'!E:E,'Activity Summary'!F14)</f>
        <v>0</v>
      </c>
      <c r="L14" s="2" t="e">
        <f t="shared" ca="1" si="8"/>
        <v>#REF!</v>
      </c>
      <c r="M14" s="2"/>
      <c r="N14" s="145">
        <f>SUMIFS('SOS_ERGO - AS-IS'!I:I,'SOS_ERGO - AS-IS'!E:E,'Activity Summary'!F14)*1440*60</f>
        <v>69.000000000000142</v>
      </c>
      <c r="O14" s="152">
        <f>SUMIFS('SOS_ERGO - AS-IS'!I:I,'SOS_ERGO - AS-IS'!K:K,"RWK",'SOS_ERGO - AS-IS'!E:E,F14)*1440*60</f>
        <v>0</v>
      </c>
      <c r="P14" s="152">
        <f>SUMIFS('SOS_ERGO - AS-IS'!I:I,'SOS_ERGO - AS-IS'!K:K,"DUP",'SOS_ERGO - AS-IS'!E:E,F14)*1440*60</f>
        <v>0</v>
      </c>
      <c r="Q14" s="145">
        <f>SUMIFS('SOS_ERGO - AS-IS'!I:I,'SOS_ERGO - AS-IS'!E:E,'Activity Summary'!F14)*1440*60-O14-P14</f>
        <v>69.000000000000142</v>
      </c>
      <c r="R14" s="145" t="e">
        <f t="shared" ca="1" si="0"/>
        <v>#REF!</v>
      </c>
      <c r="S14" s="2" t="e">
        <f t="shared" ca="1" si="2"/>
        <v>#REF!</v>
      </c>
      <c r="T14" s="272" t="e">
        <f t="shared" ca="1" si="3"/>
        <v>#REF!</v>
      </c>
      <c r="U14" s="263"/>
      <c r="W14" s="162" t="e">
        <f>J4</f>
        <v>#REF!</v>
      </c>
      <c r="Y14" s="162" t="e">
        <f>K4</f>
        <v>#REF!</v>
      </c>
      <c r="AA14" s="162" t="e">
        <f>I4</f>
        <v>#REF!</v>
      </c>
      <c r="AE14" s="169"/>
      <c r="AF14" s="174" t="e">
        <f>W14/60</f>
        <v>#REF!</v>
      </c>
      <c r="AG14" s="170"/>
      <c r="AH14" s="174" t="e">
        <f>Y14/60</f>
        <v>#REF!</v>
      </c>
      <c r="AI14" s="170"/>
      <c r="AJ14" s="174" t="e">
        <f>AA14/60</f>
        <v>#REF!</v>
      </c>
      <c r="AK14" s="170"/>
      <c r="AL14" s="171"/>
    </row>
    <row r="15" spans="2:42" ht="40.049999999999997" customHeight="1" x14ac:dyDescent="0.3">
      <c r="B15" s="261"/>
      <c r="C15" s="149"/>
      <c r="D15" s="12"/>
      <c r="E15">
        <v>11</v>
      </c>
      <c r="F15" t="s">
        <v>837</v>
      </c>
      <c r="G15" s="145" t="e">
        <f ca="1">+SUMIF('SOS_ERGO - AS-IS'!$E:$P,$F15,'SOS_ERGO - AS-IS'!$P:$P)</f>
        <v>#REF!</v>
      </c>
      <c r="H15" s="2" t="e">
        <f t="shared" ca="1" si="1"/>
        <v>#REF!</v>
      </c>
      <c r="I15" s="146">
        <f>SUMIFS('SOS_ERGO - AS-IS'!P:P,'SOS_ERGO - AS-IS'!R:R,"NVA",'SOS_ERGO - AS-IS'!E:E,'Activity Summary'!F15)</f>
        <v>0</v>
      </c>
      <c r="J15" s="147">
        <f>SUMIFS('SOS_ERGO - AS-IS'!P:P,'SOS_ERGO - AS-IS'!R:R,"SVA",'SOS_ERGO - AS-IS'!E:E,'Activity Summary'!F15)</f>
        <v>0</v>
      </c>
      <c r="K15" s="148">
        <f>SUMIFS('SOS_ERGO - AS-IS'!P:P,'SOS_ERGO - AS-IS'!R:R,"VA",'SOS_ERGO - AS-IS'!E:E,'Activity Summary'!F15)</f>
        <v>26.726399999999998</v>
      </c>
      <c r="L15" s="2" t="e">
        <f t="shared" ca="1" si="8"/>
        <v>#REF!</v>
      </c>
      <c r="M15" s="2"/>
      <c r="N15" s="145">
        <f>SUMIFS('SOS_ERGO - AS-IS'!I:I,'SOS_ERGO - AS-IS'!E:E,'Activity Summary'!F15)*1440*60</f>
        <v>323.99999999999989</v>
      </c>
      <c r="O15" s="152">
        <f>SUMIFS('SOS_ERGO - AS-IS'!I:I,'SOS_ERGO - AS-IS'!K:K,"RWK",'SOS_ERGO - AS-IS'!E:E,F15)*1440*60</f>
        <v>0</v>
      </c>
      <c r="P15" s="152">
        <f>SUMIFS('SOS_ERGO - AS-IS'!I:I,'SOS_ERGO - AS-IS'!K:K,"DUP",'SOS_ERGO - AS-IS'!E:E,F15)*1440*60</f>
        <v>0</v>
      </c>
      <c r="Q15" s="145">
        <f>SUMIFS('SOS_ERGO - AS-IS'!I:I,'SOS_ERGO - AS-IS'!E:E,'Activity Summary'!F15)*1440*60-O15-P15</f>
        <v>323.99999999999989</v>
      </c>
      <c r="R15" s="145" t="e">
        <f t="shared" ca="1" si="0"/>
        <v>#REF!</v>
      </c>
      <c r="S15" s="2" t="e">
        <f t="shared" ca="1" si="2"/>
        <v>#REF!</v>
      </c>
      <c r="T15" s="272" t="e">
        <f t="shared" ref="T15:T17" ca="1" si="9">S15-(P15+O15)</f>
        <v>#REF!</v>
      </c>
      <c r="U15" s="263"/>
      <c r="AE15" s="179"/>
      <c r="AF15" s="180"/>
      <c r="AG15" s="180"/>
      <c r="AH15" s="180"/>
      <c r="AI15" s="180"/>
      <c r="AJ15" s="180"/>
      <c r="AK15" s="180"/>
      <c r="AL15" s="181"/>
      <c r="AM15"/>
      <c r="AN15"/>
      <c r="AO15"/>
      <c r="AP15"/>
    </row>
    <row r="16" spans="2:42" ht="40.049999999999997" customHeight="1" x14ac:dyDescent="0.3">
      <c r="B16" s="261"/>
      <c r="C16" s="149"/>
      <c r="D16" s="12"/>
      <c r="E16">
        <v>12</v>
      </c>
      <c r="F16" t="s">
        <v>838</v>
      </c>
      <c r="G16" s="145" t="e">
        <f ca="1">+SUMIF('SOS_ERGO - AS-IS'!$E:$P,$F16,'SOS_ERGO - AS-IS'!$P:$P)</f>
        <v>#REF!</v>
      </c>
      <c r="H16" s="2" t="e">
        <f t="shared" ca="1" si="1"/>
        <v>#REF!</v>
      </c>
      <c r="I16" s="146">
        <f>SUMIFS('SOS_ERGO - AS-IS'!P:P,'SOS_ERGO - AS-IS'!R:R,"NVA",'SOS_ERGO - AS-IS'!E:E,'Activity Summary'!F16)</f>
        <v>0</v>
      </c>
      <c r="J16" s="147" t="e">
        <f>SUMIFS('SOS_ERGO - AS-IS'!P:P,'SOS_ERGO - AS-IS'!R:R,"SVA",'SOS_ERGO - AS-IS'!E:E,'Activity Summary'!F16)</f>
        <v>#REF!</v>
      </c>
      <c r="K16" s="148">
        <f>SUMIFS('SOS_ERGO - AS-IS'!P:P,'SOS_ERGO - AS-IS'!R:R,"VA",'SOS_ERGO - AS-IS'!E:E,'Activity Summary'!F16)</f>
        <v>6.6815999999999995</v>
      </c>
      <c r="L16" s="2" t="e">
        <f t="shared" ca="1" si="8"/>
        <v>#REF!</v>
      </c>
      <c r="M16" s="2"/>
      <c r="N16" s="145">
        <f>SUMIFS('SOS_ERGO - AS-IS'!I:I,'SOS_ERGO - AS-IS'!E:E,'Activity Summary'!F16)*1440*60</f>
        <v>215.0000000000002</v>
      </c>
      <c r="O16" s="152">
        <f>SUMIFS('SOS_ERGO - AS-IS'!I:I,'SOS_ERGO - AS-IS'!K:K,"RWK",'SOS_ERGO - AS-IS'!E:E,F16)*1440*60</f>
        <v>0</v>
      </c>
      <c r="P16" s="152">
        <f>SUMIFS('SOS_ERGO - AS-IS'!I:I,'SOS_ERGO - AS-IS'!K:K,"DUP",'SOS_ERGO - AS-IS'!E:E,F16)*1440*60</f>
        <v>0</v>
      </c>
      <c r="Q16" s="145">
        <f>SUMIFS('SOS_ERGO - AS-IS'!I:I,'SOS_ERGO - AS-IS'!E:E,'Activity Summary'!F16)*1440*60-O16-P16</f>
        <v>215.0000000000002</v>
      </c>
      <c r="R16" s="145" t="e">
        <f t="shared" ca="1" si="0"/>
        <v>#REF!</v>
      </c>
      <c r="S16" s="2" t="e">
        <f t="shared" ca="1" si="2"/>
        <v>#REF!</v>
      </c>
      <c r="T16" s="272" t="e">
        <f t="shared" ca="1" si="9"/>
        <v>#REF!</v>
      </c>
      <c r="U16" s="263"/>
      <c r="W16" s="149"/>
      <c r="X16" s="149"/>
      <c r="Y16" s="159" t="s">
        <v>32</v>
      </c>
      <c r="Z16" s="28" t="s">
        <v>33</v>
      </c>
      <c r="AF16"/>
      <c r="AG16"/>
      <c r="AH16"/>
    </row>
    <row r="17" spans="2:34" ht="40.049999999999997" customHeight="1" x14ac:dyDescent="0.3">
      <c r="B17" s="261"/>
      <c r="C17" s="149"/>
      <c r="D17" s="12"/>
      <c r="E17">
        <v>13</v>
      </c>
      <c r="F17" t="s">
        <v>840</v>
      </c>
      <c r="G17" s="145" t="e">
        <f ca="1">+SUMIF('SOS_ERGO - AS-IS'!$E:$P,$F17,'SOS_ERGO - AS-IS'!$P:$P)</f>
        <v>#REF!</v>
      </c>
      <c r="H17" s="2" t="e">
        <f t="shared" ca="1" si="1"/>
        <v>#REF!</v>
      </c>
      <c r="I17" s="146">
        <f>SUMIFS('SOS_ERGO - AS-IS'!P:P,'SOS_ERGO - AS-IS'!R:R,"NVA",'SOS_ERGO - AS-IS'!E:E,'Activity Summary'!F17)</f>
        <v>0</v>
      </c>
      <c r="J17" s="147">
        <f>SUMIFS('SOS_ERGO - AS-IS'!P:P,'SOS_ERGO - AS-IS'!R:R,"SVA",'SOS_ERGO - AS-IS'!E:E,'Activity Summary'!F17)</f>
        <v>0</v>
      </c>
      <c r="K17" s="148">
        <f>SUMIFS('SOS_ERGO - AS-IS'!P:P,'SOS_ERGO - AS-IS'!R:R,"VA",'SOS_ERGO - AS-IS'!E:E,'Activity Summary'!F17)</f>
        <v>0</v>
      </c>
      <c r="L17" s="2" t="e">
        <f t="shared" ca="1" si="8"/>
        <v>#REF!</v>
      </c>
      <c r="M17" s="2"/>
      <c r="N17" s="145">
        <f>SUMIFS('SOS_ERGO - AS-IS'!I:I,'SOS_ERGO - AS-IS'!E:E,'Activity Summary'!F17)*1440*60</f>
        <v>102.99999999999994</v>
      </c>
      <c r="O17" s="152">
        <f>SUMIFS('SOS_ERGO - AS-IS'!I:I,'SOS_ERGO - AS-IS'!K:K,"RWK",'SOS_ERGO - AS-IS'!E:E,F17)*1440*60</f>
        <v>0</v>
      </c>
      <c r="P17" s="152">
        <f>SUMIFS('SOS_ERGO - AS-IS'!I:I,'SOS_ERGO - AS-IS'!K:K,"DUP",'SOS_ERGO - AS-IS'!E:E,F17)*1440*60</f>
        <v>0</v>
      </c>
      <c r="Q17" s="145">
        <f>SUMIFS('SOS_ERGO - AS-IS'!I:I,'SOS_ERGO - AS-IS'!E:E,'Activity Summary'!F17)*1440*60-O17-P17</f>
        <v>102.99999999999994</v>
      </c>
      <c r="R17" s="145" t="e">
        <f t="shared" ca="1" si="0"/>
        <v>#REF!</v>
      </c>
      <c r="S17" s="2" t="e">
        <f t="shared" ca="1" si="2"/>
        <v>#REF!</v>
      </c>
      <c r="T17" s="272" t="e">
        <f t="shared" ca="1" si="9"/>
        <v>#REF!</v>
      </c>
      <c r="U17" s="263"/>
      <c r="W17" s="363" t="s">
        <v>23</v>
      </c>
      <c r="X17" s="363"/>
      <c r="Y17" s="160"/>
      <c r="Z17" s="2">
        <f>Z4</f>
        <v>2103.0000000000005</v>
      </c>
      <c r="AF17"/>
      <c r="AG17"/>
      <c r="AH17"/>
    </row>
    <row r="18" spans="2:34" ht="40.049999999999997" customHeight="1" outlineLevel="1" x14ac:dyDescent="0.3">
      <c r="B18" s="261"/>
      <c r="C18" s="149"/>
      <c r="D18" s="12"/>
      <c r="E18">
        <v>14</v>
      </c>
      <c r="F18" t="s">
        <v>841</v>
      </c>
      <c r="G18" s="145" t="e">
        <f ca="1">+SUMIF('SOS_ERGO - AS-IS'!$E:$P,$F18,'SOS_ERGO - AS-IS'!$P:$P)</f>
        <v>#REF!</v>
      </c>
      <c r="H18" s="2" t="e">
        <f t="shared" ref="H18:H22" ca="1" si="10">G18/60</f>
        <v>#REF!</v>
      </c>
      <c r="I18" s="146">
        <f>SUMIFS('SOS_ERGO - AS-IS'!P:P,'SOS_ERGO - AS-IS'!R:R,"NVA",'SOS_ERGO - AS-IS'!E:E,'Activity Summary'!F18)</f>
        <v>0</v>
      </c>
      <c r="J18" s="147" t="e">
        <f>SUMIFS('SOS_ERGO - AS-IS'!P:P,'SOS_ERGO - AS-IS'!R:R,"SVA",'SOS_ERGO - AS-IS'!E:E,'Activity Summary'!F18)</f>
        <v>#REF!</v>
      </c>
      <c r="K18" s="148">
        <f>SUMIFS('SOS_ERGO - AS-IS'!P:P,'SOS_ERGO - AS-IS'!R:R,"VA",'SOS_ERGO - AS-IS'!E:E,'Activity Summary'!F18)</f>
        <v>0</v>
      </c>
      <c r="L18" s="2" t="e">
        <f t="shared" ref="L18:L22" ca="1" si="11">SUM(I18:K18)-G18</f>
        <v>#REF!</v>
      </c>
      <c r="M18" s="2"/>
      <c r="N18" s="145">
        <f>SUMIFS('SOS_ERGO - AS-IS'!I:I,'SOS_ERGO - AS-IS'!E:E,'Activity Summary'!F18)*1440*60</f>
        <v>112.00000000000011</v>
      </c>
      <c r="O18" s="152">
        <f>SUMIFS('SOS_ERGO - AS-IS'!I:I,'SOS_ERGO - AS-IS'!K:K,"RWK",'SOS_ERGO - AS-IS'!E:E,F18)*1440*60</f>
        <v>0</v>
      </c>
      <c r="P18" s="152">
        <f>SUMIFS('SOS_ERGO - AS-IS'!I:I,'SOS_ERGO - AS-IS'!K:K,"DUP",'SOS_ERGO - AS-IS'!E:E,F18)*1440*60</f>
        <v>0</v>
      </c>
      <c r="Q18" s="145">
        <f>SUMIFS('SOS_ERGO - AS-IS'!I:I,'SOS_ERGO - AS-IS'!E:E,'Activity Summary'!F18)*1440*60-O18-P18</f>
        <v>112.00000000000011</v>
      </c>
      <c r="R18" s="145" t="e">
        <f t="shared" ref="R18:R22" ca="1" si="12">G18</f>
        <v>#REF!</v>
      </c>
      <c r="S18" s="2" t="e">
        <f t="shared" ref="S18:S22" ca="1" si="13">Q18-G18</f>
        <v>#REF!</v>
      </c>
      <c r="T18" s="272" t="e">
        <f t="shared" ref="T18:T22" ca="1" si="14">S18-(P18+O18)</f>
        <v>#REF!</v>
      </c>
      <c r="U18" s="263"/>
    </row>
    <row r="19" spans="2:34" ht="40.049999999999997" customHeight="1" outlineLevel="1" x14ac:dyDescent="0.3">
      <c r="B19" s="261"/>
      <c r="C19" s="149"/>
      <c r="D19" s="12"/>
      <c r="E19">
        <v>15</v>
      </c>
      <c r="F19" t="s">
        <v>842</v>
      </c>
      <c r="G19" s="145" t="e">
        <f ca="1">+SUMIF('SOS_ERGO - AS-IS'!$E:$P,$F19,'SOS_ERGO - AS-IS'!$P:$P)</f>
        <v>#REF!</v>
      </c>
      <c r="H19" s="2" t="e">
        <f t="shared" ca="1" si="10"/>
        <v>#REF!</v>
      </c>
      <c r="I19" s="146">
        <f>SUMIFS('SOS_ERGO - AS-IS'!P:P,'SOS_ERGO - AS-IS'!R:R,"NVA",'SOS_ERGO - AS-IS'!E:E,'Activity Summary'!F19)</f>
        <v>37.44</v>
      </c>
      <c r="J19" s="147">
        <f>SUMIFS('SOS_ERGO - AS-IS'!P:P,'SOS_ERGO - AS-IS'!R:R,"SVA",'SOS_ERGO - AS-IS'!E:E,'Activity Summary'!F19)</f>
        <v>9.7199999999999989</v>
      </c>
      <c r="K19" s="148">
        <f>SUMIFS('SOS_ERGO - AS-IS'!P:P,'SOS_ERGO - AS-IS'!R:R,"VA",'SOS_ERGO - AS-IS'!E:E,'Activity Summary'!F19)</f>
        <v>0</v>
      </c>
      <c r="L19" s="2" t="e">
        <f t="shared" ca="1" si="11"/>
        <v>#REF!</v>
      </c>
      <c r="M19" s="2"/>
      <c r="N19" s="145">
        <f>SUMIFS('SOS_ERGO - AS-IS'!I:I,'SOS_ERGO - AS-IS'!E:E,'Activity Summary'!F19)*1440*60</f>
        <v>259</v>
      </c>
      <c r="O19" s="152">
        <f>SUMIFS('SOS_ERGO - AS-IS'!I:I,'SOS_ERGO - AS-IS'!K:K,"RWK",'SOS_ERGO - AS-IS'!E:E,F19)*1440*60</f>
        <v>0</v>
      </c>
      <c r="P19" s="152">
        <f>SUMIFS('SOS_ERGO - AS-IS'!I:I,'SOS_ERGO - AS-IS'!K:K,"DUP",'SOS_ERGO - AS-IS'!E:E,F19)*1440*60</f>
        <v>0</v>
      </c>
      <c r="Q19" s="145">
        <f>SUMIFS('SOS_ERGO - AS-IS'!I:I,'SOS_ERGO - AS-IS'!E:E,'Activity Summary'!F19)*1440*60-O19-P19</f>
        <v>259</v>
      </c>
      <c r="R19" s="145" t="e">
        <f t="shared" ca="1" si="12"/>
        <v>#REF!</v>
      </c>
      <c r="S19" s="2" t="e">
        <f t="shared" ca="1" si="13"/>
        <v>#REF!</v>
      </c>
      <c r="T19" s="272" t="e">
        <f t="shared" ca="1" si="14"/>
        <v>#REF!</v>
      </c>
      <c r="U19" s="263"/>
    </row>
    <row r="20" spans="2:34" ht="40.049999999999997" customHeight="1" outlineLevel="1" x14ac:dyDescent="0.3">
      <c r="B20" s="261"/>
      <c r="C20" s="149"/>
      <c r="D20" s="12"/>
      <c r="E20" s="261"/>
      <c r="F20" s="212"/>
      <c r="G20" s="145" t="e">
        <f ca="1">+SUMIF('SOS_ERGO - AS-IS'!$E:$P,$F20,'SOS_ERGO - AS-IS'!$P:$P)</f>
        <v>#REF!</v>
      </c>
      <c r="H20" s="2" t="e">
        <f t="shared" ca="1" si="10"/>
        <v>#REF!</v>
      </c>
      <c r="I20" s="146">
        <f>SUMIFS('SOS_ERGO - AS-IS'!P:P,'SOS_ERGO - AS-IS'!R:R,"NVA",'SOS_ERGO - AS-IS'!E:E,'Activity Summary'!F20)</f>
        <v>0</v>
      </c>
      <c r="J20" s="147">
        <f>SUMIFS('SOS_ERGO - AS-IS'!P:P,'SOS_ERGO - AS-IS'!R:R,"SVA",'SOS_ERGO - AS-IS'!E:E,'Activity Summary'!F20)</f>
        <v>0</v>
      </c>
      <c r="K20" s="148">
        <f>SUMIFS('SOS_ERGO - AS-IS'!P:P,'SOS_ERGO - AS-IS'!R:R,"VA",'SOS_ERGO - AS-IS'!E:E,'Activity Summary'!F20)</f>
        <v>0</v>
      </c>
      <c r="L20" s="2" t="e">
        <f t="shared" ca="1" si="11"/>
        <v>#REF!</v>
      </c>
      <c r="M20" s="2"/>
      <c r="N20" s="145">
        <f>SUMIFS('SOS_ERGO - AS-IS'!I:I,'SOS_ERGO - AS-IS'!E:E,'Activity Summary'!F20)*1440*60</f>
        <v>0</v>
      </c>
      <c r="O20" s="152">
        <f>SUMIFS('SOS_ERGO - AS-IS'!I:I,'SOS_ERGO - AS-IS'!K:K,"RWK",'SOS_ERGO - AS-IS'!E:E,F20)*1440*60</f>
        <v>0</v>
      </c>
      <c r="P20" s="152">
        <f>SUMIFS('SOS_ERGO - AS-IS'!I:I,'SOS_ERGO - AS-IS'!K:K,"DUP",'SOS_ERGO - AS-IS'!E:E,F20)*1440*60</f>
        <v>0</v>
      </c>
      <c r="Q20" s="145">
        <f>SUMIFS('SOS_ERGO - AS-IS'!I:I,'SOS_ERGO - AS-IS'!E:E,'Activity Summary'!F20)*1440*60-O20-P20</f>
        <v>0</v>
      </c>
      <c r="R20" s="145" t="e">
        <f t="shared" ca="1" si="12"/>
        <v>#REF!</v>
      </c>
      <c r="S20" s="2" t="e">
        <f t="shared" ca="1" si="13"/>
        <v>#REF!</v>
      </c>
      <c r="T20" s="272" t="e">
        <f t="shared" ca="1" si="14"/>
        <v>#REF!</v>
      </c>
      <c r="U20" s="263"/>
    </row>
    <row r="21" spans="2:34" ht="40.049999999999997" customHeight="1" outlineLevel="1" x14ac:dyDescent="0.3">
      <c r="B21" s="261"/>
      <c r="C21" s="149"/>
      <c r="D21" s="12"/>
      <c r="E21" s="261"/>
      <c r="F21" s="212"/>
      <c r="G21" s="145" t="e">
        <f ca="1">+SUMIF('SOS_ERGO - AS-IS'!$E:$P,$F21,'SOS_ERGO - AS-IS'!$P:$P)</f>
        <v>#REF!</v>
      </c>
      <c r="H21" s="2" t="e">
        <f t="shared" ca="1" si="10"/>
        <v>#REF!</v>
      </c>
      <c r="I21" s="146">
        <f>SUMIFS('SOS_ERGO - AS-IS'!P:P,'SOS_ERGO - AS-IS'!R:R,"NVA",'SOS_ERGO - AS-IS'!E:E,'Activity Summary'!F21)</f>
        <v>0</v>
      </c>
      <c r="J21" s="147">
        <f>SUMIFS('SOS_ERGO - AS-IS'!P:P,'SOS_ERGO - AS-IS'!R:R,"SVA",'SOS_ERGO - AS-IS'!E:E,'Activity Summary'!F21)</f>
        <v>0</v>
      </c>
      <c r="K21" s="148">
        <f>SUMIFS('SOS_ERGO - AS-IS'!P:P,'SOS_ERGO - AS-IS'!R:R,"VA",'SOS_ERGO - AS-IS'!E:E,'Activity Summary'!F21)</f>
        <v>0</v>
      </c>
      <c r="L21" s="2" t="e">
        <f t="shared" ca="1" si="11"/>
        <v>#REF!</v>
      </c>
      <c r="M21" s="2"/>
      <c r="N21" s="145">
        <f>SUMIFS('SOS_ERGO - AS-IS'!I:I,'SOS_ERGO - AS-IS'!E:E,'Activity Summary'!F21)*1440*60</f>
        <v>0</v>
      </c>
      <c r="O21" s="152">
        <f>SUMIFS('SOS_ERGO - AS-IS'!I:I,'SOS_ERGO - AS-IS'!K:K,"RWK",'SOS_ERGO - AS-IS'!E:E,F21)*1440*60</f>
        <v>0</v>
      </c>
      <c r="P21" s="152">
        <f>SUMIFS('SOS_ERGO - AS-IS'!I:I,'SOS_ERGO - AS-IS'!K:K,"DUP",'SOS_ERGO - AS-IS'!E:E,F21)*1440*60</f>
        <v>0</v>
      </c>
      <c r="Q21" s="145">
        <f>SUMIFS('SOS_ERGO - AS-IS'!I:I,'SOS_ERGO - AS-IS'!E:E,'Activity Summary'!F21)*1440*60-O21-P21</f>
        <v>0</v>
      </c>
      <c r="R21" s="145" t="e">
        <f t="shared" ca="1" si="12"/>
        <v>#REF!</v>
      </c>
      <c r="S21" s="2" t="e">
        <f t="shared" ca="1" si="13"/>
        <v>#REF!</v>
      </c>
      <c r="T21" s="272" t="e">
        <f t="shared" ca="1" si="14"/>
        <v>#REF!</v>
      </c>
      <c r="U21" s="263"/>
    </row>
    <row r="22" spans="2:34" ht="40.049999999999997" customHeight="1" outlineLevel="1" x14ac:dyDescent="0.3">
      <c r="B22" s="261"/>
      <c r="C22" s="149"/>
      <c r="D22" s="12"/>
      <c r="E22" s="261"/>
      <c r="F22" s="212"/>
      <c r="G22" s="145" t="e">
        <f ca="1">+SUMIF('SOS_ERGO - AS-IS'!$E:$P,$F22,'SOS_ERGO - AS-IS'!$P:$P)</f>
        <v>#REF!</v>
      </c>
      <c r="H22" s="2" t="e">
        <f t="shared" ca="1" si="10"/>
        <v>#REF!</v>
      </c>
      <c r="I22" s="146">
        <f>SUMIFS('SOS_ERGO - AS-IS'!P:P,'SOS_ERGO - AS-IS'!R:R,"NVA",'SOS_ERGO - AS-IS'!E:E,'Activity Summary'!F22)</f>
        <v>0</v>
      </c>
      <c r="J22" s="147">
        <f>SUMIFS('SOS_ERGO - AS-IS'!P:P,'SOS_ERGO - AS-IS'!R:R,"SVA",'SOS_ERGO - AS-IS'!E:E,'Activity Summary'!F22)</f>
        <v>0</v>
      </c>
      <c r="K22" s="148">
        <f>SUMIFS('SOS_ERGO - AS-IS'!P:P,'SOS_ERGO - AS-IS'!R:R,"VA",'SOS_ERGO - AS-IS'!E:E,'Activity Summary'!F22)</f>
        <v>0</v>
      </c>
      <c r="L22" s="2" t="e">
        <f t="shared" ca="1" si="11"/>
        <v>#REF!</v>
      </c>
      <c r="M22" s="2"/>
      <c r="N22" s="145">
        <f>SUMIFS('SOS_ERGO - AS-IS'!I:I,'SOS_ERGO - AS-IS'!E:E,'Activity Summary'!F22)*1440*60</f>
        <v>0</v>
      </c>
      <c r="O22" s="152">
        <f>SUMIFS('SOS_ERGO - AS-IS'!I:I,'SOS_ERGO - AS-IS'!K:K,"RWK",'SOS_ERGO - AS-IS'!E:E,F22)*1440*60</f>
        <v>0</v>
      </c>
      <c r="P22" s="152">
        <f>SUMIFS('SOS_ERGO - AS-IS'!I:I,'SOS_ERGO - AS-IS'!K:K,"DUP",'SOS_ERGO - AS-IS'!E:E,F22)*1440*60</f>
        <v>0</v>
      </c>
      <c r="Q22" s="145">
        <f>SUMIFS('SOS_ERGO - AS-IS'!I:I,'SOS_ERGO - AS-IS'!E:E,'Activity Summary'!F22)*1440*60-O22-P22</f>
        <v>0</v>
      </c>
      <c r="R22" s="145" t="e">
        <f t="shared" ca="1" si="12"/>
        <v>#REF!</v>
      </c>
      <c r="S22" s="2" t="e">
        <f t="shared" ca="1" si="13"/>
        <v>#REF!</v>
      </c>
      <c r="T22" s="272" t="e">
        <f t="shared" ca="1" si="14"/>
        <v>#REF!</v>
      </c>
      <c r="U22" s="263"/>
    </row>
    <row r="23" spans="2:34" ht="40.049999999999997" customHeight="1" outlineLevel="1" x14ac:dyDescent="0.3">
      <c r="B23" s="261"/>
      <c r="C23" s="149"/>
      <c r="D23" s="12"/>
      <c r="E23" s="261"/>
      <c r="F23" s="212"/>
      <c r="G23" s="145" t="e">
        <f ca="1">+SUMIF('SOS_ERGO - AS-IS'!$E:$P,$F23,'SOS_ERGO - AS-IS'!$P:$P)</f>
        <v>#REF!</v>
      </c>
      <c r="H23" s="2" t="e">
        <f t="shared" ref="H23:H46" ca="1" si="15">G23/60</f>
        <v>#REF!</v>
      </c>
      <c r="I23" s="146">
        <f>SUMIFS('SOS_ERGO - AS-IS'!P:P,'SOS_ERGO - AS-IS'!R:R,"NVA",'SOS_ERGO - AS-IS'!E:E,'Activity Summary'!F23)</f>
        <v>0</v>
      </c>
      <c r="J23" s="147">
        <f>SUMIFS('SOS_ERGO - AS-IS'!P:P,'SOS_ERGO - AS-IS'!R:R,"SVA",'SOS_ERGO - AS-IS'!E:E,'Activity Summary'!F23)</f>
        <v>0</v>
      </c>
      <c r="K23" s="148">
        <f>SUMIFS('SOS_ERGO - AS-IS'!P:P,'SOS_ERGO - AS-IS'!R:R,"VA",'SOS_ERGO - AS-IS'!E:E,'Activity Summary'!F23)</f>
        <v>0</v>
      </c>
      <c r="L23" s="2" t="e">
        <f t="shared" ref="L23:L46" ca="1" si="16">SUM(I23:K23)-G23</f>
        <v>#REF!</v>
      </c>
      <c r="M23" s="2"/>
      <c r="N23" s="145">
        <f>SUMIFS('SOS_ERGO - AS-IS'!I:I,'SOS_ERGO - AS-IS'!E:E,'Activity Summary'!F23)*1440*60</f>
        <v>0</v>
      </c>
      <c r="O23" s="152">
        <f>SUMIFS('SOS_ERGO - AS-IS'!I:I,'SOS_ERGO - AS-IS'!K:K,"RWK",'SOS_ERGO - AS-IS'!E:E,F23)*1440*60</f>
        <v>0</v>
      </c>
      <c r="P23" s="152">
        <f>SUMIFS('SOS_ERGO - AS-IS'!I:I,'SOS_ERGO - AS-IS'!K:K,"DUP",'SOS_ERGO - AS-IS'!E:E,F23)*1440*60</f>
        <v>0</v>
      </c>
      <c r="Q23" s="145">
        <f>SUMIFS('SOS_ERGO - AS-IS'!I:I,'SOS_ERGO - AS-IS'!E:E,'Activity Summary'!F23)*1440*60-O23-P23</f>
        <v>0</v>
      </c>
      <c r="R23" s="145" t="e">
        <f t="shared" ref="R23:R46" ca="1" si="17">G23</f>
        <v>#REF!</v>
      </c>
      <c r="S23" s="2" t="e">
        <f t="shared" ref="S23:S46" ca="1" si="18">Q23-G23</f>
        <v>#REF!</v>
      </c>
      <c r="T23" s="272" t="e">
        <f t="shared" ref="T23:T46" ca="1" si="19">S23-(P23+O23)</f>
        <v>#REF!</v>
      </c>
      <c r="U23" s="263"/>
    </row>
    <row r="24" spans="2:34" ht="40.049999999999997" customHeight="1" outlineLevel="1" x14ac:dyDescent="0.3">
      <c r="B24" s="261"/>
      <c r="C24" s="149"/>
      <c r="D24" s="12"/>
      <c r="E24" s="261"/>
      <c r="F24" s="212"/>
      <c r="G24" s="145" t="e">
        <f ca="1">+SUMIF('SOS_ERGO - AS-IS'!$E:$P,$F24,'SOS_ERGO - AS-IS'!$P:$P)</f>
        <v>#REF!</v>
      </c>
      <c r="H24" s="2" t="e">
        <f t="shared" ca="1" si="15"/>
        <v>#REF!</v>
      </c>
      <c r="I24" s="146">
        <f>SUMIFS('SOS_ERGO - AS-IS'!P:P,'SOS_ERGO - AS-IS'!R:R,"NVA",'SOS_ERGO - AS-IS'!E:E,'Activity Summary'!F24)</f>
        <v>0</v>
      </c>
      <c r="J24" s="147">
        <f>SUMIFS('SOS_ERGO - AS-IS'!P:P,'SOS_ERGO - AS-IS'!R:R,"SVA",'SOS_ERGO - AS-IS'!E:E,'Activity Summary'!F24)</f>
        <v>0</v>
      </c>
      <c r="K24" s="148">
        <f>SUMIFS('SOS_ERGO - AS-IS'!P:P,'SOS_ERGO - AS-IS'!R:R,"VA",'SOS_ERGO - AS-IS'!E:E,'Activity Summary'!F24)</f>
        <v>0</v>
      </c>
      <c r="L24" s="2" t="e">
        <f t="shared" ca="1" si="16"/>
        <v>#REF!</v>
      </c>
      <c r="M24" s="2"/>
      <c r="N24" s="145">
        <f>SUMIFS('SOS_ERGO - AS-IS'!I:I,'SOS_ERGO - AS-IS'!E:E,'Activity Summary'!F24)*1440*60</f>
        <v>0</v>
      </c>
      <c r="O24" s="152">
        <f>SUMIFS('SOS_ERGO - AS-IS'!I:I,'SOS_ERGO - AS-IS'!K:K,"RWK",'SOS_ERGO - AS-IS'!E:E,F24)*1440*60</f>
        <v>0</v>
      </c>
      <c r="P24" s="152">
        <f>SUMIFS('SOS_ERGO - AS-IS'!I:I,'SOS_ERGO - AS-IS'!K:K,"DUP",'SOS_ERGO - AS-IS'!E:E,F24)*1440*60</f>
        <v>0</v>
      </c>
      <c r="Q24" s="145">
        <f>SUMIFS('SOS_ERGO - AS-IS'!I:I,'SOS_ERGO - AS-IS'!E:E,'Activity Summary'!F24)*1440*60-O24-P24</f>
        <v>0</v>
      </c>
      <c r="R24" s="145" t="e">
        <f t="shared" ca="1" si="17"/>
        <v>#REF!</v>
      </c>
      <c r="S24" s="2" t="e">
        <f t="shared" ca="1" si="18"/>
        <v>#REF!</v>
      </c>
      <c r="T24" s="272" t="e">
        <f t="shared" ca="1" si="19"/>
        <v>#REF!</v>
      </c>
      <c r="U24" s="263"/>
    </row>
    <row r="25" spans="2:34" ht="40.049999999999997" customHeight="1" outlineLevel="1" x14ac:dyDescent="0.3">
      <c r="B25" s="261"/>
      <c r="C25" s="149"/>
      <c r="D25" s="12"/>
      <c r="E25" s="261"/>
      <c r="F25" s="212"/>
      <c r="G25" s="145" t="e">
        <f ca="1">+SUMIF('SOS_ERGO - AS-IS'!$E:$P,$F25,'SOS_ERGO - AS-IS'!$P:$P)</f>
        <v>#REF!</v>
      </c>
      <c r="H25" s="2" t="e">
        <f t="shared" ca="1" si="15"/>
        <v>#REF!</v>
      </c>
      <c r="I25" s="146">
        <f>SUMIFS('SOS_ERGO - AS-IS'!P:P,'SOS_ERGO - AS-IS'!R:R,"NVA",'SOS_ERGO - AS-IS'!E:E,'Activity Summary'!F25)</f>
        <v>0</v>
      </c>
      <c r="J25" s="147">
        <f>SUMIFS('SOS_ERGO - AS-IS'!P:P,'SOS_ERGO - AS-IS'!R:R,"SVA",'SOS_ERGO - AS-IS'!E:E,'Activity Summary'!F25)</f>
        <v>0</v>
      </c>
      <c r="K25" s="148">
        <f>SUMIFS('SOS_ERGO - AS-IS'!P:P,'SOS_ERGO - AS-IS'!R:R,"VA",'SOS_ERGO - AS-IS'!E:E,'Activity Summary'!F25)</f>
        <v>0</v>
      </c>
      <c r="L25" s="2" t="e">
        <f t="shared" ca="1" si="16"/>
        <v>#REF!</v>
      </c>
      <c r="M25" s="2"/>
      <c r="N25" s="145">
        <f>SUMIFS('SOS_ERGO - AS-IS'!I:I,'SOS_ERGO - AS-IS'!E:E,'Activity Summary'!F25)*1440*60</f>
        <v>0</v>
      </c>
      <c r="O25" s="152">
        <f>SUMIFS('SOS_ERGO - AS-IS'!I:I,'SOS_ERGO - AS-IS'!K:K,"RWK",'SOS_ERGO - AS-IS'!E:E,F25)*1440*60</f>
        <v>0</v>
      </c>
      <c r="P25" s="152">
        <f>SUMIFS('SOS_ERGO - AS-IS'!I:I,'SOS_ERGO - AS-IS'!K:K,"DUP",'SOS_ERGO - AS-IS'!E:E,F25)*1440*60</f>
        <v>0</v>
      </c>
      <c r="Q25" s="145">
        <f>SUMIFS('SOS_ERGO - AS-IS'!I:I,'SOS_ERGO - AS-IS'!E:E,'Activity Summary'!F25)*1440*60-O25-P25</f>
        <v>0</v>
      </c>
      <c r="R25" s="145" t="e">
        <f t="shared" ca="1" si="17"/>
        <v>#REF!</v>
      </c>
      <c r="S25" s="2" t="e">
        <f t="shared" ca="1" si="18"/>
        <v>#REF!</v>
      </c>
      <c r="T25" s="272" t="e">
        <f t="shared" ca="1" si="19"/>
        <v>#REF!</v>
      </c>
      <c r="U25" s="263"/>
    </row>
    <row r="26" spans="2:34" ht="40.049999999999997" customHeight="1" outlineLevel="1" x14ac:dyDescent="0.3">
      <c r="B26" s="261"/>
      <c r="C26" s="149"/>
      <c r="D26" s="12"/>
      <c r="E26" s="261"/>
      <c r="F26" s="212"/>
      <c r="G26" s="145" t="e">
        <f ca="1">+SUMIF('SOS_ERGO - AS-IS'!$E:$P,$F26,'SOS_ERGO - AS-IS'!$P:$P)</f>
        <v>#REF!</v>
      </c>
      <c r="H26" s="2" t="e">
        <f t="shared" ca="1" si="15"/>
        <v>#REF!</v>
      </c>
      <c r="I26" s="146">
        <f>SUMIFS('SOS_ERGO - AS-IS'!P:P,'SOS_ERGO - AS-IS'!R:R,"NVA",'SOS_ERGO - AS-IS'!E:E,'Activity Summary'!F26)</f>
        <v>0</v>
      </c>
      <c r="J26" s="147">
        <f>SUMIFS('SOS_ERGO - AS-IS'!P:P,'SOS_ERGO - AS-IS'!R:R,"SVA",'SOS_ERGO - AS-IS'!E:E,'Activity Summary'!F26)</f>
        <v>0</v>
      </c>
      <c r="K26" s="148">
        <f>SUMIFS('SOS_ERGO - AS-IS'!P:P,'SOS_ERGO - AS-IS'!R:R,"VA",'SOS_ERGO - AS-IS'!E:E,'Activity Summary'!F26)</f>
        <v>0</v>
      </c>
      <c r="L26" s="2" t="e">
        <f t="shared" ca="1" si="16"/>
        <v>#REF!</v>
      </c>
      <c r="M26" s="2"/>
      <c r="N26" s="145">
        <f>SUMIFS('SOS_ERGO - AS-IS'!I:I,'SOS_ERGO - AS-IS'!E:E,'Activity Summary'!F26)*1440*60</f>
        <v>0</v>
      </c>
      <c r="O26" s="152">
        <f>SUMIFS('SOS_ERGO - AS-IS'!I:I,'SOS_ERGO - AS-IS'!K:K,"RWK",'SOS_ERGO - AS-IS'!E:E,F26)*1440*60</f>
        <v>0</v>
      </c>
      <c r="P26" s="152">
        <f>SUMIFS('SOS_ERGO - AS-IS'!I:I,'SOS_ERGO - AS-IS'!K:K,"DUP",'SOS_ERGO - AS-IS'!E:E,F26)*1440*60</f>
        <v>0</v>
      </c>
      <c r="Q26" s="145">
        <f>SUMIFS('SOS_ERGO - AS-IS'!I:I,'SOS_ERGO - AS-IS'!E:E,'Activity Summary'!F26)*1440*60-O26-P26</f>
        <v>0</v>
      </c>
      <c r="R26" s="145" t="e">
        <f t="shared" ca="1" si="17"/>
        <v>#REF!</v>
      </c>
      <c r="S26" s="2" t="e">
        <f t="shared" ca="1" si="18"/>
        <v>#REF!</v>
      </c>
      <c r="T26" s="272" t="e">
        <f t="shared" ca="1" si="19"/>
        <v>#REF!</v>
      </c>
      <c r="U26" s="263"/>
    </row>
    <row r="27" spans="2:34" ht="40.049999999999997" customHeight="1" outlineLevel="1" x14ac:dyDescent="0.3">
      <c r="B27" s="261"/>
      <c r="C27" s="149"/>
      <c r="D27" s="12"/>
      <c r="E27" s="261"/>
      <c r="F27" s="212"/>
      <c r="G27" s="145" t="e">
        <f ca="1">+SUMIF('SOS_ERGO - AS-IS'!$E:$P,$F27,'SOS_ERGO - AS-IS'!$P:$P)</f>
        <v>#REF!</v>
      </c>
      <c r="H27" s="2" t="e">
        <f t="shared" ca="1" si="15"/>
        <v>#REF!</v>
      </c>
      <c r="I27" s="146">
        <f>SUMIFS('SOS_ERGO - AS-IS'!P:P,'SOS_ERGO - AS-IS'!R:R,"NVA",'SOS_ERGO - AS-IS'!E:E,'Activity Summary'!F27)</f>
        <v>0</v>
      </c>
      <c r="J27" s="147">
        <f>SUMIFS('SOS_ERGO - AS-IS'!P:P,'SOS_ERGO - AS-IS'!R:R,"SVA",'SOS_ERGO - AS-IS'!E:E,'Activity Summary'!F27)</f>
        <v>0</v>
      </c>
      <c r="K27" s="148">
        <f>SUMIFS('SOS_ERGO - AS-IS'!P:P,'SOS_ERGO - AS-IS'!R:R,"VA",'SOS_ERGO - AS-IS'!E:E,'Activity Summary'!F27)</f>
        <v>0</v>
      </c>
      <c r="L27" s="2" t="e">
        <f t="shared" ca="1" si="16"/>
        <v>#REF!</v>
      </c>
      <c r="M27" s="2"/>
      <c r="N27" s="145">
        <f>SUMIFS('SOS_ERGO - AS-IS'!I:I,'SOS_ERGO - AS-IS'!E:E,'Activity Summary'!F27)*1440*60</f>
        <v>0</v>
      </c>
      <c r="O27" s="152">
        <f>SUMIFS('SOS_ERGO - AS-IS'!I:I,'SOS_ERGO - AS-IS'!K:K,"RWK",'SOS_ERGO - AS-IS'!E:E,F27)*1440*60</f>
        <v>0</v>
      </c>
      <c r="P27" s="152">
        <f>SUMIFS('SOS_ERGO - AS-IS'!I:I,'SOS_ERGO - AS-IS'!K:K,"DUP",'SOS_ERGO - AS-IS'!E:E,F27)*1440*60</f>
        <v>0</v>
      </c>
      <c r="Q27" s="145">
        <f>SUMIFS('SOS_ERGO - AS-IS'!I:I,'SOS_ERGO - AS-IS'!E:E,'Activity Summary'!F27)*1440*60-O27-P27</f>
        <v>0</v>
      </c>
      <c r="R27" s="145" t="e">
        <f t="shared" ca="1" si="17"/>
        <v>#REF!</v>
      </c>
      <c r="S27" s="2" t="e">
        <f t="shared" ca="1" si="18"/>
        <v>#REF!</v>
      </c>
      <c r="T27" s="272" t="e">
        <f t="shared" ca="1" si="19"/>
        <v>#REF!</v>
      </c>
      <c r="U27" s="263"/>
    </row>
    <row r="28" spans="2:34" ht="40.049999999999997" customHeight="1" outlineLevel="1" x14ac:dyDescent="0.3">
      <c r="B28" s="261"/>
      <c r="C28" s="149"/>
      <c r="D28" s="12"/>
      <c r="E28" s="261"/>
      <c r="F28" s="212"/>
      <c r="G28" s="145" t="e">
        <f ca="1">+SUMIF('SOS_ERGO - AS-IS'!$E:$P,$F28,'SOS_ERGO - AS-IS'!$P:$P)</f>
        <v>#REF!</v>
      </c>
      <c r="H28" s="2" t="e">
        <f t="shared" ca="1" si="15"/>
        <v>#REF!</v>
      </c>
      <c r="I28" s="146">
        <f>SUMIFS('SOS_ERGO - AS-IS'!P:P,'SOS_ERGO - AS-IS'!R:R,"NVA",'SOS_ERGO - AS-IS'!E:E,'Activity Summary'!F28)</f>
        <v>0</v>
      </c>
      <c r="J28" s="147">
        <f>SUMIFS('SOS_ERGO - AS-IS'!P:P,'SOS_ERGO - AS-IS'!R:R,"SVA",'SOS_ERGO - AS-IS'!E:E,'Activity Summary'!F28)</f>
        <v>0</v>
      </c>
      <c r="K28" s="148">
        <f>SUMIFS('SOS_ERGO - AS-IS'!P:P,'SOS_ERGO - AS-IS'!R:R,"VA",'SOS_ERGO - AS-IS'!E:E,'Activity Summary'!F28)</f>
        <v>0</v>
      </c>
      <c r="L28" s="2" t="e">
        <f t="shared" ca="1" si="16"/>
        <v>#REF!</v>
      </c>
      <c r="M28" s="2"/>
      <c r="N28" s="145">
        <f>SUMIFS('SOS_ERGO - AS-IS'!I:I,'SOS_ERGO - AS-IS'!E:E,'Activity Summary'!F28)*1440*60</f>
        <v>0</v>
      </c>
      <c r="O28" s="152">
        <f>SUMIFS('SOS_ERGO - AS-IS'!I:I,'SOS_ERGO - AS-IS'!K:K,"RWK",'SOS_ERGO - AS-IS'!E:E,F28)*1440*60</f>
        <v>0</v>
      </c>
      <c r="P28" s="152">
        <f>SUMIFS('SOS_ERGO - AS-IS'!I:I,'SOS_ERGO - AS-IS'!K:K,"DUP",'SOS_ERGO - AS-IS'!E:E,F28)*1440*60</f>
        <v>0</v>
      </c>
      <c r="Q28" s="145">
        <f>SUMIFS('SOS_ERGO - AS-IS'!I:I,'SOS_ERGO - AS-IS'!E:E,'Activity Summary'!F28)*1440*60-O28-P28</f>
        <v>0</v>
      </c>
      <c r="R28" s="145" t="e">
        <f t="shared" ca="1" si="17"/>
        <v>#REF!</v>
      </c>
      <c r="S28" s="2" t="e">
        <f t="shared" ca="1" si="18"/>
        <v>#REF!</v>
      </c>
      <c r="T28" s="272" t="e">
        <f t="shared" ca="1" si="19"/>
        <v>#REF!</v>
      </c>
      <c r="U28" s="263"/>
    </row>
    <row r="29" spans="2:34" ht="40.049999999999997" customHeight="1" outlineLevel="1" x14ac:dyDescent="0.3">
      <c r="B29" s="261"/>
      <c r="C29" s="149"/>
      <c r="D29" s="12"/>
      <c r="E29" s="261"/>
      <c r="F29" s="253"/>
      <c r="G29" s="145" t="e">
        <f ca="1">+SUMIF('SOS_ERGO - AS-IS'!$E:$P,$F29,'SOS_ERGO - AS-IS'!$P:$P)</f>
        <v>#REF!</v>
      </c>
      <c r="H29" s="2" t="e">
        <f t="shared" ca="1" si="15"/>
        <v>#REF!</v>
      </c>
      <c r="I29" s="146">
        <f>SUMIFS('SOS_ERGO - AS-IS'!P:P,'SOS_ERGO - AS-IS'!R:R,"NVA",'SOS_ERGO - AS-IS'!E:E,'Activity Summary'!F29)</f>
        <v>0</v>
      </c>
      <c r="J29" s="147">
        <f>SUMIFS('SOS_ERGO - AS-IS'!P:P,'SOS_ERGO - AS-IS'!R:R,"SVA",'SOS_ERGO - AS-IS'!E:E,'Activity Summary'!F29)</f>
        <v>0</v>
      </c>
      <c r="K29" s="148">
        <f>SUMIFS('SOS_ERGO - AS-IS'!P:P,'SOS_ERGO - AS-IS'!R:R,"VA",'SOS_ERGO - AS-IS'!E:E,'Activity Summary'!F29)</f>
        <v>0</v>
      </c>
      <c r="L29" s="2" t="e">
        <f t="shared" ca="1" si="16"/>
        <v>#REF!</v>
      </c>
      <c r="M29" s="2"/>
      <c r="N29" s="145">
        <f>SUMIFS('SOS_ERGO - AS-IS'!I:I,'SOS_ERGO - AS-IS'!E:E,'Activity Summary'!F29)*1440*60</f>
        <v>0</v>
      </c>
      <c r="O29" s="152">
        <f>SUMIFS('SOS_ERGO - AS-IS'!I:I,'SOS_ERGO - AS-IS'!K:K,"RWK",'SOS_ERGO - AS-IS'!E:E,F29)*1440*60</f>
        <v>0</v>
      </c>
      <c r="P29" s="152">
        <f>SUMIFS('SOS_ERGO - AS-IS'!I:I,'SOS_ERGO - AS-IS'!K:K,"DUP",'SOS_ERGO - AS-IS'!E:E,F29)*1440*60</f>
        <v>0</v>
      </c>
      <c r="Q29" s="145">
        <f>SUMIFS('SOS_ERGO - AS-IS'!I:I,'SOS_ERGO - AS-IS'!E:E,'Activity Summary'!F29)*1440*60-O29-P29</f>
        <v>0</v>
      </c>
      <c r="R29" s="145" t="e">
        <f t="shared" ca="1" si="17"/>
        <v>#REF!</v>
      </c>
      <c r="S29" s="2" t="e">
        <f t="shared" ca="1" si="18"/>
        <v>#REF!</v>
      </c>
      <c r="T29" s="272" t="e">
        <f t="shared" ca="1" si="19"/>
        <v>#REF!</v>
      </c>
      <c r="U29" s="263"/>
    </row>
    <row r="30" spans="2:34" ht="40.049999999999997" customHeight="1" outlineLevel="1" x14ac:dyDescent="0.3">
      <c r="B30" s="261"/>
      <c r="C30" s="149"/>
      <c r="D30" s="12"/>
      <c r="E30" s="261"/>
      <c r="F30" s="212"/>
      <c r="G30" s="145" t="e">
        <f ca="1">+SUMIF('SOS_ERGO - AS-IS'!$E:$P,$F30,'SOS_ERGO - AS-IS'!$P:$P)</f>
        <v>#REF!</v>
      </c>
      <c r="H30" s="2" t="e">
        <f t="shared" ca="1" si="15"/>
        <v>#REF!</v>
      </c>
      <c r="I30" s="146">
        <f>SUMIFS('SOS_ERGO - AS-IS'!P:P,'SOS_ERGO - AS-IS'!R:R,"NVA",'SOS_ERGO - AS-IS'!E:E,'Activity Summary'!F30)</f>
        <v>0</v>
      </c>
      <c r="J30" s="147">
        <f>SUMIFS('SOS_ERGO - AS-IS'!P:P,'SOS_ERGO - AS-IS'!R:R,"SVA",'SOS_ERGO - AS-IS'!E:E,'Activity Summary'!F30)</f>
        <v>0</v>
      </c>
      <c r="K30" s="148">
        <f>SUMIFS('SOS_ERGO - AS-IS'!P:P,'SOS_ERGO - AS-IS'!R:R,"VA",'SOS_ERGO - AS-IS'!E:E,'Activity Summary'!F30)</f>
        <v>0</v>
      </c>
      <c r="L30" s="2" t="e">
        <f t="shared" ca="1" si="16"/>
        <v>#REF!</v>
      </c>
      <c r="M30" s="2"/>
      <c r="N30" s="145">
        <f>SUMIFS('SOS_ERGO - AS-IS'!I:I,'SOS_ERGO - AS-IS'!E:E,'Activity Summary'!F30)*1440*60</f>
        <v>0</v>
      </c>
      <c r="O30" s="152">
        <f>SUMIFS('SOS_ERGO - AS-IS'!I:I,'SOS_ERGO - AS-IS'!K:K,"RWK",'SOS_ERGO - AS-IS'!E:E,F30)*1440*60</f>
        <v>0</v>
      </c>
      <c r="P30" s="152">
        <f>SUMIFS('SOS_ERGO - AS-IS'!I:I,'SOS_ERGO - AS-IS'!K:K,"DUP",'SOS_ERGO - AS-IS'!E:E,F30)*1440*60</f>
        <v>0</v>
      </c>
      <c r="Q30" s="145">
        <f>SUMIFS('SOS_ERGO - AS-IS'!I:I,'SOS_ERGO - AS-IS'!E:E,'Activity Summary'!F30)*1440*60-O30-P30</f>
        <v>0</v>
      </c>
      <c r="R30" s="145" t="e">
        <f t="shared" ca="1" si="17"/>
        <v>#REF!</v>
      </c>
      <c r="S30" s="2" t="e">
        <f t="shared" ca="1" si="18"/>
        <v>#REF!</v>
      </c>
      <c r="T30" s="272" t="e">
        <f t="shared" ca="1" si="19"/>
        <v>#REF!</v>
      </c>
      <c r="U30" s="263"/>
    </row>
    <row r="31" spans="2:34" ht="40.049999999999997" customHeight="1" outlineLevel="1" x14ac:dyDescent="0.3">
      <c r="B31" s="261"/>
      <c r="C31" s="149"/>
      <c r="D31" s="12"/>
      <c r="E31" s="261"/>
      <c r="F31" s="212"/>
      <c r="G31" s="145" t="e">
        <f ca="1">+SUMIF('SOS_ERGO - AS-IS'!$E:$P,$F31,'SOS_ERGO - AS-IS'!$P:$P)</f>
        <v>#REF!</v>
      </c>
      <c r="H31" s="2" t="e">
        <f t="shared" ca="1" si="15"/>
        <v>#REF!</v>
      </c>
      <c r="I31" s="146">
        <f>SUMIFS('SOS_ERGO - AS-IS'!P:P,'SOS_ERGO - AS-IS'!R:R,"NVA",'SOS_ERGO - AS-IS'!E:E,'Activity Summary'!F31)</f>
        <v>0</v>
      </c>
      <c r="J31" s="147">
        <f>SUMIFS('SOS_ERGO - AS-IS'!P:P,'SOS_ERGO - AS-IS'!R:R,"SVA",'SOS_ERGO - AS-IS'!E:E,'Activity Summary'!F31)</f>
        <v>0</v>
      </c>
      <c r="K31" s="148">
        <f>SUMIFS('SOS_ERGO - AS-IS'!P:P,'SOS_ERGO - AS-IS'!R:R,"VA",'SOS_ERGO - AS-IS'!E:E,'Activity Summary'!F31)</f>
        <v>0</v>
      </c>
      <c r="L31" s="2" t="e">
        <f t="shared" ca="1" si="16"/>
        <v>#REF!</v>
      </c>
      <c r="M31" s="2"/>
      <c r="N31" s="145">
        <f>SUMIFS('SOS_ERGO - AS-IS'!I:I,'SOS_ERGO - AS-IS'!E:E,'Activity Summary'!F31)*1440*60</f>
        <v>0</v>
      </c>
      <c r="O31" s="152">
        <f>SUMIFS('SOS_ERGO - AS-IS'!I:I,'SOS_ERGO - AS-IS'!K:K,"RWK",'SOS_ERGO - AS-IS'!E:E,F31)*1440*60</f>
        <v>0</v>
      </c>
      <c r="P31" s="152">
        <f>SUMIFS('SOS_ERGO - AS-IS'!I:I,'SOS_ERGO - AS-IS'!K:K,"DUP",'SOS_ERGO - AS-IS'!E:E,F31)*1440*60</f>
        <v>0</v>
      </c>
      <c r="Q31" s="145">
        <f>SUMIFS('SOS_ERGO - AS-IS'!I:I,'SOS_ERGO - AS-IS'!E:E,'Activity Summary'!F31)*1440*60-O31-P31</f>
        <v>0</v>
      </c>
      <c r="R31" s="145" t="e">
        <f t="shared" ca="1" si="17"/>
        <v>#REF!</v>
      </c>
      <c r="S31" s="2" t="e">
        <f t="shared" ca="1" si="18"/>
        <v>#REF!</v>
      </c>
      <c r="T31" s="272" t="e">
        <f t="shared" ca="1" si="19"/>
        <v>#REF!</v>
      </c>
      <c r="U31" s="263"/>
    </row>
    <row r="32" spans="2:34" ht="40.049999999999997" customHeight="1" outlineLevel="1" x14ac:dyDescent="0.3">
      <c r="B32" s="261"/>
      <c r="C32" s="149"/>
      <c r="D32" s="12"/>
      <c r="E32" s="261"/>
      <c r="F32" s="212"/>
      <c r="G32" s="145" t="e">
        <f ca="1">+SUMIF('SOS_ERGO - AS-IS'!$E:$P,$F32,'SOS_ERGO - AS-IS'!$P:$P)</f>
        <v>#REF!</v>
      </c>
      <c r="H32" s="2" t="e">
        <f t="shared" ca="1" si="15"/>
        <v>#REF!</v>
      </c>
      <c r="I32" s="146">
        <f>SUMIFS('SOS_ERGO - AS-IS'!P:P,'SOS_ERGO - AS-IS'!R:R,"NVA",'SOS_ERGO - AS-IS'!E:E,'Activity Summary'!F32)</f>
        <v>0</v>
      </c>
      <c r="J32" s="147">
        <f>SUMIFS('SOS_ERGO - AS-IS'!P:P,'SOS_ERGO - AS-IS'!R:R,"SVA",'SOS_ERGO - AS-IS'!E:E,'Activity Summary'!F32)</f>
        <v>0</v>
      </c>
      <c r="K32" s="148">
        <f>SUMIFS('SOS_ERGO - AS-IS'!P:P,'SOS_ERGO - AS-IS'!R:R,"VA",'SOS_ERGO - AS-IS'!E:E,'Activity Summary'!F32)</f>
        <v>0</v>
      </c>
      <c r="L32" s="2" t="e">
        <f t="shared" ca="1" si="16"/>
        <v>#REF!</v>
      </c>
      <c r="M32" s="2"/>
      <c r="N32" s="145">
        <f>SUMIFS('SOS_ERGO - AS-IS'!I:I,'SOS_ERGO - AS-IS'!E:E,'Activity Summary'!F32)*1440*60</f>
        <v>0</v>
      </c>
      <c r="O32" s="152">
        <f>SUMIFS('SOS_ERGO - AS-IS'!I:I,'SOS_ERGO - AS-IS'!K:K,"RWK",'SOS_ERGO - AS-IS'!E:E,F32)*1440*60</f>
        <v>0</v>
      </c>
      <c r="P32" s="152">
        <f>SUMIFS('SOS_ERGO - AS-IS'!I:I,'SOS_ERGO - AS-IS'!K:K,"DUP",'SOS_ERGO - AS-IS'!E:E,F32)*1440*60</f>
        <v>0</v>
      </c>
      <c r="Q32" s="145">
        <f>SUMIFS('SOS_ERGO - AS-IS'!I:I,'SOS_ERGO - AS-IS'!E:E,'Activity Summary'!F32)*1440*60-O32-P32</f>
        <v>0</v>
      </c>
      <c r="R32" s="145" t="e">
        <f t="shared" ca="1" si="17"/>
        <v>#REF!</v>
      </c>
      <c r="S32" s="2" t="e">
        <f t="shared" ca="1" si="18"/>
        <v>#REF!</v>
      </c>
      <c r="T32" s="272" t="e">
        <f t="shared" ca="1" si="19"/>
        <v>#REF!</v>
      </c>
      <c r="U32" s="263"/>
    </row>
    <row r="33" spans="2:21" ht="40.049999999999997" customHeight="1" outlineLevel="1" x14ac:dyDescent="0.3">
      <c r="B33" s="261"/>
      <c r="C33" s="149"/>
      <c r="D33" s="12"/>
      <c r="E33" s="261"/>
      <c r="F33" s="212"/>
      <c r="G33" s="145" t="e">
        <f ca="1">+SUMIF('SOS_ERGO - AS-IS'!$E:$P,$F33,'SOS_ERGO - AS-IS'!$P:$P)</f>
        <v>#REF!</v>
      </c>
      <c r="H33" s="2" t="e">
        <f t="shared" ca="1" si="15"/>
        <v>#REF!</v>
      </c>
      <c r="I33" s="146">
        <f>SUMIFS('SOS_ERGO - AS-IS'!P:P,'SOS_ERGO - AS-IS'!R:R,"NVA",'SOS_ERGO - AS-IS'!E:E,'Activity Summary'!F33)</f>
        <v>0</v>
      </c>
      <c r="J33" s="147">
        <f>SUMIFS('SOS_ERGO - AS-IS'!P:P,'SOS_ERGO - AS-IS'!R:R,"SVA",'SOS_ERGO - AS-IS'!E:E,'Activity Summary'!F33)</f>
        <v>0</v>
      </c>
      <c r="K33" s="148">
        <f>SUMIFS('SOS_ERGO - AS-IS'!P:P,'SOS_ERGO - AS-IS'!R:R,"VA",'SOS_ERGO - AS-IS'!E:E,'Activity Summary'!F33)</f>
        <v>0</v>
      </c>
      <c r="L33" s="2" t="e">
        <f t="shared" ca="1" si="16"/>
        <v>#REF!</v>
      </c>
      <c r="M33" s="2"/>
      <c r="N33" s="145">
        <f>SUMIFS('SOS_ERGO - AS-IS'!I:I,'SOS_ERGO - AS-IS'!E:E,'Activity Summary'!F33)*1440*60</f>
        <v>0</v>
      </c>
      <c r="O33" s="152">
        <f>SUMIFS('SOS_ERGO - AS-IS'!I:I,'SOS_ERGO - AS-IS'!K:K,"RWK",'SOS_ERGO - AS-IS'!E:E,F33)*1440*60</f>
        <v>0</v>
      </c>
      <c r="P33" s="152">
        <f>SUMIFS('SOS_ERGO - AS-IS'!I:I,'SOS_ERGO - AS-IS'!K:K,"DUP",'SOS_ERGO - AS-IS'!E:E,F33)*1440*60</f>
        <v>0</v>
      </c>
      <c r="Q33" s="145">
        <f>SUMIFS('SOS_ERGO - AS-IS'!I:I,'SOS_ERGO - AS-IS'!E:E,'Activity Summary'!F33)*1440*60-O33-P33</f>
        <v>0</v>
      </c>
      <c r="R33" s="145" t="e">
        <f t="shared" ca="1" si="17"/>
        <v>#REF!</v>
      </c>
      <c r="S33" s="2" t="e">
        <f t="shared" ca="1" si="18"/>
        <v>#REF!</v>
      </c>
      <c r="T33" s="272" t="e">
        <f t="shared" ca="1" si="19"/>
        <v>#REF!</v>
      </c>
      <c r="U33" s="263"/>
    </row>
    <row r="34" spans="2:21" ht="40.049999999999997" customHeight="1" outlineLevel="1" x14ac:dyDescent="0.3">
      <c r="B34" s="261"/>
      <c r="C34" s="149"/>
      <c r="D34" s="12"/>
      <c r="E34" s="261"/>
      <c r="F34" s="212"/>
      <c r="G34" s="145" t="e">
        <f ca="1">+SUMIF('SOS_ERGO - AS-IS'!$E:$P,$F34,'SOS_ERGO - AS-IS'!$P:$P)</f>
        <v>#REF!</v>
      </c>
      <c r="H34" s="2" t="e">
        <f t="shared" ca="1" si="15"/>
        <v>#REF!</v>
      </c>
      <c r="I34" s="146">
        <f>SUMIFS('SOS_ERGO - AS-IS'!P:P,'SOS_ERGO - AS-IS'!R:R,"NVA",'SOS_ERGO - AS-IS'!E:E,'Activity Summary'!F34)</f>
        <v>0</v>
      </c>
      <c r="J34" s="147">
        <f>SUMIFS('SOS_ERGO - AS-IS'!P:P,'SOS_ERGO - AS-IS'!R:R,"SVA",'SOS_ERGO - AS-IS'!E:E,'Activity Summary'!F34)</f>
        <v>0</v>
      </c>
      <c r="K34" s="148">
        <f>SUMIFS('SOS_ERGO - AS-IS'!P:P,'SOS_ERGO - AS-IS'!R:R,"VA",'SOS_ERGO - AS-IS'!E:E,'Activity Summary'!F34)</f>
        <v>0</v>
      </c>
      <c r="L34" s="2" t="e">
        <f t="shared" ca="1" si="16"/>
        <v>#REF!</v>
      </c>
      <c r="M34" s="2"/>
      <c r="N34" s="145">
        <f>SUMIFS('SOS_ERGO - AS-IS'!I:I,'SOS_ERGO - AS-IS'!E:E,'Activity Summary'!F34)*1440*60</f>
        <v>0</v>
      </c>
      <c r="O34" s="152">
        <f>SUMIFS('SOS_ERGO - AS-IS'!I:I,'SOS_ERGO - AS-IS'!K:K,"RWK",'SOS_ERGO - AS-IS'!E:E,F34)*1440*60</f>
        <v>0</v>
      </c>
      <c r="P34" s="152">
        <f>SUMIFS('SOS_ERGO - AS-IS'!I:I,'SOS_ERGO - AS-IS'!K:K,"DUP",'SOS_ERGO - AS-IS'!E:E,F34)*1440*60</f>
        <v>0</v>
      </c>
      <c r="Q34" s="145">
        <f>SUMIFS('SOS_ERGO - AS-IS'!I:I,'SOS_ERGO - AS-IS'!E:E,'Activity Summary'!F34)*1440*60-O34-P34</f>
        <v>0</v>
      </c>
      <c r="R34" s="145" t="e">
        <f t="shared" ca="1" si="17"/>
        <v>#REF!</v>
      </c>
      <c r="S34" s="2" t="e">
        <f t="shared" ca="1" si="18"/>
        <v>#REF!</v>
      </c>
      <c r="T34" s="272" t="e">
        <f t="shared" ca="1" si="19"/>
        <v>#REF!</v>
      </c>
      <c r="U34" s="263"/>
    </row>
    <row r="35" spans="2:21" ht="40.049999999999997" customHeight="1" outlineLevel="1" x14ac:dyDescent="0.3">
      <c r="B35" s="261"/>
      <c r="C35" s="149"/>
      <c r="D35" s="12"/>
      <c r="E35" s="261"/>
      <c r="F35" s="212"/>
      <c r="G35" s="145" t="e">
        <f ca="1">+SUMIF('SOS_ERGO - AS-IS'!$E:$P,$F35,'SOS_ERGO - AS-IS'!$P:$P)</f>
        <v>#REF!</v>
      </c>
      <c r="H35" s="2" t="e">
        <f t="shared" ca="1" si="15"/>
        <v>#REF!</v>
      </c>
      <c r="I35" s="146">
        <f>SUMIFS('SOS_ERGO - AS-IS'!P:P,'SOS_ERGO - AS-IS'!R:R,"NVA",'SOS_ERGO - AS-IS'!E:E,'Activity Summary'!F35)</f>
        <v>0</v>
      </c>
      <c r="J35" s="147">
        <f>SUMIFS('SOS_ERGO - AS-IS'!P:P,'SOS_ERGO - AS-IS'!R:R,"SVA",'SOS_ERGO - AS-IS'!E:E,'Activity Summary'!F35)</f>
        <v>0</v>
      </c>
      <c r="K35" s="148">
        <f>SUMIFS('SOS_ERGO - AS-IS'!P:P,'SOS_ERGO - AS-IS'!R:R,"VA",'SOS_ERGO - AS-IS'!E:E,'Activity Summary'!F35)</f>
        <v>0</v>
      </c>
      <c r="L35" s="2" t="e">
        <f t="shared" ca="1" si="16"/>
        <v>#REF!</v>
      </c>
      <c r="M35" s="2"/>
      <c r="N35" s="145">
        <f>SUMIFS('SOS_ERGO - AS-IS'!I:I,'SOS_ERGO - AS-IS'!E:E,'Activity Summary'!F35)*1440*60</f>
        <v>0</v>
      </c>
      <c r="O35" s="152">
        <f>SUMIFS('SOS_ERGO - AS-IS'!I:I,'SOS_ERGO - AS-IS'!K:K,"RWK",'SOS_ERGO - AS-IS'!E:E,F35)*1440*60</f>
        <v>0</v>
      </c>
      <c r="P35" s="152">
        <f>SUMIFS('SOS_ERGO - AS-IS'!I:I,'SOS_ERGO - AS-IS'!K:K,"DUP",'SOS_ERGO - AS-IS'!E:E,F35)*1440*60</f>
        <v>0</v>
      </c>
      <c r="Q35" s="145">
        <f>SUMIFS('SOS_ERGO - AS-IS'!I:I,'SOS_ERGO - AS-IS'!E:E,'Activity Summary'!F35)*1440*60-O35-P35</f>
        <v>0</v>
      </c>
      <c r="R35" s="145" t="e">
        <f t="shared" ca="1" si="17"/>
        <v>#REF!</v>
      </c>
      <c r="S35" s="2" t="e">
        <f t="shared" ca="1" si="18"/>
        <v>#REF!</v>
      </c>
      <c r="T35" s="272" t="e">
        <f t="shared" ca="1" si="19"/>
        <v>#REF!</v>
      </c>
      <c r="U35" s="263"/>
    </row>
    <row r="36" spans="2:21" ht="40.049999999999997" customHeight="1" outlineLevel="1" x14ac:dyDescent="0.3">
      <c r="B36" s="261"/>
      <c r="C36" s="149"/>
      <c r="D36" s="12"/>
      <c r="E36" s="261"/>
      <c r="F36" s="212"/>
      <c r="G36" s="145" t="e">
        <f ca="1">+SUMIF('SOS_ERGO - AS-IS'!$E:$P,$F36,'SOS_ERGO - AS-IS'!$P:$P)</f>
        <v>#REF!</v>
      </c>
      <c r="H36" s="2" t="e">
        <f t="shared" ca="1" si="15"/>
        <v>#REF!</v>
      </c>
      <c r="I36" s="146">
        <f>SUMIFS('SOS_ERGO - AS-IS'!P:P,'SOS_ERGO - AS-IS'!R:R,"NVA",'SOS_ERGO - AS-IS'!E:E,'Activity Summary'!F36)</f>
        <v>0</v>
      </c>
      <c r="J36" s="147">
        <f>SUMIFS('SOS_ERGO - AS-IS'!P:P,'SOS_ERGO - AS-IS'!R:R,"SVA",'SOS_ERGO - AS-IS'!E:E,'Activity Summary'!F36)</f>
        <v>0</v>
      </c>
      <c r="K36" s="148">
        <f>SUMIFS('SOS_ERGO - AS-IS'!P:P,'SOS_ERGO - AS-IS'!R:R,"VA",'SOS_ERGO - AS-IS'!E:E,'Activity Summary'!F36)</f>
        <v>0</v>
      </c>
      <c r="L36" s="2" t="e">
        <f t="shared" ca="1" si="16"/>
        <v>#REF!</v>
      </c>
      <c r="M36" s="2"/>
      <c r="N36" s="145">
        <f>SUMIFS('SOS_ERGO - AS-IS'!I:I,'SOS_ERGO - AS-IS'!E:E,'Activity Summary'!F36)*1440*60</f>
        <v>0</v>
      </c>
      <c r="O36" s="152">
        <f>SUMIFS('SOS_ERGO - AS-IS'!I:I,'SOS_ERGO - AS-IS'!K:K,"RWK",'SOS_ERGO - AS-IS'!E:E,F36)*1440*60</f>
        <v>0</v>
      </c>
      <c r="P36" s="152">
        <f>SUMIFS('SOS_ERGO - AS-IS'!I:I,'SOS_ERGO - AS-IS'!K:K,"DUP",'SOS_ERGO - AS-IS'!E:E,F36)*1440*60</f>
        <v>0</v>
      </c>
      <c r="Q36" s="145">
        <f>SUMIFS('SOS_ERGO - AS-IS'!I:I,'SOS_ERGO - AS-IS'!E:E,'Activity Summary'!F36)*1440*60-O36-P36</f>
        <v>0</v>
      </c>
      <c r="R36" s="145" t="e">
        <f t="shared" ca="1" si="17"/>
        <v>#REF!</v>
      </c>
      <c r="S36" s="2" t="e">
        <f t="shared" ca="1" si="18"/>
        <v>#REF!</v>
      </c>
      <c r="T36" s="272" t="e">
        <f t="shared" ca="1" si="19"/>
        <v>#REF!</v>
      </c>
      <c r="U36" s="263"/>
    </row>
    <row r="37" spans="2:21" ht="40.049999999999997" customHeight="1" outlineLevel="1" x14ac:dyDescent="0.3">
      <c r="B37" s="261"/>
      <c r="C37" s="149"/>
      <c r="D37" s="12"/>
      <c r="E37" s="261"/>
      <c r="F37" s="212"/>
      <c r="G37" s="145" t="e">
        <f ca="1">+SUMIF('SOS_ERGO - AS-IS'!$E:$P,$F37,'SOS_ERGO - AS-IS'!$P:$P)</f>
        <v>#REF!</v>
      </c>
      <c r="H37" s="2" t="e">
        <f t="shared" ca="1" si="15"/>
        <v>#REF!</v>
      </c>
      <c r="I37" s="146">
        <f>SUMIFS('SOS_ERGO - AS-IS'!P:P,'SOS_ERGO - AS-IS'!R:R,"NVA",'SOS_ERGO - AS-IS'!E:E,'Activity Summary'!F37)</f>
        <v>0</v>
      </c>
      <c r="J37" s="147">
        <f>SUMIFS('SOS_ERGO - AS-IS'!P:P,'SOS_ERGO - AS-IS'!R:R,"SVA",'SOS_ERGO - AS-IS'!E:E,'Activity Summary'!F37)</f>
        <v>0</v>
      </c>
      <c r="K37" s="148">
        <f>SUMIFS('SOS_ERGO - AS-IS'!P:P,'SOS_ERGO - AS-IS'!R:R,"VA",'SOS_ERGO - AS-IS'!E:E,'Activity Summary'!F37)</f>
        <v>0</v>
      </c>
      <c r="L37" s="2" t="e">
        <f t="shared" ca="1" si="16"/>
        <v>#REF!</v>
      </c>
      <c r="M37" s="2"/>
      <c r="N37" s="145">
        <f>SUMIFS('SOS_ERGO - AS-IS'!I:I,'SOS_ERGO - AS-IS'!E:E,'Activity Summary'!F37)*1440*60</f>
        <v>0</v>
      </c>
      <c r="O37" s="152">
        <f>SUMIFS('SOS_ERGO - AS-IS'!I:I,'SOS_ERGO - AS-IS'!K:K,"RWK",'SOS_ERGO - AS-IS'!E:E,F37)*1440*60</f>
        <v>0</v>
      </c>
      <c r="P37" s="152">
        <f>SUMIFS('SOS_ERGO - AS-IS'!I:I,'SOS_ERGO - AS-IS'!K:K,"DUP",'SOS_ERGO - AS-IS'!E:E,F37)*1440*60</f>
        <v>0</v>
      </c>
      <c r="Q37" s="145">
        <f>SUMIFS('SOS_ERGO - AS-IS'!I:I,'SOS_ERGO - AS-IS'!E:E,'Activity Summary'!F37)*1440*60-O37-P37</f>
        <v>0</v>
      </c>
      <c r="R37" s="145" t="e">
        <f t="shared" ca="1" si="17"/>
        <v>#REF!</v>
      </c>
      <c r="S37" s="2" t="e">
        <f t="shared" ca="1" si="18"/>
        <v>#REF!</v>
      </c>
      <c r="T37" s="272" t="e">
        <f t="shared" ca="1" si="19"/>
        <v>#REF!</v>
      </c>
      <c r="U37" s="263"/>
    </row>
    <row r="38" spans="2:21" ht="40.049999999999997" customHeight="1" outlineLevel="1" x14ac:dyDescent="0.3">
      <c r="B38" s="261"/>
      <c r="C38" s="149"/>
      <c r="D38" s="12"/>
      <c r="E38" s="261"/>
      <c r="F38" s="212"/>
      <c r="G38" s="145" t="e">
        <f ca="1">+SUMIF('SOS_ERGO - AS-IS'!$E:$P,$F38,'SOS_ERGO - AS-IS'!$P:$P)</f>
        <v>#REF!</v>
      </c>
      <c r="H38" s="2" t="e">
        <f t="shared" ca="1" si="15"/>
        <v>#REF!</v>
      </c>
      <c r="I38" s="146">
        <f>SUMIFS('SOS_ERGO - AS-IS'!P:P,'SOS_ERGO - AS-IS'!R:R,"NVA",'SOS_ERGO - AS-IS'!E:E,'Activity Summary'!F38)</f>
        <v>0</v>
      </c>
      <c r="J38" s="147">
        <f>SUMIFS('SOS_ERGO - AS-IS'!P:P,'SOS_ERGO - AS-IS'!R:R,"SVA",'SOS_ERGO - AS-IS'!E:E,'Activity Summary'!F38)</f>
        <v>0</v>
      </c>
      <c r="K38" s="148">
        <f>SUMIFS('SOS_ERGO - AS-IS'!P:P,'SOS_ERGO - AS-IS'!R:R,"VA",'SOS_ERGO - AS-IS'!E:E,'Activity Summary'!F38)</f>
        <v>0</v>
      </c>
      <c r="L38" s="2" t="e">
        <f t="shared" ca="1" si="16"/>
        <v>#REF!</v>
      </c>
      <c r="M38" s="2"/>
      <c r="N38" s="145">
        <f>SUMIFS('SOS_ERGO - AS-IS'!I:I,'SOS_ERGO - AS-IS'!E:E,'Activity Summary'!F38)*1440*60</f>
        <v>0</v>
      </c>
      <c r="O38" s="152">
        <f>SUMIFS('SOS_ERGO - AS-IS'!I:I,'SOS_ERGO - AS-IS'!K:K,"RWK",'SOS_ERGO - AS-IS'!E:E,F38)*1440*60</f>
        <v>0</v>
      </c>
      <c r="P38" s="152">
        <f>SUMIFS('SOS_ERGO - AS-IS'!I:I,'SOS_ERGO - AS-IS'!K:K,"DUP",'SOS_ERGO - AS-IS'!E:E,F38)*1440*60</f>
        <v>0</v>
      </c>
      <c r="Q38" s="145">
        <f>SUMIFS('SOS_ERGO - AS-IS'!I:I,'SOS_ERGO - AS-IS'!E:E,'Activity Summary'!F38)*1440*60-O38-P38</f>
        <v>0</v>
      </c>
      <c r="R38" s="145" t="e">
        <f t="shared" ca="1" si="17"/>
        <v>#REF!</v>
      </c>
      <c r="S38" s="2" t="e">
        <f t="shared" ca="1" si="18"/>
        <v>#REF!</v>
      </c>
      <c r="T38" s="272" t="e">
        <f t="shared" ca="1" si="19"/>
        <v>#REF!</v>
      </c>
      <c r="U38" s="263"/>
    </row>
    <row r="39" spans="2:21" ht="40.049999999999997" customHeight="1" outlineLevel="1" x14ac:dyDescent="0.3">
      <c r="B39" s="261"/>
      <c r="C39" s="149"/>
      <c r="D39" s="12"/>
      <c r="E39" s="261"/>
      <c r="F39" s="212"/>
      <c r="G39" s="145" t="e">
        <f ca="1">+SUMIF('SOS_ERGO - AS-IS'!$E:$P,$F39,'SOS_ERGO - AS-IS'!$P:$P)</f>
        <v>#REF!</v>
      </c>
      <c r="H39" s="2" t="e">
        <f t="shared" ca="1" si="15"/>
        <v>#REF!</v>
      </c>
      <c r="I39" s="146">
        <f>SUMIFS('SOS_ERGO - AS-IS'!P:P,'SOS_ERGO - AS-IS'!R:R,"NVA",'SOS_ERGO - AS-IS'!E:E,'Activity Summary'!F39)</f>
        <v>0</v>
      </c>
      <c r="J39" s="147">
        <f>SUMIFS('SOS_ERGO - AS-IS'!P:P,'SOS_ERGO - AS-IS'!R:R,"SVA",'SOS_ERGO - AS-IS'!E:E,'Activity Summary'!F39)</f>
        <v>0</v>
      </c>
      <c r="K39" s="148">
        <f>SUMIFS('SOS_ERGO - AS-IS'!P:P,'SOS_ERGO - AS-IS'!R:R,"VA",'SOS_ERGO - AS-IS'!E:E,'Activity Summary'!F39)</f>
        <v>0</v>
      </c>
      <c r="L39" s="2" t="e">
        <f t="shared" ca="1" si="16"/>
        <v>#REF!</v>
      </c>
      <c r="M39" s="2"/>
      <c r="N39" s="145">
        <f>SUMIFS('SOS_ERGO - AS-IS'!I:I,'SOS_ERGO - AS-IS'!E:E,'Activity Summary'!F39)*1440*60</f>
        <v>0</v>
      </c>
      <c r="O39" s="152">
        <f>SUMIFS('SOS_ERGO - AS-IS'!I:I,'SOS_ERGO - AS-IS'!K:K,"RWK",'SOS_ERGO - AS-IS'!E:E,F39)*1440*60</f>
        <v>0</v>
      </c>
      <c r="P39" s="152">
        <f>SUMIFS('SOS_ERGO - AS-IS'!I:I,'SOS_ERGO - AS-IS'!K:K,"DUP",'SOS_ERGO - AS-IS'!E:E,F39)*1440*60</f>
        <v>0</v>
      </c>
      <c r="Q39" s="145">
        <f>SUMIFS('SOS_ERGO - AS-IS'!I:I,'SOS_ERGO - AS-IS'!E:E,'Activity Summary'!F39)*1440*60-O39-P39</f>
        <v>0</v>
      </c>
      <c r="R39" s="145" t="e">
        <f t="shared" ca="1" si="17"/>
        <v>#REF!</v>
      </c>
      <c r="S39" s="2" t="e">
        <f t="shared" ca="1" si="18"/>
        <v>#REF!</v>
      </c>
      <c r="T39" s="272" t="e">
        <f t="shared" ca="1" si="19"/>
        <v>#REF!</v>
      </c>
      <c r="U39" s="263"/>
    </row>
    <row r="40" spans="2:21" ht="40.049999999999997" customHeight="1" outlineLevel="1" x14ac:dyDescent="0.3">
      <c r="B40" s="261"/>
      <c r="C40" s="149"/>
      <c r="D40" s="12"/>
      <c r="E40" s="261"/>
      <c r="F40" s="212"/>
      <c r="G40" s="145" t="e">
        <f ca="1">+SUMIF('SOS_ERGO - AS-IS'!$E:$P,$F40,'SOS_ERGO - AS-IS'!$P:$P)</f>
        <v>#REF!</v>
      </c>
      <c r="H40" s="2" t="e">
        <f t="shared" ca="1" si="15"/>
        <v>#REF!</v>
      </c>
      <c r="I40" s="146">
        <f>SUMIFS('SOS_ERGO - AS-IS'!P:P,'SOS_ERGO - AS-IS'!R:R,"NVA",'SOS_ERGO - AS-IS'!E:E,'Activity Summary'!F40)</f>
        <v>0</v>
      </c>
      <c r="J40" s="147">
        <f>SUMIFS('SOS_ERGO - AS-IS'!P:P,'SOS_ERGO - AS-IS'!R:R,"SVA",'SOS_ERGO - AS-IS'!E:E,'Activity Summary'!F40)</f>
        <v>0</v>
      </c>
      <c r="K40" s="148">
        <f>SUMIFS('SOS_ERGO - AS-IS'!P:P,'SOS_ERGO - AS-IS'!R:R,"VA",'SOS_ERGO - AS-IS'!E:E,'Activity Summary'!F40)</f>
        <v>0</v>
      </c>
      <c r="L40" s="2" t="e">
        <f t="shared" ca="1" si="16"/>
        <v>#REF!</v>
      </c>
      <c r="M40" s="2"/>
      <c r="N40" s="145">
        <f>SUMIFS('SOS_ERGO - AS-IS'!I:I,'SOS_ERGO - AS-IS'!E:E,'Activity Summary'!F40)*1440*60</f>
        <v>0</v>
      </c>
      <c r="O40" s="152">
        <f>SUMIFS('SOS_ERGO - AS-IS'!I:I,'SOS_ERGO - AS-IS'!K:K,"RWK",'SOS_ERGO - AS-IS'!E:E,F40)*1440*60</f>
        <v>0</v>
      </c>
      <c r="P40" s="152">
        <f>SUMIFS('SOS_ERGO - AS-IS'!I:I,'SOS_ERGO - AS-IS'!K:K,"DUP",'SOS_ERGO - AS-IS'!E:E,F40)*1440*60</f>
        <v>0</v>
      </c>
      <c r="Q40" s="145">
        <f>SUMIFS('SOS_ERGO - AS-IS'!I:I,'SOS_ERGO - AS-IS'!E:E,'Activity Summary'!F40)*1440*60-O40-P40</f>
        <v>0</v>
      </c>
      <c r="R40" s="145" t="e">
        <f t="shared" ca="1" si="17"/>
        <v>#REF!</v>
      </c>
      <c r="S40" s="2" t="e">
        <f t="shared" ca="1" si="18"/>
        <v>#REF!</v>
      </c>
      <c r="T40" s="272" t="e">
        <f t="shared" ca="1" si="19"/>
        <v>#REF!</v>
      </c>
      <c r="U40" s="263"/>
    </row>
    <row r="41" spans="2:21" ht="40.049999999999997" customHeight="1" outlineLevel="1" x14ac:dyDescent="0.3">
      <c r="B41" s="261"/>
      <c r="C41" s="149"/>
      <c r="D41" s="12"/>
      <c r="E41" s="261"/>
      <c r="F41" s="212"/>
      <c r="G41" s="145" t="e">
        <f ca="1">+SUMIF('SOS_ERGO - AS-IS'!$E:$P,$F41,'SOS_ERGO - AS-IS'!$P:$P)</f>
        <v>#REF!</v>
      </c>
      <c r="H41" s="2" t="e">
        <f t="shared" ca="1" si="15"/>
        <v>#REF!</v>
      </c>
      <c r="I41" s="146">
        <f>SUMIFS('SOS_ERGO - AS-IS'!P:P,'SOS_ERGO - AS-IS'!R:R,"NVA",'SOS_ERGO - AS-IS'!E:E,'Activity Summary'!F41)</f>
        <v>0</v>
      </c>
      <c r="J41" s="147">
        <f>SUMIFS('SOS_ERGO - AS-IS'!P:P,'SOS_ERGO - AS-IS'!R:R,"SVA",'SOS_ERGO - AS-IS'!E:E,'Activity Summary'!F41)</f>
        <v>0</v>
      </c>
      <c r="K41" s="148">
        <f>SUMIFS('SOS_ERGO - AS-IS'!P:P,'SOS_ERGO - AS-IS'!R:R,"VA",'SOS_ERGO - AS-IS'!E:E,'Activity Summary'!F41)</f>
        <v>0</v>
      </c>
      <c r="L41" s="2" t="e">
        <f t="shared" ca="1" si="16"/>
        <v>#REF!</v>
      </c>
      <c r="M41" s="2"/>
      <c r="N41" s="145">
        <f>SUMIFS('SOS_ERGO - AS-IS'!I:I,'SOS_ERGO - AS-IS'!E:E,'Activity Summary'!F41)*1440*60</f>
        <v>0</v>
      </c>
      <c r="O41" s="152">
        <f>SUMIFS('SOS_ERGO - AS-IS'!I:I,'SOS_ERGO - AS-IS'!K:K,"RWK",'SOS_ERGO - AS-IS'!E:E,F41)*1440*60</f>
        <v>0</v>
      </c>
      <c r="P41" s="152">
        <f>SUMIFS('SOS_ERGO - AS-IS'!I:I,'SOS_ERGO - AS-IS'!K:K,"DUP",'SOS_ERGO - AS-IS'!E:E,F41)*1440*60</f>
        <v>0</v>
      </c>
      <c r="Q41" s="145">
        <f>SUMIFS('SOS_ERGO - AS-IS'!I:I,'SOS_ERGO - AS-IS'!E:E,'Activity Summary'!F41)*1440*60-O41-P41</f>
        <v>0</v>
      </c>
      <c r="R41" s="145" t="e">
        <f t="shared" ca="1" si="17"/>
        <v>#REF!</v>
      </c>
      <c r="S41" s="2" t="e">
        <f t="shared" ca="1" si="18"/>
        <v>#REF!</v>
      </c>
      <c r="T41" s="272" t="e">
        <f t="shared" ca="1" si="19"/>
        <v>#REF!</v>
      </c>
      <c r="U41" s="263"/>
    </row>
    <row r="42" spans="2:21" ht="40.049999999999997" customHeight="1" outlineLevel="1" x14ac:dyDescent="0.3">
      <c r="B42" s="261"/>
      <c r="C42" s="149"/>
      <c r="D42" s="12"/>
      <c r="E42" s="261"/>
      <c r="F42" s="212"/>
      <c r="G42" s="145" t="e">
        <f ca="1">+SUMIF('SOS_ERGO - AS-IS'!$E:$P,$F42,'SOS_ERGO - AS-IS'!$P:$P)</f>
        <v>#REF!</v>
      </c>
      <c r="H42" s="2" t="e">
        <f t="shared" ca="1" si="15"/>
        <v>#REF!</v>
      </c>
      <c r="I42" s="146">
        <f>SUMIFS('SOS_ERGO - AS-IS'!P:P,'SOS_ERGO - AS-IS'!R:R,"NVA",'SOS_ERGO - AS-IS'!E:E,'Activity Summary'!F42)</f>
        <v>0</v>
      </c>
      <c r="J42" s="147">
        <f>SUMIFS('SOS_ERGO - AS-IS'!P:P,'SOS_ERGO - AS-IS'!R:R,"SVA",'SOS_ERGO - AS-IS'!E:E,'Activity Summary'!F42)</f>
        <v>0</v>
      </c>
      <c r="K42" s="148">
        <f>SUMIFS('SOS_ERGO - AS-IS'!P:P,'SOS_ERGO - AS-IS'!R:R,"VA",'SOS_ERGO - AS-IS'!E:E,'Activity Summary'!F42)</f>
        <v>0</v>
      </c>
      <c r="L42" s="2" t="e">
        <f t="shared" ca="1" si="16"/>
        <v>#REF!</v>
      </c>
      <c r="M42" s="2"/>
      <c r="N42" s="145">
        <f>SUMIFS('SOS_ERGO - AS-IS'!I:I,'SOS_ERGO - AS-IS'!E:E,'Activity Summary'!F42)*1440*60</f>
        <v>0</v>
      </c>
      <c r="O42" s="152">
        <f>SUMIFS('SOS_ERGO - AS-IS'!I:I,'SOS_ERGO - AS-IS'!K:K,"RWK",'SOS_ERGO - AS-IS'!E:E,F42)*1440*60</f>
        <v>0</v>
      </c>
      <c r="P42" s="152">
        <f>SUMIFS('SOS_ERGO - AS-IS'!I:I,'SOS_ERGO - AS-IS'!K:K,"DUP",'SOS_ERGO - AS-IS'!E:E,F42)*1440*60</f>
        <v>0</v>
      </c>
      <c r="Q42" s="145">
        <f>SUMIFS('SOS_ERGO - AS-IS'!I:I,'SOS_ERGO - AS-IS'!E:E,'Activity Summary'!F42)*1440*60-O42-P42</f>
        <v>0</v>
      </c>
      <c r="R42" s="145" t="e">
        <f t="shared" ca="1" si="17"/>
        <v>#REF!</v>
      </c>
      <c r="S42" s="2" t="e">
        <f t="shared" ca="1" si="18"/>
        <v>#REF!</v>
      </c>
      <c r="T42" s="272" t="e">
        <f t="shared" ca="1" si="19"/>
        <v>#REF!</v>
      </c>
      <c r="U42" s="263"/>
    </row>
    <row r="43" spans="2:21" ht="40.049999999999997" customHeight="1" outlineLevel="1" x14ac:dyDescent="0.3">
      <c r="B43" s="261"/>
      <c r="C43" s="149"/>
      <c r="D43" s="226"/>
      <c r="E43" s="213"/>
      <c r="F43" s="212"/>
      <c r="G43" s="145" t="e">
        <f ca="1">+SUMIF('SOS_ERGO - AS-IS'!$E:$P,$F43,'SOS_ERGO - AS-IS'!$P:$P)</f>
        <v>#REF!</v>
      </c>
      <c r="H43" s="2" t="e">
        <f t="shared" ca="1" si="15"/>
        <v>#REF!</v>
      </c>
      <c r="I43" s="146">
        <f>SUMIFS('SOS_ERGO - AS-IS'!P:P,'SOS_ERGO - AS-IS'!R:R,"NVA",'SOS_ERGO - AS-IS'!E:E,'Activity Summary'!F43)</f>
        <v>0</v>
      </c>
      <c r="J43" s="147">
        <f>SUMIFS('SOS_ERGO - AS-IS'!P:P,'SOS_ERGO - AS-IS'!R:R,"SVA",'SOS_ERGO - AS-IS'!E:E,'Activity Summary'!F43)</f>
        <v>0</v>
      </c>
      <c r="K43" s="148">
        <f>SUMIFS('SOS_ERGO - AS-IS'!P:P,'SOS_ERGO - AS-IS'!R:R,"VA",'SOS_ERGO - AS-IS'!E:E,'Activity Summary'!F43)</f>
        <v>0</v>
      </c>
      <c r="L43" s="2" t="e">
        <f t="shared" ca="1" si="16"/>
        <v>#REF!</v>
      </c>
      <c r="M43" s="2"/>
      <c r="N43" s="145">
        <f>SUMIFS('SOS_ERGO - AS-IS'!I:I,'SOS_ERGO - AS-IS'!E:E,'Activity Summary'!F43)*1440*60</f>
        <v>0</v>
      </c>
      <c r="O43" s="152">
        <f>SUMIFS('SOS_ERGO - AS-IS'!I:I,'SOS_ERGO - AS-IS'!K:K,"RWK",'SOS_ERGO - AS-IS'!E:E,F43)*1440*60</f>
        <v>0</v>
      </c>
      <c r="P43" s="152">
        <f>SUMIFS('SOS_ERGO - AS-IS'!I:I,'SOS_ERGO - AS-IS'!K:K,"DUP",'SOS_ERGO - AS-IS'!E:E,F43)*1440*60</f>
        <v>0</v>
      </c>
      <c r="Q43" s="145">
        <f>SUMIFS('SOS_ERGO - AS-IS'!I:I,'SOS_ERGO - AS-IS'!E:E,'Activity Summary'!F43)*1440*60-O43-P43</f>
        <v>0</v>
      </c>
      <c r="R43" s="145" t="e">
        <f t="shared" ca="1" si="17"/>
        <v>#REF!</v>
      </c>
      <c r="S43" s="2" t="e">
        <f t="shared" ca="1" si="18"/>
        <v>#REF!</v>
      </c>
      <c r="T43" s="272" t="e">
        <f t="shared" ca="1" si="19"/>
        <v>#REF!</v>
      </c>
      <c r="U43" s="263"/>
    </row>
    <row r="44" spans="2:21" ht="40.049999999999997" customHeight="1" outlineLevel="1" x14ac:dyDescent="0.3">
      <c r="B44" s="261"/>
      <c r="C44" s="149"/>
      <c r="D44" s="12"/>
      <c r="E44" s="261"/>
      <c r="F44" s="212"/>
      <c r="G44" s="145" t="e">
        <f ca="1">+SUMIF('SOS_ERGO - AS-IS'!$E:$P,$F44,'SOS_ERGO - AS-IS'!$P:$P)</f>
        <v>#REF!</v>
      </c>
      <c r="H44" s="2" t="e">
        <f t="shared" ca="1" si="15"/>
        <v>#REF!</v>
      </c>
      <c r="I44" s="146">
        <f>SUMIFS('SOS_ERGO - AS-IS'!P:P,'SOS_ERGO - AS-IS'!R:R,"NVA",'SOS_ERGO - AS-IS'!E:E,'Activity Summary'!F44)</f>
        <v>0</v>
      </c>
      <c r="J44" s="147">
        <f>SUMIFS('SOS_ERGO - AS-IS'!P:P,'SOS_ERGO - AS-IS'!R:R,"SVA",'SOS_ERGO - AS-IS'!E:E,'Activity Summary'!F44)</f>
        <v>0</v>
      </c>
      <c r="K44" s="148">
        <f>SUMIFS('SOS_ERGO - AS-IS'!P:P,'SOS_ERGO - AS-IS'!R:R,"VA",'SOS_ERGO - AS-IS'!E:E,'Activity Summary'!F44)</f>
        <v>0</v>
      </c>
      <c r="L44" s="2" t="e">
        <f t="shared" ca="1" si="16"/>
        <v>#REF!</v>
      </c>
      <c r="M44" s="2"/>
      <c r="N44" s="145">
        <f>SUMIFS('SOS_ERGO - AS-IS'!I:I,'SOS_ERGO - AS-IS'!E:E,'Activity Summary'!F44)*1440*60</f>
        <v>0</v>
      </c>
      <c r="O44" s="152">
        <f>SUMIFS('SOS_ERGO - AS-IS'!I:I,'SOS_ERGO - AS-IS'!K:K,"RWK",'SOS_ERGO - AS-IS'!E:E,F44)*1440*60</f>
        <v>0</v>
      </c>
      <c r="P44" s="152">
        <f>SUMIFS('SOS_ERGO - AS-IS'!I:I,'SOS_ERGO - AS-IS'!K:K,"DUP",'SOS_ERGO - AS-IS'!E:E,F44)*1440*60</f>
        <v>0</v>
      </c>
      <c r="Q44" s="145">
        <f>SUMIFS('SOS_ERGO - AS-IS'!I:I,'SOS_ERGO - AS-IS'!E:E,'Activity Summary'!F44)*1440*60-O44-P44</f>
        <v>0</v>
      </c>
      <c r="R44" s="145" t="e">
        <f t="shared" ca="1" si="17"/>
        <v>#REF!</v>
      </c>
      <c r="S44" s="2" t="e">
        <f t="shared" ca="1" si="18"/>
        <v>#REF!</v>
      </c>
      <c r="T44" s="272" t="e">
        <f t="shared" ca="1" si="19"/>
        <v>#REF!</v>
      </c>
      <c r="U44" s="263"/>
    </row>
    <row r="45" spans="2:21" ht="40.049999999999997" customHeight="1" outlineLevel="1" x14ac:dyDescent="0.3">
      <c r="B45" s="261"/>
      <c r="C45" s="149"/>
      <c r="D45" s="12"/>
      <c r="E45" s="261"/>
      <c r="F45" s="212"/>
      <c r="G45" s="145" t="e">
        <f ca="1">+SUMIF('SOS_ERGO - AS-IS'!$E:$P,$F45,'SOS_ERGO - AS-IS'!$P:$P)</f>
        <v>#REF!</v>
      </c>
      <c r="H45" s="2" t="e">
        <f t="shared" ca="1" si="15"/>
        <v>#REF!</v>
      </c>
      <c r="I45" s="146">
        <f>SUMIFS('SOS_ERGO - AS-IS'!P:P,'SOS_ERGO - AS-IS'!R:R,"NVA",'SOS_ERGO - AS-IS'!E:E,'Activity Summary'!F45)</f>
        <v>0</v>
      </c>
      <c r="J45" s="147">
        <f>SUMIFS('SOS_ERGO - AS-IS'!P:P,'SOS_ERGO - AS-IS'!R:R,"SVA",'SOS_ERGO - AS-IS'!E:E,'Activity Summary'!F45)</f>
        <v>0</v>
      </c>
      <c r="K45" s="148">
        <f>SUMIFS('SOS_ERGO - AS-IS'!P:P,'SOS_ERGO - AS-IS'!R:R,"VA",'SOS_ERGO - AS-IS'!E:E,'Activity Summary'!F45)</f>
        <v>0</v>
      </c>
      <c r="L45" s="2" t="e">
        <f t="shared" ca="1" si="16"/>
        <v>#REF!</v>
      </c>
      <c r="M45" s="2"/>
      <c r="N45" s="145">
        <f>SUMIFS('SOS_ERGO - AS-IS'!I:I,'SOS_ERGO - AS-IS'!E:E,'Activity Summary'!F45)*1440*60</f>
        <v>0</v>
      </c>
      <c r="O45" s="152">
        <f>SUMIFS('SOS_ERGO - AS-IS'!I:I,'SOS_ERGO - AS-IS'!K:K,"RWK",'SOS_ERGO - AS-IS'!E:E,F45)*1440*60</f>
        <v>0</v>
      </c>
      <c r="P45" s="152">
        <f>SUMIFS('SOS_ERGO - AS-IS'!I:I,'SOS_ERGO - AS-IS'!K:K,"DUP",'SOS_ERGO - AS-IS'!E:E,F45)*1440*60</f>
        <v>0</v>
      </c>
      <c r="Q45" s="145">
        <f>SUMIFS('SOS_ERGO - AS-IS'!I:I,'SOS_ERGO - AS-IS'!E:E,'Activity Summary'!F45)*1440*60-O45-P45</f>
        <v>0</v>
      </c>
      <c r="R45" s="145" t="e">
        <f t="shared" ca="1" si="17"/>
        <v>#REF!</v>
      </c>
      <c r="S45" s="2" t="e">
        <f t="shared" ca="1" si="18"/>
        <v>#REF!</v>
      </c>
      <c r="T45" s="272" t="e">
        <f t="shared" ca="1" si="19"/>
        <v>#REF!</v>
      </c>
      <c r="U45" s="263"/>
    </row>
    <row r="46" spans="2:21" ht="40.049999999999997" customHeight="1" outlineLevel="1" x14ac:dyDescent="0.3">
      <c r="B46" s="261"/>
      <c r="C46" s="149"/>
      <c r="D46" s="226"/>
      <c r="E46" s="255"/>
      <c r="F46" s="212"/>
      <c r="G46" s="145" t="e">
        <f ca="1">+SUMIF('SOS_ERGO - AS-IS'!$E:$P,$F46,'SOS_ERGO - AS-IS'!$P:$P)</f>
        <v>#REF!</v>
      </c>
      <c r="H46" s="2" t="e">
        <f t="shared" ca="1" si="15"/>
        <v>#REF!</v>
      </c>
      <c r="I46" s="146">
        <f>SUMIFS('SOS_ERGO - AS-IS'!P:P,'SOS_ERGO - AS-IS'!R:R,"NVA",'SOS_ERGO - AS-IS'!E:E,'Activity Summary'!F46)</f>
        <v>0</v>
      </c>
      <c r="J46" s="147">
        <f>SUMIFS('SOS_ERGO - AS-IS'!P:P,'SOS_ERGO - AS-IS'!R:R,"SVA",'SOS_ERGO - AS-IS'!E:E,'Activity Summary'!F46)</f>
        <v>0</v>
      </c>
      <c r="K46" s="148">
        <f>SUMIFS('SOS_ERGO - AS-IS'!P:P,'SOS_ERGO - AS-IS'!R:R,"VA",'SOS_ERGO - AS-IS'!E:E,'Activity Summary'!F46)</f>
        <v>0</v>
      </c>
      <c r="L46" s="2" t="e">
        <f t="shared" ca="1" si="16"/>
        <v>#REF!</v>
      </c>
      <c r="M46" s="2"/>
      <c r="N46" s="145">
        <f>SUMIFS('SOS_ERGO - AS-IS'!I:I,'SOS_ERGO - AS-IS'!E:E,'Activity Summary'!F46)*1440*60</f>
        <v>0</v>
      </c>
      <c r="O46" s="152">
        <f>SUMIFS('SOS_ERGO - AS-IS'!I:I,'SOS_ERGO - AS-IS'!K:K,"RWK",'SOS_ERGO - AS-IS'!E:E,F46)*1440*60</f>
        <v>0</v>
      </c>
      <c r="P46" s="152">
        <f>SUMIFS('SOS_ERGO - AS-IS'!I:I,'SOS_ERGO - AS-IS'!K:K,"DUP",'SOS_ERGO - AS-IS'!E:E,F46)*1440*60</f>
        <v>0</v>
      </c>
      <c r="Q46" s="145">
        <f>SUMIFS('SOS_ERGO - AS-IS'!I:I,'SOS_ERGO - AS-IS'!E:E,'Activity Summary'!F46)*1440*60-O46-P46</f>
        <v>0</v>
      </c>
      <c r="R46" s="145" t="e">
        <f t="shared" ca="1" si="17"/>
        <v>#REF!</v>
      </c>
      <c r="S46" s="2" t="e">
        <f t="shared" ca="1" si="18"/>
        <v>#REF!</v>
      </c>
      <c r="T46" s="272" t="e">
        <f t="shared" ca="1" si="19"/>
        <v>#REF!</v>
      </c>
      <c r="U46" s="263"/>
    </row>
    <row r="47" spans="2:21" ht="40.049999999999997" customHeight="1" x14ac:dyDescent="0.3">
      <c r="B47" s="261"/>
      <c r="C47" s="149"/>
      <c r="D47" s="12"/>
      <c r="E47" s="261"/>
      <c r="F47" s="212"/>
      <c r="G47" s="145" t="e">
        <f ca="1">+SUMIF('SOS_ERGO - AS-IS'!$E:$P,$F47,'SOS_ERGO - AS-IS'!$P:$P)</f>
        <v>#REF!</v>
      </c>
      <c r="H47" s="2" t="e">
        <f t="shared" ref="H47:H61" ca="1" si="20">G47/60</f>
        <v>#REF!</v>
      </c>
      <c r="I47" s="146">
        <f>SUMIFS('SOS_ERGO - AS-IS'!P:P,'SOS_ERGO - AS-IS'!R:R,"NVA",'SOS_ERGO - AS-IS'!E:E,'Activity Summary'!F47)</f>
        <v>0</v>
      </c>
      <c r="J47" s="147">
        <f>SUMIFS('SOS_ERGO - AS-IS'!P:P,'SOS_ERGO - AS-IS'!R:R,"SVA",'SOS_ERGO - AS-IS'!E:E,'Activity Summary'!F47)</f>
        <v>0</v>
      </c>
      <c r="K47" s="148">
        <f>SUMIFS('SOS_ERGO - AS-IS'!P:P,'SOS_ERGO - AS-IS'!R:R,"VA",'SOS_ERGO - AS-IS'!E:E,'Activity Summary'!F47)</f>
        <v>0</v>
      </c>
      <c r="L47" s="2" t="e">
        <f t="shared" ref="L47:L61" ca="1" si="21">SUM(I47:K47)-G47</f>
        <v>#REF!</v>
      </c>
      <c r="M47" s="2"/>
      <c r="N47" s="145">
        <f>SUMIFS('SOS_ERGO - AS-IS'!I:I,'SOS_ERGO - AS-IS'!E:E,'Activity Summary'!F47)*1440*60</f>
        <v>0</v>
      </c>
      <c r="O47" s="152">
        <f>SUMIFS('SOS_ERGO - AS-IS'!I:I,'SOS_ERGO - AS-IS'!K:K,"RWK",'SOS_ERGO - AS-IS'!E:E,F47)*1440*60</f>
        <v>0</v>
      </c>
      <c r="P47" s="152">
        <f>SUMIFS('SOS_ERGO - AS-IS'!I:I,'SOS_ERGO - AS-IS'!K:K,"DUP",'SOS_ERGO - AS-IS'!E:E,F47)*1440*60</f>
        <v>0</v>
      </c>
      <c r="Q47" s="145">
        <f>SUMIFS('SOS_ERGO - AS-IS'!I:I,'SOS_ERGO - AS-IS'!E:E,'Activity Summary'!F47)*1440*60-O47-P47</f>
        <v>0</v>
      </c>
      <c r="R47" s="145" t="e">
        <f t="shared" ref="R47:R61" ca="1" si="22">G47</f>
        <v>#REF!</v>
      </c>
      <c r="S47" s="2" t="e">
        <f t="shared" ref="S47:S61" ca="1" si="23">Q47-G47</f>
        <v>#REF!</v>
      </c>
      <c r="T47" s="272" t="e">
        <f t="shared" ref="T47:T61" ca="1" si="24">S47-(P47+O47)</f>
        <v>#REF!</v>
      </c>
    </row>
    <row r="48" spans="2:21" ht="40.049999999999997" customHeight="1" x14ac:dyDescent="0.3">
      <c r="B48" s="261"/>
      <c r="C48" s="149"/>
      <c r="D48" s="12"/>
      <c r="E48" s="261"/>
      <c r="F48" s="212"/>
      <c r="G48" s="145" t="e">
        <f ca="1">+SUMIF('SOS_ERGO - AS-IS'!$E:$P,$F48,'SOS_ERGO - AS-IS'!$P:$P)</f>
        <v>#REF!</v>
      </c>
      <c r="H48" s="2" t="e">
        <f t="shared" ca="1" si="20"/>
        <v>#REF!</v>
      </c>
      <c r="I48" s="146">
        <f>SUMIFS('SOS_ERGO - AS-IS'!P:P,'SOS_ERGO - AS-IS'!R:R,"NVA",'SOS_ERGO - AS-IS'!E:E,'Activity Summary'!F48)</f>
        <v>0</v>
      </c>
      <c r="J48" s="147">
        <f>SUMIFS('SOS_ERGO - AS-IS'!P:P,'SOS_ERGO - AS-IS'!R:R,"SVA",'SOS_ERGO - AS-IS'!E:E,'Activity Summary'!F48)</f>
        <v>0</v>
      </c>
      <c r="K48" s="148">
        <f>SUMIFS('SOS_ERGO - AS-IS'!P:P,'SOS_ERGO - AS-IS'!R:R,"VA",'SOS_ERGO - AS-IS'!E:E,'Activity Summary'!F48)</f>
        <v>0</v>
      </c>
      <c r="L48" s="2" t="e">
        <f t="shared" ca="1" si="21"/>
        <v>#REF!</v>
      </c>
      <c r="M48" s="2"/>
      <c r="N48" s="145">
        <f>SUMIFS('SOS_ERGO - AS-IS'!I:I,'SOS_ERGO - AS-IS'!E:E,'Activity Summary'!F48)*1440*60</f>
        <v>0</v>
      </c>
      <c r="O48" s="152">
        <f>SUMIFS('SOS_ERGO - AS-IS'!I:I,'SOS_ERGO - AS-IS'!K:K,"RWK",'SOS_ERGO - AS-IS'!E:E,F48)*1440*60</f>
        <v>0</v>
      </c>
      <c r="P48" s="152">
        <f>SUMIFS('SOS_ERGO - AS-IS'!I:I,'SOS_ERGO - AS-IS'!K:K,"DUP",'SOS_ERGO - AS-IS'!E:E,F48)*1440*60</f>
        <v>0</v>
      </c>
      <c r="Q48" s="145">
        <f>SUMIFS('SOS_ERGO - AS-IS'!I:I,'SOS_ERGO - AS-IS'!E:E,'Activity Summary'!F48)*1440*60-O48-P48</f>
        <v>0</v>
      </c>
      <c r="R48" s="145" t="e">
        <f t="shared" ca="1" si="22"/>
        <v>#REF!</v>
      </c>
      <c r="S48" s="2" t="e">
        <f t="shared" ca="1" si="23"/>
        <v>#REF!</v>
      </c>
      <c r="T48" s="272" t="e">
        <f t="shared" ca="1" si="24"/>
        <v>#REF!</v>
      </c>
    </row>
    <row r="49" spans="2:20" ht="40.049999999999997" customHeight="1" x14ac:dyDescent="0.3">
      <c r="B49" s="261"/>
      <c r="C49" s="149"/>
      <c r="D49" s="12"/>
      <c r="E49" s="261"/>
      <c r="F49" s="253"/>
      <c r="G49" s="145" t="e">
        <f ca="1">+SUMIF('SOS_ERGO - AS-IS'!$E:$P,$F49,'SOS_ERGO - AS-IS'!$P:$P)</f>
        <v>#REF!</v>
      </c>
      <c r="H49" s="2" t="e">
        <f t="shared" ca="1" si="20"/>
        <v>#REF!</v>
      </c>
      <c r="I49" s="146">
        <f>SUMIFS('SOS_ERGO - AS-IS'!P:P,'SOS_ERGO - AS-IS'!R:R,"NVA",'SOS_ERGO - AS-IS'!E:E,'Activity Summary'!F49)</f>
        <v>0</v>
      </c>
      <c r="J49" s="147">
        <f>SUMIFS('SOS_ERGO - AS-IS'!P:P,'SOS_ERGO - AS-IS'!R:R,"SVA",'SOS_ERGO - AS-IS'!E:E,'Activity Summary'!F49)</f>
        <v>0</v>
      </c>
      <c r="K49" s="148">
        <f>SUMIFS('SOS_ERGO - AS-IS'!P:P,'SOS_ERGO - AS-IS'!R:R,"VA",'SOS_ERGO - AS-IS'!E:E,'Activity Summary'!F49)</f>
        <v>0</v>
      </c>
      <c r="L49" s="2" t="e">
        <f t="shared" ca="1" si="21"/>
        <v>#REF!</v>
      </c>
      <c r="M49" s="2"/>
      <c r="N49" s="145">
        <f>SUMIFS('SOS_ERGO - AS-IS'!I:I,'SOS_ERGO - AS-IS'!E:E,'Activity Summary'!F49)*1440*60</f>
        <v>0</v>
      </c>
      <c r="O49" s="152">
        <f>SUMIFS('SOS_ERGO - AS-IS'!I:I,'SOS_ERGO - AS-IS'!K:K,"RWK",'SOS_ERGO - AS-IS'!E:E,F49)*1440*60</f>
        <v>0</v>
      </c>
      <c r="P49" s="152">
        <f>SUMIFS('SOS_ERGO - AS-IS'!I:I,'SOS_ERGO - AS-IS'!K:K,"DUP",'SOS_ERGO - AS-IS'!E:E,F49)*1440*60</f>
        <v>0</v>
      </c>
      <c r="Q49" s="145">
        <f>SUMIFS('SOS_ERGO - AS-IS'!I:I,'SOS_ERGO - AS-IS'!E:E,'Activity Summary'!F49)*1440*60-O49-P49</f>
        <v>0</v>
      </c>
      <c r="R49" s="145" t="e">
        <f t="shared" ca="1" si="22"/>
        <v>#REF!</v>
      </c>
      <c r="S49" s="2" t="e">
        <f t="shared" ca="1" si="23"/>
        <v>#REF!</v>
      </c>
      <c r="T49" s="272" t="e">
        <f t="shared" ca="1" si="24"/>
        <v>#REF!</v>
      </c>
    </row>
    <row r="50" spans="2:20" ht="40.049999999999997" customHeight="1" x14ac:dyDescent="0.3">
      <c r="B50" s="261"/>
      <c r="C50" s="149"/>
      <c r="D50" s="12"/>
      <c r="E50" s="261"/>
      <c r="F50" s="212"/>
      <c r="G50" s="145" t="e">
        <f ca="1">+SUMIF('SOS_ERGO - AS-IS'!$E:$P,$F50,'SOS_ERGO - AS-IS'!$P:$P)</f>
        <v>#REF!</v>
      </c>
      <c r="H50" s="2" t="e">
        <f t="shared" ca="1" si="20"/>
        <v>#REF!</v>
      </c>
      <c r="I50" s="146">
        <f>SUMIFS('SOS_ERGO - AS-IS'!P:P,'SOS_ERGO - AS-IS'!R:R,"NVA",'SOS_ERGO - AS-IS'!E:E,'Activity Summary'!F50)</f>
        <v>0</v>
      </c>
      <c r="J50" s="147">
        <f>SUMIFS('SOS_ERGO - AS-IS'!P:P,'SOS_ERGO - AS-IS'!R:R,"SVA",'SOS_ERGO - AS-IS'!E:E,'Activity Summary'!F50)</f>
        <v>0</v>
      </c>
      <c r="K50" s="148">
        <f>SUMIFS('SOS_ERGO - AS-IS'!P:P,'SOS_ERGO - AS-IS'!R:R,"VA",'SOS_ERGO - AS-IS'!E:E,'Activity Summary'!F50)</f>
        <v>0</v>
      </c>
      <c r="L50" s="2" t="e">
        <f t="shared" ca="1" si="21"/>
        <v>#REF!</v>
      </c>
      <c r="M50" s="2"/>
      <c r="N50" s="145">
        <f>SUMIFS('SOS_ERGO - AS-IS'!I:I,'SOS_ERGO - AS-IS'!E:E,'Activity Summary'!F50)*1440*60</f>
        <v>0</v>
      </c>
      <c r="O50" s="152">
        <f>SUMIFS('SOS_ERGO - AS-IS'!I:I,'SOS_ERGO - AS-IS'!K:K,"RWK",'SOS_ERGO - AS-IS'!E:E,F50)*1440*60</f>
        <v>0</v>
      </c>
      <c r="P50" s="152">
        <f>SUMIFS('SOS_ERGO - AS-IS'!I:I,'SOS_ERGO - AS-IS'!K:K,"DUP",'SOS_ERGO - AS-IS'!E:E,F50)*1440*60</f>
        <v>0</v>
      </c>
      <c r="Q50" s="145">
        <f>SUMIFS('SOS_ERGO - AS-IS'!I:I,'SOS_ERGO - AS-IS'!E:E,'Activity Summary'!F50)*1440*60-O50-P50</f>
        <v>0</v>
      </c>
      <c r="R50" s="145" t="e">
        <f t="shared" ca="1" si="22"/>
        <v>#REF!</v>
      </c>
      <c r="S50" s="2" t="e">
        <f t="shared" ca="1" si="23"/>
        <v>#REF!</v>
      </c>
      <c r="T50" s="272" t="e">
        <f t="shared" ca="1" si="24"/>
        <v>#REF!</v>
      </c>
    </row>
    <row r="51" spans="2:20" ht="40.049999999999997" customHeight="1" x14ac:dyDescent="0.3">
      <c r="B51" s="261"/>
      <c r="C51" s="149"/>
      <c r="D51" s="12"/>
      <c r="E51" s="261"/>
      <c r="F51" s="212"/>
      <c r="G51" s="145" t="e">
        <f ca="1">+SUMIF('SOS_ERGO - AS-IS'!$E:$P,$F51,'SOS_ERGO - AS-IS'!$P:$P)</f>
        <v>#REF!</v>
      </c>
      <c r="H51" s="2" t="e">
        <f t="shared" ca="1" si="20"/>
        <v>#REF!</v>
      </c>
      <c r="I51" s="146">
        <f>SUMIFS('SOS_ERGO - AS-IS'!P:P,'SOS_ERGO - AS-IS'!R:R,"NVA",'SOS_ERGO - AS-IS'!E:E,'Activity Summary'!F51)</f>
        <v>0</v>
      </c>
      <c r="J51" s="147">
        <f>SUMIFS('SOS_ERGO - AS-IS'!P:P,'SOS_ERGO - AS-IS'!R:R,"SVA",'SOS_ERGO - AS-IS'!E:E,'Activity Summary'!F51)</f>
        <v>0</v>
      </c>
      <c r="K51" s="148">
        <f>SUMIFS('SOS_ERGO - AS-IS'!P:P,'SOS_ERGO - AS-IS'!R:R,"VA",'SOS_ERGO - AS-IS'!E:E,'Activity Summary'!F51)</f>
        <v>0</v>
      </c>
      <c r="L51" s="2" t="e">
        <f t="shared" ca="1" si="21"/>
        <v>#REF!</v>
      </c>
      <c r="M51" s="2"/>
      <c r="N51" s="145">
        <f>SUMIFS('SOS_ERGO - AS-IS'!I:I,'SOS_ERGO - AS-IS'!E:E,'Activity Summary'!F51)*1440*60</f>
        <v>0</v>
      </c>
      <c r="O51" s="152">
        <f>SUMIFS('SOS_ERGO - AS-IS'!I:I,'SOS_ERGO - AS-IS'!K:K,"RWK",'SOS_ERGO - AS-IS'!E:E,F51)*1440*60</f>
        <v>0</v>
      </c>
      <c r="P51" s="152">
        <f>SUMIFS('SOS_ERGO - AS-IS'!I:I,'SOS_ERGO - AS-IS'!K:K,"DUP",'SOS_ERGO - AS-IS'!E:E,F51)*1440*60</f>
        <v>0</v>
      </c>
      <c r="Q51" s="145">
        <f>SUMIFS('SOS_ERGO - AS-IS'!I:I,'SOS_ERGO - AS-IS'!E:E,'Activity Summary'!F51)*1440*60-O51-P51</f>
        <v>0</v>
      </c>
      <c r="R51" s="145" t="e">
        <f t="shared" ca="1" si="22"/>
        <v>#REF!</v>
      </c>
      <c r="S51" s="2" t="e">
        <f t="shared" ca="1" si="23"/>
        <v>#REF!</v>
      </c>
      <c r="T51" s="272" t="e">
        <f t="shared" ca="1" si="24"/>
        <v>#REF!</v>
      </c>
    </row>
    <row r="52" spans="2:20" ht="40.049999999999997" customHeight="1" x14ac:dyDescent="0.3">
      <c r="B52" s="261"/>
      <c r="C52" s="149"/>
      <c r="D52" s="12"/>
      <c r="E52" s="261"/>
      <c r="F52" s="273"/>
      <c r="G52" s="145" t="e">
        <f ca="1">+SUMIF('SOS_ERGO - AS-IS'!$E:$P,$F52,'SOS_ERGO - AS-IS'!$P:$P)</f>
        <v>#REF!</v>
      </c>
      <c r="H52" s="2" t="e">
        <f t="shared" ca="1" si="20"/>
        <v>#REF!</v>
      </c>
      <c r="I52" s="146">
        <f>SUMIFS('SOS_ERGO - AS-IS'!P:P,'SOS_ERGO - AS-IS'!R:R,"NVA",'SOS_ERGO - AS-IS'!E:E,'Activity Summary'!F52)</f>
        <v>0</v>
      </c>
      <c r="J52" s="147">
        <f>SUMIFS('SOS_ERGO - AS-IS'!P:P,'SOS_ERGO - AS-IS'!R:R,"SVA",'SOS_ERGO - AS-IS'!E:E,'Activity Summary'!F52)</f>
        <v>0</v>
      </c>
      <c r="K52" s="148">
        <f>SUMIFS('SOS_ERGO - AS-IS'!P:P,'SOS_ERGO - AS-IS'!R:R,"VA",'SOS_ERGO - AS-IS'!E:E,'Activity Summary'!F52)</f>
        <v>0</v>
      </c>
      <c r="L52" s="2" t="e">
        <f t="shared" ca="1" si="21"/>
        <v>#REF!</v>
      </c>
      <c r="M52" s="2"/>
      <c r="N52" s="145">
        <f>SUMIFS('SOS_ERGO - AS-IS'!I:I,'SOS_ERGO - AS-IS'!E:E,'Activity Summary'!F52)*1440*60</f>
        <v>0</v>
      </c>
      <c r="O52" s="152">
        <f>SUMIFS('SOS_ERGO - AS-IS'!I:I,'SOS_ERGO - AS-IS'!K:K,"RWK",'SOS_ERGO - AS-IS'!E:E,F52)*1440*60</f>
        <v>0</v>
      </c>
      <c r="P52" s="152">
        <f>SUMIFS('SOS_ERGO - AS-IS'!I:I,'SOS_ERGO - AS-IS'!K:K,"DUP",'SOS_ERGO - AS-IS'!E:E,F52)*1440*60</f>
        <v>0</v>
      </c>
      <c r="Q52" s="145">
        <f>SUMIFS('SOS_ERGO - AS-IS'!I:I,'SOS_ERGO - AS-IS'!E:E,'Activity Summary'!F52)*1440*60-O52-P52</f>
        <v>0</v>
      </c>
      <c r="R52" s="145" t="e">
        <f t="shared" ca="1" si="22"/>
        <v>#REF!</v>
      </c>
      <c r="S52" s="2" t="e">
        <f t="shared" ca="1" si="23"/>
        <v>#REF!</v>
      </c>
      <c r="T52" s="272" t="e">
        <f t="shared" ca="1" si="24"/>
        <v>#REF!</v>
      </c>
    </row>
    <row r="53" spans="2:20" ht="40.049999999999997" customHeight="1" x14ac:dyDescent="0.3">
      <c r="B53" s="261"/>
      <c r="C53" s="149"/>
      <c r="D53" s="12"/>
      <c r="E53" s="261"/>
      <c r="F53" s="212"/>
      <c r="G53" s="145" t="e">
        <f ca="1">+SUMIF('SOS_ERGO - AS-IS'!$E:$P,$F53,'SOS_ERGO - AS-IS'!$P:$P)</f>
        <v>#REF!</v>
      </c>
      <c r="H53" s="2" t="e">
        <f t="shared" ca="1" si="20"/>
        <v>#REF!</v>
      </c>
      <c r="I53" s="146">
        <f>SUMIFS('SOS_ERGO - AS-IS'!P:P,'SOS_ERGO - AS-IS'!R:R,"NVA",'SOS_ERGO - AS-IS'!E:E,'Activity Summary'!F53)</f>
        <v>0</v>
      </c>
      <c r="J53" s="147">
        <f>SUMIFS('SOS_ERGO - AS-IS'!P:P,'SOS_ERGO - AS-IS'!R:R,"SVA",'SOS_ERGO - AS-IS'!E:E,'Activity Summary'!F53)</f>
        <v>0</v>
      </c>
      <c r="K53" s="148">
        <f>SUMIFS('SOS_ERGO - AS-IS'!P:P,'SOS_ERGO - AS-IS'!R:R,"VA",'SOS_ERGO - AS-IS'!E:E,'Activity Summary'!F53)</f>
        <v>0</v>
      </c>
      <c r="L53" s="2" t="e">
        <f t="shared" ca="1" si="21"/>
        <v>#REF!</v>
      </c>
      <c r="M53" s="2"/>
      <c r="N53" s="145">
        <f>SUMIFS('SOS_ERGO - AS-IS'!I:I,'SOS_ERGO - AS-IS'!E:E,'Activity Summary'!F53)*1440*60</f>
        <v>0</v>
      </c>
      <c r="O53" s="152">
        <f>SUMIFS('SOS_ERGO - AS-IS'!I:I,'SOS_ERGO - AS-IS'!K:K,"RWK",'SOS_ERGO - AS-IS'!E:E,F53)*1440*60</f>
        <v>0</v>
      </c>
      <c r="P53" s="152">
        <f>SUMIFS('SOS_ERGO - AS-IS'!I:I,'SOS_ERGO - AS-IS'!K:K,"DUP",'SOS_ERGO - AS-IS'!E:E,F53)*1440*60</f>
        <v>0</v>
      </c>
      <c r="Q53" s="145">
        <f>SUMIFS('SOS_ERGO - AS-IS'!I:I,'SOS_ERGO - AS-IS'!E:E,'Activity Summary'!F53)*1440*60-O53-P53</f>
        <v>0</v>
      </c>
      <c r="R53" s="145" t="e">
        <f t="shared" ca="1" si="22"/>
        <v>#REF!</v>
      </c>
      <c r="S53" s="2" t="e">
        <f t="shared" ca="1" si="23"/>
        <v>#REF!</v>
      </c>
      <c r="T53" s="272" t="e">
        <f t="shared" ca="1" si="24"/>
        <v>#REF!</v>
      </c>
    </row>
    <row r="54" spans="2:20" ht="40.049999999999997" customHeight="1" x14ac:dyDescent="0.3">
      <c r="B54" s="261"/>
      <c r="C54" s="149"/>
      <c r="D54" s="12"/>
      <c r="E54" s="261"/>
      <c r="F54" s="212"/>
      <c r="G54" s="145" t="e">
        <f ca="1">+SUMIF('SOS_ERGO - AS-IS'!$E:$P,$F54,'SOS_ERGO - AS-IS'!$P:$P)</f>
        <v>#REF!</v>
      </c>
      <c r="H54" s="2" t="e">
        <f t="shared" ca="1" si="20"/>
        <v>#REF!</v>
      </c>
      <c r="I54" s="146">
        <f>SUMIFS('SOS_ERGO - AS-IS'!P:P,'SOS_ERGO - AS-IS'!R:R,"NVA",'SOS_ERGO - AS-IS'!E:E,'Activity Summary'!F54)</f>
        <v>0</v>
      </c>
      <c r="J54" s="147">
        <f>SUMIFS('SOS_ERGO - AS-IS'!P:P,'SOS_ERGO - AS-IS'!R:R,"SVA",'SOS_ERGO - AS-IS'!E:E,'Activity Summary'!F54)</f>
        <v>0</v>
      </c>
      <c r="K54" s="148">
        <f>SUMIFS('SOS_ERGO - AS-IS'!P:P,'SOS_ERGO - AS-IS'!R:R,"VA",'SOS_ERGO - AS-IS'!E:E,'Activity Summary'!F54)</f>
        <v>0</v>
      </c>
      <c r="L54" s="2" t="e">
        <f t="shared" ca="1" si="21"/>
        <v>#REF!</v>
      </c>
      <c r="M54" s="2"/>
      <c r="N54" s="145">
        <f>SUMIFS('SOS_ERGO - AS-IS'!I:I,'SOS_ERGO - AS-IS'!E:E,'Activity Summary'!F54)*1440*60</f>
        <v>0</v>
      </c>
      <c r="O54" s="152">
        <f>SUMIFS('SOS_ERGO - AS-IS'!I:I,'SOS_ERGO - AS-IS'!K:K,"RWK",'SOS_ERGO - AS-IS'!E:E,F54)*1440*60</f>
        <v>0</v>
      </c>
      <c r="P54" s="152">
        <f>SUMIFS('SOS_ERGO - AS-IS'!I:I,'SOS_ERGO - AS-IS'!K:K,"DUP",'SOS_ERGO - AS-IS'!E:E,F54)*1440*60</f>
        <v>0</v>
      </c>
      <c r="Q54" s="145">
        <f>SUMIFS('SOS_ERGO - AS-IS'!I:I,'SOS_ERGO - AS-IS'!E:E,'Activity Summary'!F54)*1440*60-O54-P54</f>
        <v>0</v>
      </c>
      <c r="R54" s="145" t="e">
        <f t="shared" ca="1" si="22"/>
        <v>#REF!</v>
      </c>
      <c r="S54" s="2" t="e">
        <f t="shared" ca="1" si="23"/>
        <v>#REF!</v>
      </c>
      <c r="T54" s="272" t="e">
        <f t="shared" ca="1" si="24"/>
        <v>#REF!</v>
      </c>
    </row>
    <row r="55" spans="2:20" ht="40.049999999999997" customHeight="1" x14ac:dyDescent="0.3">
      <c r="B55" s="261"/>
      <c r="C55" s="149"/>
      <c r="D55" s="12"/>
      <c r="E55" s="261"/>
      <c r="F55" s="212"/>
      <c r="G55" s="145" t="e">
        <f ca="1">+SUMIF('SOS_ERGO - AS-IS'!$E:$P,$F55,'SOS_ERGO - AS-IS'!$P:$P)</f>
        <v>#REF!</v>
      </c>
      <c r="H55" s="2" t="e">
        <f t="shared" ca="1" si="20"/>
        <v>#REF!</v>
      </c>
      <c r="I55" s="146">
        <f>SUMIFS('SOS_ERGO - AS-IS'!P:P,'SOS_ERGO - AS-IS'!R:R,"NVA",'SOS_ERGO - AS-IS'!E:E,'Activity Summary'!F55)</f>
        <v>0</v>
      </c>
      <c r="J55" s="147">
        <f>SUMIFS('SOS_ERGO - AS-IS'!P:P,'SOS_ERGO - AS-IS'!R:R,"SVA",'SOS_ERGO - AS-IS'!E:E,'Activity Summary'!F55)</f>
        <v>0</v>
      </c>
      <c r="K55" s="148">
        <f>SUMIFS('SOS_ERGO - AS-IS'!P:P,'SOS_ERGO - AS-IS'!R:R,"VA",'SOS_ERGO - AS-IS'!E:E,'Activity Summary'!F55)</f>
        <v>0</v>
      </c>
      <c r="L55" s="2" t="e">
        <f t="shared" ca="1" si="21"/>
        <v>#REF!</v>
      </c>
      <c r="M55" s="2"/>
      <c r="N55" s="145">
        <f>SUMIFS('SOS_ERGO - AS-IS'!I:I,'SOS_ERGO - AS-IS'!E:E,'Activity Summary'!F55)*1440*60</f>
        <v>0</v>
      </c>
      <c r="O55" s="152">
        <f>SUMIFS('SOS_ERGO - AS-IS'!I:I,'SOS_ERGO - AS-IS'!K:K,"RWK",'SOS_ERGO - AS-IS'!E:E,F55)*1440*60</f>
        <v>0</v>
      </c>
      <c r="P55" s="152">
        <f>SUMIFS('SOS_ERGO - AS-IS'!I:I,'SOS_ERGO - AS-IS'!K:K,"DUP",'SOS_ERGO - AS-IS'!E:E,F55)*1440*60</f>
        <v>0</v>
      </c>
      <c r="Q55" s="145">
        <f>SUMIFS('SOS_ERGO - AS-IS'!I:I,'SOS_ERGO - AS-IS'!E:E,'Activity Summary'!F55)*1440*60-O55-P55</f>
        <v>0</v>
      </c>
      <c r="R55" s="145" t="e">
        <f t="shared" ca="1" si="22"/>
        <v>#REF!</v>
      </c>
      <c r="S55" s="2" t="e">
        <f t="shared" ca="1" si="23"/>
        <v>#REF!</v>
      </c>
      <c r="T55" s="272" t="e">
        <f t="shared" ca="1" si="24"/>
        <v>#REF!</v>
      </c>
    </row>
    <row r="56" spans="2:20" ht="40.049999999999997" customHeight="1" x14ac:dyDescent="0.3">
      <c r="B56" s="261"/>
      <c r="C56" s="149"/>
      <c r="D56" s="12"/>
      <c r="E56" s="261"/>
      <c r="F56" s="212"/>
      <c r="G56" s="145" t="e">
        <f ca="1">+SUMIF('SOS_ERGO - AS-IS'!$E:$P,$F56,'SOS_ERGO - AS-IS'!$P:$P)</f>
        <v>#REF!</v>
      </c>
      <c r="H56" s="2" t="e">
        <f t="shared" ca="1" si="20"/>
        <v>#REF!</v>
      </c>
      <c r="I56" s="146">
        <f>SUMIFS('SOS_ERGO - AS-IS'!P:P,'SOS_ERGO - AS-IS'!R:R,"NVA",'SOS_ERGO - AS-IS'!E:E,'Activity Summary'!F56)</f>
        <v>0</v>
      </c>
      <c r="J56" s="147">
        <f>SUMIFS('SOS_ERGO - AS-IS'!P:P,'SOS_ERGO - AS-IS'!R:R,"SVA",'SOS_ERGO - AS-IS'!E:E,'Activity Summary'!F56)</f>
        <v>0</v>
      </c>
      <c r="K56" s="148">
        <f>SUMIFS('SOS_ERGO - AS-IS'!P:P,'SOS_ERGO - AS-IS'!R:R,"VA",'SOS_ERGO - AS-IS'!E:E,'Activity Summary'!F56)</f>
        <v>0</v>
      </c>
      <c r="L56" s="2" t="e">
        <f t="shared" ca="1" si="21"/>
        <v>#REF!</v>
      </c>
      <c r="M56" s="2"/>
      <c r="N56" s="145">
        <f>SUMIFS('SOS_ERGO - AS-IS'!I:I,'SOS_ERGO - AS-IS'!E:E,'Activity Summary'!F56)*1440*60</f>
        <v>0</v>
      </c>
      <c r="O56" s="152">
        <f>SUMIFS('SOS_ERGO - AS-IS'!I:I,'SOS_ERGO - AS-IS'!K:K,"RWK",'SOS_ERGO - AS-IS'!E:E,F56)*1440*60</f>
        <v>0</v>
      </c>
      <c r="P56" s="152">
        <f>SUMIFS('SOS_ERGO - AS-IS'!I:I,'SOS_ERGO - AS-IS'!K:K,"DUP",'SOS_ERGO - AS-IS'!E:E,F56)*1440*60</f>
        <v>0</v>
      </c>
      <c r="Q56" s="145">
        <f>SUMIFS('SOS_ERGO - AS-IS'!I:I,'SOS_ERGO - AS-IS'!E:E,'Activity Summary'!F56)*1440*60-O56-P56</f>
        <v>0</v>
      </c>
      <c r="R56" s="145" t="e">
        <f t="shared" ca="1" si="22"/>
        <v>#REF!</v>
      </c>
      <c r="S56" s="2" t="e">
        <f t="shared" ca="1" si="23"/>
        <v>#REF!</v>
      </c>
      <c r="T56" s="272" t="e">
        <f t="shared" ca="1" si="24"/>
        <v>#REF!</v>
      </c>
    </row>
    <row r="57" spans="2:20" ht="40.049999999999997" customHeight="1" x14ac:dyDescent="0.3">
      <c r="B57" s="261"/>
      <c r="C57" s="149"/>
      <c r="D57" s="12"/>
      <c r="E57" s="261"/>
      <c r="F57" s="212"/>
      <c r="G57" s="145" t="e">
        <f ca="1">+SUMIF('SOS_ERGO - AS-IS'!$E:$P,$F57,'SOS_ERGO - AS-IS'!$P:$P)</f>
        <v>#REF!</v>
      </c>
      <c r="H57" s="2" t="e">
        <f t="shared" ca="1" si="20"/>
        <v>#REF!</v>
      </c>
      <c r="I57" s="146">
        <f>SUMIFS('SOS_ERGO - AS-IS'!P:P,'SOS_ERGO - AS-IS'!R:R,"NVA",'SOS_ERGO - AS-IS'!E:E,'Activity Summary'!F57)</f>
        <v>0</v>
      </c>
      <c r="J57" s="147">
        <f>SUMIFS('SOS_ERGO - AS-IS'!P:P,'SOS_ERGO - AS-IS'!R:R,"SVA",'SOS_ERGO - AS-IS'!E:E,'Activity Summary'!F57)</f>
        <v>0</v>
      </c>
      <c r="K57" s="148">
        <f>SUMIFS('SOS_ERGO - AS-IS'!P:P,'SOS_ERGO - AS-IS'!R:R,"VA",'SOS_ERGO - AS-IS'!E:E,'Activity Summary'!F57)</f>
        <v>0</v>
      </c>
      <c r="L57" s="2" t="e">
        <f t="shared" ca="1" si="21"/>
        <v>#REF!</v>
      </c>
      <c r="M57" s="2"/>
      <c r="N57" s="145">
        <f>SUMIFS('SOS_ERGO - AS-IS'!I:I,'SOS_ERGO - AS-IS'!E:E,'Activity Summary'!F57)*1440*60</f>
        <v>0</v>
      </c>
      <c r="O57" s="152">
        <f>SUMIFS('SOS_ERGO - AS-IS'!I:I,'SOS_ERGO - AS-IS'!K:K,"RWK",'SOS_ERGO - AS-IS'!E:E,F57)*1440*60</f>
        <v>0</v>
      </c>
      <c r="P57" s="152">
        <f>SUMIFS('SOS_ERGO - AS-IS'!I:I,'SOS_ERGO - AS-IS'!K:K,"DUP",'SOS_ERGO - AS-IS'!E:E,F57)*1440*60</f>
        <v>0</v>
      </c>
      <c r="Q57" s="145">
        <f>SUMIFS('SOS_ERGO - AS-IS'!I:I,'SOS_ERGO - AS-IS'!E:E,'Activity Summary'!F57)*1440*60-O57-P57</f>
        <v>0</v>
      </c>
      <c r="R57" s="145" t="e">
        <f t="shared" ca="1" si="22"/>
        <v>#REF!</v>
      </c>
      <c r="S57" s="2" t="e">
        <f t="shared" ca="1" si="23"/>
        <v>#REF!</v>
      </c>
      <c r="T57" s="272" t="e">
        <f t="shared" ca="1" si="24"/>
        <v>#REF!</v>
      </c>
    </row>
    <row r="58" spans="2:20" ht="40.049999999999997" customHeight="1" x14ac:dyDescent="0.3">
      <c r="B58" s="261"/>
      <c r="C58" s="149"/>
      <c r="D58" s="12"/>
      <c r="E58" s="261"/>
      <c r="F58" s="212"/>
      <c r="G58" s="145" t="e">
        <f ca="1">+SUMIF('SOS_ERGO - AS-IS'!$E:$P,$F58,'SOS_ERGO - AS-IS'!$P:$P)</f>
        <v>#REF!</v>
      </c>
      <c r="H58" s="2" t="e">
        <f t="shared" ca="1" si="20"/>
        <v>#REF!</v>
      </c>
      <c r="I58" s="146">
        <f>SUMIFS('SOS_ERGO - AS-IS'!P:P,'SOS_ERGO - AS-IS'!R:R,"NVA",'SOS_ERGO - AS-IS'!E:E,'Activity Summary'!F58)</f>
        <v>0</v>
      </c>
      <c r="J58" s="147">
        <f>SUMIFS('SOS_ERGO - AS-IS'!P:P,'SOS_ERGO - AS-IS'!R:R,"SVA",'SOS_ERGO - AS-IS'!E:E,'Activity Summary'!F58)</f>
        <v>0</v>
      </c>
      <c r="K58" s="148">
        <f>SUMIFS('SOS_ERGO - AS-IS'!P:P,'SOS_ERGO - AS-IS'!R:R,"VA",'SOS_ERGO - AS-IS'!E:E,'Activity Summary'!F58)</f>
        <v>0</v>
      </c>
      <c r="L58" s="2" t="e">
        <f t="shared" ca="1" si="21"/>
        <v>#REF!</v>
      </c>
      <c r="M58" s="2"/>
      <c r="N58" s="145">
        <f>SUMIFS('SOS_ERGO - AS-IS'!I:I,'SOS_ERGO - AS-IS'!E:E,'Activity Summary'!F58)*1440*60</f>
        <v>0</v>
      </c>
      <c r="O58" s="152">
        <f>SUMIFS('SOS_ERGO - AS-IS'!I:I,'SOS_ERGO - AS-IS'!K:K,"RWK",'SOS_ERGO - AS-IS'!E:E,F58)*1440*60</f>
        <v>0</v>
      </c>
      <c r="P58" s="152">
        <f>SUMIFS('SOS_ERGO - AS-IS'!I:I,'SOS_ERGO - AS-IS'!K:K,"DUP",'SOS_ERGO - AS-IS'!E:E,F58)*1440*60</f>
        <v>0</v>
      </c>
      <c r="Q58" s="145">
        <f>SUMIFS('SOS_ERGO - AS-IS'!I:I,'SOS_ERGO - AS-IS'!E:E,'Activity Summary'!F58)*1440*60-O58-P58</f>
        <v>0</v>
      </c>
      <c r="R58" s="145" t="e">
        <f t="shared" ca="1" si="22"/>
        <v>#REF!</v>
      </c>
      <c r="S58" s="2" t="e">
        <f t="shared" ca="1" si="23"/>
        <v>#REF!</v>
      </c>
      <c r="T58" s="272" t="e">
        <f t="shared" ca="1" si="24"/>
        <v>#REF!</v>
      </c>
    </row>
    <row r="59" spans="2:20" ht="40.049999999999997" customHeight="1" x14ac:dyDescent="0.3">
      <c r="B59" s="261"/>
      <c r="C59" s="149"/>
      <c r="D59" s="12"/>
      <c r="E59" s="261"/>
      <c r="F59" s="212"/>
      <c r="G59" s="145" t="e">
        <f ca="1">+SUMIF('SOS_ERGO - AS-IS'!$E:$P,$F59,'SOS_ERGO - AS-IS'!$P:$P)</f>
        <v>#REF!</v>
      </c>
      <c r="H59" s="2" t="e">
        <f t="shared" ca="1" si="20"/>
        <v>#REF!</v>
      </c>
      <c r="I59" s="146">
        <f>SUMIFS('SOS_ERGO - AS-IS'!P:P,'SOS_ERGO - AS-IS'!R:R,"NVA",'SOS_ERGO - AS-IS'!E:E,'Activity Summary'!F59)</f>
        <v>0</v>
      </c>
      <c r="J59" s="147">
        <f>SUMIFS('SOS_ERGO - AS-IS'!P:P,'SOS_ERGO - AS-IS'!R:R,"SVA",'SOS_ERGO - AS-IS'!E:E,'Activity Summary'!F59)</f>
        <v>0</v>
      </c>
      <c r="K59" s="148">
        <f>SUMIFS('SOS_ERGO - AS-IS'!P:P,'SOS_ERGO - AS-IS'!R:R,"VA",'SOS_ERGO - AS-IS'!E:E,'Activity Summary'!F59)</f>
        <v>0</v>
      </c>
      <c r="L59" s="2" t="e">
        <f t="shared" ca="1" si="21"/>
        <v>#REF!</v>
      </c>
      <c r="M59" s="2"/>
      <c r="N59" s="145">
        <f>SUMIFS('SOS_ERGO - AS-IS'!I:I,'SOS_ERGO - AS-IS'!E:E,'Activity Summary'!F59)*1440*60</f>
        <v>0</v>
      </c>
      <c r="O59" s="152">
        <f>SUMIFS('SOS_ERGO - AS-IS'!I:I,'SOS_ERGO - AS-IS'!K:K,"RWK",'SOS_ERGO - AS-IS'!E:E,F59)*1440*60</f>
        <v>0</v>
      </c>
      <c r="P59" s="152">
        <f>SUMIFS('SOS_ERGO - AS-IS'!I:I,'SOS_ERGO - AS-IS'!K:K,"DUP",'SOS_ERGO - AS-IS'!E:E,F59)*1440*60</f>
        <v>0</v>
      </c>
      <c r="Q59" s="145">
        <f>SUMIFS('SOS_ERGO - AS-IS'!I:I,'SOS_ERGO - AS-IS'!E:E,'Activity Summary'!F59)*1440*60-O59-P59</f>
        <v>0</v>
      </c>
      <c r="R59" s="145" t="e">
        <f t="shared" ca="1" si="22"/>
        <v>#REF!</v>
      </c>
      <c r="S59" s="2" t="e">
        <f t="shared" ca="1" si="23"/>
        <v>#REF!</v>
      </c>
      <c r="T59" s="272" t="e">
        <f t="shared" ca="1" si="24"/>
        <v>#REF!</v>
      </c>
    </row>
    <row r="60" spans="2:20" ht="40.049999999999997" customHeight="1" x14ac:dyDescent="0.3">
      <c r="B60" s="261"/>
      <c r="C60" s="149"/>
      <c r="D60" s="12"/>
      <c r="E60" s="261"/>
      <c r="F60" s="212"/>
      <c r="G60" s="145" t="e">
        <f ca="1">+SUMIF('SOS_ERGO - AS-IS'!$E:$P,$F60,'SOS_ERGO - AS-IS'!$P:$P)</f>
        <v>#REF!</v>
      </c>
      <c r="H60" s="2" t="e">
        <f t="shared" ca="1" si="20"/>
        <v>#REF!</v>
      </c>
      <c r="I60" s="146">
        <f>SUMIFS('SOS_ERGO - AS-IS'!P:P,'SOS_ERGO - AS-IS'!R:R,"NVA",'SOS_ERGO - AS-IS'!E:E,'Activity Summary'!F60)</f>
        <v>0</v>
      </c>
      <c r="J60" s="147">
        <f>SUMIFS('SOS_ERGO - AS-IS'!P:P,'SOS_ERGO - AS-IS'!R:R,"SVA",'SOS_ERGO - AS-IS'!E:E,'Activity Summary'!F60)</f>
        <v>0</v>
      </c>
      <c r="K60" s="148">
        <f>SUMIFS('SOS_ERGO - AS-IS'!P:P,'SOS_ERGO - AS-IS'!R:R,"VA",'SOS_ERGO - AS-IS'!E:E,'Activity Summary'!F60)</f>
        <v>0</v>
      </c>
      <c r="L60" s="2" t="e">
        <f t="shared" ca="1" si="21"/>
        <v>#REF!</v>
      </c>
      <c r="M60" s="2"/>
      <c r="N60" s="145">
        <f>SUMIFS('SOS_ERGO - AS-IS'!I:I,'SOS_ERGO - AS-IS'!E:E,'Activity Summary'!F60)*1440*60</f>
        <v>0</v>
      </c>
      <c r="O60" s="152">
        <f>SUMIFS('SOS_ERGO - AS-IS'!I:I,'SOS_ERGO - AS-IS'!K:K,"RWK",'SOS_ERGO - AS-IS'!E:E,F60)*1440*60</f>
        <v>0</v>
      </c>
      <c r="P60" s="152">
        <f>SUMIFS('SOS_ERGO - AS-IS'!I:I,'SOS_ERGO - AS-IS'!K:K,"DUP",'SOS_ERGO - AS-IS'!E:E,F60)*1440*60</f>
        <v>0</v>
      </c>
      <c r="Q60" s="145">
        <f>SUMIFS('SOS_ERGO - AS-IS'!I:I,'SOS_ERGO - AS-IS'!E:E,'Activity Summary'!F60)*1440*60-O60-P60</f>
        <v>0</v>
      </c>
      <c r="R60" s="145" t="e">
        <f t="shared" ca="1" si="22"/>
        <v>#REF!</v>
      </c>
      <c r="S60" s="2" t="e">
        <f t="shared" ca="1" si="23"/>
        <v>#REF!</v>
      </c>
      <c r="T60" s="272" t="e">
        <f t="shared" ca="1" si="24"/>
        <v>#REF!</v>
      </c>
    </row>
    <row r="61" spans="2:20" ht="40.049999999999997" customHeight="1" x14ac:dyDescent="0.3">
      <c r="B61" s="261"/>
      <c r="C61" s="149"/>
      <c r="D61" s="12"/>
      <c r="E61" s="261"/>
      <c r="F61" s="212"/>
      <c r="G61" s="145" t="e">
        <f ca="1">+SUMIF('SOS_ERGO - AS-IS'!$E:$P,$F61,'SOS_ERGO - AS-IS'!$P:$P)</f>
        <v>#REF!</v>
      </c>
      <c r="H61" s="2" t="e">
        <f t="shared" ca="1" si="20"/>
        <v>#REF!</v>
      </c>
      <c r="I61" s="146">
        <f>SUMIFS('SOS_ERGO - AS-IS'!P:P,'SOS_ERGO - AS-IS'!R:R,"NVA",'SOS_ERGO - AS-IS'!E:E,'Activity Summary'!F61)</f>
        <v>0</v>
      </c>
      <c r="J61" s="147">
        <f>SUMIFS('SOS_ERGO - AS-IS'!P:P,'SOS_ERGO - AS-IS'!R:R,"SVA",'SOS_ERGO - AS-IS'!E:E,'Activity Summary'!F61)</f>
        <v>0</v>
      </c>
      <c r="K61" s="148">
        <f>SUMIFS('SOS_ERGO - AS-IS'!P:P,'SOS_ERGO - AS-IS'!R:R,"VA",'SOS_ERGO - AS-IS'!E:E,'Activity Summary'!F61)</f>
        <v>0</v>
      </c>
      <c r="L61" s="2" t="e">
        <f t="shared" ca="1" si="21"/>
        <v>#REF!</v>
      </c>
      <c r="M61" s="2"/>
      <c r="N61" s="145">
        <f>SUMIFS('SOS_ERGO - AS-IS'!I:I,'SOS_ERGO - AS-IS'!E:E,'Activity Summary'!F61)*1440*60</f>
        <v>0</v>
      </c>
      <c r="O61" s="152">
        <f>SUMIFS('SOS_ERGO - AS-IS'!I:I,'SOS_ERGO - AS-IS'!K:K,"RWK",'SOS_ERGO - AS-IS'!E:E,F61)*1440*60</f>
        <v>0</v>
      </c>
      <c r="P61" s="152">
        <f>SUMIFS('SOS_ERGO - AS-IS'!I:I,'SOS_ERGO - AS-IS'!K:K,"DUP",'SOS_ERGO - AS-IS'!E:E,F61)*1440*60</f>
        <v>0</v>
      </c>
      <c r="Q61" s="145">
        <f>SUMIFS('SOS_ERGO - AS-IS'!I:I,'SOS_ERGO - AS-IS'!E:E,'Activity Summary'!F61)*1440*60-O61-P61</f>
        <v>0</v>
      </c>
      <c r="R61" s="145" t="e">
        <f t="shared" ca="1" si="22"/>
        <v>#REF!</v>
      </c>
      <c r="S61" s="2" t="e">
        <f t="shared" ca="1" si="23"/>
        <v>#REF!</v>
      </c>
      <c r="T61" s="272" t="e">
        <f t="shared" ca="1" si="24"/>
        <v>#REF!</v>
      </c>
    </row>
    <row r="62" spans="2:20" x14ac:dyDescent="0.3">
      <c r="B62" s="261"/>
      <c r="C62" s="149"/>
      <c r="D62" s="12"/>
      <c r="E62" s="12"/>
      <c r="F62" s="260"/>
      <c r="G62" s="145" t="e">
        <f ca="1">+SUMIF('SOS_ERGO - AS-IS'!$E:$P,$F62,'SOS_ERGO - AS-IS'!$P:$P)</f>
        <v>#REF!</v>
      </c>
      <c r="H62" s="2" t="e">
        <f t="shared" ref="H62:H80" ca="1" si="25">G62/60</f>
        <v>#REF!</v>
      </c>
      <c r="I62" s="146">
        <f>SUMIFS('SOS_ERGO - AS-IS'!P:P,'SOS_ERGO - AS-IS'!R:R,"NVA",'SOS_ERGO - AS-IS'!E:E,'Activity Summary'!F62)</f>
        <v>0</v>
      </c>
      <c r="J62" s="147">
        <f>SUMIFS('SOS_ERGO - AS-IS'!P:P,'SOS_ERGO - AS-IS'!R:R,"SVA",'SOS_ERGO - AS-IS'!E:E,'Activity Summary'!F62)</f>
        <v>0</v>
      </c>
      <c r="K62" s="148">
        <f>SUMIFS('SOS_ERGO - AS-IS'!P:P,'SOS_ERGO - AS-IS'!R:R,"VA",'SOS_ERGO - AS-IS'!E:E,'Activity Summary'!F62)</f>
        <v>0</v>
      </c>
      <c r="L62" s="2" t="e">
        <f t="shared" ref="L62:L80" ca="1" si="26">SUM(I62:K62)-G62</f>
        <v>#REF!</v>
      </c>
      <c r="M62" s="2"/>
      <c r="N62" s="145">
        <f>SUMIFS('SOS_ERGO - AS-IS'!I:I,'SOS_ERGO - AS-IS'!E:E,'Activity Summary'!F62)*1440*60</f>
        <v>0</v>
      </c>
      <c r="O62" s="152">
        <f>SUMIFS('SOS_ERGO - AS-IS'!I:I,'SOS_ERGO - AS-IS'!K:K,"RWK",'SOS_ERGO - AS-IS'!E:E,F62)*1440*60</f>
        <v>0</v>
      </c>
      <c r="P62" s="152">
        <f>SUMIFS('SOS_ERGO - AS-IS'!I:I,'SOS_ERGO - AS-IS'!K:K,"DUP",'SOS_ERGO - AS-IS'!E:E,F62)*1440*60</f>
        <v>0</v>
      </c>
      <c r="Q62" s="145">
        <f>SUMIFS('SOS_ERGO - AS-IS'!I:I,'SOS_ERGO - AS-IS'!E:E,'Activity Summary'!F62)*1440*60-O62-P62</f>
        <v>0</v>
      </c>
      <c r="R62" s="145" t="e">
        <f t="shared" ref="R62:R80" ca="1" si="27">G62</f>
        <v>#REF!</v>
      </c>
      <c r="S62" s="2" t="e">
        <f t="shared" ref="S62:S80" ca="1" si="28">Q62-G62</f>
        <v>#REF!</v>
      </c>
      <c r="T62" s="272" t="e">
        <f t="shared" ref="T62:T80" ca="1" si="29">S62-(P62+O62)</f>
        <v>#REF!</v>
      </c>
    </row>
    <row r="63" spans="2:20" x14ac:dyDescent="0.3">
      <c r="B63" s="261"/>
      <c r="C63" s="149"/>
      <c r="D63" s="12"/>
      <c r="E63" s="12"/>
      <c r="F63" s="225"/>
      <c r="G63" s="145" t="e">
        <f ca="1">+SUMIF('SOS_ERGO - AS-IS'!$E:$P,$F63,'SOS_ERGO - AS-IS'!$P:$P)</f>
        <v>#REF!</v>
      </c>
      <c r="H63" s="2" t="e">
        <f t="shared" ca="1" si="25"/>
        <v>#REF!</v>
      </c>
      <c r="I63" s="146">
        <f>SUMIFS('SOS_ERGO - AS-IS'!P:P,'SOS_ERGO - AS-IS'!R:R,"NVA",'SOS_ERGO - AS-IS'!E:E,'Activity Summary'!F63)</f>
        <v>0</v>
      </c>
      <c r="J63" s="147">
        <f>SUMIFS('SOS_ERGO - AS-IS'!P:P,'SOS_ERGO - AS-IS'!R:R,"SVA",'SOS_ERGO - AS-IS'!E:E,'Activity Summary'!F63)</f>
        <v>0</v>
      </c>
      <c r="K63" s="148">
        <f>SUMIFS('SOS_ERGO - AS-IS'!P:P,'SOS_ERGO - AS-IS'!R:R,"VA",'SOS_ERGO - AS-IS'!E:E,'Activity Summary'!F63)</f>
        <v>0</v>
      </c>
      <c r="L63" s="2" t="e">
        <f t="shared" ca="1" si="26"/>
        <v>#REF!</v>
      </c>
      <c r="M63" s="2"/>
      <c r="N63" s="145">
        <f>SUMIFS('SOS_ERGO - AS-IS'!I:I,'SOS_ERGO - AS-IS'!E:E,'Activity Summary'!F63)*1440*60</f>
        <v>0</v>
      </c>
      <c r="O63" s="152">
        <f>SUMIFS('SOS_ERGO - AS-IS'!I:I,'SOS_ERGO - AS-IS'!K:K,"RWK",'SOS_ERGO - AS-IS'!E:E,F63)*1440*60</f>
        <v>0</v>
      </c>
      <c r="P63" s="152">
        <f>SUMIFS('SOS_ERGO - AS-IS'!I:I,'SOS_ERGO - AS-IS'!K:K,"DUP",'SOS_ERGO - AS-IS'!E:E,F63)*1440*60</f>
        <v>0</v>
      </c>
      <c r="Q63" s="145">
        <f>SUMIFS('SOS_ERGO - AS-IS'!I:I,'SOS_ERGO - AS-IS'!E:E,'Activity Summary'!F63)*1440*60-O63-P63</f>
        <v>0</v>
      </c>
      <c r="R63" s="145" t="e">
        <f t="shared" ca="1" si="27"/>
        <v>#REF!</v>
      </c>
      <c r="S63" s="2" t="e">
        <f t="shared" ca="1" si="28"/>
        <v>#REF!</v>
      </c>
      <c r="T63" s="272" t="e">
        <f t="shared" ca="1" si="29"/>
        <v>#REF!</v>
      </c>
    </row>
    <row r="64" spans="2:20" x14ac:dyDescent="0.3">
      <c r="B64" s="261"/>
      <c r="C64" s="149"/>
      <c r="D64" s="12"/>
      <c r="E64" s="12"/>
      <c r="F64" s="225"/>
      <c r="G64" s="145" t="e">
        <f ca="1">+SUMIF('SOS_ERGO - AS-IS'!$E:$P,$F64,'SOS_ERGO - AS-IS'!$P:$P)</f>
        <v>#REF!</v>
      </c>
      <c r="H64" s="2" t="e">
        <f t="shared" ca="1" si="25"/>
        <v>#REF!</v>
      </c>
      <c r="I64" s="146">
        <f>SUMIFS('SOS_ERGO - AS-IS'!P:P,'SOS_ERGO - AS-IS'!R:R,"NVA",'SOS_ERGO - AS-IS'!E:E,'Activity Summary'!F64)</f>
        <v>0</v>
      </c>
      <c r="J64" s="147">
        <f>SUMIFS('SOS_ERGO - AS-IS'!P:P,'SOS_ERGO - AS-IS'!R:R,"SVA",'SOS_ERGO - AS-IS'!E:E,'Activity Summary'!F64)</f>
        <v>0</v>
      </c>
      <c r="K64" s="148">
        <f>SUMIFS('SOS_ERGO - AS-IS'!P:P,'SOS_ERGO - AS-IS'!R:R,"VA",'SOS_ERGO - AS-IS'!E:E,'Activity Summary'!F64)</f>
        <v>0</v>
      </c>
      <c r="L64" s="2" t="e">
        <f t="shared" ca="1" si="26"/>
        <v>#REF!</v>
      </c>
      <c r="M64" s="2"/>
      <c r="N64" s="145">
        <f>SUMIFS('SOS_ERGO - AS-IS'!I:I,'SOS_ERGO - AS-IS'!E:E,'Activity Summary'!F64)*1440*60</f>
        <v>0</v>
      </c>
      <c r="O64" s="152">
        <f>SUMIFS('SOS_ERGO - AS-IS'!I:I,'SOS_ERGO - AS-IS'!K:K,"RWK",'SOS_ERGO - AS-IS'!E:E,F64)*1440*60</f>
        <v>0</v>
      </c>
      <c r="P64" s="152">
        <f>SUMIFS('SOS_ERGO - AS-IS'!I:I,'SOS_ERGO - AS-IS'!K:K,"DUP",'SOS_ERGO - AS-IS'!E:E,F64)*1440*60</f>
        <v>0</v>
      </c>
      <c r="Q64" s="145">
        <f>SUMIFS('SOS_ERGO - AS-IS'!I:I,'SOS_ERGO - AS-IS'!E:E,'Activity Summary'!F64)*1440*60-O64-P64</f>
        <v>0</v>
      </c>
      <c r="R64" s="145" t="e">
        <f t="shared" ca="1" si="27"/>
        <v>#REF!</v>
      </c>
      <c r="S64" s="2" t="e">
        <f t="shared" ca="1" si="28"/>
        <v>#REF!</v>
      </c>
      <c r="T64" s="272" t="e">
        <f t="shared" ca="1" si="29"/>
        <v>#REF!</v>
      </c>
    </row>
    <row r="65" spans="2:20" x14ac:dyDescent="0.3">
      <c r="B65" s="261"/>
      <c r="C65" s="149"/>
      <c r="D65" s="12"/>
      <c r="E65" s="12"/>
      <c r="F65" s="225"/>
      <c r="G65" s="145" t="e">
        <f ca="1">+SUMIF('SOS_ERGO - AS-IS'!$E:$P,$F65,'SOS_ERGO - AS-IS'!$P:$P)</f>
        <v>#REF!</v>
      </c>
      <c r="H65" s="2" t="e">
        <f t="shared" ca="1" si="25"/>
        <v>#REF!</v>
      </c>
      <c r="I65" s="146">
        <f>SUMIFS('SOS_ERGO - AS-IS'!P:P,'SOS_ERGO - AS-IS'!R:R,"NVA",'SOS_ERGO - AS-IS'!E:E,'Activity Summary'!F65)</f>
        <v>0</v>
      </c>
      <c r="J65" s="147">
        <f>SUMIFS('SOS_ERGO - AS-IS'!P:P,'SOS_ERGO - AS-IS'!R:R,"SVA",'SOS_ERGO - AS-IS'!E:E,'Activity Summary'!F65)</f>
        <v>0</v>
      </c>
      <c r="K65" s="148">
        <f>SUMIFS('SOS_ERGO - AS-IS'!P:P,'SOS_ERGO - AS-IS'!R:R,"VA",'SOS_ERGO - AS-IS'!E:E,'Activity Summary'!F65)</f>
        <v>0</v>
      </c>
      <c r="L65" s="2" t="e">
        <f t="shared" ca="1" si="26"/>
        <v>#REF!</v>
      </c>
      <c r="M65" s="2"/>
      <c r="N65" s="145">
        <f>SUMIFS('SOS_ERGO - AS-IS'!I:I,'SOS_ERGO - AS-IS'!E:E,'Activity Summary'!F65)*1440*60</f>
        <v>0</v>
      </c>
      <c r="O65" s="152">
        <f>SUMIFS('SOS_ERGO - AS-IS'!I:I,'SOS_ERGO - AS-IS'!K:K,"RWK",'SOS_ERGO - AS-IS'!E:E,F65)*1440*60</f>
        <v>0</v>
      </c>
      <c r="P65" s="152">
        <f>SUMIFS('SOS_ERGO - AS-IS'!I:I,'SOS_ERGO - AS-IS'!K:K,"DUP",'SOS_ERGO - AS-IS'!E:E,F65)*1440*60</f>
        <v>0</v>
      </c>
      <c r="Q65" s="145">
        <f>SUMIFS('SOS_ERGO - AS-IS'!I:I,'SOS_ERGO - AS-IS'!E:E,'Activity Summary'!F65)*1440*60-O65-P65</f>
        <v>0</v>
      </c>
      <c r="R65" s="145" t="e">
        <f t="shared" ca="1" si="27"/>
        <v>#REF!</v>
      </c>
      <c r="S65" s="2" t="e">
        <f t="shared" ca="1" si="28"/>
        <v>#REF!</v>
      </c>
      <c r="T65" s="272" t="e">
        <f t="shared" ca="1" si="29"/>
        <v>#REF!</v>
      </c>
    </row>
    <row r="66" spans="2:20" x14ac:dyDescent="0.3">
      <c r="B66" s="261"/>
      <c r="C66" s="149"/>
      <c r="D66" s="12"/>
      <c r="E66" s="12"/>
      <c r="F66" s="225"/>
      <c r="G66" s="145" t="e">
        <f ca="1">+SUMIF('SOS_ERGO - AS-IS'!$E:$P,$F66,'SOS_ERGO - AS-IS'!$P:$P)</f>
        <v>#REF!</v>
      </c>
      <c r="H66" s="2" t="e">
        <f t="shared" ca="1" si="25"/>
        <v>#REF!</v>
      </c>
      <c r="I66" s="146">
        <f>SUMIFS('SOS_ERGO - AS-IS'!P:P,'SOS_ERGO - AS-IS'!R:R,"NVA",'SOS_ERGO - AS-IS'!E:E,'Activity Summary'!F66)</f>
        <v>0</v>
      </c>
      <c r="J66" s="147">
        <f>SUMIFS('SOS_ERGO - AS-IS'!P:P,'SOS_ERGO - AS-IS'!R:R,"SVA",'SOS_ERGO - AS-IS'!E:E,'Activity Summary'!F66)</f>
        <v>0</v>
      </c>
      <c r="K66" s="148">
        <f>SUMIFS('SOS_ERGO - AS-IS'!P:P,'SOS_ERGO - AS-IS'!R:R,"VA",'SOS_ERGO - AS-IS'!E:E,'Activity Summary'!F66)</f>
        <v>0</v>
      </c>
      <c r="L66" s="2" t="e">
        <f t="shared" ca="1" si="26"/>
        <v>#REF!</v>
      </c>
      <c r="M66" s="2"/>
      <c r="N66" s="145">
        <f>SUMIFS('SOS_ERGO - AS-IS'!I:I,'SOS_ERGO - AS-IS'!E:E,'Activity Summary'!F66)*1440*60</f>
        <v>0</v>
      </c>
      <c r="O66" s="152">
        <f>SUMIFS('SOS_ERGO - AS-IS'!I:I,'SOS_ERGO - AS-IS'!K:K,"RWK",'SOS_ERGO - AS-IS'!E:E,F66)*1440*60</f>
        <v>0</v>
      </c>
      <c r="P66" s="152">
        <f>SUMIFS('SOS_ERGO - AS-IS'!I:I,'SOS_ERGO - AS-IS'!K:K,"DUP",'SOS_ERGO - AS-IS'!E:E,F66)*1440*60</f>
        <v>0</v>
      </c>
      <c r="Q66" s="145">
        <f>SUMIFS('SOS_ERGO - AS-IS'!I:I,'SOS_ERGO - AS-IS'!E:E,'Activity Summary'!F66)*1440*60-O66-P66</f>
        <v>0</v>
      </c>
      <c r="R66" s="145" t="e">
        <f t="shared" ca="1" si="27"/>
        <v>#REF!</v>
      </c>
      <c r="S66" s="2" t="e">
        <f t="shared" ca="1" si="28"/>
        <v>#REF!</v>
      </c>
      <c r="T66" s="272" t="e">
        <f t="shared" ca="1" si="29"/>
        <v>#REF!</v>
      </c>
    </row>
    <row r="67" spans="2:20" x14ac:dyDescent="0.3">
      <c r="B67" s="261"/>
      <c r="C67" s="149"/>
      <c r="D67" s="12"/>
      <c r="E67" s="12"/>
      <c r="F67" s="253"/>
      <c r="G67" s="145" t="e">
        <f ca="1">+SUMIF('SOS_ERGO - AS-IS'!$E:$P,$F67,'SOS_ERGO - AS-IS'!$P:$P)</f>
        <v>#REF!</v>
      </c>
      <c r="H67" s="2" t="e">
        <f t="shared" ca="1" si="25"/>
        <v>#REF!</v>
      </c>
      <c r="I67" s="146">
        <f>SUMIFS('SOS_ERGO - AS-IS'!P:P,'SOS_ERGO - AS-IS'!R:R,"NVA",'SOS_ERGO - AS-IS'!E:E,'Activity Summary'!F67)</f>
        <v>0</v>
      </c>
      <c r="J67" s="147">
        <f>SUMIFS('SOS_ERGO - AS-IS'!P:P,'SOS_ERGO - AS-IS'!R:R,"SVA",'SOS_ERGO - AS-IS'!E:E,'Activity Summary'!F67)</f>
        <v>0</v>
      </c>
      <c r="K67" s="148">
        <f>SUMIFS('SOS_ERGO - AS-IS'!P:P,'SOS_ERGO - AS-IS'!R:R,"VA",'SOS_ERGO - AS-IS'!E:E,'Activity Summary'!F67)</f>
        <v>0</v>
      </c>
      <c r="L67" s="2" t="e">
        <f t="shared" ca="1" si="26"/>
        <v>#REF!</v>
      </c>
      <c r="M67" s="2"/>
      <c r="N67" s="145">
        <f>SUMIFS('SOS_ERGO - AS-IS'!I:I,'SOS_ERGO - AS-IS'!E:E,'Activity Summary'!F67)*1440*60</f>
        <v>0</v>
      </c>
      <c r="O67" s="152">
        <f>SUMIFS('SOS_ERGO - AS-IS'!I:I,'SOS_ERGO - AS-IS'!K:K,"RWK",'SOS_ERGO - AS-IS'!E:E,F67)*1440*60</f>
        <v>0</v>
      </c>
      <c r="P67" s="152">
        <f>SUMIFS('SOS_ERGO - AS-IS'!I:I,'SOS_ERGO - AS-IS'!K:K,"DUP",'SOS_ERGO - AS-IS'!E:E,F67)*1440*60</f>
        <v>0</v>
      </c>
      <c r="Q67" s="145">
        <f>SUMIFS('SOS_ERGO - AS-IS'!I:I,'SOS_ERGO - AS-IS'!E:E,'Activity Summary'!F67)*1440*60-O67-P67</f>
        <v>0</v>
      </c>
      <c r="R67" s="145" t="e">
        <f t="shared" ca="1" si="27"/>
        <v>#REF!</v>
      </c>
      <c r="S67" s="2" t="e">
        <f t="shared" ca="1" si="28"/>
        <v>#REF!</v>
      </c>
      <c r="T67" s="272" t="e">
        <f t="shared" ca="1" si="29"/>
        <v>#REF!</v>
      </c>
    </row>
    <row r="68" spans="2:20" x14ac:dyDescent="0.3">
      <c r="B68" s="261"/>
      <c r="C68" s="149"/>
      <c r="D68" s="12"/>
      <c r="E68" s="12"/>
      <c r="F68" s="225"/>
      <c r="G68" s="145" t="e">
        <f ca="1">+SUMIF('SOS_ERGO - AS-IS'!$E:$P,$F68,'SOS_ERGO - AS-IS'!$P:$P)</f>
        <v>#REF!</v>
      </c>
      <c r="H68" s="2" t="e">
        <f t="shared" ca="1" si="25"/>
        <v>#REF!</v>
      </c>
      <c r="I68" s="146">
        <f>SUMIFS('SOS_ERGO - AS-IS'!P:P,'SOS_ERGO - AS-IS'!R:R,"NVA",'SOS_ERGO - AS-IS'!E:E,'Activity Summary'!F68)</f>
        <v>0</v>
      </c>
      <c r="J68" s="147">
        <f>SUMIFS('SOS_ERGO - AS-IS'!P:P,'SOS_ERGO - AS-IS'!R:R,"SVA",'SOS_ERGO - AS-IS'!E:E,'Activity Summary'!F68)</f>
        <v>0</v>
      </c>
      <c r="K68" s="148">
        <f>SUMIFS('SOS_ERGO - AS-IS'!P:P,'SOS_ERGO - AS-IS'!R:R,"VA",'SOS_ERGO - AS-IS'!E:E,'Activity Summary'!F68)</f>
        <v>0</v>
      </c>
      <c r="L68" s="2" t="e">
        <f t="shared" ca="1" si="26"/>
        <v>#REF!</v>
      </c>
      <c r="M68" s="2"/>
      <c r="N68" s="145">
        <f>SUMIFS('SOS_ERGO - AS-IS'!I:I,'SOS_ERGO - AS-IS'!E:E,'Activity Summary'!F68)*1440*60</f>
        <v>0</v>
      </c>
      <c r="O68" s="152">
        <f>SUMIFS('SOS_ERGO - AS-IS'!I:I,'SOS_ERGO - AS-IS'!K:K,"RWK",'SOS_ERGO - AS-IS'!E:E,F68)*1440*60</f>
        <v>0</v>
      </c>
      <c r="P68" s="152">
        <f>SUMIFS('SOS_ERGO - AS-IS'!I:I,'SOS_ERGO - AS-IS'!K:K,"DUP",'SOS_ERGO - AS-IS'!E:E,F68)*1440*60</f>
        <v>0</v>
      </c>
      <c r="Q68" s="145">
        <f>SUMIFS('SOS_ERGO - AS-IS'!I:I,'SOS_ERGO - AS-IS'!E:E,'Activity Summary'!F68)*1440*60-O68-P68</f>
        <v>0</v>
      </c>
      <c r="R68" s="145" t="e">
        <f t="shared" ca="1" si="27"/>
        <v>#REF!</v>
      </c>
      <c r="S68" s="2" t="e">
        <f t="shared" ca="1" si="28"/>
        <v>#REF!</v>
      </c>
      <c r="T68" s="272" t="e">
        <f t="shared" ca="1" si="29"/>
        <v>#REF!</v>
      </c>
    </row>
    <row r="69" spans="2:20" x14ac:dyDescent="0.3">
      <c r="B69" s="261"/>
      <c r="C69" s="149"/>
      <c r="D69" s="12"/>
      <c r="E69" s="12"/>
      <c r="F69" s="253"/>
      <c r="G69" s="145" t="e">
        <f ca="1">+SUMIF('SOS_ERGO - AS-IS'!$E:$P,$F69,'SOS_ERGO - AS-IS'!$P:$P)</f>
        <v>#REF!</v>
      </c>
      <c r="H69" s="2" t="e">
        <f t="shared" ca="1" si="25"/>
        <v>#REF!</v>
      </c>
      <c r="I69" s="146">
        <f>SUMIFS('SOS_ERGO - AS-IS'!P:P,'SOS_ERGO - AS-IS'!R:R,"NVA",'SOS_ERGO - AS-IS'!E:E,'Activity Summary'!F69)</f>
        <v>0</v>
      </c>
      <c r="J69" s="147">
        <f>SUMIFS('SOS_ERGO - AS-IS'!P:P,'SOS_ERGO - AS-IS'!R:R,"SVA",'SOS_ERGO - AS-IS'!E:E,'Activity Summary'!F69)</f>
        <v>0</v>
      </c>
      <c r="K69" s="148">
        <f>SUMIFS('SOS_ERGO - AS-IS'!P:P,'SOS_ERGO - AS-IS'!R:R,"VA",'SOS_ERGO - AS-IS'!E:E,'Activity Summary'!F69)</f>
        <v>0</v>
      </c>
      <c r="L69" s="2" t="e">
        <f t="shared" ca="1" si="26"/>
        <v>#REF!</v>
      </c>
      <c r="M69" s="2"/>
      <c r="N69" s="145">
        <f>SUMIFS('SOS_ERGO - AS-IS'!I:I,'SOS_ERGO - AS-IS'!E:E,'Activity Summary'!F69)*1440*60</f>
        <v>0</v>
      </c>
      <c r="O69" s="152">
        <f>SUMIFS('SOS_ERGO - AS-IS'!I:I,'SOS_ERGO - AS-IS'!K:K,"RWK",'SOS_ERGO - AS-IS'!E:E,F69)*1440*60</f>
        <v>0</v>
      </c>
      <c r="P69" s="152">
        <f>SUMIFS('SOS_ERGO - AS-IS'!I:I,'SOS_ERGO - AS-IS'!K:K,"DUP",'SOS_ERGO - AS-IS'!E:E,F69)*1440*60</f>
        <v>0</v>
      </c>
      <c r="Q69" s="145">
        <f>SUMIFS('SOS_ERGO - AS-IS'!I:I,'SOS_ERGO - AS-IS'!E:E,'Activity Summary'!F69)*1440*60-O69-P69</f>
        <v>0</v>
      </c>
      <c r="R69" s="145" t="e">
        <f t="shared" ca="1" si="27"/>
        <v>#REF!</v>
      </c>
      <c r="S69" s="2" t="e">
        <f t="shared" ca="1" si="28"/>
        <v>#REF!</v>
      </c>
      <c r="T69" s="272" t="e">
        <f t="shared" ca="1" si="29"/>
        <v>#REF!</v>
      </c>
    </row>
    <row r="70" spans="2:20" x14ac:dyDescent="0.3">
      <c r="B70" s="261"/>
      <c r="C70" s="149"/>
      <c r="D70" s="12"/>
      <c r="E70" s="12"/>
      <c r="F70" s="225"/>
      <c r="G70" s="145" t="e">
        <f ca="1">+SUMIF('SOS_ERGO - AS-IS'!$E:$P,$F70,'SOS_ERGO - AS-IS'!$P:$P)</f>
        <v>#REF!</v>
      </c>
      <c r="H70" s="2" t="e">
        <f t="shared" ca="1" si="25"/>
        <v>#REF!</v>
      </c>
      <c r="I70" s="146">
        <f>SUMIFS('SOS_ERGO - AS-IS'!P:P,'SOS_ERGO - AS-IS'!R:R,"NVA",'SOS_ERGO - AS-IS'!E:E,'Activity Summary'!F70)</f>
        <v>0</v>
      </c>
      <c r="J70" s="147">
        <f>SUMIFS('SOS_ERGO - AS-IS'!P:P,'SOS_ERGO - AS-IS'!R:R,"SVA",'SOS_ERGO - AS-IS'!E:E,'Activity Summary'!F70)</f>
        <v>0</v>
      </c>
      <c r="K70" s="148">
        <f>SUMIFS('SOS_ERGO - AS-IS'!P:P,'SOS_ERGO - AS-IS'!R:R,"VA",'SOS_ERGO - AS-IS'!E:E,'Activity Summary'!F70)</f>
        <v>0</v>
      </c>
      <c r="L70" s="2" t="e">
        <f t="shared" ca="1" si="26"/>
        <v>#REF!</v>
      </c>
      <c r="M70" s="2"/>
      <c r="N70" s="145">
        <f>SUMIFS('SOS_ERGO - AS-IS'!I:I,'SOS_ERGO - AS-IS'!E:E,'Activity Summary'!F70)*1440*60</f>
        <v>0</v>
      </c>
      <c r="O70" s="152">
        <f>SUMIFS('SOS_ERGO - AS-IS'!I:I,'SOS_ERGO - AS-IS'!K:K,"RWK",'SOS_ERGO - AS-IS'!E:E,F70)*1440*60</f>
        <v>0</v>
      </c>
      <c r="P70" s="152">
        <f>SUMIFS('SOS_ERGO - AS-IS'!I:I,'SOS_ERGO - AS-IS'!K:K,"DUP",'SOS_ERGO - AS-IS'!E:E,F70)*1440*60</f>
        <v>0</v>
      </c>
      <c r="Q70" s="145">
        <f>SUMIFS('SOS_ERGO - AS-IS'!I:I,'SOS_ERGO - AS-IS'!E:E,'Activity Summary'!F70)*1440*60-O70-P70</f>
        <v>0</v>
      </c>
      <c r="R70" s="145" t="e">
        <f t="shared" ca="1" si="27"/>
        <v>#REF!</v>
      </c>
      <c r="S70" s="2" t="e">
        <f t="shared" ca="1" si="28"/>
        <v>#REF!</v>
      </c>
      <c r="T70" s="272" t="e">
        <f t="shared" ca="1" si="29"/>
        <v>#REF!</v>
      </c>
    </row>
    <row r="71" spans="2:20" x14ac:dyDescent="0.3">
      <c r="B71" s="261"/>
      <c r="C71" s="149"/>
      <c r="D71" s="12"/>
      <c r="E71" s="12"/>
      <c r="F71" s="225"/>
      <c r="G71" s="145" t="e">
        <f ca="1">+SUMIF('SOS_ERGO - AS-IS'!$E:$P,$F71,'SOS_ERGO - AS-IS'!$P:$P)</f>
        <v>#REF!</v>
      </c>
      <c r="H71" s="2" t="e">
        <f t="shared" ca="1" si="25"/>
        <v>#REF!</v>
      </c>
      <c r="I71" s="146">
        <f>SUMIFS('SOS_ERGO - AS-IS'!P:P,'SOS_ERGO - AS-IS'!R:R,"NVA",'SOS_ERGO - AS-IS'!E:E,'Activity Summary'!F71)</f>
        <v>0</v>
      </c>
      <c r="J71" s="147">
        <f>SUMIFS('SOS_ERGO - AS-IS'!P:P,'SOS_ERGO - AS-IS'!R:R,"SVA",'SOS_ERGO - AS-IS'!E:E,'Activity Summary'!F71)</f>
        <v>0</v>
      </c>
      <c r="K71" s="148">
        <f>SUMIFS('SOS_ERGO - AS-IS'!P:P,'SOS_ERGO - AS-IS'!R:R,"VA",'SOS_ERGO - AS-IS'!E:E,'Activity Summary'!F71)</f>
        <v>0</v>
      </c>
      <c r="L71" s="2" t="e">
        <f t="shared" ca="1" si="26"/>
        <v>#REF!</v>
      </c>
      <c r="M71" s="2"/>
      <c r="N71" s="145">
        <f>SUMIFS('SOS_ERGO - AS-IS'!I:I,'SOS_ERGO - AS-IS'!E:E,'Activity Summary'!F71)*1440*60</f>
        <v>0</v>
      </c>
      <c r="O71" s="152">
        <f>SUMIFS('SOS_ERGO - AS-IS'!I:I,'SOS_ERGO - AS-IS'!K:K,"RWK",'SOS_ERGO - AS-IS'!E:E,F71)*1440*60</f>
        <v>0</v>
      </c>
      <c r="P71" s="152">
        <f>SUMIFS('SOS_ERGO - AS-IS'!I:I,'SOS_ERGO - AS-IS'!K:K,"DUP",'SOS_ERGO - AS-IS'!E:E,F71)*1440*60</f>
        <v>0</v>
      </c>
      <c r="Q71" s="145">
        <f>SUMIFS('SOS_ERGO - AS-IS'!I:I,'SOS_ERGO - AS-IS'!E:E,'Activity Summary'!F71)*1440*60-O71-P71</f>
        <v>0</v>
      </c>
      <c r="R71" s="145" t="e">
        <f t="shared" ca="1" si="27"/>
        <v>#REF!</v>
      </c>
      <c r="S71" s="2" t="e">
        <f t="shared" ca="1" si="28"/>
        <v>#REF!</v>
      </c>
      <c r="T71" s="272" t="e">
        <f t="shared" ca="1" si="29"/>
        <v>#REF!</v>
      </c>
    </row>
    <row r="72" spans="2:20" x14ac:dyDescent="0.3">
      <c r="B72" s="261"/>
      <c r="C72" s="149"/>
      <c r="D72" s="12"/>
      <c r="E72" s="12"/>
      <c r="F72" s="225"/>
      <c r="G72" s="145" t="e">
        <f ca="1">+SUMIF('SOS_ERGO - AS-IS'!$E:$P,$F72,'SOS_ERGO - AS-IS'!$P:$P)</f>
        <v>#REF!</v>
      </c>
      <c r="H72" s="2" t="e">
        <f t="shared" ca="1" si="25"/>
        <v>#REF!</v>
      </c>
      <c r="I72" s="146">
        <f>SUMIFS('SOS_ERGO - AS-IS'!P:P,'SOS_ERGO - AS-IS'!R:R,"NVA",'SOS_ERGO - AS-IS'!E:E,'Activity Summary'!F72)</f>
        <v>0</v>
      </c>
      <c r="J72" s="147">
        <f>SUMIFS('SOS_ERGO - AS-IS'!P:P,'SOS_ERGO - AS-IS'!R:R,"SVA",'SOS_ERGO - AS-IS'!E:E,'Activity Summary'!F72)</f>
        <v>0</v>
      </c>
      <c r="K72" s="148">
        <f>SUMIFS('SOS_ERGO - AS-IS'!P:P,'SOS_ERGO - AS-IS'!R:R,"VA",'SOS_ERGO - AS-IS'!E:E,'Activity Summary'!F72)</f>
        <v>0</v>
      </c>
      <c r="L72" s="2" t="e">
        <f t="shared" ca="1" si="26"/>
        <v>#REF!</v>
      </c>
      <c r="M72" s="2"/>
      <c r="N72" s="145">
        <f>SUMIFS('SOS_ERGO - AS-IS'!I:I,'SOS_ERGO - AS-IS'!E:E,'Activity Summary'!F72)*1440*60</f>
        <v>0</v>
      </c>
      <c r="O72" s="152">
        <f>SUMIFS('SOS_ERGO - AS-IS'!I:I,'SOS_ERGO - AS-IS'!K:K,"RWK",'SOS_ERGO - AS-IS'!E:E,F72)*1440*60</f>
        <v>0</v>
      </c>
      <c r="P72" s="152">
        <f>SUMIFS('SOS_ERGO - AS-IS'!I:I,'SOS_ERGO - AS-IS'!K:K,"DUP",'SOS_ERGO - AS-IS'!E:E,F72)*1440*60</f>
        <v>0</v>
      </c>
      <c r="Q72" s="145">
        <f>SUMIFS('SOS_ERGO - AS-IS'!I:I,'SOS_ERGO - AS-IS'!E:E,'Activity Summary'!F72)*1440*60-O72-P72</f>
        <v>0</v>
      </c>
      <c r="R72" s="145" t="e">
        <f t="shared" ca="1" si="27"/>
        <v>#REF!</v>
      </c>
      <c r="S72" s="2" t="e">
        <f t="shared" ca="1" si="28"/>
        <v>#REF!</v>
      </c>
      <c r="T72" s="272" t="e">
        <f t="shared" ca="1" si="29"/>
        <v>#REF!</v>
      </c>
    </row>
    <row r="73" spans="2:20" x14ac:dyDescent="0.3">
      <c r="B73" s="261"/>
      <c r="C73" s="149"/>
      <c r="D73" s="12"/>
      <c r="E73" s="12"/>
      <c r="F73" s="225"/>
      <c r="G73" s="145" t="e">
        <f ca="1">+SUMIF('SOS_ERGO - AS-IS'!$E:$P,$F73,'SOS_ERGO - AS-IS'!$P:$P)</f>
        <v>#REF!</v>
      </c>
      <c r="H73" s="2" t="e">
        <f t="shared" ca="1" si="25"/>
        <v>#REF!</v>
      </c>
      <c r="I73" s="146">
        <f>SUMIFS('SOS_ERGO - AS-IS'!P:P,'SOS_ERGO - AS-IS'!R:R,"NVA",'SOS_ERGO - AS-IS'!E:E,'Activity Summary'!F73)</f>
        <v>0</v>
      </c>
      <c r="J73" s="147">
        <f>SUMIFS('SOS_ERGO - AS-IS'!P:P,'SOS_ERGO - AS-IS'!R:R,"SVA",'SOS_ERGO - AS-IS'!E:E,'Activity Summary'!F73)</f>
        <v>0</v>
      </c>
      <c r="K73" s="148">
        <f>SUMIFS('SOS_ERGO - AS-IS'!P:P,'SOS_ERGO - AS-IS'!R:R,"VA",'SOS_ERGO - AS-IS'!E:E,'Activity Summary'!F73)</f>
        <v>0</v>
      </c>
      <c r="L73" s="2" t="e">
        <f t="shared" ca="1" si="26"/>
        <v>#REF!</v>
      </c>
      <c r="M73" s="2"/>
      <c r="N73" s="145">
        <f>SUMIFS('SOS_ERGO - AS-IS'!I:I,'SOS_ERGO - AS-IS'!E:E,'Activity Summary'!F73)*1440*60</f>
        <v>0</v>
      </c>
      <c r="O73" s="152">
        <f>SUMIFS('SOS_ERGO - AS-IS'!I:I,'SOS_ERGO - AS-IS'!K:K,"RWK",'SOS_ERGO - AS-IS'!E:E,F73)*1440*60</f>
        <v>0</v>
      </c>
      <c r="P73" s="152">
        <f>SUMIFS('SOS_ERGO - AS-IS'!I:I,'SOS_ERGO - AS-IS'!K:K,"DUP",'SOS_ERGO - AS-IS'!E:E,F73)*1440*60</f>
        <v>0</v>
      </c>
      <c r="Q73" s="145">
        <f>SUMIFS('SOS_ERGO - AS-IS'!I:I,'SOS_ERGO - AS-IS'!E:E,'Activity Summary'!F73)*1440*60-O73-P73</f>
        <v>0</v>
      </c>
      <c r="R73" s="145" t="e">
        <f t="shared" ca="1" si="27"/>
        <v>#REF!</v>
      </c>
      <c r="S73" s="2" t="e">
        <f t="shared" ca="1" si="28"/>
        <v>#REF!</v>
      </c>
      <c r="T73" s="272" t="e">
        <f t="shared" ca="1" si="29"/>
        <v>#REF!</v>
      </c>
    </row>
    <row r="74" spans="2:20" x14ac:dyDescent="0.3">
      <c r="B74" s="261"/>
      <c r="C74" s="149"/>
      <c r="D74" s="12"/>
      <c r="E74" s="12"/>
      <c r="F74" s="225"/>
      <c r="G74" s="145" t="e">
        <f ca="1">+SUMIF('SOS_ERGO - AS-IS'!$E:$P,$F74,'SOS_ERGO - AS-IS'!$P:$P)</f>
        <v>#REF!</v>
      </c>
      <c r="H74" s="2" t="e">
        <f t="shared" ca="1" si="25"/>
        <v>#REF!</v>
      </c>
      <c r="I74" s="146">
        <f>SUMIFS('SOS_ERGO - AS-IS'!P:P,'SOS_ERGO - AS-IS'!R:R,"NVA",'SOS_ERGO - AS-IS'!E:E,'Activity Summary'!F74)</f>
        <v>0</v>
      </c>
      <c r="J74" s="147">
        <f>SUMIFS('SOS_ERGO - AS-IS'!P:P,'SOS_ERGO - AS-IS'!R:R,"SVA",'SOS_ERGO - AS-IS'!E:E,'Activity Summary'!F74)</f>
        <v>0</v>
      </c>
      <c r="K74" s="148">
        <f>SUMIFS('SOS_ERGO - AS-IS'!P:P,'SOS_ERGO - AS-IS'!R:R,"VA",'SOS_ERGO - AS-IS'!E:E,'Activity Summary'!F74)</f>
        <v>0</v>
      </c>
      <c r="L74" s="2" t="e">
        <f t="shared" ca="1" si="26"/>
        <v>#REF!</v>
      </c>
      <c r="M74" s="2"/>
      <c r="N74" s="145">
        <f>SUMIFS('SOS_ERGO - AS-IS'!I:I,'SOS_ERGO - AS-IS'!E:E,'Activity Summary'!F74)*1440*60</f>
        <v>0</v>
      </c>
      <c r="O74" s="152">
        <f>SUMIFS('SOS_ERGO - AS-IS'!I:I,'SOS_ERGO - AS-IS'!K:K,"RWK",'SOS_ERGO - AS-IS'!E:E,F74)*1440*60</f>
        <v>0</v>
      </c>
      <c r="P74" s="152">
        <f>SUMIFS('SOS_ERGO - AS-IS'!I:I,'SOS_ERGO - AS-IS'!K:K,"DUP",'SOS_ERGO - AS-IS'!E:E,F74)*1440*60</f>
        <v>0</v>
      </c>
      <c r="Q74" s="145">
        <f>SUMIFS('SOS_ERGO - AS-IS'!I:I,'SOS_ERGO - AS-IS'!E:E,'Activity Summary'!F74)*1440*60-O74-P74</f>
        <v>0</v>
      </c>
      <c r="R74" s="145" t="e">
        <f t="shared" ca="1" si="27"/>
        <v>#REF!</v>
      </c>
      <c r="S74" s="2" t="e">
        <f t="shared" ca="1" si="28"/>
        <v>#REF!</v>
      </c>
      <c r="T74" s="272" t="e">
        <f t="shared" ca="1" si="29"/>
        <v>#REF!</v>
      </c>
    </row>
    <row r="75" spans="2:20" x14ac:dyDescent="0.3">
      <c r="B75" s="261"/>
      <c r="C75" s="149"/>
      <c r="D75" s="12"/>
      <c r="E75" s="12"/>
      <c r="F75" s="225"/>
      <c r="G75" s="145" t="e">
        <f ca="1">+SUMIF('SOS_ERGO - AS-IS'!$E:$P,$F75,'SOS_ERGO - AS-IS'!$P:$P)</f>
        <v>#REF!</v>
      </c>
      <c r="H75" s="2" t="e">
        <f t="shared" ca="1" si="25"/>
        <v>#REF!</v>
      </c>
      <c r="I75" s="146">
        <f>SUMIFS('SOS_ERGO - AS-IS'!P:P,'SOS_ERGO - AS-IS'!R:R,"NVA",'SOS_ERGO - AS-IS'!E:E,'Activity Summary'!F75)</f>
        <v>0</v>
      </c>
      <c r="J75" s="147">
        <f>SUMIFS('SOS_ERGO - AS-IS'!P:P,'SOS_ERGO - AS-IS'!R:R,"SVA",'SOS_ERGO - AS-IS'!E:E,'Activity Summary'!F75)</f>
        <v>0</v>
      </c>
      <c r="K75" s="148">
        <f>SUMIFS('SOS_ERGO - AS-IS'!P:P,'SOS_ERGO - AS-IS'!R:R,"VA",'SOS_ERGO - AS-IS'!E:E,'Activity Summary'!F75)</f>
        <v>0</v>
      </c>
      <c r="L75" s="2" t="e">
        <f t="shared" ca="1" si="26"/>
        <v>#REF!</v>
      </c>
      <c r="M75" s="2"/>
      <c r="N75" s="145">
        <f>SUMIFS('SOS_ERGO - AS-IS'!I:I,'SOS_ERGO - AS-IS'!E:E,'Activity Summary'!F75)*1440*60</f>
        <v>0</v>
      </c>
      <c r="O75" s="152">
        <f>SUMIFS('SOS_ERGO - AS-IS'!I:I,'SOS_ERGO - AS-IS'!K:K,"RWK",'SOS_ERGO - AS-IS'!E:E,F75)*1440*60</f>
        <v>0</v>
      </c>
      <c r="P75" s="152">
        <f>SUMIFS('SOS_ERGO - AS-IS'!I:I,'SOS_ERGO - AS-IS'!K:K,"DUP",'SOS_ERGO - AS-IS'!E:E,F75)*1440*60</f>
        <v>0</v>
      </c>
      <c r="Q75" s="145">
        <f>SUMIFS('SOS_ERGO - AS-IS'!I:I,'SOS_ERGO - AS-IS'!E:E,'Activity Summary'!F75)*1440*60-O75-P75</f>
        <v>0</v>
      </c>
      <c r="R75" s="145" t="e">
        <f t="shared" ca="1" si="27"/>
        <v>#REF!</v>
      </c>
      <c r="S75" s="2" t="e">
        <f t="shared" ca="1" si="28"/>
        <v>#REF!</v>
      </c>
      <c r="T75" s="272" t="e">
        <f t="shared" ca="1" si="29"/>
        <v>#REF!</v>
      </c>
    </row>
    <row r="76" spans="2:20" x14ac:dyDescent="0.3">
      <c r="B76" s="261"/>
      <c r="C76" s="149"/>
      <c r="D76" s="12"/>
      <c r="E76" s="12"/>
      <c r="F76" s="225"/>
      <c r="G76" s="145" t="e">
        <f ca="1">+SUMIF('SOS_ERGO - AS-IS'!$E:$P,$F76,'SOS_ERGO - AS-IS'!$P:$P)</f>
        <v>#REF!</v>
      </c>
      <c r="H76" s="2" t="e">
        <f t="shared" ca="1" si="25"/>
        <v>#REF!</v>
      </c>
      <c r="I76" s="146">
        <f>SUMIFS('SOS_ERGO - AS-IS'!P:P,'SOS_ERGO - AS-IS'!R:R,"NVA",'SOS_ERGO - AS-IS'!E:E,'Activity Summary'!F76)</f>
        <v>0</v>
      </c>
      <c r="J76" s="147">
        <f>SUMIFS('SOS_ERGO - AS-IS'!P:P,'SOS_ERGO - AS-IS'!R:R,"SVA",'SOS_ERGO - AS-IS'!E:E,'Activity Summary'!F76)</f>
        <v>0</v>
      </c>
      <c r="K76" s="148">
        <f>SUMIFS('SOS_ERGO - AS-IS'!P:P,'SOS_ERGO - AS-IS'!R:R,"VA",'SOS_ERGO - AS-IS'!E:E,'Activity Summary'!F76)</f>
        <v>0</v>
      </c>
      <c r="L76" s="2" t="e">
        <f t="shared" ca="1" si="26"/>
        <v>#REF!</v>
      </c>
      <c r="M76" s="2"/>
      <c r="N76" s="145">
        <f>SUMIFS('SOS_ERGO - AS-IS'!I:I,'SOS_ERGO - AS-IS'!E:E,'Activity Summary'!F76)*1440*60</f>
        <v>0</v>
      </c>
      <c r="O76" s="152">
        <f>SUMIFS('SOS_ERGO - AS-IS'!I:I,'SOS_ERGO - AS-IS'!K:K,"RWK",'SOS_ERGO - AS-IS'!E:E,F76)*1440*60</f>
        <v>0</v>
      </c>
      <c r="P76" s="152">
        <f>SUMIFS('SOS_ERGO - AS-IS'!I:I,'SOS_ERGO - AS-IS'!K:K,"DUP",'SOS_ERGO - AS-IS'!E:E,F76)*1440*60</f>
        <v>0</v>
      </c>
      <c r="Q76" s="145">
        <f>SUMIFS('SOS_ERGO - AS-IS'!I:I,'SOS_ERGO - AS-IS'!E:E,'Activity Summary'!F76)*1440*60-O76-P76</f>
        <v>0</v>
      </c>
      <c r="R76" s="145" t="e">
        <f t="shared" ca="1" si="27"/>
        <v>#REF!</v>
      </c>
      <c r="S76" s="2" t="e">
        <f t="shared" ca="1" si="28"/>
        <v>#REF!</v>
      </c>
      <c r="T76" s="272" t="e">
        <f t="shared" ca="1" si="29"/>
        <v>#REF!</v>
      </c>
    </row>
    <row r="77" spans="2:20" x14ac:dyDescent="0.3">
      <c r="B77" s="261"/>
      <c r="C77" s="149"/>
      <c r="D77" s="12"/>
      <c r="E77" s="12"/>
      <c r="F77" s="225"/>
      <c r="G77" s="145" t="e">
        <f ca="1">+SUMIF('SOS_ERGO - AS-IS'!$E:$P,$F77,'SOS_ERGO - AS-IS'!$P:$P)</f>
        <v>#REF!</v>
      </c>
      <c r="H77" s="2" t="e">
        <f t="shared" ca="1" si="25"/>
        <v>#REF!</v>
      </c>
      <c r="I77" s="146">
        <f>SUMIFS('SOS_ERGO - AS-IS'!P:P,'SOS_ERGO - AS-IS'!R:R,"NVA",'SOS_ERGO - AS-IS'!E:E,'Activity Summary'!F77)</f>
        <v>0</v>
      </c>
      <c r="J77" s="147">
        <f>SUMIFS('SOS_ERGO - AS-IS'!P:P,'SOS_ERGO - AS-IS'!R:R,"SVA",'SOS_ERGO - AS-IS'!E:E,'Activity Summary'!F77)</f>
        <v>0</v>
      </c>
      <c r="K77" s="148">
        <f>SUMIFS('SOS_ERGO - AS-IS'!P:P,'SOS_ERGO - AS-IS'!R:R,"VA",'SOS_ERGO - AS-IS'!E:E,'Activity Summary'!F77)</f>
        <v>0</v>
      </c>
      <c r="L77" s="2" t="e">
        <f t="shared" ca="1" si="26"/>
        <v>#REF!</v>
      </c>
      <c r="M77" s="2"/>
      <c r="N77" s="145">
        <f>SUMIFS('SOS_ERGO - AS-IS'!I:I,'SOS_ERGO - AS-IS'!E:E,'Activity Summary'!F77)*1440*60</f>
        <v>0</v>
      </c>
      <c r="O77" s="152">
        <f>SUMIFS('SOS_ERGO - AS-IS'!I:I,'SOS_ERGO - AS-IS'!K:K,"RWK",'SOS_ERGO - AS-IS'!E:E,F77)*1440*60</f>
        <v>0</v>
      </c>
      <c r="P77" s="152">
        <f>SUMIFS('SOS_ERGO - AS-IS'!I:I,'SOS_ERGO - AS-IS'!K:K,"DUP",'SOS_ERGO - AS-IS'!E:E,F77)*1440*60</f>
        <v>0</v>
      </c>
      <c r="Q77" s="145">
        <f>SUMIFS('SOS_ERGO - AS-IS'!I:I,'SOS_ERGO - AS-IS'!E:E,'Activity Summary'!F77)*1440*60-O77-P77</f>
        <v>0</v>
      </c>
      <c r="R77" s="145" t="e">
        <f t="shared" ca="1" si="27"/>
        <v>#REF!</v>
      </c>
      <c r="S77" s="2" t="e">
        <f t="shared" ca="1" si="28"/>
        <v>#REF!</v>
      </c>
      <c r="T77" s="272" t="e">
        <f t="shared" ca="1" si="29"/>
        <v>#REF!</v>
      </c>
    </row>
    <row r="78" spans="2:20" x14ac:dyDescent="0.3">
      <c r="B78" s="261"/>
      <c r="C78" s="149"/>
      <c r="D78" s="12"/>
      <c r="E78" s="12"/>
      <c r="F78" s="253"/>
      <c r="G78" s="145" t="e">
        <f ca="1">+SUMIF('SOS_ERGO - AS-IS'!$E:$P,$F78,'SOS_ERGO - AS-IS'!$P:$P)</f>
        <v>#REF!</v>
      </c>
      <c r="H78" s="2" t="e">
        <f t="shared" ca="1" si="25"/>
        <v>#REF!</v>
      </c>
      <c r="I78" s="146">
        <f>SUMIFS('SOS_ERGO - AS-IS'!P:P,'SOS_ERGO - AS-IS'!R:R,"NVA",'SOS_ERGO - AS-IS'!E:E,'Activity Summary'!F78)</f>
        <v>0</v>
      </c>
      <c r="J78" s="147">
        <f>SUMIFS('SOS_ERGO - AS-IS'!P:P,'SOS_ERGO - AS-IS'!R:R,"SVA",'SOS_ERGO - AS-IS'!E:E,'Activity Summary'!F78)</f>
        <v>0</v>
      </c>
      <c r="K78" s="148">
        <f>SUMIFS('SOS_ERGO - AS-IS'!P:P,'SOS_ERGO - AS-IS'!R:R,"VA",'SOS_ERGO - AS-IS'!E:E,'Activity Summary'!F78)</f>
        <v>0</v>
      </c>
      <c r="L78" s="2" t="e">
        <f t="shared" ca="1" si="26"/>
        <v>#REF!</v>
      </c>
      <c r="M78" s="2"/>
      <c r="N78" s="145">
        <f>SUMIFS('SOS_ERGO - AS-IS'!I:I,'SOS_ERGO - AS-IS'!E:E,'Activity Summary'!F78)*1440*60</f>
        <v>0</v>
      </c>
      <c r="O78" s="152">
        <f>SUMIFS('SOS_ERGO - AS-IS'!I:I,'SOS_ERGO - AS-IS'!K:K,"RWK",'SOS_ERGO - AS-IS'!E:E,F78)*1440*60</f>
        <v>0</v>
      </c>
      <c r="P78" s="152">
        <f>SUMIFS('SOS_ERGO - AS-IS'!I:I,'SOS_ERGO - AS-IS'!K:K,"DUP",'SOS_ERGO - AS-IS'!E:E,F78)*1440*60</f>
        <v>0</v>
      </c>
      <c r="Q78" s="145">
        <f>SUMIFS('SOS_ERGO - AS-IS'!I:I,'SOS_ERGO - AS-IS'!E:E,'Activity Summary'!F78)*1440*60-O78-P78</f>
        <v>0</v>
      </c>
      <c r="R78" s="145" t="e">
        <f t="shared" ca="1" si="27"/>
        <v>#REF!</v>
      </c>
      <c r="S78" s="2" t="e">
        <f t="shared" ca="1" si="28"/>
        <v>#REF!</v>
      </c>
      <c r="T78" s="272" t="e">
        <f t="shared" ca="1" si="29"/>
        <v>#REF!</v>
      </c>
    </row>
    <row r="79" spans="2:20" x14ac:dyDescent="0.3">
      <c r="B79" s="261"/>
      <c r="C79" s="149"/>
      <c r="D79" s="12"/>
      <c r="E79" s="12"/>
      <c r="F79" s="225"/>
      <c r="G79" s="145" t="e">
        <f ca="1">+SUMIF('SOS_ERGO - AS-IS'!$E:$P,$F79,'SOS_ERGO - AS-IS'!$P:$P)</f>
        <v>#REF!</v>
      </c>
      <c r="H79" s="2" t="e">
        <f t="shared" ca="1" si="25"/>
        <v>#REF!</v>
      </c>
      <c r="I79" s="146">
        <f>SUMIFS('SOS_ERGO - AS-IS'!P:P,'SOS_ERGO - AS-IS'!R:R,"NVA",'SOS_ERGO - AS-IS'!E:E,'Activity Summary'!F79)</f>
        <v>0</v>
      </c>
      <c r="J79" s="147">
        <f>SUMIFS('SOS_ERGO - AS-IS'!P:P,'SOS_ERGO - AS-IS'!R:R,"SVA",'SOS_ERGO - AS-IS'!E:E,'Activity Summary'!F79)</f>
        <v>0</v>
      </c>
      <c r="K79" s="148">
        <f>SUMIFS('SOS_ERGO - AS-IS'!P:P,'SOS_ERGO - AS-IS'!R:R,"VA",'SOS_ERGO - AS-IS'!E:E,'Activity Summary'!F79)</f>
        <v>0</v>
      </c>
      <c r="L79" s="2" t="e">
        <f t="shared" ca="1" si="26"/>
        <v>#REF!</v>
      </c>
      <c r="M79" s="2"/>
      <c r="N79" s="145">
        <f>SUMIFS('SOS_ERGO - AS-IS'!I:I,'SOS_ERGO - AS-IS'!E:E,'Activity Summary'!F79)*1440*60</f>
        <v>0</v>
      </c>
      <c r="O79" s="152">
        <f>SUMIFS('SOS_ERGO - AS-IS'!I:I,'SOS_ERGO - AS-IS'!K:K,"RWK",'SOS_ERGO - AS-IS'!E:E,F79)*1440*60</f>
        <v>0</v>
      </c>
      <c r="P79" s="152">
        <f>SUMIFS('SOS_ERGO - AS-IS'!I:I,'SOS_ERGO - AS-IS'!K:K,"DUP",'SOS_ERGO - AS-IS'!E:E,F79)*1440*60</f>
        <v>0</v>
      </c>
      <c r="Q79" s="145">
        <f>SUMIFS('SOS_ERGO - AS-IS'!I:I,'SOS_ERGO - AS-IS'!E:E,'Activity Summary'!F79)*1440*60-O79-P79</f>
        <v>0</v>
      </c>
      <c r="R79" s="145" t="e">
        <f t="shared" ca="1" si="27"/>
        <v>#REF!</v>
      </c>
      <c r="S79" s="2" t="e">
        <f t="shared" ca="1" si="28"/>
        <v>#REF!</v>
      </c>
      <c r="T79" s="272" t="e">
        <f t="shared" ca="1" si="29"/>
        <v>#REF!</v>
      </c>
    </row>
    <row r="80" spans="2:20" x14ac:dyDescent="0.3">
      <c r="B80" s="261"/>
      <c r="C80" s="149"/>
      <c r="D80" s="12"/>
      <c r="E80" s="12"/>
      <c r="F80" s="225"/>
      <c r="G80" s="145" t="e">
        <f ca="1">+SUMIF('SOS_ERGO - AS-IS'!$E:$P,$F80,'SOS_ERGO - AS-IS'!$P:$P)</f>
        <v>#REF!</v>
      </c>
      <c r="H80" s="2" t="e">
        <f t="shared" ca="1" si="25"/>
        <v>#REF!</v>
      </c>
      <c r="I80" s="146">
        <f>SUMIFS('SOS_ERGO - AS-IS'!P:P,'SOS_ERGO - AS-IS'!R:R,"NVA",'SOS_ERGO - AS-IS'!E:E,'Activity Summary'!F80)</f>
        <v>0</v>
      </c>
      <c r="J80" s="147">
        <f>SUMIFS('SOS_ERGO - AS-IS'!P:P,'SOS_ERGO - AS-IS'!R:R,"SVA",'SOS_ERGO - AS-IS'!E:E,'Activity Summary'!F80)</f>
        <v>0</v>
      </c>
      <c r="K80" s="148">
        <f>SUMIFS('SOS_ERGO - AS-IS'!P:P,'SOS_ERGO - AS-IS'!R:R,"VA",'SOS_ERGO - AS-IS'!E:E,'Activity Summary'!F80)</f>
        <v>0</v>
      </c>
      <c r="L80" s="2" t="e">
        <f t="shared" ca="1" si="26"/>
        <v>#REF!</v>
      </c>
      <c r="M80" s="2"/>
      <c r="N80" s="145">
        <f>SUMIFS('SOS_ERGO - AS-IS'!I:I,'SOS_ERGO - AS-IS'!E:E,'Activity Summary'!F80)*1440*60</f>
        <v>0</v>
      </c>
      <c r="O80" s="152">
        <f>SUMIFS('SOS_ERGO - AS-IS'!I:I,'SOS_ERGO - AS-IS'!K:K,"RWK",'SOS_ERGO - AS-IS'!E:E,F80)*1440*60</f>
        <v>0</v>
      </c>
      <c r="P80" s="152">
        <f>SUMIFS('SOS_ERGO - AS-IS'!I:I,'SOS_ERGO - AS-IS'!K:K,"DUP",'SOS_ERGO - AS-IS'!E:E,F80)*1440*60</f>
        <v>0</v>
      </c>
      <c r="Q80" s="145">
        <f>SUMIFS('SOS_ERGO - AS-IS'!I:I,'SOS_ERGO - AS-IS'!E:E,'Activity Summary'!F80)*1440*60-O80-P80</f>
        <v>0</v>
      </c>
      <c r="R80" s="145" t="e">
        <f t="shared" ca="1" si="27"/>
        <v>#REF!</v>
      </c>
      <c r="S80" s="2" t="e">
        <f t="shared" ca="1" si="28"/>
        <v>#REF!</v>
      </c>
      <c r="T80" s="272" t="e">
        <f t="shared" ca="1" si="29"/>
        <v>#REF!</v>
      </c>
    </row>
    <row r="81" spans="2:20" x14ac:dyDescent="0.3">
      <c r="B81" s="261"/>
      <c r="C81" s="149"/>
      <c r="D81" s="12"/>
      <c r="E81" s="12"/>
      <c r="F81" s="225"/>
      <c r="G81" s="145" t="e">
        <f ca="1">+SUMIF('SOS_ERGO - AS-IS'!$E:$P,$F81,'SOS_ERGO - AS-IS'!$P:$P)</f>
        <v>#REF!</v>
      </c>
      <c r="H81" s="2" t="e">
        <f t="shared" ref="H81:H82" ca="1" si="30">G81/60</f>
        <v>#REF!</v>
      </c>
      <c r="I81" s="146">
        <f>SUMIFS('SOS_ERGO - AS-IS'!P:P,'SOS_ERGO - AS-IS'!R:R,"NVA",'SOS_ERGO - AS-IS'!E:E,'Activity Summary'!F81)</f>
        <v>0</v>
      </c>
      <c r="J81" s="147">
        <f>SUMIFS('SOS_ERGO - AS-IS'!P:P,'SOS_ERGO - AS-IS'!R:R,"SVA",'SOS_ERGO - AS-IS'!E:E,'Activity Summary'!F81)</f>
        <v>0</v>
      </c>
      <c r="K81" s="148">
        <f>SUMIFS('SOS_ERGO - AS-IS'!P:P,'SOS_ERGO - AS-IS'!R:R,"VA",'SOS_ERGO - AS-IS'!E:E,'Activity Summary'!F81)</f>
        <v>0</v>
      </c>
      <c r="L81" s="2" t="e">
        <f t="shared" ref="L81:L82" ca="1" si="31">SUM(I81:K81)-G81</f>
        <v>#REF!</v>
      </c>
      <c r="M81" s="2"/>
      <c r="N81" s="145">
        <f>SUMIFS('SOS_ERGO - AS-IS'!I:I,'SOS_ERGO - AS-IS'!E:E,'Activity Summary'!F81)*1440*60</f>
        <v>0</v>
      </c>
      <c r="O81" s="152">
        <f>SUMIFS('SOS_ERGO - AS-IS'!I:I,'SOS_ERGO - AS-IS'!K:K,"RWK",'SOS_ERGO - AS-IS'!E:E,F81)*1440*60</f>
        <v>0</v>
      </c>
      <c r="P81" s="152">
        <f>SUMIFS('SOS_ERGO - AS-IS'!I:I,'SOS_ERGO - AS-IS'!K:K,"DUP",'SOS_ERGO - AS-IS'!E:E,F81)*1440*60</f>
        <v>0</v>
      </c>
      <c r="Q81" s="145">
        <f>SUMIFS('SOS_ERGO - AS-IS'!I:I,'SOS_ERGO - AS-IS'!E:E,'Activity Summary'!F81)*1440*60-O81-P81</f>
        <v>0</v>
      </c>
      <c r="R81" s="145" t="e">
        <f t="shared" ref="R81:R82" ca="1" si="32">G81</f>
        <v>#REF!</v>
      </c>
      <c r="S81" s="2" t="e">
        <f t="shared" ref="S81:S82" ca="1" si="33">Q81-G81</f>
        <v>#REF!</v>
      </c>
      <c r="T81" s="272" t="e">
        <f t="shared" ref="T81:T82" ca="1" si="34">S81-(P81+O81)</f>
        <v>#REF!</v>
      </c>
    </row>
    <row r="82" spans="2:20" x14ac:dyDescent="0.3">
      <c r="B82" s="261"/>
      <c r="C82" s="149"/>
      <c r="D82" s="12"/>
      <c r="E82" s="12"/>
      <c r="F82" s="225"/>
      <c r="G82" s="145" t="e">
        <f ca="1">+SUMIF('SOS_ERGO - AS-IS'!$E:$P,$F82,'SOS_ERGO - AS-IS'!$P:$P)</f>
        <v>#REF!</v>
      </c>
      <c r="H82" s="2" t="e">
        <f t="shared" ca="1" si="30"/>
        <v>#REF!</v>
      </c>
      <c r="I82" s="146">
        <f>SUMIFS('SOS_ERGO - AS-IS'!P:P,'SOS_ERGO - AS-IS'!R:R,"NVA",'SOS_ERGO - AS-IS'!E:E,'Activity Summary'!F82)</f>
        <v>0</v>
      </c>
      <c r="J82" s="147">
        <f>SUMIFS('SOS_ERGO - AS-IS'!P:P,'SOS_ERGO - AS-IS'!R:R,"SVA",'SOS_ERGO - AS-IS'!E:E,'Activity Summary'!F82)</f>
        <v>0</v>
      </c>
      <c r="K82" s="148">
        <f>SUMIFS('SOS_ERGO - AS-IS'!P:P,'SOS_ERGO - AS-IS'!R:R,"VA",'SOS_ERGO - AS-IS'!E:E,'Activity Summary'!F82)</f>
        <v>0</v>
      </c>
      <c r="L82" s="2" t="e">
        <f t="shared" ca="1" si="31"/>
        <v>#REF!</v>
      </c>
      <c r="M82" s="2"/>
      <c r="N82" s="145">
        <f>SUMIFS('SOS_ERGO - AS-IS'!I:I,'SOS_ERGO - AS-IS'!E:E,'Activity Summary'!F82)*1440*60</f>
        <v>0</v>
      </c>
      <c r="O82" s="152">
        <f>SUMIFS('SOS_ERGO - AS-IS'!I:I,'SOS_ERGO - AS-IS'!K:K,"RWK",'SOS_ERGO - AS-IS'!E:E,F82)*1440*60</f>
        <v>0</v>
      </c>
      <c r="P82" s="152">
        <f>SUMIFS('SOS_ERGO - AS-IS'!I:I,'SOS_ERGO - AS-IS'!K:K,"DUP",'SOS_ERGO - AS-IS'!E:E,F82)*1440*60</f>
        <v>0</v>
      </c>
      <c r="Q82" s="145">
        <f>SUMIFS('SOS_ERGO - AS-IS'!I:I,'SOS_ERGO - AS-IS'!E:E,'Activity Summary'!F82)*1440*60-O82-P82</f>
        <v>0</v>
      </c>
      <c r="R82" s="145" t="e">
        <f t="shared" ca="1" si="32"/>
        <v>#REF!</v>
      </c>
      <c r="S82" s="2" t="e">
        <f t="shared" ca="1" si="33"/>
        <v>#REF!</v>
      </c>
      <c r="T82" s="272" t="e">
        <f t="shared" ca="1" si="34"/>
        <v>#REF!</v>
      </c>
    </row>
  </sheetData>
  <mergeCells count="25">
    <mergeCell ref="AA2:AB2"/>
    <mergeCell ref="W2:Y3"/>
    <mergeCell ref="W17:X17"/>
    <mergeCell ref="K1:K3"/>
    <mergeCell ref="Q1:Q3"/>
    <mergeCell ref="R1:R3"/>
    <mergeCell ref="S1:S3"/>
    <mergeCell ref="T1:T3"/>
    <mergeCell ref="L1:L3"/>
    <mergeCell ref="AF2:AH3"/>
    <mergeCell ref="AJ2:AK2"/>
    <mergeCell ref="F3:F4"/>
    <mergeCell ref="B1:F2"/>
    <mergeCell ref="D3:D4"/>
    <mergeCell ref="C3:C4"/>
    <mergeCell ref="B3:B4"/>
    <mergeCell ref="E3:E4"/>
    <mergeCell ref="U1:U4"/>
    <mergeCell ref="P1:P3"/>
    <mergeCell ref="O1:O3"/>
    <mergeCell ref="N1:N3"/>
    <mergeCell ref="G1:G3"/>
    <mergeCell ref="H1:H3"/>
    <mergeCell ref="I1:I3"/>
    <mergeCell ref="J1:J3"/>
  </mergeCells>
  <phoneticPr fontId="10"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B050"/>
  </sheetPr>
  <dimension ref="A1:S1951"/>
  <sheetViews>
    <sheetView tabSelected="1" topLeftCell="I1" zoomScaleNormal="100" workbookViewId="0">
      <pane ySplit="1" topLeftCell="A2" activePane="bottomLeft" state="frozen"/>
      <selection pane="bottomLeft" activeCell="J4" sqref="J4"/>
    </sheetView>
  </sheetViews>
  <sheetFormatPr defaultColWidth="9.21875" defaultRowHeight="13.8" x14ac:dyDescent="0.3"/>
  <cols>
    <col min="1" max="1" width="8.5546875" style="275" bestFit="1" customWidth="1"/>
    <col min="2" max="2" width="32.5546875" style="275" bestFit="1" customWidth="1"/>
    <col min="3" max="3" width="8.5546875" style="275" bestFit="1" customWidth="1"/>
    <col min="4" max="4" width="13.88671875" style="283" customWidth="1"/>
    <col min="5" max="5" width="58.88671875" style="260" customWidth="1"/>
    <col min="6" max="6" width="19.44140625" style="274" bestFit="1" customWidth="1"/>
    <col min="7" max="7" width="11.44140625" style="283" customWidth="1"/>
    <col min="8" max="8" width="21.21875" style="283" customWidth="1"/>
    <col min="9" max="9" width="18.21875" style="283" customWidth="1"/>
    <col min="10" max="10" width="64.6640625" style="325" customWidth="1"/>
    <col min="11" max="11" width="18.21875" style="283" customWidth="1"/>
    <col min="12" max="12" width="4.109375" style="275" bestFit="1" customWidth="1"/>
    <col min="13" max="13" width="6.6640625" style="275" bestFit="1" customWidth="1"/>
    <col min="14" max="14" width="7.5546875" style="275" customWidth="1"/>
    <col min="15" max="15" width="7.6640625" style="275" customWidth="1"/>
    <col min="16" max="16" width="7" style="283" bestFit="1" customWidth="1"/>
    <col min="17" max="17" width="10.33203125" style="275" customWidth="1"/>
    <col min="18" max="18" width="4.44140625" style="275" bestFit="1" customWidth="1"/>
    <col min="19" max="19" width="46.33203125" style="274" bestFit="1" customWidth="1"/>
    <col min="20" max="16384" width="9.21875" style="274"/>
  </cols>
  <sheetData>
    <row r="1" spans="1:19" s="197" customFormat="1" ht="33" customHeight="1" x14ac:dyDescent="0.3">
      <c r="A1" s="432" t="s">
        <v>34</v>
      </c>
      <c r="B1" s="432" t="s">
        <v>35</v>
      </c>
      <c r="C1" s="432" t="s">
        <v>36</v>
      </c>
      <c r="D1" s="432" t="s">
        <v>37</v>
      </c>
      <c r="E1" s="433" t="s">
        <v>38</v>
      </c>
      <c r="F1" s="434" t="s">
        <v>39</v>
      </c>
      <c r="G1" s="432" t="s">
        <v>40</v>
      </c>
      <c r="H1" s="432" t="s">
        <v>566</v>
      </c>
      <c r="I1" s="432" t="s">
        <v>41</v>
      </c>
      <c r="J1" s="434" t="s">
        <v>890</v>
      </c>
      <c r="K1" s="432" t="s">
        <v>43</v>
      </c>
      <c r="L1" s="432" t="s">
        <v>44</v>
      </c>
      <c r="M1" s="432" t="s">
        <v>45</v>
      </c>
      <c r="N1" s="432" t="s">
        <v>46</v>
      </c>
      <c r="O1" s="432" t="s">
        <v>47</v>
      </c>
      <c r="P1" s="432" t="s">
        <v>48</v>
      </c>
      <c r="Q1" s="432" t="s">
        <v>49</v>
      </c>
      <c r="R1" s="432" t="s">
        <v>50</v>
      </c>
      <c r="S1" s="432" t="s">
        <v>51</v>
      </c>
    </row>
    <row r="2" spans="1:19" ht="31.2" x14ac:dyDescent="0.3">
      <c r="B2" s="276" t="s">
        <v>826</v>
      </c>
      <c r="C2" s="277"/>
      <c r="D2" s="278">
        <v>1</v>
      </c>
      <c r="E2" s="334" t="s">
        <v>825</v>
      </c>
      <c r="F2" s="280" t="s">
        <v>827</v>
      </c>
      <c r="G2" s="326">
        <v>0</v>
      </c>
      <c r="H2" s="326">
        <v>8.1018518518518516E-4</v>
      </c>
      <c r="I2" s="281">
        <f t="shared" ref="I2:I283" si="0">H2-G2</f>
        <v>8.1018518518518516E-4</v>
      </c>
      <c r="J2" s="34" t="s">
        <v>845</v>
      </c>
      <c r="K2" s="34" t="s">
        <v>556</v>
      </c>
      <c r="L2" s="34">
        <v>1</v>
      </c>
      <c r="M2" s="34">
        <v>1</v>
      </c>
      <c r="N2" s="276">
        <f>VLOOKUP(K2,'VA,NVA, MTM Code'!B:C,2,0)</f>
        <v>810</v>
      </c>
      <c r="O2" s="283">
        <f t="shared" ref="O2" si="1">L2*M2*N2</f>
        <v>810</v>
      </c>
      <c r="P2" s="284">
        <f t="shared" ref="P2" si="2">O2*0.036</f>
        <v>29.159999999999997</v>
      </c>
      <c r="Q2" s="285">
        <v>18</v>
      </c>
      <c r="R2" s="286" t="str" cm="1">
        <f t="array" ref="R2:S2">_xlfn.XLOOKUP(Q2,'VA,NVA, MTM Code'!F:F,'VA,NVA, MTM Code'!G:H,0)</f>
        <v>NVA</v>
      </c>
      <c r="S2" s="287" t="str">
        <v>LOCK/UNLOCK THE HOIST TO THE PIECE</v>
      </c>
    </row>
    <row r="3" spans="1:19" ht="31.2" x14ac:dyDescent="0.3">
      <c r="B3" s="276"/>
      <c r="C3" s="277"/>
      <c r="D3" s="278">
        <v>1</v>
      </c>
      <c r="E3" s="336" t="s">
        <v>889</v>
      </c>
      <c r="F3" s="280"/>
      <c r="G3" s="326"/>
      <c r="H3" s="326"/>
      <c r="I3" s="281"/>
      <c r="J3" s="34" t="s">
        <v>843</v>
      </c>
      <c r="K3" s="34" t="e">
        <f>_xlfn.XLOOKUP("*"&amp;(LEFT(J3,(FIND("-",J3,1)-2)))&amp;"*",#REF!,#REF!, ,2)</f>
        <v>#REF!</v>
      </c>
      <c r="L3" s="34">
        <v>1</v>
      </c>
      <c r="M3" s="34">
        <v>4</v>
      </c>
      <c r="N3" s="276" t="e">
        <f>VLOOKUP(K3,'VA,NVA, MTM Code'!B:C,2,0)</f>
        <v>#REF!</v>
      </c>
      <c r="O3" s="283" t="e">
        <f t="shared" ref="O3" si="3">L3*M3*N3</f>
        <v>#REF!</v>
      </c>
      <c r="P3" s="284" t="e">
        <f t="shared" ref="P3" si="4">O3*0.036</f>
        <v>#REF!</v>
      </c>
      <c r="Q3" s="285" t="e">
        <f>_xlfn.XLOOKUP("*"&amp;(LEFT(J3,(FIND("-",J3,1)-2)))&amp;"*",#REF!,#REF!, ,2)</f>
        <v>#REF!</v>
      </c>
      <c r="R3" s="286" t="e" cm="1">
        <f t="array" ref="R3">_xlfn.XLOOKUP(Q3,'VA,NVA, MTM Code'!F:F,'VA,NVA, MTM Code'!G:H,0)</f>
        <v>#REF!</v>
      </c>
      <c r="S3" s="287"/>
    </row>
    <row r="4" spans="1:19" ht="31.2" x14ac:dyDescent="0.3">
      <c r="B4" s="276"/>
      <c r="C4" s="277"/>
      <c r="D4" s="278">
        <v>1</v>
      </c>
      <c r="E4" s="336" t="s">
        <v>889</v>
      </c>
      <c r="F4" s="280"/>
      <c r="G4" s="326"/>
      <c r="H4" s="326"/>
      <c r="I4" s="281"/>
      <c r="J4" s="34" t="s">
        <v>844</v>
      </c>
      <c r="K4" s="34" t="e">
        <f>_xlfn.XLOOKUP("*"&amp;(LEFT(J4,(FIND("-",J4,1)-2)))&amp;"*",#REF!,#REF!, ,2)</f>
        <v>#REF!</v>
      </c>
      <c r="L4" s="34">
        <v>1</v>
      </c>
      <c r="M4" s="34">
        <v>3</v>
      </c>
      <c r="N4" s="276" t="e">
        <f>VLOOKUP(K4,'VA,NVA, MTM Code'!B:C,2,0)</f>
        <v>#REF!</v>
      </c>
      <c r="O4" s="283" t="e">
        <f t="shared" ref="O4:O9" si="5">L4*M4*N4</f>
        <v>#REF!</v>
      </c>
      <c r="P4" s="284" t="e">
        <f t="shared" ref="P4:P9" si="6">O4*0.036</f>
        <v>#REF!</v>
      </c>
      <c r="Q4" s="285" t="e">
        <f>_xlfn.XLOOKUP("*"&amp;(LEFT(J4,(FIND("-",J4,1)-2)))&amp;"*",#REF!,#REF!, ,2)</f>
        <v>#REF!</v>
      </c>
      <c r="R4" s="286" t="e" cm="1">
        <f t="array" ref="R4">_xlfn.XLOOKUP(Q4,'VA,NVA, MTM Code'!F:F,'VA,NVA, MTM Code'!G:H,0)</f>
        <v>#REF!</v>
      </c>
      <c r="S4" s="287"/>
    </row>
    <row r="5" spans="1:19" ht="31.2" x14ac:dyDescent="0.3">
      <c r="B5" s="276"/>
      <c r="C5" s="277"/>
      <c r="D5" s="278">
        <v>1</v>
      </c>
      <c r="E5" s="336" t="s">
        <v>889</v>
      </c>
      <c r="F5" s="280"/>
      <c r="G5" s="326"/>
      <c r="H5" s="326"/>
      <c r="I5" s="281"/>
      <c r="J5" s="34" t="s">
        <v>843</v>
      </c>
      <c r="K5" s="34" t="e">
        <f>_xlfn.XLOOKUP("*"&amp;(LEFT(J5,(FIND("-",J5,1)-2)))&amp;"*",#REF!,#REF!, ,2)</f>
        <v>#REF!</v>
      </c>
      <c r="L5" s="34">
        <v>1</v>
      </c>
      <c r="M5" s="34">
        <v>8</v>
      </c>
      <c r="N5" s="276" t="e">
        <f>VLOOKUP(K5,'VA,NVA, MTM Code'!B:C,2,0)</f>
        <v>#REF!</v>
      </c>
      <c r="O5" s="283" t="e">
        <f t="shared" si="5"/>
        <v>#REF!</v>
      </c>
      <c r="P5" s="284" t="e">
        <f t="shared" si="6"/>
        <v>#REF!</v>
      </c>
      <c r="Q5" s="285" t="e">
        <f>_xlfn.XLOOKUP("*"&amp;(LEFT(J5,(FIND("-",J5,1)-2)))&amp;"*",#REF!,#REF!, ,2)</f>
        <v>#REF!</v>
      </c>
      <c r="R5" s="286" t="e" cm="1">
        <f t="array" ref="R5">_xlfn.XLOOKUP(Q5,'VA,NVA, MTM Code'!F:F,'VA,NVA, MTM Code'!G:H,0)</f>
        <v>#REF!</v>
      </c>
      <c r="S5" s="287"/>
    </row>
    <row r="6" spans="1:19" ht="31.2" x14ac:dyDescent="0.3">
      <c r="B6" s="276"/>
      <c r="C6" s="277"/>
      <c r="D6" s="278">
        <v>1</v>
      </c>
      <c r="E6" s="336" t="s">
        <v>889</v>
      </c>
      <c r="F6" s="280"/>
      <c r="G6" s="326"/>
      <c r="H6" s="326"/>
      <c r="I6" s="281"/>
      <c r="J6" s="34" t="s">
        <v>844</v>
      </c>
      <c r="K6" s="34" t="e">
        <f>_xlfn.XLOOKUP("*"&amp;(LEFT(J6,(FIND("-",J6,1)-2)))&amp;"*",#REF!,#REF!, ,2)</f>
        <v>#REF!</v>
      </c>
      <c r="L6" s="34">
        <v>1</v>
      </c>
      <c r="M6" s="34">
        <v>2</v>
      </c>
      <c r="N6" s="276" t="e">
        <f>VLOOKUP(K6,'VA,NVA, MTM Code'!B:C,2,0)</f>
        <v>#REF!</v>
      </c>
      <c r="O6" s="283" t="e">
        <f t="shared" si="5"/>
        <v>#REF!</v>
      </c>
      <c r="P6" s="284" t="e">
        <f t="shared" si="6"/>
        <v>#REF!</v>
      </c>
      <c r="Q6" s="285" t="e">
        <f>_xlfn.XLOOKUP("*"&amp;(LEFT(J6,(FIND("-",J6,1)-2)))&amp;"*",#REF!,#REF!, ,2)</f>
        <v>#REF!</v>
      </c>
      <c r="R6" s="286" t="e" cm="1">
        <f t="array" ref="R6">_xlfn.XLOOKUP(Q6,'VA,NVA, MTM Code'!F:F,'VA,NVA, MTM Code'!G:H,0)</f>
        <v>#REF!</v>
      </c>
      <c r="S6" s="287"/>
    </row>
    <row r="7" spans="1:19" ht="31.2" x14ac:dyDescent="0.3">
      <c r="B7" s="276"/>
      <c r="C7" s="277"/>
      <c r="D7" s="278">
        <v>1</v>
      </c>
      <c r="E7" s="336" t="s">
        <v>889</v>
      </c>
      <c r="F7" s="280"/>
      <c r="G7" s="326"/>
      <c r="H7" s="326"/>
      <c r="I7" s="281"/>
      <c r="J7" s="34" t="s">
        <v>843</v>
      </c>
      <c r="K7" s="34" t="e">
        <f>_xlfn.XLOOKUP("*"&amp;(LEFT(J7,(FIND("-",J7,1)-2)))&amp;"*",#REF!,#REF!, ,2)</f>
        <v>#REF!</v>
      </c>
      <c r="L7" s="34">
        <v>1</v>
      </c>
      <c r="M7" s="34">
        <v>4</v>
      </c>
      <c r="N7" s="276" t="e">
        <f>VLOOKUP(K7,'VA,NVA, MTM Code'!B:C,2,0)</f>
        <v>#REF!</v>
      </c>
      <c r="O7" s="283" t="e">
        <f t="shared" si="5"/>
        <v>#REF!</v>
      </c>
      <c r="P7" s="284" t="e">
        <f t="shared" si="6"/>
        <v>#REF!</v>
      </c>
      <c r="Q7" s="285" t="e">
        <f>_xlfn.XLOOKUP("*"&amp;(LEFT(J7,(FIND("-",J7,1)-2)))&amp;"*",#REF!,#REF!, ,2)</f>
        <v>#REF!</v>
      </c>
      <c r="R7" s="286" t="e" cm="1">
        <f t="array" ref="R7">_xlfn.XLOOKUP(Q7,'VA,NVA, MTM Code'!F:F,'VA,NVA, MTM Code'!G:H,0)</f>
        <v>#REF!</v>
      </c>
      <c r="S7" s="287"/>
    </row>
    <row r="8" spans="1:19" ht="31.2" x14ac:dyDescent="0.3">
      <c r="B8" s="276"/>
      <c r="C8" s="277"/>
      <c r="D8" s="278">
        <v>1</v>
      </c>
      <c r="E8" s="336" t="s">
        <v>889</v>
      </c>
      <c r="F8" s="280"/>
      <c r="G8" s="326"/>
      <c r="H8" s="326"/>
      <c r="I8" s="281"/>
      <c r="J8" s="34" t="s">
        <v>794</v>
      </c>
      <c r="K8" s="34" t="s">
        <v>53</v>
      </c>
      <c r="L8" s="34">
        <v>1</v>
      </c>
      <c r="M8" s="34">
        <v>1</v>
      </c>
      <c r="N8" s="276">
        <f>VLOOKUP(K8,'VA,NVA, MTM Code'!B:C,2,0)</f>
        <v>120</v>
      </c>
      <c r="O8" s="283">
        <f t="shared" si="5"/>
        <v>120</v>
      </c>
      <c r="P8" s="284">
        <f t="shared" si="6"/>
        <v>4.3199999999999994</v>
      </c>
      <c r="Q8" s="285" t="e">
        <f>_xlfn.XLOOKUP("*"&amp;(LEFT(J8,(FIND("-",J8,1)-2)))&amp;"*",#REF!,#REF!, ,2)</f>
        <v>#REF!</v>
      </c>
      <c r="R8" s="286" t="e" cm="1">
        <f t="array" ref="R8">_xlfn.XLOOKUP(Q8,'VA,NVA, MTM Code'!F:F,'VA,NVA, MTM Code'!G:H,0)</f>
        <v>#REF!</v>
      </c>
      <c r="S8" s="287"/>
    </row>
    <row r="9" spans="1:19" ht="31.2" x14ac:dyDescent="0.3">
      <c r="B9" s="276"/>
      <c r="C9" s="277"/>
      <c r="D9" s="278">
        <v>1</v>
      </c>
      <c r="E9" s="336" t="s">
        <v>889</v>
      </c>
      <c r="F9" s="280"/>
      <c r="G9" s="326"/>
      <c r="H9" s="326"/>
      <c r="I9" s="281"/>
      <c r="J9" s="34" t="s">
        <v>818</v>
      </c>
      <c r="K9" s="34" t="e">
        <f>_xlfn.XLOOKUP("*"&amp;(LEFT(J9,(FIND("-",J9,1)-2)))&amp;"*",#REF!,#REF!, ,2)</f>
        <v>#REF!</v>
      </c>
      <c r="L9" s="34">
        <v>1</v>
      </c>
      <c r="M9" s="34">
        <v>6</v>
      </c>
      <c r="N9" s="276" t="e">
        <f>VLOOKUP(K9,'VA,NVA, MTM Code'!B:C,2,0)</f>
        <v>#REF!</v>
      </c>
      <c r="O9" s="283" t="e">
        <f t="shared" si="5"/>
        <v>#REF!</v>
      </c>
      <c r="P9" s="284" t="e">
        <f t="shared" si="6"/>
        <v>#REF!</v>
      </c>
      <c r="Q9" s="285" t="e">
        <f>_xlfn.XLOOKUP("*"&amp;(LEFT(J9,(FIND("-",J9,1)-2)))&amp;"*",#REF!,#REF!, ,2)</f>
        <v>#REF!</v>
      </c>
      <c r="R9" s="286" t="e" cm="1">
        <f t="array" ref="R9">_xlfn.XLOOKUP(Q9,'VA,NVA, MTM Code'!F:F,'VA,NVA, MTM Code'!G:H,0)</f>
        <v>#REF!</v>
      </c>
      <c r="S9" s="287"/>
    </row>
    <row r="10" spans="1:19" ht="31.2" x14ac:dyDescent="0.3">
      <c r="B10" s="276"/>
      <c r="C10" s="277"/>
      <c r="D10" s="278">
        <v>1</v>
      </c>
      <c r="E10" s="336" t="s">
        <v>889</v>
      </c>
      <c r="F10" s="280"/>
      <c r="G10" s="326"/>
      <c r="H10" s="326"/>
      <c r="I10" s="281"/>
      <c r="J10" s="34" t="s">
        <v>800</v>
      </c>
      <c r="K10" s="34" t="e">
        <f>_xlfn.XLOOKUP("*"&amp;(LEFT(J10,(FIND("-",J10,1)-2)))&amp;"*",#REF!,#REF!, ,2)</f>
        <v>#REF!</v>
      </c>
      <c r="L10" s="34">
        <v>1</v>
      </c>
      <c r="M10" s="34">
        <v>1</v>
      </c>
      <c r="N10" s="276" t="e">
        <f>VLOOKUP(K10,'VA,NVA, MTM Code'!B:C,2,0)</f>
        <v>#REF!</v>
      </c>
      <c r="O10" s="283" t="e">
        <f t="shared" ref="O10:O12" si="7">L10*M10*N10</f>
        <v>#REF!</v>
      </c>
      <c r="P10" s="284" t="e">
        <f t="shared" ref="P10:P12" si="8">O10*0.036</f>
        <v>#REF!</v>
      </c>
      <c r="Q10" s="285" t="e">
        <f>_xlfn.XLOOKUP("*"&amp;(LEFT(J10,(FIND("-",J10,1)-2)))&amp;"*",#REF!,#REF!, ,2)</f>
        <v>#REF!</v>
      </c>
      <c r="R10" s="286" t="e" cm="1">
        <f t="array" ref="R10">_xlfn.XLOOKUP(Q10,'VA,NVA, MTM Code'!F:F,'VA,NVA, MTM Code'!G:H,0)</f>
        <v>#REF!</v>
      </c>
      <c r="S10" s="287"/>
    </row>
    <row r="11" spans="1:19" ht="31.2" x14ac:dyDescent="0.3">
      <c r="B11" s="276"/>
      <c r="C11" s="277"/>
      <c r="D11" s="278">
        <v>1</v>
      </c>
      <c r="E11" s="336" t="s">
        <v>889</v>
      </c>
      <c r="F11" s="280"/>
      <c r="G11" s="326"/>
      <c r="H11" s="326"/>
      <c r="I11" s="281"/>
      <c r="J11" s="34" t="s">
        <v>817</v>
      </c>
      <c r="K11" s="34" t="e">
        <f>_xlfn.XLOOKUP("*"&amp;(LEFT(J11,(FIND("-",J11,1)-2)))&amp;"*",#REF!,#REF!, ,2)</f>
        <v>#REF!</v>
      </c>
      <c r="L11" s="34">
        <v>1</v>
      </c>
      <c r="M11" s="34">
        <v>10</v>
      </c>
      <c r="N11" s="276" t="e">
        <f>VLOOKUP(K11,'VA,NVA, MTM Code'!B:C,2,0)</f>
        <v>#REF!</v>
      </c>
      <c r="O11" s="283" t="e">
        <f t="shared" si="7"/>
        <v>#REF!</v>
      </c>
      <c r="P11" s="284" t="e">
        <f t="shared" si="8"/>
        <v>#REF!</v>
      </c>
      <c r="Q11" s="285" t="e">
        <f>_xlfn.XLOOKUP("*"&amp;(LEFT(J11,(FIND("-",J11,1)-2)))&amp;"*",#REF!,#REF!, ,2)</f>
        <v>#REF!</v>
      </c>
      <c r="R11" s="286" t="e" cm="1">
        <f t="array" ref="R11">_xlfn.XLOOKUP(Q11,'VA,NVA, MTM Code'!F:F,'VA,NVA, MTM Code'!G:H,0)</f>
        <v>#REF!</v>
      </c>
      <c r="S11" s="287"/>
    </row>
    <row r="12" spans="1:19" ht="31.2" x14ac:dyDescent="0.3">
      <c r="B12" s="276"/>
      <c r="C12" s="277"/>
      <c r="D12" s="278">
        <v>1</v>
      </c>
      <c r="E12" s="336" t="s">
        <v>889</v>
      </c>
      <c r="F12" s="280"/>
      <c r="G12" s="326"/>
      <c r="H12" s="326"/>
      <c r="I12" s="281"/>
      <c r="J12" s="34" t="s">
        <v>782</v>
      </c>
      <c r="K12" s="34" t="e">
        <f>_xlfn.XLOOKUP("*"&amp;(LEFT(J12,(FIND("-",J12,1)-2)))&amp;"*",#REF!,#REF!, ,2)</f>
        <v>#REF!</v>
      </c>
      <c r="L12" s="34">
        <v>1</v>
      </c>
      <c r="M12" s="34">
        <v>1</v>
      </c>
      <c r="N12" s="276" t="e">
        <f>VLOOKUP(K12,'VA,NVA, MTM Code'!B:C,2,0)</f>
        <v>#REF!</v>
      </c>
      <c r="O12" s="283" t="e">
        <f t="shared" si="7"/>
        <v>#REF!</v>
      </c>
      <c r="P12" s="284" t="e">
        <f t="shared" si="8"/>
        <v>#REF!</v>
      </c>
      <c r="Q12" s="285" t="e">
        <f>_xlfn.XLOOKUP("*"&amp;(LEFT(J12,(FIND("-",J12,1)-2)))&amp;"*",#REF!,#REF!, ,2)</f>
        <v>#REF!</v>
      </c>
      <c r="R12" s="286" t="e" cm="1">
        <f t="array" ref="R12">_xlfn.XLOOKUP(Q12,'VA,NVA, MTM Code'!F:F,'VA,NVA, MTM Code'!G:H,0)</f>
        <v>#REF!</v>
      </c>
      <c r="S12" s="287"/>
    </row>
    <row r="13" spans="1:19" ht="27.6" x14ac:dyDescent="0.3">
      <c r="B13" s="276"/>
      <c r="C13" s="277"/>
      <c r="D13" s="278">
        <v>2</v>
      </c>
      <c r="E13" s="254" t="s">
        <v>828</v>
      </c>
      <c r="F13" s="280" t="s">
        <v>827</v>
      </c>
      <c r="G13" s="326">
        <v>8.1018518518518516E-4</v>
      </c>
      <c r="H13" s="326">
        <v>1.5509259259259261E-3</v>
      </c>
      <c r="I13" s="281">
        <f t="shared" si="0"/>
        <v>7.4074074074074092E-4</v>
      </c>
      <c r="J13" s="34" t="s">
        <v>846</v>
      </c>
      <c r="K13" s="34" t="e">
        <f>_xlfn.XLOOKUP("*"&amp;(LEFT(J13,(FIND("-",J13,1)-2)))&amp;"*",#REF!,#REF!, ,2)</f>
        <v>#REF!</v>
      </c>
      <c r="L13" s="34">
        <v>2</v>
      </c>
      <c r="M13" s="34">
        <v>1</v>
      </c>
      <c r="N13" s="276" t="e">
        <f>VLOOKUP(K13,'VA,NVA, MTM Code'!B:C,2,0)</f>
        <v>#REF!</v>
      </c>
      <c r="O13" s="283" t="e">
        <f t="shared" ref="O13" si="9">L13*M13*N13</f>
        <v>#REF!</v>
      </c>
      <c r="P13" s="284" t="e">
        <f t="shared" ref="P13" si="10">O13*0.036</f>
        <v>#REF!</v>
      </c>
      <c r="Q13" s="285" t="e">
        <f>_xlfn.XLOOKUP("*"&amp;(LEFT(J13,(FIND("-",J13,1)-2)))&amp;"*",#REF!,#REF!, ,2)</f>
        <v>#REF!</v>
      </c>
      <c r="R13" s="286" t="e" cm="1">
        <f t="array" ref="R13">_xlfn.XLOOKUP(Q13,'VA,NVA, MTM Code'!F:F,'VA,NVA, MTM Code'!G:H,0)</f>
        <v>#REF!</v>
      </c>
      <c r="S13" s="287"/>
    </row>
    <row r="14" spans="1:19" ht="27.6" x14ac:dyDescent="0.3">
      <c r="B14" s="276"/>
      <c r="C14" s="277"/>
      <c r="D14" s="278">
        <v>2</v>
      </c>
      <c r="E14" s="254" t="s">
        <v>828</v>
      </c>
      <c r="F14" s="280"/>
      <c r="G14" s="326"/>
      <c r="H14" s="326"/>
      <c r="I14" s="281"/>
      <c r="J14" s="34" t="s">
        <v>847</v>
      </c>
      <c r="K14" s="34" t="s">
        <v>53</v>
      </c>
      <c r="L14" s="34">
        <v>1</v>
      </c>
      <c r="M14" s="34">
        <v>1</v>
      </c>
      <c r="N14" s="276">
        <f>VLOOKUP(K14,'VA,NVA, MTM Code'!B:C,2,0)</f>
        <v>120</v>
      </c>
      <c r="O14" s="283">
        <f t="shared" ref="O14:O25" si="11">L14*M14*N14</f>
        <v>120</v>
      </c>
      <c r="P14" s="284">
        <f t="shared" ref="P14:P25" si="12">O14*0.036</f>
        <v>4.3199999999999994</v>
      </c>
      <c r="Q14" s="285" t="e">
        <f>_xlfn.XLOOKUP("*"&amp;(LEFT(J14,(FIND("-",J14,1)-2)))&amp;"*",#REF!,#REF!, ,2)</f>
        <v>#REF!</v>
      </c>
      <c r="R14" s="286" t="e" cm="1">
        <f t="array" ref="R14">_xlfn.XLOOKUP(Q14,'VA,NVA, MTM Code'!F:F,'VA,NVA, MTM Code'!G:H,0)</f>
        <v>#REF!</v>
      </c>
      <c r="S14" s="287"/>
    </row>
    <row r="15" spans="1:19" ht="27.6" x14ac:dyDescent="0.3">
      <c r="B15" s="276"/>
      <c r="C15" s="277"/>
      <c r="D15" s="278">
        <v>2</v>
      </c>
      <c r="E15" s="254" t="s">
        <v>828</v>
      </c>
      <c r="F15" s="280"/>
      <c r="G15" s="326"/>
      <c r="H15" s="326"/>
      <c r="I15" s="281"/>
      <c r="J15" s="34" t="s">
        <v>784</v>
      </c>
      <c r="K15" s="34" t="e">
        <f>_xlfn.XLOOKUP("*"&amp;(LEFT(J15,(FIND("-",J15,1)-2)))&amp;"*",#REF!,#REF!, ,2)</f>
        <v>#REF!</v>
      </c>
      <c r="L15" s="34">
        <v>1</v>
      </c>
      <c r="M15" s="34">
        <v>2</v>
      </c>
      <c r="N15" s="276" t="e">
        <f>VLOOKUP(K15,'VA,NVA, MTM Code'!B:C,2,0)</f>
        <v>#REF!</v>
      </c>
      <c r="O15" s="283" t="e">
        <f t="shared" si="11"/>
        <v>#REF!</v>
      </c>
      <c r="P15" s="284" t="e">
        <f t="shared" si="12"/>
        <v>#REF!</v>
      </c>
      <c r="Q15" s="285">
        <v>16</v>
      </c>
      <c r="R15" s="286" t="str" cm="1">
        <f t="array" ref="R15:S15">_xlfn.XLOOKUP(Q15,'VA,NVA, MTM Code'!F:F,'VA,NVA, MTM Code'!G:H,0)</f>
        <v>NVA</v>
      </c>
      <c r="S15" s="287" t="str">
        <v>PICK UP / PUT DOWN TOOL</v>
      </c>
    </row>
    <row r="16" spans="1:19" ht="27.6" x14ac:dyDescent="0.3">
      <c r="B16" s="276"/>
      <c r="C16" s="277"/>
      <c r="D16" s="278">
        <v>2</v>
      </c>
      <c r="E16" s="254" t="s">
        <v>828</v>
      </c>
      <c r="F16" s="280"/>
      <c r="G16" s="326"/>
      <c r="H16" s="326"/>
      <c r="I16" s="281"/>
      <c r="J16" s="34" t="s">
        <v>790</v>
      </c>
      <c r="K16" s="34" t="e">
        <f>_xlfn.XLOOKUP("*"&amp;(LEFT(J16,(FIND("-",J16,1)-2)))&amp;"*",#REF!,#REF!, ,2)</f>
        <v>#REF!</v>
      </c>
      <c r="L16" s="34">
        <v>1</v>
      </c>
      <c r="M16" s="34">
        <v>1</v>
      </c>
      <c r="N16" s="276" t="e">
        <f>VLOOKUP(K16,'VA,NVA, MTM Code'!B:C,2,0)</f>
        <v>#REF!</v>
      </c>
      <c r="O16" s="283" t="e">
        <f t="shared" si="11"/>
        <v>#REF!</v>
      </c>
      <c r="P16" s="284" t="e">
        <f t="shared" si="12"/>
        <v>#REF!</v>
      </c>
      <c r="Q16" s="285" t="e">
        <f>_xlfn.XLOOKUP("*"&amp;(LEFT(J16,(FIND("-",J16,1)-2)))&amp;"*",#REF!,#REF!, ,2)</f>
        <v>#REF!</v>
      </c>
      <c r="R16" s="286" t="e" cm="1">
        <f t="array" ref="R16">_xlfn.XLOOKUP(Q16,'VA,NVA, MTM Code'!F:F,'VA,NVA, MTM Code'!G:H,0)</f>
        <v>#REF!</v>
      </c>
      <c r="S16" s="287"/>
    </row>
    <row r="17" spans="2:19" ht="27.6" x14ac:dyDescent="0.3">
      <c r="B17" s="276"/>
      <c r="C17" s="277"/>
      <c r="D17" s="278">
        <v>2</v>
      </c>
      <c r="E17" s="254" t="s">
        <v>828</v>
      </c>
      <c r="F17" s="280"/>
      <c r="G17" s="326"/>
      <c r="H17" s="326"/>
      <c r="I17" s="281"/>
      <c r="J17" s="34" t="s">
        <v>848</v>
      </c>
      <c r="K17" s="34" t="e">
        <f>_xlfn.XLOOKUP("*"&amp;(LEFT(J17,(FIND("-",J17,1)-2)))&amp;"*",#REF!,#REF!, ,2)</f>
        <v>#REF!</v>
      </c>
      <c r="L17" s="34">
        <v>1</v>
      </c>
      <c r="M17" s="34">
        <v>1</v>
      </c>
      <c r="N17" s="276" t="e">
        <f>VLOOKUP(K17,'VA,NVA, MTM Code'!B:C,2,0)</f>
        <v>#REF!</v>
      </c>
      <c r="O17" s="283" t="e">
        <f t="shared" si="11"/>
        <v>#REF!</v>
      </c>
      <c r="P17" s="284" t="e">
        <f t="shared" si="12"/>
        <v>#REF!</v>
      </c>
      <c r="Q17" s="285">
        <v>16</v>
      </c>
      <c r="R17" s="286" t="str" cm="1">
        <f t="array" ref="R17:S17">_xlfn.XLOOKUP(Q17,'VA,NVA, MTM Code'!F:F,'VA,NVA, MTM Code'!G:H,0)</f>
        <v>NVA</v>
      </c>
      <c r="S17" s="287" t="str">
        <v>PICK UP / PUT DOWN TOOL</v>
      </c>
    </row>
    <row r="18" spans="2:19" ht="27.6" x14ac:dyDescent="0.3">
      <c r="B18" s="276"/>
      <c r="C18" s="277"/>
      <c r="D18" s="278">
        <v>2</v>
      </c>
      <c r="E18" s="254" t="s">
        <v>828</v>
      </c>
      <c r="F18" s="280"/>
      <c r="G18" s="326"/>
      <c r="H18" s="326"/>
      <c r="I18" s="281"/>
      <c r="J18" s="34" t="s">
        <v>849</v>
      </c>
      <c r="K18" s="34" t="e">
        <f>_xlfn.XLOOKUP("*"&amp;(LEFT(J18,(FIND("-",J18,1)-2)))&amp;"*",#REF!,#REF!, ,2)</f>
        <v>#REF!</v>
      </c>
      <c r="L18" s="34">
        <v>1</v>
      </c>
      <c r="M18" s="34">
        <v>1</v>
      </c>
      <c r="N18" s="276" t="e">
        <f>VLOOKUP(K18,'VA,NVA, MTM Code'!B:C,2,0)</f>
        <v>#REF!</v>
      </c>
      <c r="O18" s="283" t="e">
        <f t="shared" si="11"/>
        <v>#REF!</v>
      </c>
      <c r="P18" s="284" t="e">
        <f t="shared" si="12"/>
        <v>#REF!</v>
      </c>
      <c r="Q18" s="285" t="e">
        <f>_xlfn.XLOOKUP("*"&amp;(LEFT(J18,(FIND("-",J18,1)-2)))&amp;"*",#REF!,#REF!, ,2)</f>
        <v>#REF!</v>
      </c>
      <c r="R18" s="286" t="e" cm="1">
        <f t="array" ref="R18">_xlfn.XLOOKUP(Q18,'VA,NVA, MTM Code'!F:F,'VA,NVA, MTM Code'!G:H,0)</f>
        <v>#REF!</v>
      </c>
      <c r="S18" s="287"/>
    </row>
    <row r="19" spans="2:19" ht="27.6" x14ac:dyDescent="0.3">
      <c r="B19" s="276"/>
      <c r="C19" s="277"/>
      <c r="D19" s="278">
        <v>2</v>
      </c>
      <c r="E19" s="254" t="s">
        <v>828</v>
      </c>
      <c r="F19" s="280"/>
      <c r="G19" s="326"/>
      <c r="H19" s="326"/>
      <c r="I19" s="281"/>
      <c r="J19" s="34" t="s">
        <v>809</v>
      </c>
      <c r="K19" s="34" t="e">
        <f>_xlfn.XLOOKUP("*"&amp;(LEFT(J19,(FIND("-",J19,1)-2)))&amp;"*",#REF!,#REF!, ,2)</f>
        <v>#REF!</v>
      </c>
      <c r="L19" s="34">
        <v>1</v>
      </c>
      <c r="M19" s="34">
        <v>1</v>
      </c>
      <c r="N19" s="276" t="e">
        <f>VLOOKUP(K19,'VA,NVA, MTM Code'!B:C,2,0)</f>
        <v>#REF!</v>
      </c>
      <c r="O19" s="283" t="e">
        <f t="shared" si="11"/>
        <v>#REF!</v>
      </c>
      <c r="P19" s="284" t="e">
        <f t="shared" si="12"/>
        <v>#REF!</v>
      </c>
      <c r="Q19" s="285" t="e">
        <f>_xlfn.XLOOKUP("*"&amp;(LEFT(J19,(FIND("-",J19,1)-2)))&amp;"*",#REF!,#REF!, ,2)</f>
        <v>#REF!</v>
      </c>
      <c r="R19" s="286" t="e" cm="1">
        <f t="array" ref="R19">_xlfn.XLOOKUP(Q19,'VA,NVA, MTM Code'!F:F,'VA,NVA, MTM Code'!G:H,0)</f>
        <v>#REF!</v>
      </c>
      <c r="S19" s="287"/>
    </row>
    <row r="20" spans="2:19" ht="27.6" x14ac:dyDescent="0.3">
      <c r="B20" s="276"/>
      <c r="C20" s="277"/>
      <c r="D20" s="278">
        <v>2</v>
      </c>
      <c r="E20" s="254" t="s">
        <v>828</v>
      </c>
      <c r="F20" s="280"/>
      <c r="G20" s="326"/>
      <c r="H20" s="326"/>
      <c r="I20" s="281"/>
      <c r="J20" s="34" t="s">
        <v>810</v>
      </c>
      <c r="K20" s="34" t="e">
        <f>_xlfn.XLOOKUP("*"&amp;(LEFT(J20,(FIND("-",J20,1)-2)))&amp;"*",#REF!,#REF!, ,2)</f>
        <v>#REF!</v>
      </c>
      <c r="L20" s="34">
        <v>1</v>
      </c>
      <c r="M20" s="34">
        <v>3</v>
      </c>
      <c r="N20" s="276" t="e">
        <f>VLOOKUP(K20,'VA,NVA, MTM Code'!B:C,2,0)</f>
        <v>#REF!</v>
      </c>
      <c r="O20" s="283" t="e">
        <f t="shared" si="11"/>
        <v>#REF!</v>
      </c>
      <c r="P20" s="284" t="e">
        <f t="shared" si="12"/>
        <v>#REF!</v>
      </c>
      <c r="Q20" s="285" t="e">
        <f>_xlfn.XLOOKUP("*"&amp;(LEFT(J20,(FIND("-",J20,1)-2)))&amp;"*",#REF!,#REF!, ,2)</f>
        <v>#REF!</v>
      </c>
      <c r="R20" s="286" t="e" cm="1">
        <f t="array" ref="R20">_xlfn.XLOOKUP(Q20,'VA,NVA, MTM Code'!F:F,'VA,NVA, MTM Code'!G:H,0)</f>
        <v>#REF!</v>
      </c>
      <c r="S20" s="287"/>
    </row>
    <row r="21" spans="2:19" ht="27.6" x14ac:dyDescent="0.3">
      <c r="B21" s="276"/>
      <c r="C21" s="277"/>
      <c r="D21" s="278">
        <v>2</v>
      </c>
      <c r="E21" s="254" t="s">
        <v>828</v>
      </c>
      <c r="F21" s="280"/>
      <c r="G21" s="326"/>
      <c r="H21" s="326"/>
      <c r="I21" s="281"/>
      <c r="J21" s="34" t="s">
        <v>813</v>
      </c>
      <c r="K21" s="34" t="s">
        <v>58</v>
      </c>
      <c r="L21" s="34">
        <v>1</v>
      </c>
      <c r="M21" s="34">
        <v>1</v>
      </c>
      <c r="N21" s="276">
        <f>VLOOKUP(K21,'VA,NVA, MTM Code'!B:C,2,0)</f>
        <v>150</v>
      </c>
      <c r="O21" s="283">
        <f t="shared" si="11"/>
        <v>150</v>
      </c>
      <c r="P21" s="284">
        <f t="shared" si="12"/>
        <v>5.3999999999999995</v>
      </c>
      <c r="Q21" s="285" t="e">
        <f>_xlfn.XLOOKUP("*"&amp;(LEFT(J21,(FIND("-",J21,1)-2)))&amp;"*",#REF!,#REF!, ,2)</f>
        <v>#REF!</v>
      </c>
      <c r="R21" s="286" t="e" cm="1">
        <f t="array" ref="R21">_xlfn.XLOOKUP(Q21,'VA,NVA, MTM Code'!F:F,'VA,NVA, MTM Code'!G:H,0)</f>
        <v>#REF!</v>
      </c>
      <c r="S21" s="287"/>
    </row>
    <row r="22" spans="2:19" ht="27.6" x14ac:dyDescent="0.3">
      <c r="B22" s="276"/>
      <c r="C22" s="277"/>
      <c r="D22" s="278">
        <v>2</v>
      </c>
      <c r="E22" s="254" t="s">
        <v>828</v>
      </c>
      <c r="F22" s="280"/>
      <c r="G22" s="326"/>
      <c r="H22" s="326"/>
      <c r="I22" s="281"/>
      <c r="J22" s="34" t="s">
        <v>814</v>
      </c>
      <c r="K22" s="34" t="e">
        <f>_xlfn.XLOOKUP("*"&amp;(LEFT(J22,(FIND("-",J22,1)-2)))&amp;"*",#REF!,#REF!, ,2)</f>
        <v>#REF!</v>
      </c>
      <c r="L22" s="34">
        <v>1</v>
      </c>
      <c r="M22" s="34">
        <v>1</v>
      </c>
      <c r="N22" s="276" t="e">
        <f>VLOOKUP(K22,'VA,NVA, MTM Code'!B:C,2,0)</f>
        <v>#REF!</v>
      </c>
      <c r="O22" s="283" t="e">
        <f t="shared" si="11"/>
        <v>#REF!</v>
      </c>
      <c r="P22" s="284" t="e">
        <f t="shared" si="12"/>
        <v>#REF!</v>
      </c>
      <c r="Q22" s="285" t="e">
        <f>_xlfn.XLOOKUP("*"&amp;(LEFT(J22,(FIND("-",J22,1)-2)))&amp;"*",#REF!,#REF!, ,2)</f>
        <v>#REF!</v>
      </c>
      <c r="R22" s="286" t="e" cm="1">
        <f t="array" ref="R22">_xlfn.XLOOKUP(Q22,'VA,NVA, MTM Code'!F:F,'VA,NVA, MTM Code'!G:H,0)</f>
        <v>#REF!</v>
      </c>
      <c r="S22" s="287"/>
    </row>
    <row r="23" spans="2:19" ht="27.6" x14ac:dyDescent="0.3">
      <c r="B23" s="276"/>
      <c r="C23" s="277"/>
      <c r="D23" s="278">
        <v>2</v>
      </c>
      <c r="E23" s="254" t="s">
        <v>828</v>
      </c>
      <c r="F23" s="280"/>
      <c r="G23" s="326"/>
      <c r="H23" s="326"/>
      <c r="I23" s="281"/>
      <c r="J23" s="34" t="s">
        <v>849</v>
      </c>
      <c r="K23" s="34" t="e">
        <f>_xlfn.XLOOKUP("*"&amp;(LEFT(J23,(FIND("-",J23,1)-2)))&amp;"*",#REF!,#REF!, ,2)</f>
        <v>#REF!</v>
      </c>
      <c r="L23" s="34">
        <v>1</v>
      </c>
      <c r="M23" s="34">
        <v>1</v>
      </c>
      <c r="N23" s="276" t="e">
        <f>VLOOKUP(K23,'VA,NVA, MTM Code'!B:C,2,0)</f>
        <v>#REF!</v>
      </c>
      <c r="O23" s="283" t="e">
        <f t="shared" si="11"/>
        <v>#REF!</v>
      </c>
      <c r="P23" s="284" t="e">
        <f t="shared" si="12"/>
        <v>#REF!</v>
      </c>
      <c r="Q23" s="285" t="e">
        <f>_xlfn.XLOOKUP("*"&amp;(LEFT(J23,(FIND("-",J23,1)-2)))&amp;"*",#REF!,#REF!, ,2)</f>
        <v>#REF!</v>
      </c>
      <c r="R23" s="286" t="e" cm="1">
        <f t="array" ref="R23">_xlfn.XLOOKUP(Q23,'VA,NVA, MTM Code'!F:F,'VA,NVA, MTM Code'!G:H,0)</f>
        <v>#REF!</v>
      </c>
      <c r="S23" s="287"/>
    </row>
    <row r="24" spans="2:19" ht="27.6" x14ac:dyDescent="0.3">
      <c r="B24" s="276"/>
      <c r="C24" s="277"/>
      <c r="D24" s="278">
        <v>2</v>
      </c>
      <c r="E24" s="254" t="s">
        <v>828</v>
      </c>
      <c r="F24" s="280"/>
      <c r="G24" s="326"/>
      <c r="H24" s="326"/>
      <c r="I24" s="281"/>
      <c r="J24" s="34" t="s">
        <v>820</v>
      </c>
      <c r="K24" s="34" t="e">
        <f>_xlfn.XLOOKUP("*"&amp;(LEFT(J24,(FIND("-",J24,1)-2)))&amp;"*",#REF!,#REF!, ,2)</f>
        <v>#REF!</v>
      </c>
      <c r="L24" s="34">
        <v>1</v>
      </c>
      <c r="M24" s="34">
        <v>1</v>
      </c>
      <c r="N24" s="276" t="e">
        <f>VLOOKUP(K24,'VA,NVA, MTM Code'!B:C,2,0)</f>
        <v>#REF!</v>
      </c>
      <c r="O24" s="283" t="e">
        <f t="shared" si="11"/>
        <v>#REF!</v>
      </c>
      <c r="P24" s="284" t="e">
        <f t="shared" si="12"/>
        <v>#REF!</v>
      </c>
      <c r="Q24" s="285" t="e">
        <f>_xlfn.XLOOKUP("*"&amp;(LEFT(J24,(FIND("-",J24,1)-2)))&amp;"*",#REF!,#REF!, ,2)</f>
        <v>#REF!</v>
      </c>
      <c r="R24" s="286" t="e" cm="1">
        <f t="array" ref="R24">_xlfn.XLOOKUP(Q24,'VA,NVA, MTM Code'!F:F,'VA,NVA, MTM Code'!G:H,0)</f>
        <v>#REF!</v>
      </c>
      <c r="S24" s="287"/>
    </row>
    <row r="25" spans="2:19" ht="27.6" x14ac:dyDescent="0.3">
      <c r="B25" s="276"/>
      <c r="C25" s="277"/>
      <c r="D25" s="278">
        <v>2</v>
      </c>
      <c r="E25" s="254" t="s">
        <v>828</v>
      </c>
      <c r="F25" s="280"/>
      <c r="G25" s="326"/>
      <c r="H25" s="326"/>
      <c r="I25" s="281"/>
      <c r="J25" s="34" t="s">
        <v>810</v>
      </c>
      <c r="K25" s="34" t="e">
        <f>_xlfn.XLOOKUP("*"&amp;(LEFT(J25,(FIND("-",J25,1)-2)))&amp;"*",#REF!,#REF!, ,2)</f>
        <v>#REF!</v>
      </c>
      <c r="L25" s="34">
        <v>1</v>
      </c>
      <c r="M25" s="34">
        <v>3</v>
      </c>
      <c r="N25" s="276" t="e">
        <f>VLOOKUP(K25,'VA,NVA, MTM Code'!B:C,2,0)</f>
        <v>#REF!</v>
      </c>
      <c r="O25" s="283" t="e">
        <f t="shared" si="11"/>
        <v>#REF!</v>
      </c>
      <c r="P25" s="284" t="e">
        <f t="shared" si="12"/>
        <v>#REF!</v>
      </c>
      <c r="Q25" s="285" t="e">
        <f>_xlfn.XLOOKUP("*"&amp;(LEFT(J25,(FIND("-",J25,1)-2)))&amp;"*",#REF!,#REF!, ,2)</f>
        <v>#REF!</v>
      </c>
      <c r="R25" s="286" t="e" cm="1">
        <f t="array" ref="R25">_xlfn.XLOOKUP(Q25,'VA,NVA, MTM Code'!F:F,'VA,NVA, MTM Code'!G:H,0)</f>
        <v>#REF!</v>
      </c>
      <c r="S25" s="287"/>
    </row>
    <row r="26" spans="2:19" ht="27.6" x14ac:dyDescent="0.3">
      <c r="B26" s="276"/>
      <c r="C26" s="277"/>
      <c r="D26" s="278">
        <v>2</v>
      </c>
      <c r="E26" s="254" t="s">
        <v>828</v>
      </c>
      <c r="F26" s="280"/>
      <c r="G26" s="326"/>
      <c r="H26" s="326"/>
      <c r="I26" s="281"/>
      <c r="J26" s="34" t="s">
        <v>850</v>
      </c>
      <c r="K26" s="34" t="s">
        <v>53</v>
      </c>
      <c r="L26" s="34">
        <v>1</v>
      </c>
      <c r="M26" s="34">
        <v>1</v>
      </c>
      <c r="N26" s="276">
        <f>VLOOKUP(K26,'VA,NVA, MTM Code'!B:C,2,0)</f>
        <v>120</v>
      </c>
      <c r="O26" s="283">
        <f t="shared" ref="O26" si="13">L26*M26*N26</f>
        <v>120</v>
      </c>
      <c r="P26" s="284">
        <f t="shared" ref="P26" si="14">O26*0.036</f>
        <v>4.3199999999999994</v>
      </c>
      <c r="Q26" s="285" t="e">
        <f>_xlfn.XLOOKUP("*"&amp;(LEFT(J26,(FIND("-",J26,1)-2)))&amp;"*",#REF!,#REF!, ,2)</f>
        <v>#REF!</v>
      </c>
      <c r="R26" s="286" t="e" cm="1">
        <f t="array" ref="R26">_xlfn.XLOOKUP(Q26,'VA,NVA, MTM Code'!F:F,'VA,NVA, MTM Code'!G:H,0)</f>
        <v>#REF!</v>
      </c>
      <c r="S26" s="287"/>
    </row>
    <row r="27" spans="2:19" ht="41.4" x14ac:dyDescent="0.3">
      <c r="B27" s="276"/>
      <c r="C27" s="277"/>
      <c r="D27" s="278">
        <v>3</v>
      </c>
      <c r="E27" s="335" t="s">
        <v>829</v>
      </c>
      <c r="F27" s="280" t="s">
        <v>827</v>
      </c>
      <c r="G27" s="326">
        <v>1.5509259259259261E-3</v>
      </c>
      <c r="H27" s="326">
        <v>1.7824074074074072E-3</v>
      </c>
      <c r="I27" s="281">
        <f t="shared" si="0"/>
        <v>2.3148148148148117E-4</v>
      </c>
      <c r="J27" s="34" t="s">
        <v>851</v>
      </c>
      <c r="K27" s="34" t="s">
        <v>53</v>
      </c>
      <c r="L27" s="34">
        <v>1</v>
      </c>
      <c r="M27" s="34">
        <v>1</v>
      </c>
      <c r="N27" s="276">
        <f>VLOOKUP(K27,'VA,NVA, MTM Code'!B:C,2,0)</f>
        <v>120</v>
      </c>
      <c r="O27" s="283">
        <f t="shared" ref="O27:O28" si="15">L27*M27*N27</f>
        <v>120</v>
      </c>
      <c r="P27" s="284">
        <f t="shared" ref="P27:P28" si="16">O27*0.036</f>
        <v>4.3199999999999994</v>
      </c>
      <c r="Q27" s="285" t="e">
        <f>_xlfn.XLOOKUP("*"&amp;(LEFT(J27,(FIND("-",J27,1)-2)))&amp;"*",#REF!,#REF!, ,2)</f>
        <v>#REF!</v>
      </c>
      <c r="R27" s="286" t="e" cm="1">
        <f t="array" ref="R27">_xlfn.XLOOKUP(Q27,'VA,NVA, MTM Code'!F:F,'VA,NVA, MTM Code'!G:H,0)</f>
        <v>#REF!</v>
      </c>
      <c r="S27" s="287"/>
    </row>
    <row r="28" spans="2:19" ht="41.4" x14ac:dyDescent="0.3">
      <c r="B28" s="276"/>
      <c r="C28" s="277"/>
      <c r="D28" s="278">
        <v>3</v>
      </c>
      <c r="E28" s="254" t="s">
        <v>829</v>
      </c>
      <c r="F28" s="280"/>
      <c r="G28" s="326"/>
      <c r="H28" s="326"/>
      <c r="I28" s="281"/>
      <c r="J28" s="34" t="s">
        <v>852</v>
      </c>
      <c r="K28" s="34" t="e">
        <f>_xlfn.XLOOKUP("*"&amp;(LEFT(J28,(FIND("-",J28,1)-2)))&amp;"*",#REF!,#REF!, ,2)</f>
        <v>#REF!</v>
      </c>
      <c r="L28" s="34">
        <v>1</v>
      </c>
      <c r="M28" s="34">
        <v>3</v>
      </c>
      <c r="N28" s="276" t="e">
        <f>VLOOKUP(K28,'VA,NVA, MTM Code'!B:C,2,0)</f>
        <v>#REF!</v>
      </c>
      <c r="O28" s="283" t="e">
        <f t="shared" si="15"/>
        <v>#REF!</v>
      </c>
      <c r="P28" s="284" t="e">
        <f t="shared" si="16"/>
        <v>#REF!</v>
      </c>
      <c r="Q28" s="285" t="e">
        <f>_xlfn.XLOOKUP("*"&amp;(LEFT(J28,(FIND("-",J28,1)-2)))&amp;"*",#REF!,#REF!, ,2)</f>
        <v>#REF!</v>
      </c>
      <c r="R28" s="286" t="e" cm="1">
        <f t="array" ref="R28">_xlfn.XLOOKUP(Q28,'VA,NVA, MTM Code'!F:F,'VA,NVA, MTM Code'!G:H,0)</f>
        <v>#REF!</v>
      </c>
      <c r="S28" s="287"/>
    </row>
    <row r="29" spans="2:19" ht="41.4" x14ac:dyDescent="0.3">
      <c r="B29" s="276"/>
      <c r="C29" s="277"/>
      <c r="D29" s="278">
        <v>3</v>
      </c>
      <c r="E29" s="254" t="s">
        <v>829</v>
      </c>
      <c r="F29" s="280"/>
      <c r="G29" s="326"/>
      <c r="H29" s="326"/>
      <c r="I29" s="281"/>
      <c r="J29" s="34" t="s">
        <v>853</v>
      </c>
      <c r="K29" s="34" t="e">
        <f>_xlfn.XLOOKUP("*"&amp;(LEFT(J29,(FIND("-",J29,1)-2)))&amp;"*",#REF!,#REF!, ,2)</f>
        <v>#REF!</v>
      </c>
      <c r="L29" s="34">
        <v>1</v>
      </c>
      <c r="M29" s="34">
        <v>12</v>
      </c>
      <c r="N29" s="276" t="e">
        <f>VLOOKUP(K29,'VA,NVA, MTM Code'!B:C,2,0)</f>
        <v>#REF!</v>
      </c>
      <c r="O29" s="283" t="e">
        <f t="shared" ref="O29:O44" si="17">L29*M29*N29</f>
        <v>#REF!</v>
      </c>
      <c r="P29" s="284" t="e">
        <f t="shared" ref="P29:P44" si="18">O29*0.036</f>
        <v>#REF!</v>
      </c>
      <c r="Q29" s="285" t="e">
        <f>_xlfn.XLOOKUP("*"&amp;(LEFT(J29,(FIND("-",J29,1)-2)))&amp;"*",#REF!,#REF!, ,2)</f>
        <v>#REF!</v>
      </c>
      <c r="R29" s="286" t="e" cm="1">
        <f t="array" ref="R29">_xlfn.XLOOKUP(Q29,'VA,NVA, MTM Code'!F:F,'VA,NVA, MTM Code'!G:H,0)</f>
        <v>#REF!</v>
      </c>
      <c r="S29" s="287"/>
    </row>
    <row r="30" spans="2:19" ht="41.4" x14ac:dyDescent="0.3">
      <c r="B30" s="276"/>
      <c r="C30" s="277"/>
      <c r="D30" s="278">
        <v>3</v>
      </c>
      <c r="E30" s="254" t="s">
        <v>829</v>
      </c>
      <c r="F30" s="280"/>
      <c r="G30" s="326"/>
      <c r="H30" s="326"/>
      <c r="I30" s="281"/>
      <c r="J30" s="34" t="s">
        <v>813</v>
      </c>
      <c r="K30" s="34" t="s">
        <v>58</v>
      </c>
      <c r="L30" s="34">
        <v>1</v>
      </c>
      <c r="M30" s="34">
        <v>1</v>
      </c>
      <c r="N30" s="276">
        <f>VLOOKUP(K30,'VA,NVA, MTM Code'!B:C,2,0)</f>
        <v>150</v>
      </c>
      <c r="O30" s="283">
        <f t="shared" si="17"/>
        <v>150</v>
      </c>
      <c r="P30" s="284">
        <f t="shared" si="18"/>
        <v>5.3999999999999995</v>
      </c>
      <c r="Q30" s="285" t="e">
        <f>_xlfn.XLOOKUP("*"&amp;(LEFT(J30,(FIND("-",J30,1)-2)))&amp;"*",#REF!,#REF!, ,2)</f>
        <v>#REF!</v>
      </c>
      <c r="R30" s="286" t="e" cm="1">
        <f t="array" ref="R30">_xlfn.XLOOKUP(Q30,'VA,NVA, MTM Code'!F:F,'VA,NVA, MTM Code'!G:H,0)</f>
        <v>#REF!</v>
      </c>
      <c r="S30" s="287"/>
    </row>
    <row r="31" spans="2:19" ht="14.4" x14ac:dyDescent="0.3">
      <c r="B31" s="276"/>
      <c r="C31" s="277"/>
      <c r="D31" s="278">
        <v>4</v>
      </c>
      <c r="E31" s="254" t="s">
        <v>830</v>
      </c>
      <c r="F31" s="280" t="s">
        <v>827</v>
      </c>
      <c r="G31" s="326">
        <v>1.7824074074074072E-3</v>
      </c>
      <c r="H31" s="326">
        <v>3.8194444444444443E-3</v>
      </c>
      <c r="I31" s="281">
        <f t="shared" si="0"/>
        <v>2.0370370370370369E-3</v>
      </c>
      <c r="J31" s="34" t="s">
        <v>854</v>
      </c>
      <c r="K31" s="34" t="e">
        <f>_xlfn.XLOOKUP("*"&amp;(LEFT(J31,(FIND("-",J31,1)-2)))&amp;"*",#REF!,#REF!, ,2)</f>
        <v>#REF!</v>
      </c>
      <c r="L31" s="34">
        <v>1</v>
      </c>
      <c r="M31" s="34">
        <v>1</v>
      </c>
      <c r="N31" s="276" t="e">
        <f>VLOOKUP(K31,'VA,NVA, MTM Code'!B:C,2,0)</f>
        <v>#REF!</v>
      </c>
      <c r="O31" s="283" t="e">
        <f t="shared" si="17"/>
        <v>#REF!</v>
      </c>
      <c r="P31" s="284" t="e">
        <f t="shared" si="18"/>
        <v>#REF!</v>
      </c>
      <c r="Q31" s="285" t="e">
        <f>_xlfn.XLOOKUP("*"&amp;(LEFT(J31,(FIND("-",J31,1)-2)))&amp;"*",#REF!,#REF!, ,2)</f>
        <v>#REF!</v>
      </c>
      <c r="R31" s="286" t="e" cm="1">
        <f t="array" ref="R31">_xlfn.XLOOKUP(Q31,'VA,NVA, MTM Code'!F:F,'VA,NVA, MTM Code'!G:H,0)</f>
        <v>#REF!</v>
      </c>
      <c r="S31" s="287"/>
    </row>
    <row r="32" spans="2:19" ht="14.4" x14ac:dyDescent="0.3">
      <c r="B32" s="276"/>
      <c r="C32" s="277"/>
      <c r="D32" s="278">
        <v>4</v>
      </c>
      <c r="E32" s="254" t="s">
        <v>830</v>
      </c>
      <c r="F32" s="280"/>
      <c r="G32" s="326"/>
      <c r="H32" s="326"/>
      <c r="I32" s="281"/>
      <c r="J32" s="34" t="s">
        <v>847</v>
      </c>
      <c r="K32" s="34" t="s">
        <v>53</v>
      </c>
      <c r="L32" s="34">
        <v>1</v>
      </c>
      <c r="M32" s="34">
        <v>1</v>
      </c>
      <c r="N32" s="276">
        <f>VLOOKUP(K32,'VA,NVA, MTM Code'!B:C,2,0)</f>
        <v>120</v>
      </c>
      <c r="O32" s="283">
        <f t="shared" si="17"/>
        <v>120</v>
      </c>
      <c r="P32" s="284">
        <f t="shared" si="18"/>
        <v>4.3199999999999994</v>
      </c>
      <c r="Q32" s="285" t="e">
        <f>_xlfn.XLOOKUP("*"&amp;(LEFT(J32,(FIND("-",J32,1)-2)))&amp;"*",#REF!,#REF!, ,2)</f>
        <v>#REF!</v>
      </c>
      <c r="R32" s="286" t="e" cm="1">
        <f t="array" ref="R32">_xlfn.XLOOKUP(Q32,'VA,NVA, MTM Code'!F:F,'VA,NVA, MTM Code'!G:H,0)</f>
        <v>#REF!</v>
      </c>
      <c r="S32" s="287"/>
    </row>
    <row r="33" spans="2:19" ht="14.4" x14ac:dyDescent="0.3">
      <c r="B33" s="276"/>
      <c r="C33" s="277"/>
      <c r="D33" s="278">
        <v>4</v>
      </c>
      <c r="E33" s="254" t="s">
        <v>830</v>
      </c>
      <c r="F33" s="280"/>
      <c r="G33" s="326"/>
      <c r="H33" s="326"/>
      <c r="I33" s="281"/>
      <c r="J33" s="34" t="s">
        <v>784</v>
      </c>
      <c r="K33" s="34" t="e">
        <f>_xlfn.XLOOKUP("*"&amp;(LEFT(J33,(FIND("-",J33,1)-2)))&amp;"*",#REF!,#REF!, ,2)</f>
        <v>#REF!</v>
      </c>
      <c r="L33" s="34">
        <v>1</v>
      </c>
      <c r="M33" s="34">
        <v>2</v>
      </c>
      <c r="N33" s="276" t="e">
        <f>VLOOKUP(K33,'VA,NVA, MTM Code'!B:C,2,0)</f>
        <v>#REF!</v>
      </c>
      <c r="O33" s="283" t="e">
        <f t="shared" si="17"/>
        <v>#REF!</v>
      </c>
      <c r="P33" s="284" t="e">
        <f t="shared" si="18"/>
        <v>#REF!</v>
      </c>
      <c r="Q33" s="285">
        <v>16</v>
      </c>
      <c r="R33" s="286" t="str" cm="1">
        <f t="array" ref="R33:S33">_xlfn.XLOOKUP(Q33,'VA,NVA, MTM Code'!F:F,'VA,NVA, MTM Code'!G:H,0)</f>
        <v>NVA</v>
      </c>
      <c r="S33" s="287" t="str">
        <v>PICK UP / PUT DOWN TOOL</v>
      </c>
    </row>
    <row r="34" spans="2:19" ht="14.4" x14ac:dyDescent="0.3">
      <c r="B34" s="276"/>
      <c r="C34" s="277"/>
      <c r="D34" s="278">
        <v>4</v>
      </c>
      <c r="E34" s="254" t="s">
        <v>830</v>
      </c>
      <c r="F34" s="280"/>
      <c r="G34" s="326"/>
      <c r="H34" s="326"/>
      <c r="I34" s="281"/>
      <c r="J34" s="34" t="s">
        <v>790</v>
      </c>
      <c r="K34" s="34" t="e">
        <f>_xlfn.XLOOKUP("*"&amp;(LEFT(J34,(FIND("-",J34,1)-2)))&amp;"*",#REF!,#REF!, ,2)</f>
        <v>#REF!</v>
      </c>
      <c r="L34" s="34">
        <v>1</v>
      </c>
      <c r="M34" s="34">
        <v>1</v>
      </c>
      <c r="N34" s="276" t="e">
        <f>VLOOKUP(K34,'VA,NVA, MTM Code'!B:C,2,0)</f>
        <v>#REF!</v>
      </c>
      <c r="O34" s="283" t="e">
        <f t="shared" si="17"/>
        <v>#REF!</v>
      </c>
      <c r="P34" s="284" t="e">
        <f t="shared" si="18"/>
        <v>#REF!</v>
      </c>
      <c r="Q34" s="285" t="e">
        <f>_xlfn.XLOOKUP("*"&amp;(LEFT(J34,(FIND("-",J34,1)-2)))&amp;"*",#REF!,#REF!, ,2)</f>
        <v>#REF!</v>
      </c>
      <c r="R34" s="286" t="e" cm="1">
        <f t="array" ref="R34">_xlfn.XLOOKUP(Q34,'VA,NVA, MTM Code'!F:F,'VA,NVA, MTM Code'!G:H,0)</f>
        <v>#REF!</v>
      </c>
      <c r="S34" s="287"/>
    </row>
    <row r="35" spans="2:19" ht="14.4" x14ac:dyDescent="0.3">
      <c r="B35" s="276"/>
      <c r="C35" s="277"/>
      <c r="D35" s="278">
        <v>4</v>
      </c>
      <c r="E35" s="254" t="s">
        <v>830</v>
      </c>
      <c r="F35" s="280"/>
      <c r="G35" s="326"/>
      <c r="H35" s="326"/>
      <c r="I35" s="281"/>
      <c r="J35" s="34" t="s">
        <v>848</v>
      </c>
      <c r="K35" s="34" t="e">
        <f>_xlfn.XLOOKUP("*"&amp;(LEFT(J35,(FIND("-",J35,1)-2)))&amp;"*",#REF!,#REF!, ,2)</f>
        <v>#REF!</v>
      </c>
      <c r="L35" s="34">
        <v>1</v>
      </c>
      <c r="M35" s="34">
        <v>1</v>
      </c>
      <c r="N35" s="276" t="e">
        <f>VLOOKUP(K35,'VA,NVA, MTM Code'!B:C,2,0)</f>
        <v>#REF!</v>
      </c>
      <c r="O35" s="283" t="e">
        <f t="shared" si="17"/>
        <v>#REF!</v>
      </c>
      <c r="P35" s="284" t="e">
        <f t="shared" si="18"/>
        <v>#REF!</v>
      </c>
      <c r="Q35" s="285">
        <v>16</v>
      </c>
      <c r="R35" s="286" t="str" cm="1">
        <f t="array" ref="R35:S35">_xlfn.XLOOKUP(Q35,'VA,NVA, MTM Code'!F:F,'VA,NVA, MTM Code'!G:H,0)</f>
        <v>NVA</v>
      </c>
      <c r="S35" s="287" t="str">
        <v>PICK UP / PUT DOWN TOOL</v>
      </c>
    </row>
    <row r="36" spans="2:19" ht="14.4" x14ac:dyDescent="0.3">
      <c r="B36" s="276"/>
      <c r="C36" s="277"/>
      <c r="D36" s="278">
        <v>4</v>
      </c>
      <c r="E36" s="254" t="s">
        <v>830</v>
      </c>
      <c r="F36" s="280"/>
      <c r="G36" s="326"/>
      <c r="H36" s="326"/>
      <c r="I36" s="281"/>
      <c r="J36" s="34" t="s">
        <v>856</v>
      </c>
      <c r="K36" s="34" t="e">
        <f>_xlfn.XLOOKUP("*"&amp;(LEFT(J36,(FIND("-",J36,1)-2)))&amp;"*",#REF!,#REF!, ,2)</f>
        <v>#REF!</v>
      </c>
      <c r="L36" s="34">
        <v>1</v>
      </c>
      <c r="M36" s="34">
        <v>3</v>
      </c>
      <c r="N36" s="276" t="e">
        <f>VLOOKUP(K36,'VA,NVA, MTM Code'!B:C,2,0)</f>
        <v>#REF!</v>
      </c>
      <c r="O36" s="283" t="e">
        <f t="shared" si="17"/>
        <v>#REF!</v>
      </c>
      <c r="P36" s="284" t="e">
        <f t="shared" si="18"/>
        <v>#REF!</v>
      </c>
      <c r="Q36" s="285" t="e">
        <f>_xlfn.XLOOKUP("*"&amp;(LEFT(J36,(FIND("-",J36,1)-2)))&amp;"*",#REF!,#REF!, ,2)</f>
        <v>#REF!</v>
      </c>
      <c r="R36" s="286" t="e" cm="1">
        <f t="array" ref="R36">_xlfn.XLOOKUP(Q36,'VA,NVA, MTM Code'!F:F,'VA,NVA, MTM Code'!G:H,0)</f>
        <v>#REF!</v>
      </c>
      <c r="S36" s="287"/>
    </row>
    <row r="37" spans="2:19" ht="14.4" x14ac:dyDescent="0.3">
      <c r="B37" s="276"/>
      <c r="C37" s="277"/>
      <c r="D37" s="278">
        <v>4</v>
      </c>
      <c r="E37" s="254" t="s">
        <v>830</v>
      </c>
      <c r="F37" s="280"/>
      <c r="G37" s="326"/>
      <c r="H37" s="326"/>
      <c r="I37" s="281"/>
      <c r="J37" s="34" t="s">
        <v>849</v>
      </c>
      <c r="K37" s="34" t="e">
        <f>_xlfn.XLOOKUP("*"&amp;(LEFT(J37,(FIND("-",J37,1)-2)))&amp;"*",#REF!,#REF!, ,2)</f>
        <v>#REF!</v>
      </c>
      <c r="L37" s="34">
        <v>1</v>
      </c>
      <c r="M37" s="34">
        <v>1</v>
      </c>
      <c r="N37" s="276" t="e">
        <f>VLOOKUP(K37,'VA,NVA, MTM Code'!B:C,2,0)</f>
        <v>#REF!</v>
      </c>
      <c r="O37" s="283" t="e">
        <f t="shared" si="17"/>
        <v>#REF!</v>
      </c>
      <c r="P37" s="284" t="e">
        <f t="shared" si="18"/>
        <v>#REF!</v>
      </c>
      <c r="Q37" s="285" t="e">
        <f>_xlfn.XLOOKUP("*"&amp;(LEFT(J37,(FIND("-",J37,1)-2)))&amp;"*",#REF!,#REF!, ,2)</f>
        <v>#REF!</v>
      </c>
      <c r="R37" s="286" t="e" cm="1">
        <f t="array" ref="R37">_xlfn.XLOOKUP(Q37,'VA,NVA, MTM Code'!F:F,'VA,NVA, MTM Code'!G:H,0)</f>
        <v>#REF!</v>
      </c>
      <c r="S37" s="287"/>
    </row>
    <row r="38" spans="2:19" ht="14.4" x14ac:dyDescent="0.3">
      <c r="B38" s="276"/>
      <c r="C38" s="277"/>
      <c r="D38" s="278">
        <v>4</v>
      </c>
      <c r="E38" s="254" t="s">
        <v>830</v>
      </c>
      <c r="F38" s="280"/>
      <c r="G38" s="326"/>
      <c r="H38" s="326"/>
      <c r="I38" s="281"/>
      <c r="J38" s="34" t="s">
        <v>809</v>
      </c>
      <c r="K38" s="34" t="e">
        <f>_xlfn.XLOOKUP("*"&amp;(LEFT(J38,(FIND("-",J38,1)-2)))&amp;"*",#REF!,#REF!, ,2)</f>
        <v>#REF!</v>
      </c>
      <c r="L38" s="34">
        <v>1</v>
      </c>
      <c r="M38" s="34">
        <v>1</v>
      </c>
      <c r="N38" s="276" t="e">
        <f>VLOOKUP(K38,'VA,NVA, MTM Code'!B:C,2,0)</f>
        <v>#REF!</v>
      </c>
      <c r="O38" s="283" t="e">
        <f t="shared" si="17"/>
        <v>#REF!</v>
      </c>
      <c r="P38" s="284" t="e">
        <f t="shared" si="18"/>
        <v>#REF!</v>
      </c>
      <c r="Q38" s="285" t="e">
        <f>_xlfn.XLOOKUP("*"&amp;(LEFT(J38,(FIND("-",J38,1)-2)))&amp;"*",#REF!,#REF!, ,2)</f>
        <v>#REF!</v>
      </c>
      <c r="R38" s="286" t="e" cm="1">
        <f t="array" ref="R38">_xlfn.XLOOKUP(Q38,'VA,NVA, MTM Code'!F:F,'VA,NVA, MTM Code'!G:H,0)</f>
        <v>#REF!</v>
      </c>
      <c r="S38" s="287"/>
    </row>
    <row r="39" spans="2:19" ht="14.4" x14ac:dyDescent="0.3">
      <c r="B39" s="276"/>
      <c r="C39" s="277"/>
      <c r="D39" s="278">
        <v>4</v>
      </c>
      <c r="E39" s="254" t="s">
        <v>830</v>
      </c>
      <c r="F39" s="280"/>
      <c r="G39" s="326"/>
      <c r="H39" s="326"/>
      <c r="I39" s="281"/>
      <c r="J39" s="34" t="s">
        <v>855</v>
      </c>
      <c r="K39" s="34" t="e">
        <f>_xlfn.XLOOKUP("*"&amp;(LEFT(J39,(FIND("-",J39,1)-2)))&amp;"*",#REF!,#REF!, ,2)</f>
        <v>#REF!</v>
      </c>
      <c r="L39" s="34">
        <v>1</v>
      </c>
      <c r="M39" s="34">
        <v>108</v>
      </c>
      <c r="N39" s="276" t="e">
        <f>VLOOKUP(K39,'VA,NVA, MTM Code'!B:C,2,0)</f>
        <v>#REF!</v>
      </c>
      <c r="O39" s="283" t="e">
        <f t="shared" si="17"/>
        <v>#REF!</v>
      </c>
      <c r="P39" s="284" t="e">
        <f t="shared" si="18"/>
        <v>#REF!</v>
      </c>
      <c r="Q39" s="285">
        <v>38</v>
      </c>
      <c r="R39" s="286" t="str" cm="1">
        <f t="array" ref="R39:S39">_xlfn.XLOOKUP(Q39,'VA,NVA, MTM Code'!F:F,'VA,NVA, MTM Code'!G:H,0)</f>
        <v>VA</v>
      </c>
      <c r="S39" s="287" t="str">
        <v>CUT THE MATERIAL</v>
      </c>
    </row>
    <row r="40" spans="2:19" ht="14.4" x14ac:dyDescent="0.3">
      <c r="B40" s="276"/>
      <c r="C40" s="277"/>
      <c r="D40" s="278">
        <v>4</v>
      </c>
      <c r="E40" s="254" t="s">
        <v>830</v>
      </c>
      <c r="F40" s="280"/>
      <c r="G40" s="326"/>
      <c r="H40" s="326"/>
      <c r="I40" s="281"/>
      <c r="J40" s="34" t="s">
        <v>850</v>
      </c>
      <c r="K40" s="34" t="s">
        <v>53</v>
      </c>
      <c r="L40" s="34">
        <v>1</v>
      </c>
      <c r="M40" s="34">
        <v>1</v>
      </c>
      <c r="N40" s="276">
        <f>VLOOKUP(K40,'VA,NVA, MTM Code'!B:C,2,0)</f>
        <v>120</v>
      </c>
      <c r="O40" s="283">
        <f t="shared" ref="O40:O43" si="19">L40*M40*N40</f>
        <v>120</v>
      </c>
      <c r="P40" s="284">
        <f t="shared" ref="P40:P43" si="20">O40*0.036</f>
        <v>4.3199999999999994</v>
      </c>
      <c r="Q40" s="285" t="e">
        <f>_xlfn.XLOOKUP("*"&amp;(LEFT(J40,(FIND("-",J40,1)-2)))&amp;"*",#REF!,#REF!, ,2)</f>
        <v>#REF!</v>
      </c>
      <c r="R40" s="286" t="e" cm="1">
        <f t="array" ref="R40">_xlfn.XLOOKUP(Q40,'VA,NVA, MTM Code'!F:F,'VA,NVA, MTM Code'!G:H,0)</f>
        <v>#REF!</v>
      </c>
      <c r="S40" s="287"/>
    </row>
    <row r="41" spans="2:19" ht="14.4" x14ac:dyDescent="0.3">
      <c r="B41" s="276"/>
      <c r="C41" s="277"/>
      <c r="D41" s="278">
        <v>4</v>
      </c>
      <c r="E41" s="254" t="s">
        <v>830</v>
      </c>
      <c r="F41" s="280"/>
      <c r="G41" s="326"/>
      <c r="H41" s="326"/>
      <c r="I41" s="281"/>
      <c r="J41" s="34" t="s">
        <v>812</v>
      </c>
      <c r="K41" s="34" t="e">
        <f>_xlfn.XLOOKUP("*"&amp;(LEFT(J41,(FIND("-",J41,1)-2)))&amp;"*",#REF!,#REF!, ,2)</f>
        <v>#REF!</v>
      </c>
      <c r="L41" s="34">
        <v>1</v>
      </c>
      <c r="M41" s="34">
        <v>5</v>
      </c>
      <c r="N41" s="276" t="e">
        <f>VLOOKUP(K41,'VA,NVA, MTM Code'!B:C,2,0)</f>
        <v>#REF!</v>
      </c>
      <c r="O41" s="283" t="e">
        <f t="shared" si="19"/>
        <v>#REF!</v>
      </c>
      <c r="P41" s="284" t="e">
        <f t="shared" si="20"/>
        <v>#REF!</v>
      </c>
      <c r="Q41" s="285" t="e">
        <f>_xlfn.XLOOKUP("*"&amp;(LEFT(J41,(FIND("-",J41,1)-2)))&amp;"*",#REF!,#REF!, ,2)</f>
        <v>#REF!</v>
      </c>
      <c r="R41" s="286" t="e" cm="1">
        <f t="array" ref="R41">_xlfn.XLOOKUP(Q41,'VA,NVA, MTM Code'!F:F,'VA,NVA, MTM Code'!G:H,0)</f>
        <v>#REF!</v>
      </c>
      <c r="S41" s="287"/>
    </row>
    <row r="42" spans="2:19" ht="14.4" x14ac:dyDescent="0.3">
      <c r="B42" s="276"/>
      <c r="C42" s="277"/>
      <c r="D42" s="278">
        <v>4</v>
      </c>
      <c r="E42" s="254" t="s">
        <v>830</v>
      </c>
      <c r="F42" s="280"/>
      <c r="G42" s="326"/>
      <c r="H42" s="326"/>
      <c r="I42" s="281"/>
      <c r="J42" s="34" t="s">
        <v>857</v>
      </c>
      <c r="K42" s="34" t="e">
        <f>_xlfn.XLOOKUP("*"&amp;(LEFT(J42,(FIND("-",J42,1)-2)))&amp;"*",#REF!,#REF!, ,2)</f>
        <v>#REF!</v>
      </c>
      <c r="L42" s="34">
        <v>1</v>
      </c>
      <c r="M42" s="34">
        <v>1</v>
      </c>
      <c r="N42" s="276" t="e">
        <f>VLOOKUP(K42,'VA,NVA, MTM Code'!B:C,2,0)</f>
        <v>#REF!</v>
      </c>
      <c r="O42" s="283" t="e">
        <f t="shared" si="19"/>
        <v>#REF!</v>
      </c>
      <c r="P42" s="284" t="e">
        <f t="shared" si="20"/>
        <v>#REF!</v>
      </c>
      <c r="Q42" s="285" t="e">
        <f>_xlfn.XLOOKUP("*"&amp;(LEFT(J42,(FIND("-",J42,1)-2)))&amp;"*",#REF!,#REF!, ,2)</f>
        <v>#REF!</v>
      </c>
      <c r="R42" s="286" t="e" cm="1">
        <f t="array" ref="R42">_xlfn.XLOOKUP(Q42,'VA,NVA, MTM Code'!F:F,'VA,NVA, MTM Code'!G:H,0)</f>
        <v>#REF!</v>
      </c>
      <c r="S42" s="287"/>
    </row>
    <row r="43" spans="2:19" ht="14.4" x14ac:dyDescent="0.3">
      <c r="B43" s="276"/>
      <c r="C43" s="277"/>
      <c r="D43" s="278">
        <v>4</v>
      </c>
      <c r="E43" s="254" t="s">
        <v>830</v>
      </c>
      <c r="F43" s="280"/>
      <c r="G43" s="326"/>
      <c r="H43" s="326"/>
      <c r="I43" s="281"/>
      <c r="J43" s="34" t="s">
        <v>788</v>
      </c>
      <c r="K43" s="34" t="e">
        <f>_xlfn.XLOOKUP("*"&amp;(LEFT(J43,(FIND("-",J43,1)-2)))&amp;"*",#REF!,#REF!, ,2)</f>
        <v>#REF!</v>
      </c>
      <c r="L43" s="34">
        <v>1</v>
      </c>
      <c r="M43" s="34">
        <v>1</v>
      </c>
      <c r="N43" s="276" t="e">
        <f>VLOOKUP(K43,'VA,NVA, MTM Code'!B:C,2,0)</f>
        <v>#REF!</v>
      </c>
      <c r="O43" s="283" t="e">
        <f t="shared" si="19"/>
        <v>#REF!</v>
      </c>
      <c r="P43" s="284" t="e">
        <f t="shared" si="20"/>
        <v>#REF!</v>
      </c>
      <c r="Q43" s="285" t="e">
        <f>_xlfn.XLOOKUP("*"&amp;(LEFT(J43,(FIND("-",J43,1)-2)))&amp;"*",#REF!,#REF!, ,2)</f>
        <v>#REF!</v>
      </c>
      <c r="R43" s="286" t="e" cm="1">
        <f t="array" ref="R43">_xlfn.XLOOKUP(Q43,'VA,NVA, MTM Code'!F:F,'VA,NVA, MTM Code'!G:H,0)</f>
        <v>#REF!</v>
      </c>
      <c r="S43" s="287"/>
    </row>
    <row r="44" spans="2:19" ht="41.4" x14ac:dyDescent="0.3">
      <c r="B44" s="276"/>
      <c r="C44" s="277"/>
      <c r="D44" s="278">
        <v>5</v>
      </c>
      <c r="E44" s="254" t="s">
        <v>831</v>
      </c>
      <c r="F44" s="280" t="s">
        <v>827</v>
      </c>
      <c r="G44" s="326">
        <v>3.8194444444444443E-3</v>
      </c>
      <c r="H44" s="326">
        <v>4.363425925925926E-3</v>
      </c>
      <c r="I44" s="281">
        <f t="shared" si="0"/>
        <v>5.4398148148148166E-4</v>
      </c>
      <c r="J44" s="34" t="s">
        <v>858</v>
      </c>
      <c r="K44" s="34" t="s">
        <v>559</v>
      </c>
      <c r="L44" s="34">
        <v>1</v>
      </c>
      <c r="M44" s="34">
        <v>1</v>
      </c>
      <c r="N44" s="276">
        <f>VLOOKUP(K44,'VA,NVA, MTM Code'!B:C,2,0)</f>
        <v>1190</v>
      </c>
      <c r="O44" s="283">
        <f t="shared" si="17"/>
        <v>1190</v>
      </c>
      <c r="P44" s="284">
        <f t="shared" si="18"/>
        <v>42.839999999999996</v>
      </c>
      <c r="Q44" s="285" t="e">
        <f>_xlfn.XLOOKUP("*"&amp;(LEFT(J44,(FIND("-",J44,1)-2)))&amp;"*",#REF!,#REF!, ,2)</f>
        <v>#VALUE!</v>
      </c>
      <c r="R44" s="286" t="e" cm="1">
        <f t="array" ref="R44">_xlfn.XLOOKUP(Q44,'VA,NVA, MTM Code'!F:F,'VA,NVA, MTM Code'!G:H,0)</f>
        <v>#VALUE!</v>
      </c>
      <c r="S44" s="287"/>
    </row>
    <row r="45" spans="2:19" ht="41.4" x14ac:dyDescent="0.3">
      <c r="B45" s="276"/>
      <c r="C45" s="277"/>
      <c r="D45" s="278">
        <v>5</v>
      </c>
      <c r="E45" s="254" t="s">
        <v>831</v>
      </c>
      <c r="F45" s="280"/>
      <c r="G45" s="326"/>
      <c r="H45" s="326"/>
      <c r="I45" s="281"/>
      <c r="J45" s="34" t="s">
        <v>843</v>
      </c>
      <c r="K45" s="34" t="e">
        <f>_xlfn.XLOOKUP("*"&amp;(LEFT(J45,(FIND("-",J45,1)-2)))&amp;"*",#REF!,#REF!, ,2)</f>
        <v>#REF!</v>
      </c>
      <c r="L45" s="34">
        <v>1</v>
      </c>
      <c r="M45" s="34">
        <v>10</v>
      </c>
      <c r="N45" s="276" t="e">
        <f>VLOOKUP(K45,'VA,NVA, MTM Code'!B:C,2,0)</f>
        <v>#REF!</v>
      </c>
      <c r="O45" s="283" t="e">
        <f t="shared" ref="O45:O144" si="21">L45*M45*N45</f>
        <v>#REF!</v>
      </c>
      <c r="P45" s="284" t="e">
        <f t="shared" ref="P45:P144" si="22">O45*0.036</f>
        <v>#REF!</v>
      </c>
      <c r="Q45" s="285" t="e">
        <f>_xlfn.XLOOKUP("*"&amp;(LEFT(J45,(FIND("-",J45,1)-2)))&amp;"*",#REF!,#REF!, ,2)</f>
        <v>#REF!</v>
      </c>
      <c r="R45" s="286" t="e" cm="1">
        <f t="array" ref="R45">_xlfn.XLOOKUP(Q45,'VA,NVA, MTM Code'!F:F,'VA,NVA, MTM Code'!G:H,0)</f>
        <v>#REF!</v>
      </c>
      <c r="S45" s="287"/>
    </row>
    <row r="46" spans="2:19" ht="41.4" x14ac:dyDescent="0.3">
      <c r="B46" s="276"/>
      <c r="C46" s="277"/>
      <c r="D46" s="278">
        <v>5</v>
      </c>
      <c r="E46" s="254" t="s">
        <v>831</v>
      </c>
      <c r="F46" s="280"/>
      <c r="G46" s="326"/>
      <c r="H46" s="326"/>
      <c r="I46" s="281"/>
      <c r="J46" s="34" t="s">
        <v>844</v>
      </c>
      <c r="K46" s="34" t="e">
        <f>_xlfn.XLOOKUP("*"&amp;(LEFT(J46,(FIND("-",J46,1)-2)))&amp;"*",#REF!,#REF!, ,2)</f>
        <v>#REF!</v>
      </c>
      <c r="L46" s="34">
        <v>1</v>
      </c>
      <c r="M46" s="34">
        <v>3</v>
      </c>
      <c r="N46" s="276" t="e">
        <f>VLOOKUP(K46,'VA,NVA, MTM Code'!B:C,2,0)</f>
        <v>#REF!</v>
      </c>
      <c r="O46" s="283" t="e">
        <f t="shared" si="21"/>
        <v>#REF!</v>
      </c>
      <c r="P46" s="284" t="e">
        <f t="shared" si="22"/>
        <v>#REF!</v>
      </c>
      <c r="Q46" s="285" t="e">
        <f>_xlfn.XLOOKUP("*"&amp;(LEFT(J46,(FIND("-",J46,1)-2)))&amp;"*",#REF!,#REF!, ,2)</f>
        <v>#REF!</v>
      </c>
      <c r="R46" s="286" t="e" cm="1">
        <f t="array" ref="R46">_xlfn.XLOOKUP(Q46,'VA,NVA, MTM Code'!F:F,'VA,NVA, MTM Code'!G:H,0)</f>
        <v>#REF!</v>
      </c>
      <c r="S46" s="287"/>
    </row>
    <row r="47" spans="2:19" ht="41.4" x14ac:dyDescent="0.3">
      <c r="B47" s="276"/>
      <c r="C47" s="277"/>
      <c r="D47" s="278">
        <v>5</v>
      </c>
      <c r="E47" s="254" t="s">
        <v>831</v>
      </c>
      <c r="F47" s="280"/>
      <c r="G47" s="326"/>
      <c r="H47" s="326"/>
      <c r="I47" s="281"/>
      <c r="J47" s="34" t="s">
        <v>844</v>
      </c>
      <c r="K47" s="34" t="e">
        <f>_xlfn.XLOOKUP("*"&amp;(LEFT(J47,(FIND("-",J47,1)-2)))&amp;"*",#REF!,#REF!, ,2)</f>
        <v>#REF!</v>
      </c>
      <c r="L47" s="34">
        <v>1</v>
      </c>
      <c r="M47" s="34">
        <v>8</v>
      </c>
      <c r="N47" s="276" t="e">
        <f>VLOOKUP(K47,'VA,NVA, MTM Code'!B:C,2,0)</f>
        <v>#REF!</v>
      </c>
      <c r="O47" s="283" t="e">
        <f t="shared" si="21"/>
        <v>#REF!</v>
      </c>
      <c r="P47" s="284" t="e">
        <f t="shared" si="22"/>
        <v>#REF!</v>
      </c>
      <c r="Q47" s="285" t="e">
        <f>_xlfn.XLOOKUP("*"&amp;(LEFT(J47,(FIND("-",J47,1)-2)))&amp;"*",#REF!,#REF!, ,2)</f>
        <v>#REF!</v>
      </c>
      <c r="R47" s="286" t="e" cm="1">
        <f t="array" ref="R47">_xlfn.XLOOKUP(Q47,'VA,NVA, MTM Code'!F:F,'VA,NVA, MTM Code'!G:H,0)</f>
        <v>#REF!</v>
      </c>
      <c r="S47" s="287"/>
    </row>
    <row r="48" spans="2:19" ht="41.4" x14ac:dyDescent="0.3">
      <c r="B48" s="276"/>
      <c r="C48" s="277"/>
      <c r="D48" s="278">
        <v>5</v>
      </c>
      <c r="E48" s="254" t="s">
        <v>831</v>
      </c>
      <c r="F48" s="280"/>
      <c r="G48" s="326"/>
      <c r="H48" s="326"/>
      <c r="I48" s="281"/>
      <c r="J48" s="34" t="s">
        <v>843</v>
      </c>
      <c r="K48" s="34" t="e">
        <f>_xlfn.XLOOKUP("*"&amp;(LEFT(J48,(FIND("-",J48,1)-2)))&amp;"*",#REF!,#REF!, ,2)</f>
        <v>#REF!</v>
      </c>
      <c r="L48" s="34">
        <v>1</v>
      </c>
      <c r="M48" s="34">
        <v>11</v>
      </c>
      <c r="N48" s="276" t="e">
        <f>VLOOKUP(K48,'VA,NVA, MTM Code'!B:C,2,0)</f>
        <v>#REF!</v>
      </c>
      <c r="O48" s="283" t="e">
        <f t="shared" si="21"/>
        <v>#REF!</v>
      </c>
      <c r="P48" s="284" t="e">
        <f t="shared" si="22"/>
        <v>#REF!</v>
      </c>
      <c r="Q48" s="285" t="e">
        <f>_xlfn.XLOOKUP("*"&amp;(LEFT(J48,(FIND("-",J48,1)-2)))&amp;"*",#REF!,#REF!, ,2)</f>
        <v>#REF!</v>
      </c>
      <c r="R48" s="286" t="e" cm="1">
        <f t="array" ref="R48">_xlfn.XLOOKUP(Q48,'VA,NVA, MTM Code'!F:F,'VA,NVA, MTM Code'!G:H,0)</f>
        <v>#REF!</v>
      </c>
      <c r="S48" s="287"/>
    </row>
    <row r="49" spans="2:19" ht="41.4" x14ac:dyDescent="0.3">
      <c r="B49" s="276"/>
      <c r="C49" s="277"/>
      <c r="D49" s="278">
        <v>5</v>
      </c>
      <c r="E49" s="254" t="s">
        <v>831</v>
      </c>
      <c r="F49" s="280"/>
      <c r="G49" s="326"/>
      <c r="H49" s="326"/>
      <c r="I49" s="281"/>
      <c r="J49" s="34" t="s">
        <v>844</v>
      </c>
      <c r="K49" s="34" t="e">
        <f>_xlfn.XLOOKUP("*"&amp;(LEFT(J49,(FIND("-",J49,1)-2)))&amp;"*",#REF!,#REF!, ,2)</f>
        <v>#REF!</v>
      </c>
      <c r="L49" s="34">
        <v>1</v>
      </c>
      <c r="M49" s="34">
        <v>2</v>
      </c>
      <c r="N49" s="276" t="e">
        <f>VLOOKUP(K49,'VA,NVA, MTM Code'!B:C,2,0)</f>
        <v>#REF!</v>
      </c>
      <c r="O49" s="283" t="e">
        <f t="shared" si="21"/>
        <v>#REF!</v>
      </c>
      <c r="P49" s="284" t="e">
        <f t="shared" si="22"/>
        <v>#REF!</v>
      </c>
      <c r="Q49" s="285" t="e">
        <f>_xlfn.XLOOKUP("*"&amp;(LEFT(J49,(FIND("-",J49,1)-2)))&amp;"*",#REF!,#REF!, ,2)</f>
        <v>#REF!</v>
      </c>
      <c r="R49" s="286" t="e" cm="1">
        <f t="array" ref="R49">_xlfn.XLOOKUP(Q49,'VA,NVA, MTM Code'!F:F,'VA,NVA, MTM Code'!G:H,0)</f>
        <v>#REF!</v>
      </c>
      <c r="S49" s="287"/>
    </row>
    <row r="50" spans="2:19" ht="41.4" x14ac:dyDescent="0.3">
      <c r="B50" s="276"/>
      <c r="C50" s="277"/>
      <c r="D50" s="278">
        <v>5</v>
      </c>
      <c r="E50" s="254" t="s">
        <v>831</v>
      </c>
      <c r="F50" s="280"/>
      <c r="G50" s="326"/>
      <c r="H50" s="326"/>
      <c r="I50" s="281"/>
      <c r="J50" s="34" t="s">
        <v>843</v>
      </c>
      <c r="K50" s="34" t="e">
        <f>_xlfn.XLOOKUP("*"&amp;(LEFT(J50,(FIND("-",J50,1)-2)))&amp;"*",#REF!,#REF!, ,2)</f>
        <v>#REF!</v>
      </c>
      <c r="L50" s="34">
        <v>1</v>
      </c>
      <c r="M50" s="34">
        <v>2</v>
      </c>
      <c r="N50" s="276" t="e">
        <f>VLOOKUP(K50,'VA,NVA, MTM Code'!B:C,2,0)</f>
        <v>#REF!</v>
      </c>
      <c r="O50" s="283" t="e">
        <f t="shared" si="21"/>
        <v>#REF!</v>
      </c>
      <c r="P50" s="284" t="e">
        <f t="shared" si="22"/>
        <v>#REF!</v>
      </c>
      <c r="Q50" s="285" t="e">
        <f>_xlfn.XLOOKUP("*"&amp;(LEFT(J50,(FIND("-",J50,1)-2)))&amp;"*",#REF!,#REF!, ,2)</f>
        <v>#REF!</v>
      </c>
      <c r="R50" s="286" t="e" cm="1">
        <f t="array" ref="R50">_xlfn.XLOOKUP(Q50,'VA,NVA, MTM Code'!F:F,'VA,NVA, MTM Code'!G:H,0)</f>
        <v>#REF!</v>
      </c>
      <c r="S50" s="287"/>
    </row>
    <row r="51" spans="2:19" ht="14.4" x14ac:dyDescent="0.3">
      <c r="B51" s="276"/>
      <c r="C51" s="277"/>
      <c r="D51" s="278">
        <v>4</v>
      </c>
      <c r="E51" s="254" t="s">
        <v>830</v>
      </c>
      <c r="F51" s="280" t="s">
        <v>827</v>
      </c>
      <c r="G51" s="326">
        <v>4.363425925925926E-3</v>
      </c>
      <c r="H51" s="326">
        <v>4.7685185185185183E-3</v>
      </c>
      <c r="I51" s="281">
        <f t="shared" si="0"/>
        <v>4.0509259259259231E-4</v>
      </c>
      <c r="J51" s="34" t="s">
        <v>859</v>
      </c>
      <c r="K51" s="34" t="e">
        <f>_xlfn.XLOOKUP("*"&amp;(LEFT(J51,(FIND("-",J51,1)-2)))&amp;"*",#REF!,#REF!, ,2)</f>
        <v>#REF!</v>
      </c>
      <c r="L51" s="34">
        <v>1</v>
      </c>
      <c r="M51" s="34">
        <v>1</v>
      </c>
      <c r="N51" s="276" t="e">
        <f>VLOOKUP(K51,'VA,NVA, MTM Code'!B:C,2,0)</f>
        <v>#REF!</v>
      </c>
      <c r="O51" s="283" t="e">
        <f t="shared" si="21"/>
        <v>#REF!</v>
      </c>
      <c r="P51" s="284" t="e">
        <f t="shared" si="22"/>
        <v>#REF!</v>
      </c>
      <c r="Q51" s="285" t="e">
        <f>_xlfn.XLOOKUP("*"&amp;(LEFT(J51,(FIND("-",J51,1)-2)))&amp;"*",#REF!,#REF!, ,2)</f>
        <v>#REF!</v>
      </c>
      <c r="R51" s="286" t="e" cm="1">
        <f t="array" ref="R51">_xlfn.XLOOKUP(Q51,'VA,NVA, MTM Code'!F:F,'VA,NVA, MTM Code'!G:H,0)</f>
        <v>#REF!</v>
      </c>
      <c r="S51" s="287"/>
    </row>
    <row r="52" spans="2:19" ht="14.4" x14ac:dyDescent="0.3">
      <c r="B52" s="276"/>
      <c r="C52" s="277"/>
      <c r="D52" s="278">
        <v>4</v>
      </c>
      <c r="E52" s="254" t="s">
        <v>830</v>
      </c>
      <c r="F52" s="280"/>
      <c r="G52" s="326"/>
      <c r="H52" s="326"/>
      <c r="I52" s="281"/>
      <c r="J52" s="34" t="s">
        <v>822</v>
      </c>
      <c r="K52" s="34" t="e">
        <f>_xlfn.XLOOKUP("*"&amp;(LEFT(J52,(FIND("-",J52,1)-2)))&amp;"*",#REF!,#REF!, ,2)</f>
        <v>#REF!</v>
      </c>
      <c r="L52" s="34">
        <v>1</v>
      </c>
      <c r="M52" s="34">
        <v>12</v>
      </c>
      <c r="N52" s="276" t="e">
        <f>VLOOKUP(K52,'VA,NVA, MTM Code'!B:C,2,0)</f>
        <v>#REF!</v>
      </c>
      <c r="O52" s="283" t="e">
        <f t="shared" ref="O52:O53" si="23">L52*M52*N52</f>
        <v>#REF!</v>
      </c>
      <c r="P52" s="284" t="e">
        <f t="shared" ref="P52:P53" si="24">O52*0.036</f>
        <v>#REF!</v>
      </c>
      <c r="Q52" s="285" t="e">
        <f>_xlfn.XLOOKUP("*"&amp;(LEFT(J52,(FIND("-",J52,1)-2)))&amp;"*",#REF!,#REF!, ,2)</f>
        <v>#REF!</v>
      </c>
      <c r="R52" s="286" t="e" cm="1">
        <f t="array" ref="R52">_xlfn.XLOOKUP(Q52,'VA,NVA, MTM Code'!F:F,'VA,NVA, MTM Code'!G:H,0)</f>
        <v>#REF!</v>
      </c>
      <c r="S52" s="287"/>
    </row>
    <row r="53" spans="2:19" ht="14.4" x14ac:dyDescent="0.3">
      <c r="B53" s="276"/>
      <c r="C53" s="277"/>
      <c r="D53" s="278">
        <v>4</v>
      </c>
      <c r="E53" s="254" t="s">
        <v>830</v>
      </c>
      <c r="F53" s="280"/>
      <c r="G53" s="326"/>
      <c r="H53" s="326"/>
      <c r="I53" s="281"/>
      <c r="J53" s="34" t="s">
        <v>844</v>
      </c>
      <c r="K53" s="34" t="e">
        <f>_xlfn.XLOOKUP("*"&amp;(LEFT(J53,(FIND("-",J53,1)-2)))&amp;"*",#REF!,#REF!, ,2)</f>
        <v>#REF!</v>
      </c>
      <c r="L53" s="34">
        <v>1</v>
      </c>
      <c r="M53" s="34">
        <v>8</v>
      </c>
      <c r="N53" s="276" t="e">
        <f>VLOOKUP(K53,'VA,NVA, MTM Code'!B:C,2,0)</f>
        <v>#REF!</v>
      </c>
      <c r="O53" s="283" t="e">
        <f t="shared" si="23"/>
        <v>#REF!</v>
      </c>
      <c r="P53" s="284" t="e">
        <f t="shared" si="24"/>
        <v>#REF!</v>
      </c>
      <c r="Q53" s="285" t="e">
        <f>_xlfn.XLOOKUP("*"&amp;(LEFT(J53,(FIND("-",J53,1)-2)))&amp;"*",#REF!,#REF!, ,2)</f>
        <v>#REF!</v>
      </c>
      <c r="R53" s="286" t="e" cm="1">
        <f t="array" ref="R53">_xlfn.XLOOKUP(Q53,'VA,NVA, MTM Code'!F:F,'VA,NVA, MTM Code'!G:H,0)</f>
        <v>#REF!</v>
      </c>
      <c r="S53" s="287"/>
    </row>
    <row r="54" spans="2:19" ht="41.4" x14ac:dyDescent="0.3">
      <c r="B54" s="276"/>
      <c r="C54" s="277"/>
      <c r="D54" s="278">
        <v>5</v>
      </c>
      <c r="E54" s="254" t="s">
        <v>831</v>
      </c>
      <c r="F54" s="280" t="s">
        <v>827</v>
      </c>
      <c r="G54" s="326">
        <v>4.7685185185185183E-3</v>
      </c>
      <c r="H54" s="326">
        <v>6.1342592592592594E-3</v>
      </c>
      <c r="I54" s="281">
        <f t="shared" si="0"/>
        <v>1.3657407407407412E-3</v>
      </c>
      <c r="J54" s="34" t="s">
        <v>844</v>
      </c>
      <c r="K54" s="34" t="e">
        <f>_xlfn.XLOOKUP("*"&amp;(LEFT(J54,(FIND("-",J54,1)-2)))&amp;"*",#REF!,#REF!, ,2)</f>
        <v>#REF!</v>
      </c>
      <c r="L54" s="34">
        <v>1</v>
      </c>
      <c r="M54" s="34">
        <v>12</v>
      </c>
      <c r="N54" s="276" t="e">
        <f>VLOOKUP(K54,'VA,NVA, MTM Code'!B:C,2,0)</f>
        <v>#REF!</v>
      </c>
      <c r="O54" s="283" t="e">
        <f t="shared" si="21"/>
        <v>#REF!</v>
      </c>
      <c r="P54" s="284" t="e">
        <f t="shared" si="22"/>
        <v>#REF!</v>
      </c>
      <c r="Q54" s="285" t="e">
        <f>_xlfn.XLOOKUP("*"&amp;(LEFT(J54,(FIND("-",J54,1)-2)))&amp;"*",#REF!,#REF!, ,2)</f>
        <v>#REF!</v>
      </c>
      <c r="R54" s="286" t="e" cm="1">
        <f t="array" ref="R54">_xlfn.XLOOKUP(Q54,'VA,NVA, MTM Code'!F:F,'VA,NVA, MTM Code'!G:H,0)</f>
        <v>#REF!</v>
      </c>
      <c r="S54" s="287"/>
    </row>
    <row r="55" spans="2:19" ht="41.4" x14ac:dyDescent="0.3">
      <c r="B55" s="276"/>
      <c r="C55" s="277"/>
      <c r="D55" s="278">
        <v>5</v>
      </c>
      <c r="E55" s="254" t="s">
        <v>831</v>
      </c>
      <c r="F55" s="280"/>
      <c r="G55" s="326"/>
      <c r="H55" s="326"/>
      <c r="I55" s="281"/>
      <c r="J55" s="34" t="s">
        <v>860</v>
      </c>
      <c r="K55" s="34" t="s">
        <v>53</v>
      </c>
      <c r="L55" s="34">
        <v>1</v>
      </c>
      <c r="M55" s="34">
        <v>1</v>
      </c>
      <c r="N55" s="276">
        <f>VLOOKUP(K55,'VA,NVA, MTM Code'!B:C,2,0)</f>
        <v>120</v>
      </c>
      <c r="O55" s="283">
        <f t="shared" ref="O55:O64" si="25">L55*M55*N55</f>
        <v>120</v>
      </c>
      <c r="P55" s="284">
        <f t="shared" ref="P55:P64" si="26">O55*0.036</f>
        <v>4.3199999999999994</v>
      </c>
      <c r="Q55" s="285" t="e">
        <f>_xlfn.XLOOKUP("*"&amp;(LEFT(J55,(FIND("-",J55,1)-2)))&amp;"*",#REF!,#REF!, ,2)</f>
        <v>#REF!</v>
      </c>
      <c r="R55" s="286" t="e" cm="1">
        <f t="array" ref="R55">_xlfn.XLOOKUP(Q55,'VA,NVA, MTM Code'!F:F,'VA,NVA, MTM Code'!G:H,0)</f>
        <v>#REF!</v>
      </c>
      <c r="S55" s="287"/>
    </row>
    <row r="56" spans="2:19" ht="41.4" x14ac:dyDescent="0.3">
      <c r="B56" s="276"/>
      <c r="C56" s="277"/>
      <c r="D56" s="278">
        <v>5</v>
      </c>
      <c r="E56" s="254" t="s">
        <v>831</v>
      </c>
      <c r="F56" s="280"/>
      <c r="G56" s="326"/>
      <c r="H56" s="326"/>
      <c r="I56" s="281"/>
      <c r="J56" s="34" t="s">
        <v>852</v>
      </c>
      <c r="K56" s="34" t="s">
        <v>74</v>
      </c>
      <c r="L56" s="34">
        <v>1</v>
      </c>
      <c r="M56" s="34">
        <v>1</v>
      </c>
      <c r="N56" s="276">
        <f>VLOOKUP(K56,'VA,NVA, MTM Code'!B:C,2,0)</f>
        <v>190</v>
      </c>
      <c r="O56" s="283">
        <f t="shared" si="25"/>
        <v>190</v>
      </c>
      <c r="P56" s="284">
        <f t="shared" si="26"/>
        <v>6.84</v>
      </c>
      <c r="Q56" s="285" t="e">
        <f>_xlfn.XLOOKUP("*"&amp;(LEFT(J56,(FIND("-",J56,1)-2)))&amp;"*",#REF!,#REF!, ,2)</f>
        <v>#REF!</v>
      </c>
      <c r="R56" s="286" t="e" cm="1">
        <f t="array" ref="R56">_xlfn.XLOOKUP(Q56,'VA,NVA, MTM Code'!F:F,'VA,NVA, MTM Code'!G:H,0)</f>
        <v>#REF!</v>
      </c>
      <c r="S56" s="287"/>
    </row>
    <row r="57" spans="2:19" ht="41.4" x14ac:dyDescent="0.3">
      <c r="B57" s="276"/>
      <c r="C57" s="277"/>
      <c r="D57" s="278">
        <v>5</v>
      </c>
      <c r="E57" s="254" t="s">
        <v>831</v>
      </c>
      <c r="F57" s="280"/>
      <c r="G57" s="326"/>
      <c r="H57" s="326"/>
      <c r="I57" s="281"/>
      <c r="J57" s="34" t="s">
        <v>861</v>
      </c>
      <c r="K57" s="34" t="e">
        <f>_xlfn.XLOOKUP("*"&amp;(LEFT(J57,(FIND("-",J57,1)-2)))&amp;"*",#REF!,#REF!, ,2)</f>
        <v>#REF!</v>
      </c>
      <c r="L57" s="34">
        <v>1</v>
      </c>
      <c r="M57" s="34">
        <v>1</v>
      </c>
      <c r="N57" s="276" t="e">
        <f>VLOOKUP(K57,'VA,NVA, MTM Code'!B:C,2,0)</f>
        <v>#REF!</v>
      </c>
      <c r="O57" s="283" t="e">
        <f t="shared" si="25"/>
        <v>#REF!</v>
      </c>
      <c r="P57" s="284" t="e">
        <f t="shared" si="26"/>
        <v>#REF!</v>
      </c>
      <c r="Q57" s="285" t="e">
        <f>_xlfn.XLOOKUP("*"&amp;(LEFT(J57,(FIND("-",J57,1)-2)))&amp;"*",#REF!,#REF!, ,2)</f>
        <v>#REF!</v>
      </c>
      <c r="R57" s="286" t="e" cm="1">
        <f t="array" ref="R57">_xlfn.XLOOKUP(Q57,'VA,NVA, MTM Code'!F:F,'VA,NVA, MTM Code'!G:H,0)</f>
        <v>#REF!</v>
      </c>
      <c r="S57" s="287"/>
    </row>
    <row r="58" spans="2:19" ht="41.4" x14ac:dyDescent="0.3">
      <c r="B58" s="276"/>
      <c r="C58" s="277"/>
      <c r="D58" s="278">
        <v>5</v>
      </c>
      <c r="E58" s="254" t="s">
        <v>831</v>
      </c>
      <c r="F58" s="280"/>
      <c r="G58" s="326"/>
      <c r="H58" s="326"/>
      <c r="I58" s="281"/>
      <c r="J58" s="34" t="s">
        <v>853</v>
      </c>
      <c r="K58" s="34" t="s">
        <v>79</v>
      </c>
      <c r="L58" s="34">
        <v>1</v>
      </c>
      <c r="M58" s="34">
        <v>12</v>
      </c>
      <c r="N58" s="276">
        <f>VLOOKUP(K58,'VA,NVA, MTM Code'!B:C,2,0)</f>
        <v>60</v>
      </c>
      <c r="O58" s="283">
        <f t="shared" si="25"/>
        <v>720</v>
      </c>
      <c r="P58" s="284">
        <f t="shared" si="26"/>
        <v>25.919999999999998</v>
      </c>
      <c r="Q58" s="285" t="e">
        <f>_xlfn.XLOOKUP("*"&amp;(LEFT(J58,(FIND("-",J58,1)-2)))&amp;"*",#REF!,#REF!, ,2)</f>
        <v>#REF!</v>
      </c>
      <c r="R58" s="286" t="e" cm="1">
        <f t="array" ref="R58">_xlfn.XLOOKUP(Q58,'VA,NVA, MTM Code'!F:F,'VA,NVA, MTM Code'!G:H,0)</f>
        <v>#REF!</v>
      </c>
      <c r="S58" s="287"/>
    </row>
    <row r="59" spans="2:19" ht="41.4" x14ac:dyDescent="0.3">
      <c r="B59" s="276"/>
      <c r="C59" s="277"/>
      <c r="D59" s="278">
        <v>5</v>
      </c>
      <c r="E59" s="254" t="s">
        <v>831</v>
      </c>
      <c r="F59" s="280"/>
      <c r="G59" s="326"/>
      <c r="H59" s="326"/>
      <c r="I59" s="281"/>
      <c r="J59" s="34" t="s">
        <v>862</v>
      </c>
      <c r="K59" s="34" t="s">
        <v>53</v>
      </c>
      <c r="L59" s="34">
        <v>1</v>
      </c>
      <c r="M59" s="34">
        <v>1</v>
      </c>
      <c r="N59" s="276">
        <f>VLOOKUP(K59,'VA,NVA, MTM Code'!B:C,2,0)</f>
        <v>120</v>
      </c>
      <c r="O59" s="283">
        <f t="shared" si="25"/>
        <v>120</v>
      </c>
      <c r="P59" s="284">
        <f t="shared" si="26"/>
        <v>4.3199999999999994</v>
      </c>
      <c r="Q59" s="285" t="e">
        <f>_xlfn.XLOOKUP("*"&amp;(LEFT(J59,(FIND("-",J59,1)-2)))&amp;"*",#REF!,#REF!, ,2)</f>
        <v>#REF!</v>
      </c>
      <c r="R59" s="286" t="e" cm="1">
        <f t="array" ref="R59">_xlfn.XLOOKUP(Q59,'VA,NVA, MTM Code'!F:F,'VA,NVA, MTM Code'!G:H,0)</f>
        <v>#REF!</v>
      </c>
      <c r="S59" s="287"/>
    </row>
    <row r="60" spans="2:19" ht="41.4" x14ac:dyDescent="0.3">
      <c r="B60" s="276"/>
      <c r="C60" s="277"/>
      <c r="D60" s="278">
        <v>5</v>
      </c>
      <c r="E60" s="254" t="s">
        <v>831</v>
      </c>
      <c r="F60" s="280"/>
      <c r="G60" s="326"/>
      <c r="H60" s="326"/>
      <c r="I60" s="281"/>
      <c r="J60" s="34" t="s">
        <v>784</v>
      </c>
      <c r="K60" s="34" t="e">
        <f>_xlfn.XLOOKUP("*"&amp;(LEFT(J60,(FIND("-",J60,1)-2)))&amp;"*",#REF!,#REF!, ,2)</f>
        <v>#REF!</v>
      </c>
      <c r="L60" s="34">
        <v>2</v>
      </c>
      <c r="M60" s="34">
        <v>7</v>
      </c>
      <c r="N60" s="276" t="e">
        <f>VLOOKUP(K60,'VA,NVA, MTM Code'!B:C,2,0)</f>
        <v>#REF!</v>
      </c>
      <c r="O60" s="283" t="e">
        <f t="shared" si="25"/>
        <v>#REF!</v>
      </c>
      <c r="P60" s="284" t="e">
        <f t="shared" si="26"/>
        <v>#REF!</v>
      </c>
      <c r="Q60" s="285" t="e">
        <f>_xlfn.XLOOKUP("*"&amp;(LEFT(J60,(FIND("-",J60,1)-2)))&amp;"*",#REF!,#REF!, ,2)</f>
        <v>#REF!</v>
      </c>
      <c r="R60" s="286" t="e" cm="1">
        <f t="array" ref="R60">_xlfn.XLOOKUP(Q60,'VA,NVA, MTM Code'!F:F,'VA,NVA, MTM Code'!G:H,0)</f>
        <v>#REF!</v>
      </c>
      <c r="S60" s="287"/>
    </row>
    <row r="61" spans="2:19" ht="41.4" x14ac:dyDescent="0.3">
      <c r="B61" s="276"/>
      <c r="C61" s="277"/>
      <c r="D61" s="278">
        <v>5</v>
      </c>
      <c r="E61" s="254" t="s">
        <v>831</v>
      </c>
      <c r="F61" s="280"/>
      <c r="G61" s="326"/>
      <c r="H61" s="326"/>
      <c r="I61" s="281"/>
      <c r="J61" s="34" t="s">
        <v>862</v>
      </c>
      <c r="K61" s="34" t="e">
        <f>_xlfn.XLOOKUP("*"&amp;(LEFT(J61,(FIND("-",J61,1)-2)))&amp;"*",#REF!,#REF!, ,2)</f>
        <v>#REF!</v>
      </c>
      <c r="L61" s="34">
        <v>1</v>
      </c>
      <c r="M61" s="34">
        <v>1</v>
      </c>
      <c r="N61" s="276" t="e">
        <f>VLOOKUP(K61,'VA,NVA, MTM Code'!B:C,2,0)</f>
        <v>#REF!</v>
      </c>
      <c r="O61" s="283" t="e">
        <f t="shared" si="25"/>
        <v>#REF!</v>
      </c>
      <c r="P61" s="284" t="e">
        <f t="shared" si="26"/>
        <v>#REF!</v>
      </c>
      <c r="Q61" s="285" t="e">
        <f>_xlfn.XLOOKUP("*"&amp;(LEFT(J61,(FIND("-",J61,1)-2)))&amp;"*",#REF!,#REF!, ,2)</f>
        <v>#REF!</v>
      </c>
      <c r="R61" s="286" t="e" cm="1">
        <f t="array" ref="R61">_xlfn.XLOOKUP(Q61,'VA,NVA, MTM Code'!F:F,'VA,NVA, MTM Code'!G:H,0)</f>
        <v>#REF!</v>
      </c>
      <c r="S61" s="287"/>
    </row>
    <row r="62" spans="2:19" ht="41.4" x14ac:dyDescent="0.3">
      <c r="B62" s="276"/>
      <c r="C62" s="277"/>
      <c r="D62" s="278">
        <v>5</v>
      </c>
      <c r="E62" s="254" t="s">
        <v>831</v>
      </c>
      <c r="F62" s="280"/>
      <c r="G62" s="326"/>
      <c r="H62" s="326"/>
      <c r="I62" s="281"/>
      <c r="J62" s="34" t="s">
        <v>863</v>
      </c>
      <c r="K62" s="34" t="e">
        <f>_xlfn.XLOOKUP("*"&amp;(LEFT(J62,(FIND("-",J62,1)-2)))&amp;"*",#REF!,#REF!, ,2)</f>
        <v>#REF!</v>
      </c>
      <c r="L62" s="34">
        <v>1</v>
      </c>
      <c r="M62" s="34">
        <v>1</v>
      </c>
      <c r="N62" s="276" t="e">
        <f>VLOOKUP(K62,'VA,NVA, MTM Code'!B:C,2,0)</f>
        <v>#REF!</v>
      </c>
      <c r="O62" s="283" t="e">
        <f t="shared" si="25"/>
        <v>#REF!</v>
      </c>
      <c r="P62" s="284" t="e">
        <f t="shared" si="26"/>
        <v>#REF!</v>
      </c>
      <c r="Q62" s="285" t="e">
        <f>_xlfn.XLOOKUP("*"&amp;(LEFT(J62,(FIND("-",J62,1)-2)))&amp;"*",#REF!,#REF!, ,2)</f>
        <v>#REF!</v>
      </c>
      <c r="R62" s="286" t="e" cm="1">
        <f t="array" ref="R62">_xlfn.XLOOKUP(Q62,'VA,NVA, MTM Code'!F:F,'VA,NVA, MTM Code'!G:H,0)</f>
        <v>#REF!</v>
      </c>
      <c r="S62" s="287"/>
    </row>
    <row r="63" spans="2:19" ht="41.4" x14ac:dyDescent="0.3">
      <c r="B63" s="276"/>
      <c r="C63" s="277"/>
      <c r="D63" s="278">
        <v>5</v>
      </c>
      <c r="E63" s="254" t="s">
        <v>831</v>
      </c>
      <c r="F63" s="280"/>
      <c r="G63" s="326"/>
      <c r="H63" s="326"/>
      <c r="I63" s="281"/>
      <c r="J63" s="34" t="s">
        <v>864</v>
      </c>
      <c r="K63" s="34" t="e">
        <f>_xlfn.XLOOKUP("*"&amp;(LEFT(J63,(FIND("-",J63,1)-2)))&amp;"*",#REF!,#REF!, ,2)</f>
        <v>#REF!</v>
      </c>
      <c r="L63" s="34">
        <v>1</v>
      </c>
      <c r="M63" s="34">
        <v>1</v>
      </c>
      <c r="N63" s="276" t="e">
        <f>VLOOKUP(K63,'VA,NVA, MTM Code'!B:C,2,0)</f>
        <v>#REF!</v>
      </c>
      <c r="O63" s="283" t="e">
        <f t="shared" si="25"/>
        <v>#REF!</v>
      </c>
      <c r="P63" s="284" t="e">
        <f t="shared" si="26"/>
        <v>#REF!</v>
      </c>
      <c r="Q63" s="285" t="e">
        <f>_xlfn.XLOOKUP("*"&amp;(LEFT(J63,(FIND("-",J63,1)-2)))&amp;"*",#REF!,#REF!, ,2)</f>
        <v>#REF!</v>
      </c>
      <c r="R63" s="286" t="e" cm="1">
        <f t="array" ref="R63">_xlfn.XLOOKUP(Q63,'VA,NVA, MTM Code'!F:F,'VA,NVA, MTM Code'!G:H,0)</f>
        <v>#REF!</v>
      </c>
      <c r="S63" s="287"/>
    </row>
    <row r="64" spans="2:19" ht="41.4" x14ac:dyDescent="0.3">
      <c r="B64" s="276"/>
      <c r="C64" s="277"/>
      <c r="D64" s="278">
        <v>5</v>
      </c>
      <c r="E64" s="254" t="s">
        <v>831</v>
      </c>
      <c r="F64" s="280"/>
      <c r="G64" s="326"/>
      <c r="H64" s="326"/>
      <c r="I64" s="281"/>
      <c r="J64" s="34" t="s">
        <v>785</v>
      </c>
      <c r="K64" s="34" t="e">
        <f>_xlfn.XLOOKUP("*"&amp;(LEFT(J64,(FIND("-",J64,1)-2)))&amp;"*",#REF!,#REF!, ,2)</f>
        <v>#REF!</v>
      </c>
      <c r="L64" s="34">
        <v>1</v>
      </c>
      <c r="M64" s="34">
        <v>1</v>
      </c>
      <c r="N64" s="276" t="e">
        <f>VLOOKUP(K64,'VA,NVA, MTM Code'!B:C,2,0)</f>
        <v>#REF!</v>
      </c>
      <c r="O64" s="283" t="e">
        <f t="shared" si="25"/>
        <v>#REF!</v>
      </c>
      <c r="P64" s="284" t="e">
        <f t="shared" si="26"/>
        <v>#REF!</v>
      </c>
      <c r="Q64" s="285" t="e">
        <f>_xlfn.XLOOKUP("*"&amp;(LEFT(J64,(FIND("-",J64,1)-2)))&amp;"*",#REF!,#REF!, ,2)</f>
        <v>#REF!</v>
      </c>
      <c r="R64" s="286" t="e" cm="1">
        <f t="array" ref="R64">_xlfn.XLOOKUP(Q64,'VA,NVA, MTM Code'!F:F,'VA,NVA, MTM Code'!G:H,0)</f>
        <v>#REF!</v>
      </c>
      <c r="S64" s="287"/>
    </row>
    <row r="65" spans="2:19" ht="41.4" x14ac:dyDescent="0.3">
      <c r="B65" s="276"/>
      <c r="C65" s="277"/>
      <c r="D65" s="278">
        <v>5</v>
      </c>
      <c r="E65" s="254" t="s">
        <v>831</v>
      </c>
      <c r="F65" s="280"/>
      <c r="G65" s="326"/>
      <c r="H65" s="326"/>
      <c r="I65" s="281"/>
      <c r="J65" s="34" t="s">
        <v>865</v>
      </c>
      <c r="K65" s="34" t="e">
        <f>_xlfn.XLOOKUP("*"&amp;(LEFT(J65,(FIND("-",J65,1)-2)))&amp;"*",#REF!,#REF!, ,2)</f>
        <v>#REF!</v>
      </c>
      <c r="L65" s="34">
        <v>1</v>
      </c>
      <c r="M65" s="34">
        <v>1</v>
      </c>
      <c r="N65" s="276" t="e">
        <f>VLOOKUP(K65,'VA,NVA, MTM Code'!B:C,2,0)</f>
        <v>#REF!</v>
      </c>
      <c r="O65" s="283" t="e">
        <f t="shared" ref="O65:O72" si="27">L65*M65*N65</f>
        <v>#REF!</v>
      </c>
      <c r="P65" s="284" t="e">
        <f t="shared" ref="P65:P72" si="28">O65*0.036</f>
        <v>#REF!</v>
      </c>
      <c r="Q65" s="285" t="e">
        <f>_xlfn.XLOOKUP("*"&amp;(LEFT(J65,(FIND("-",J65,1)-2)))&amp;"*",#REF!,#REF!, ,2)</f>
        <v>#REF!</v>
      </c>
      <c r="R65" s="286" t="e" cm="1">
        <f t="array" ref="R65">_xlfn.XLOOKUP(Q65,'VA,NVA, MTM Code'!F:F,'VA,NVA, MTM Code'!G:H,0)</f>
        <v>#REF!</v>
      </c>
      <c r="S65" s="287"/>
    </row>
    <row r="66" spans="2:19" ht="41.4" x14ac:dyDescent="0.3">
      <c r="B66" s="276"/>
      <c r="C66" s="277"/>
      <c r="D66" s="278">
        <v>5</v>
      </c>
      <c r="E66" s="254" t="s">
        <v>831</v>
      </c>
      <c r="F66" s="280"/>
      <c r="G66" s="326"/>
      <c r="H66" s="326"/>
      <c r="I66" s="281"/>
      <c r="J66" s="34" t="s">
        <v>852</v>
      </c>
      <c r="K66" s="34" t="e">
        <f>_xlfn.XLOOKUP("*"&amp;(LEFT(J66,(FIND("-",J66,1)-2)))&amp;"*",#REF!,#REF!, ,2)</f>
        <v>#REF!</v>
      </c>
      <c r="L66" s="34">
        <v>1</v>
      </c>
      <c r="M66" s="34">
        <v>1</v>
      </c>
      <c r="N66" s="276" t="e">
        <f>VLOOKUP(K66,'VA,NVA, MTM Code'!B:C,2,0)</f>
        <v>#REF!</v>
      </c>
      <c r="O66" s="283" t="e">
        <f t="shared" si="27"/>
        <v>#REF!</v>
      </c>
      <c r="P66" s="284" t="e">
        <f t="shared" si="28"/>
        <v>#REF!</v>
      </c>
      <c r="Q66" s="285" t="e">
        <f>_xlfn.XLOOKUP("*"&amp;(LEFT(J66,(FIND("-",J66,1)-2)))&amp;"*",#REF!,#REF!, ,2)</f>
        <v>#REF!</v>
      </c>
      <c r="R66" s="286" t="e" cm="1">
        <f t="array" ref="R66">_xlfn.XLOOKUP(Q66,'VA,NVA, MTM Code'!F:F,'VA,NVA, MTM Code'!G:H,0)</f>
        <v>#REF!</v>
      </c>
      <c r="S66" s="287"/>
    </row>
    <row r="67" spans="2:19" ht="41.4" x14ac:dyDescent="0.3">
      <c r="B67" s="276"/>
      <c r="C67" s="277"/>
      <c r="D67" s="278">
        <v>5</v>
      </c>
      <c r="E67" s="254" t="s">
        <v>831</v>
      </c>
      <c r="F67" s="280"/>
      <c r="G67" s="326"/>
      <c r="H67" s="326"/>
      <c r="I67" s="281"/>
      <c r="J67" s="34" t="s">
        <v>853</v>
      </c>
      <c r="K67" s="34" t="e">
        <f>_xlfn.XLOOKUP("*"&amp;(LEFT(J67,(FIND("-",J67,1)-2)))&amp;"*",#REF!,#REF!, ,2)</f>
        <v>#REF!</v>
      </c>
      <c r="L67" s="34">
        <v>1</v>
      </c>
      <c r="M67" s="34">
        <v>8</v>
      </c>
      <c r="N67" s="276" t="e">
        <f>VLOOKUP(K67,'VA,NVA, MTM Code'!B:C,2,0)</f>
        <v>#REF!</v>
      </c>
      <c r="O67" s="283" t="e">
        <f t="shared" si="27"/>
        <v>#REF!</v>
      </c>
      <c r="P67" s="284" t="e">
        <f t="shared" si="28"/>
        <v>#REF!</v>
      </c>
      <c r="Q67" s="285" t="e">
        <f>_xlfn.XLOOKUP("*"&amp;(LEFT(J67,(FIND("-",J67,1)-2)))&amp;"*",#REF!,#REF!, ,2)</f>
        <v>#REF!</v>
      </c>
      <c r="R67" s="286" t="e" cm="1">
        <f t="array" ref="R67">_xlfn.XLOOKUP(Q67,'VA,NVA, MTM Code'!F:F,'VA,NVA, MTM Code'!G:H,0)</f>
        <v>#REF!</v>
      </c>
      <c r="S67" s="287"/>
    </row>
    <row r="68" spans="2:19" ht="41.4" x14ac:dyDescent="0.3">
      <c r="B68" s="276"/>
      <c r="C68" s="277"/>
      <c r="D68" s="278">
        <v>5</v>
      </c>
      <c r="E68" s="254" t="s">
        <v>831</v>
      </c>
      <c r="F68" s="280"/>
      <c r="G68" s="326"/>
      <c r="H68" s="326"/>
      <c r="I68" s="281"/>
      <c r="J68" s="34" t="s">
        <v>866</v>
      </c>
      <c r="K68" s="34" t="e">
        <f>_xlfn.XLOOKUP("*"&amp;(LEFT(J68,(FIND("-",J68,1)-2)))&amp;"*",#REF!,#REF!, ,2)</f>
        <v>#REF!</v>
      </c>
      <c r="L68" s="34">
        <v>1</v>
      </c>
      <c r="M68" s="34">
        <v>1</v>
      </c>
      <c r="N68" s="276" t="e">
        <f>VLOOKUP(K68,'VA,NVA, MTM Code'!B:C,2,0)</f>
        <v>#REF!</v>
      </c>
      <c r="O68" s="283" t="e">
        <f t="shared" si="27"/>
        <v>#REF!</v>
      </c>
      <c r="P68" s="284" t="e">
        <f t="shared" si="28"/>
        <v>#REF!</v>
      </c>
      <c r="Q68" s="285" t="e">
        <f>_xlfn.XLOOKUP("*"&amp;(LEFT(J68,(FIND("-",J68,1)-2)))&amp;"*",#REF!,#REF!, ,2)</f>
        <v>#REF!</v>
      </c>
      <c r="R68" s="286" t="e" cm="1">
        <f t="array" ref="R68">_xlfn.XLOOKUP(Q68,'VA,NVA, MTM Code'!F:F,'VA,NVA, MTM Code'!G:H,0)</f>
        <v>#REF!</v>
      </c>
      <c r="S68" s="287"/>
    </row>
    <row r="69" spans="2:19" ht="41.4" x14ac:dyDescent="0.3">
      <c r="B69" s="276"/>
      <c r="C69" s="277"/>
      <c r="D69" s="278">
        <v>5</v>
      </c>
      <c r="E69" s="254" t="s">
        <v>831</v>
      </c>
      <c r="F69" s="280"/>
      <c r="G69" s="326"/>
      <c r="H69" s="326"/>
      <c r="I69" s="281"/>
      <c r="J69" s="34" t="s">
        <v>865</v>
      </c>
      <c r="K69" s="34" t="e">
        <f>_xlfn.XLOOKUP("*"&amp;(LEFT(J69,(FIND("-",J69,1)-2)))&amp;"*",#REF!,#REF!, ,2)</f>
        <v>#REF!</v>
      </c>
      <c r="L69" s="34">
        <v>1</v>
      </c>
      <c r="M69" s="34">
        <v>1</v>
      </c>
      <c r="N69" s="276" t="e">
        <f>VLOOKUP(K69,'VA,NVA, MTM Code'!B:C,2,0)</f>
        <v>#REF!</v>
      </c>
      <c r="O69" s="283" t="e">
        <f t="shared" si="27"/>
        <v>#REF!</v>
      </c>
      <c r="P69" s="284" t="e">
        <f t="shared" si="28"/>
        <v>#REF!</v>
      </c>
      <c r="Q69" s="285" t="e">
        <f>_xlfn.XLOOKUP("*"&amp;(LEFT(J69,(FIND("-",J69,1)-2)))&amp;"*",#REF!,#REF!, ,2)</f>
        <v>#REF!</v>
      </c>
      <c r="R69" s="286" t="e" cm="1">
        <f t="array" ref="R69">_xlfn.XLOOKUP(Q69,'VA,NVA, MTM Code'!F:F,'VA,NVA, MTM Code'!G:H,0)</f>
        <v>#REF!</v>
      </c>
      <c r="S69" s="287"/>
    </row>
    <row r="70" spans="2:19" ht="41.4" x14ac:dyDescent="0.3">
      <c r="B70" s="276"/>
      <c r="C70" s="277"/>
      <c r="D70" s="278">
        <v>5</v>
      </c>
      <c r="E70" s="254" t="s">
        <v>831</v>
      </c>
      <c r="F70" s="280"/>
      <c r="G70" s="326"/>
      <c r="H70" s="326"/>
      <c r="I70" s="281"/>
      <c r="J70" s="34" t="s">
        <v>852</v>
      </c>
      <c r="K70" s="34" t="e">
        <f>_xlfn.XLOOKUP("*"&amp;(LEFT(J70,(FIND("-",J70,1)-2)))&amp;"*",#REF!,#REF!, ,2)</f>
        <v>#REF!</v>
      </c>
      <c r="L70" s="34">
        <v>1</v>
      </c>
      <c r="M70" s="34">
        <v>1</v>
      </c>
      <c r="N70" s="276" t="e">
        <f>VLOOKUP(K70,'VA,NVA, MTM Code'!B:C,2,0)</f>
        <v>#REF!</v>
      </c>
      <c r="O70" s="283" t="e">
        <f t="shared" si="27"/>
        <v>#REF!</v>
      </c>
      <c r="P70" s="284" t="e">
        <f t="shared" si="28"/>
        <v>#REF!</v>
      </c>
      <c r="Q70" s="285" t="e">
        <f>_xlfn.XLOOKUP("*"&amp;(LEFT(J70,(FIND("-",J70,1)-2)))&amp;"*",#REF!,#REF!, ,2)</f>
        <v>#REF!</v>
      </c>
      <c r="R70" s="286" t="e" cm="1">
        <f t="array" ref="R70">_xlfn.XLOOKUP(Q70,'VA,NVA, MTM Code'!F:F,'VA,NVA, MTM Code'!G:H,0)</f>
        <v>#REF!</v>
      </c>
      <c r="S70" s="287"/>
    </row>
    <row r="71" spans="2:19" ht="41.4" x14ac:dyDescent="0.3">
      <c r="B71" s="276"/>
      <c r="C71" s="277"/>
      <c r="D71" s="278">
        <v>5</v>
      </c>
      <c r="E71" s="254" t="s">
        <v>831</v>
      </c>
      <c r="F71" s="280"/>
      <c r="G71" s="326"/>
      <c r="H71" s="326"/>
      <c r="I71" s="281"/>
      <c r="J71" s="34" t="s">
        <v>853</v>
      </c>
      <c r="K71" s="34" t="e">
        <f>_xlfn.XLOOKUP("*"&amp;(LEFT(J71,(FIND("-",J71,1)-2)))&amp;"*",#REF!,#REF!, ,2)</f>
        <v>#REF!</v>
      </c>
      <c r="L71" s="34">
        <v>1</v>
      </c>
      <c r="M71" s="34">
        <v>6</v>
      </c>
      <c r="N71" s="276" t="e">
        <f>VLOOKUP(K71,'VA,NVA, MTM Code'!B:C,2,0)</f>
        <v>#REF!</v>
      </c>
      <c r="O71" s="283" t="e">
        <f t="shared" si="27"/>
        <v>#REF!</v>
      </c>
      <c r="P71" s="284" t="e">
        <f t="shared" si="28"/>
        <v>#REF!</v>
      </c>
      <c r="Q71" s="285" t="e">
        <f>_xlfn.XLOOKUP("*"&amp;(LEFT(J71,(FIND("-",J71,1)-2)))&amp;"*",#REF!,#REF!, ,2)</f>
        <v>#REF!</v>
      </c>
      <c r="R71" s="286" t="e" cm="1">
        <f t="array" ref="R71">_xlfn.XLOOKUP(Q71,'VA,NVA, MTM Code'!F:F,'VA,NVA, MTM Code'!G:H,0)</f>
        <v>#REF!</v>
      </c>
      <c r="S71" s="287"/>
    </row>
    <row r="72" spans="2:19" ht="41.4" x14ac:dyDescent="0.3">
      <c r="B72" s="276"/>
      <c r="C72" s="277"/>
      <c r="D72" s="278">
        <v>5</v>
      </c>
      <c r="E72" s="254" t="s">
        <v>831</v>
      </c>
      <c r="F72" s="280"/>
      <c r="G72" s="326"/>
      <c r="H72" s="326"/>
      <c r="I72" s="281"/>
      <c r="J72" s="34" t="s">
        <v>867</v>
      </c>
      <c r="K72" s="34" t="e">
        <f>_xlfn.XLOOKUP("*"&amp;(LEFT(J72,(FIND("-",J72,1)-2)))&amp;"*",#REF!,#REF!, ,2)</f>
        <v>#REF!</v>
      </c>
      <c r="L72" s="34">
        <v>1</v>
      </c>
      <c r="M72" s="34">
        <v>1</v>
      </c>
      <c r="N72" s="276" t="e">
        <f>VLOOKUP(K72,'VA,NVA, MTM Code'!B:C,2,0)</f>
        <v>#REF!</v>
      </c>
      <c r="O72" s="283" t="e">
        <f t="shared" si="27"/>
        <v>#REF!</v>
      </c>
      <c r="P72" s="284" t="e">
        <f t="shared" si="28"/>
        <v>#REF!</v>
      </c>
      <c r="Q72" s="285" t="e">
        <f>_xlfn.XLOOKUP("*"&amp;(LEFT(J72,(FIND("-",J72,1)-2)))&amp;"*",#REF!,#REF!, ,2)</f>
        <v>#REF!</v>
      </c>
      <c r="R72" s="286" t="e" cm="1">
        <f t="array" ref="R72">_xlfn.XLOOKUP(Q72,'VA,NVA, MTM Code'!F:F,'VA,NVA, MTM Code'!G:H,0)</f>
        <v>#REF!</v>
      </c>
      <c r="S72" s="287"/>
    </row>
    <row r="73" spans="2:19" ht="27.6" x14ac:dyDescent="0.3">
      <c r="B73" s="276"/>
      <c r="C73" s="277"/>
      <c r="D73" s="278">
        <v>6</v>
      </c>
      <c r="E73" s="254" t="s">
        <v>832</v>
      </c>
      <c r="F73" s="280" t="s">
        <v>827</v>
      </c>
      <c r="G73" s="326">
        <v>6.1342592592592594E-3</v>
      </c>
      <c r="H73" s="326">
        <v>8.3912037037037045E-3</v>
      </c>
      <c r="I73" s="281">
        <f t="shared" si="0"/>
        <v>2.2569444444444451E-3</v>
      </c>
      <c r="J73" s="34" t="s">
        <v>796</v>
      </c>
      <c r="K73" s="34" t="s">
        <v>55</v>
      </c>
      <c r="L73" s="34">
        <v>1</v>
      </c>
      <c r="M73" s="34">
        <v>1</v>
      </c>
      <c r="N73" s="276">
        <f>VLOOKUP(K73,'VA,NVA, MTM Code'!B:C,2,0)</f>
        <v>150</v>
      </c>
      <c r="O73" s="283">
        <f t="shared" si="21"/>
        <v>150</v>
      </c>
      <c r="P73" s="284">
        <f t="shared" si="22"/>
        <v>5.3999999999999995</v>
      </c>
      <c r="Q73" s="285" t="e">
        <f>_xlfn.XLOOKUP("*"&amp;(LEFT(J73,(FIND("-",J73,1)-2)))&amp;"*",#REF!,#REF!, ,2)</f>
        <v>#REF!</v>
      </c>
      <c r="R73" s="286" t="e" cm="1">
        <f t="array" ref="R73">_xlfn.XLOOKUP(Q73,'VA,NVA, MTM Code'!F:F,'VA,NVA, MTM Code'!G:H,0)</f>
        <v>#REF!</v>
      </c>
      <c r="S73" s="287"/>
    </row>
    <row r="74" spans="2:19" ht="27.6" x14ac:dyDescent="0.3">
      <c r="B74" s="276"/>
      <c r="C74" s="277"/>
      <c r="D74" s="278">
        <v>6</v>
      </c>
      <c r="E74" s="254" t="s">
        <v>832</v>
      </c>
      <c r="F74" s="280"/>
      <c r="G74" s="326"/>
      <c r="H74" s="326"/>
      <c r="I74" s="281"/>
      <c r="J74" s="34" t="s">
        <v>789</v>
      </c>
      <c r="K74" s="34" t="e">
        <f>_xlfn.XLOOKUP("*"&amp;(LEFT(J74,(FIND("-",J74,1)-2)))&amp;"*",#REF!,#REF!, ,2)</f>
        <v>#REF!</v>
      </c>
      <c r="L74" s="34">
        <v>3</v>
      </c>
      <c r="M74" s="34">
        <v>1</v>
      </c>
      <c r="N74" s="276" t="e">
        <f>VLOOKUP(K74,'VA,NVA, MTM Code'!B:C,2,0)</f>
        <v>#REF!</v>
      </c>
      <c r="O74" s="283" t="e">
        <f t="shared" ref="O74:O88" si="29">L74*M74*N74</f>
        <v>#REF!</v>
      </c>
      <c r="P74" s="284" t="e">
        <f t="shared" ref="P74:P88" si="30">O74*0.036</f>
        <v>#REF!</v>
      </c>
      <c r="Q74" s="285" t="e">
        <f>_xlfn.XLOOKUP("*"&amp;(LEFT(J74,(FIND("-",J74,1)-2)))&amp;"*",#REF!,#REF!, ,2)</f>
        <v>#REF!</v>
      </c>
      <c r="R74" s="286" t="e" cm="1">
        <f t="array" ref="R74">_xlfn.XLOOKUP(Q74,'VA,NVA, MTM Code'!F:F,'VA,NVA, MTM Code'!G:H,0)</f>
        <v>#REF!</v>
      </c>
      <c r="S74" s="287"/>
    </row>
    <row r="75" spans="2:19" ht="27.6" x14ac:dyDescent="0.3">
      <c r="B75" s="276"/>
      <c r="C75" s="277"/>
      <c r="D75" s="278">
        <v>6</v>
      </c>
      <c r="E75" s="254" t="s">
        <v>832</v>
      </c>
      <c r="F75" s="280"/>
      <c r="G75" s="326"/>
      <c r="H75" s="326"/>
      <c r="I75" s="281"/>
      <c r="J75" s="34" t="s">
        <v>797</v>
      </c>
      <c r="K75" s="34" t="e">
        <f>_xlfn.XLOOKUP("*"&amp;(LEFT(J75,(FIND("-",J75,1)-2)))&amp;"*",#REF!,#REF!, ,2)</f>
        <v>#REF!</v>
      </c>
      <c r="L75" s="34">
        <v>1</v>
      </c>
      <c r="M75" s="34">
        <v>1</v>
      </c>
      <c r="N75" s="276" t="e">
        <f>VLOOKUP(K75,'VA,NVA, MTM Code'!B:C,2,0)</f>
        <v>#REF!</v>
      </c>
      <c r="O75" s="283" t="e">
        <f t="shared" si="29"/>
        <v>#REF!</v>
      </c>
      <c r="P75" s="284" t="e">
        <f t="shared" si="30"/>
        <v>#REF!</v>
      </c>
      <c r="Q75" s="285" t="e">
        <f>_xlfn.XLOOKUP("*"&amp;(LEFT(J75,(FIND("-",J75,1)-2)))&amp;"*",#REF!,#REF!, ,2)</f>
        <v>#REF!</v>
      </c>
      <c r="R75" s="286" t="e" cm="1">
        <f t="array" ref="R75">_xlfn.XLOOKUP(Q75,'VA,NVA, MTM Code'!F:F,'VA,NVA, MTM Code'!G:H,0)</f>
        <v>#REF!</v>
      </c>
      <c r="S75" s="287"/>
    </row>
    <row r="76" spans="2:19" ht="27.6" x14ac:dyDescent="0.3">
      <c r="B76" s="276"/>
      <c r="C76" s="277"/>
      <c r="D76" s="278">
        <v>6</v>
      </c>
      <c r="E76" s="254" t="s">
        <v>832</v>
      </c>
      <c r="F76" s="280"/>
      <c r="G76" s="326"/>
      <c r="H76" s="326"/>
      <c r="I76" s="281"/>
      <c r="J76" s="34" t="s">
        <v>785</v>
      </c>
      <c r="K76" s="34" t="e">
        <f>_xlfn.XLOOKUP("*"&amp;(LEFT(J76,(FIND("-",J76,1)-2)))&amp;"*",#REF!,#REF!, ,2)</f>
        <v>#REF!</v>
      </c>
      <c r="L76" s="34">
        <v>2</v>
      </c>
      <c r="M76" s="34">
        <v>1</v>
      </c>
      <c r="N76" s="276" t="e">
        <f>VLOOKUP(K76,'VA,NVA, MTM Code'!B:C,2,0)</f>
        <v>#REF!</v>
      </c>
      <c r="O76" s="283" t="e">
        <f t="shared" si="29"/>
        <v>#REF!</v>
      </c>
      <c r="P76" s="284" t="e">
        <f t="shared" si="30"/>
        <v>#REF!</v>
      </c>
      <c r="Q76" s="285" t="e">
        <f>_xlfn.XLOOKUP("*"&amp;(LEFT(J76,(FIND("-",J76,1)-2)))&amp;"*",#REF!,#REF!, ,2)</f>
        <v>#REF!</v>
      </c>
      <c r="R76" s="286" t="e" cm="1">
        <f t="array" ref="R76">_xlfn.XLOOKUP(Q76,'VA,NVA, MTM Code'!F:F,'VA,NVA, MTM Code'!G:H,0)</f>
        <v>#REF!</v>
      </c>
      <c r="S76" s="287"/>
    </row>
    <row r="77" spans="2:19" ht="27.6" x14ac:dyDescent="0.3">
      <c r="B77" s="276"/>
      <c r="C77" s="277"/>
      <c r="D77" s="278">
        <v>6</v>
      </c>
      <c r="E77" s="254" t="s">
        <v>832</v>
      </c>
      <c r="F77" s="280"/>
      <c r="G77" s="326"/>
      <c r="H77" s="326"/>
      <c r="I77" s="281"/>
      <c r="J77" s="34" t="s">
        <v>819</v>
      </c>
      <c r="K77" s="34" t="e">
        <f>_xlfn.XLOOKUP("*"&amp;(LEFT(J77,(FIND("-",J77,1)-2)))&amp;"*",#REF!,#REF!, ,2)</f>
        <v>#REF!</v>
      </c>
      <c r="L77" s="34">
        <v>1</v>
      </c>
      <c r="M77" s="34">
        <v>8</v>
      </c>
      <c r="N77" s="276" t="e">
        <f>VLOOKUP(K77,'VA,NVA, MTM Code'!B:C,2,0)</f>
        <v>#REF!</v>
      </c>
      <c r="O77" s="283" t="e">
        <f t="shared" si="29"/>
        <v>#REF!</v>
      </c>
      <c r="P77" s="284" t="e">
        <f t="shared" si="30"/>
        <v>#REF!</v>
      </c>
      <c r="Q77" s="285" t="e">
        <f>_xlfn.XLOOKUP("*"&amp;(LEFT(J77,(FIND("-",J77,1)-2)))&amp;"*",#REF!,#REF!, ,2)</f>
        <v>#REF!</v>
      </c>
      <c r="R77" s="286" t="e" cm="1">
        <f t="array" ref="R77">_xlfn.XLOOKUP(Q77,'VA,NVA, MTM Code'!F:F,'VA,NVA, MTM Code'!G:H,0)</f>
        <v>#REF!</v>
      </c>
      <c r="S77" s="287"/>
    </row>
    <row r="78" spans="2:19" ht="27.6" x14ac:dyDescent="0.3">
      <c r="B78" s="276"/>
      <c r="C78" s="277"/>
      <c r="D78" s="278">
        <v>6</v>
      </c>
      <c r="E78" s="254" t="s">
        <v>832</v>
      </c>
      <c r="F78" s="280"/>
      <c r="G78" s="326"/>
      <c r="H78" s="326"/>
      <c r="I78" s="281"/>
      <c r="J78" s="34" t="s">
        <v>870</v>
      </c>
      <c r="K78" s="34" t="e">
        <f>_xlfn.XLOOKUP("*"&amp;(LEFT(J78,(FIND("-",J78,1)-2)))&amp;"*",#REF!,#REF!, ,2)</f>
        <v>#REF!</v>
      </c>
      <c r="L78" s="34">
        <v>1</v>
      </c>
      <c r="M78" s="34">
        <v>1</v>
      </c>
      <c r="N78" s="276" t="e">
        <f>VLOOKUP(K78,'VA,NVA, MTM Code'!B:C,2,0)</f>
        <v>#REF!</v>
      </c>
      <c r="O78" s="283" t="e">
        <f t="shared" ref="O78" si="31">L78*M78*N78</f>
        <v>#REF!</v>
      </c>
      <c r="P78" s="284" t="e">
        <f t="shared" ref="P78" si="32">O78*0.036</f>
        <v>#REF!</v>
      </c>
      <c r="Q78" s="285" t="e">
        <f>_xlfn.XLOOKUP("*"&amp;(LEFT(J78,(FIND("-",J78,1)-2)))&amp;"*",#REF!,#REF!, ,2)</f>
        <v>#REF!</v>
      </c>
      <c r="R78" s="286" t="e" cm="1">
        <f t="array" ref="R78">_xlfn.XLOOKUP(Q78,'VA,NVA, MTM Code'!F:F,'VA,NVA, MTM Code'!G:H,0)</f>
        <v>#REF!</v>
      </c>
      <c r="S78" s="287"/>
    </row>
    <row r="79" spans="2:19" ht="27.6" x14ac:dyDescent="0.3">
      <c r="B79" s="276"/>
      <c r="C79" s="277"/>
      <c r="D79" s="278">
        <v>6</v>
      </c>
      <c r="E79" s="254" t="s">
        <v>832</v>
      </c>
      <c r="F79" s="280"/>
      <c r="G79" s="326"/>
      <c r="H79" s="326"/>
      <c r="I79" s="281"/>
      <c r="J79" s="34" t="s">
        <v>868</v>
      </c>
      <c r="K79" s="34" t="e">
        <f>_xlfn.XLOOKUP("*"&amp;(LEFT(J79,(FIND("-",J79,1)-2)))&amp;"*",#REF!,#REF!, ,2)</f>
        <v>#REF!</v>
      </c>
      <c r="L79" s="34">
        <v>1</v>
      </c>
      <c r="M79" s="34">
        <v>1</v>
      </c>
      <c r="N79" s="276" t="e">
        <f>VLOOKUP(K79,'VA,NVA, MTM Code'!B:C,2,0)</f>
        <v>#REF!</v>
      </c>
      <c r="O79" s="283" t="e">
        <f t="shared" si="29"/>
        <v>#REF!</v>
      </c>
      <c r="P79" s="284" t="e">
        <f t="shared" si="30"/>
        <v>#REF!</v>
      </c>
      <c r="Q79" s="285" t="e">
        <f>_xlfn.XLOOKUP("*"&amp;(LEFT(J79,(FIND("-",J79,1)-2)))&amp;"*",#REF!,#REF!, ,2)</f>
        <v>#REF!</v>
      </c>
      <c r="R79" s="286" t="e" cm="1">
        <f t="array" ref="R79">_xlfn.XLOOKUP(Q79,'VA,NVA, MTM Code'!F:F,'VA,NVA, MTM Code'!G:H,0)</f>
        <v>#REF!</v>
      </c>
      <c r="S79" s="287"/>
    </row>
    <row r="80" spans="2:19" ht="27.6" x14ac:dyDescent="0.3">
      <c r="B80" s="276"/>
      <c r="C80" s="277"/>
      <c r="D80" s="278">
        <v>6</v>
      </c>
      <c r="E80" s="254" t="s">
        <v>832</v>
      </c>
      <c r="F80" s="280"/>
      <c r="G80" s="326"/>
      <c r="H80" s="326"/>
      <c r="I80" s="281"/>
      <c r="J80" s="34" t="s">
        <v>869</v>
      </c>
      <c r="K80" s="34" t="e">
        <f>_xlfn.XLOOKUP("*"&amp;(LEFT(J80,(FIND("-",J80,1)-2)))&amp;"*",#REF!,#REF!, ,2)</f>
        <v>#REF!</v>
      </c>
      <c r="L80" s="34">
        <v>1</v>
      </c>
      <c r="M80" s="34">
        <v>1</v>
      </c>
      <c r="N80" s="276" t="e">
        <f>VLOOKUP(K80,'VA,NVA, MTM Code'!B:C,2,0)</f>
        <v>#REF!</v>
      </c>
      <c r="O80" s="283" t="e">
        <f t="shared" si="29"/>
        <v>#REF!</v>
      </c>
      <c r="P80" s="284" t="e">
        <f t="shared" si="30"/>
        <v>#REF!</v>
      </c>
      <c r="Q80" s="285" t="e">
        <f>_xlfn.XLOOKUP("*"&amp;(LEFT(J80,(FIND("-",J80,1)-2)))&amp;"*",#REF!,#REF!, ,2)</f>
        <v>#REF!</v>
      </c>
      <c r="R80" s="286" t="e" cm="1">
        <f t="array" ref="R80">_xlfn.XLOOKUP(Q80,'VA,NVA, MTM Code'!F:F,'VA,NVA, MTM Code'!G:H,0)</f>
        <v>#REF!</v>
      </c>
      <c r="S80" s="287"/>
    </row>
    <row r="81" spans="2:19" ht="27.6" x14ac:dyDescent="0.3">
      <c r="B81" s="276"/>
      <c r="C81" s="277"/>
      <c r="D81" s="278">
        <v>6</v>
      </c>
      <c r="E81" s="254" t="s">
        <v>832</v>
      </c>
      <c r="F81" s="280"/>
      <c r="G81" s="326"/>
      <c r="H81" s="326"/>
      <c r="I81" s="281"/>
      <c r="J81" s="34" t="s">
        <v>795</v>
      </c>
      <c r="K81" s="34" t="e">
        <f>_xlfn.XLOOKUP("*"&amp;(LEFT(J81,(FIND("-",J81,1)-2)))&amp;"*",#REF!,#REF!, ,2)</f>
        <v>#REF!</v>
      </c>
      <c r="L81" s="34">
        <v>1</v>
      </c>
      <c r="M81" s="34">
        <v>1</v>
      </c>
      <c r="N81" s="276" t="e">
        <f>VLOOKUP(K81,'VA,NVA, MTM Code'!B:C,2,0)</f>
        <v>#REF!</v>
      </c>
      <c r="O81" s="283" t="e">
        <f t="shared" si="29"/>
        <v>#REF!</v>
      </c>
      <c r="P81" s="284" t="e">
        <f t="shared" si="30"/>
        <v>#REF!</v>
      </c>
      <c r="Q81" s="285" t="e">
        <f>_xlfn.XLOOKUP("*"&amp;(LEFT(J81,(FIND("-",J81,1)-2)))&amp;"*",#REF!,#REF!, ,2)</f>
        <v>#REF!</v>
      </c>
      <c r="R81" s="286" t="e" cm="1">
        <f t="array" ref="R81">_xlfn.XLOOKUP(Q81,'VA,NVA, MTM Code'!F:F,'VA,NVA, MTM Code'!G:H,0)</f>
        <v>#REF!</v>
      </c>
      <c r="S81" s="287"/>
    </row>
    <row r="82" spans="2:19" ht="27.6" x14ac:dyDescent="0.3">
      <c r="B82" s="276"/>
      <c r="C82" s="277"/>
      <c r="D82" s="278">
        <v>6</v>
      </c>
      <c r="E82" s="254" t="s">
        <v>832</v>
      </c>
      <c r="F82" s="280"/>
      <c r="G82" s="326"/>
      <c r="H82" s="326"/>
      <c r="I82" s="281"/>
      <c r="J82" s="34" t="s">
        <v>818</v>
      </c>
      <c r="K82" s="34" t="e">
        <f>_xlfn.XLOOKUP("*"&amp;(LEFT(J82,(FIND("-",J82,1)-2)))&amp;"*",#REF!,#REF!, ,2)</f>
        <v>#REF!</v>
      </c>
      <c r="L82" s="34">
        <v>1</v>
      </c>
      <c r="M82" s="34">
        <v>12</v>
      </c>
      <c r="N82" s="276" t="e">
        <f>VLOOKUP(K82,'VA,NVA, MTM Code'!B:C,2,0)</f>
        <v>#REF!</v>
      </c>
      <c r="O82" s="283" t="e">
        <f t="shared" si="29"/>
        <v>#REF!</v>
      </c>
      <c r="P82" s="284" t="e">
        <f t="shared" si="30"/>
        <v>#REF!</v>
      </c>
      <c r="Q82" s="285" t="e">
        <f>_xlfn.XLOOKUP("*"&amp;(LEFT(J82,(FIND("-",J82,1)-2)))&amp;"*",#REF!,#REF!, ,2)</f>
        <v>#REF!</v>
      </c>
      <c r="R82" s="286" t="e" cm="1">
        <f t="array" ref="R82">_xlfn.XLOOKUP(Q82,'VA,NVA, MTM Code'!F:F,'VA,NVA, MTM Code'!G:H,0)</f>
        <v>#REF!</v>
      </c>
      <c r="S82" s="287"/>
    </row>
    <row r="83" spans="2:19" ht="27.6" x14ac:dyDescent="0.3">
      <c r="B83" s="276"/>
      <c r="C83" s="277"/>
      <c r="D83" s="278">
        <v>6</v>
      </c>
      <c r="E83" s="254" t="s">
        <v>832</v>
      </c>
      <c r="F83" s="280"/>
      <c r="G83" s="326"/>
      <c r="H83" s="326"/>
      <c r="I83" s="281"/>
      <c r="J83" s="34" t="s">
        <v>871</v>
      </c>
      <c r="K83" s="34" t="e">
        <f>_xlfn.XLOOKUP("*"&amp;(LEFT(J83,(FIND("-",J83,1)-2)))&amp;"*",#REF!,#REF!, ,2)</f>
        <v>#REF!</v>
      </c>
      <c r="L83" s="34">
        <v>1</v>
      </c>
      <c r="M83" s="34">
        <v>1</v>
      </c>
      <c r="N83" s="276" t="e">
        <f>VLOOKUP(K83,'VA,NVA, MTM Code'!B:C,2,0)</f>
        <v>#REF!</v>
      </c>
      <c r="O83" s="283" t="e">
        <f t="shared" si="29"/>
        <v>#REF!</v>
      </c>
      <c r="P83" s="284" t="e">
        <f t="shared" si="30"/>
        <v>#REF!</v>
      </c>
      <c r="Q83" s="285" t="e">
        <f>_xlfn.XLOOKUP("*"&amp;(LEFT(J83,(FIND("-",J83,1)-2)))&amp;"*",#REF!,#REF!, ,2)</f>
        <v>#REF!</v>
      </c>
      <c r="R83" s="286" t="e" cm="1">
        <f t="array" ref="R83">_xlfn.XLOOKUP(Q83,'VA,NVA, MTM Code'!F:F,'VA,NVA, MTM Code'!G:H,0)</f>
        <v>#REF!</v>
      </c>
      <c r="S83" s="287"/>
    </row>
    <row r="84" spans="2:19" ht="27.6" x14ac:dyDescent="0.3">
      <c r="B84" s="276"/>
      <c r="C84" s="277"/>
      <c r="D84" s="278">
        <v>6</v>
      </c>
      <c r="E84" s="254" t="s">
        <v>832</v>
      </c>
      <c r="F84" s="280"/>
      <c r="G84" s="326"/>
      <c r="H84" s="326"/>
      <c r="I84" s="281"/>
      <c r="J84" s="34" t="s">
        <v>824</v>
      </c>
      <c r="K84" s="34" t="e">
        <f>_xlfn.XLOOKUP("*"&amp;(LEFT(J84,(FIND("-",J84,1)-2)))&amp;"*",#REF!,#REF!, ,2)</f>
        <v>#REF!</v>
      </c>
      <c r="L84" s="34">
        <v>2</v>
      </c>
      <c r="M84" s="34">
        <v>1</v>
      </c>
      <c r="N84" s="276" t="e">
        <f>VLOOKUP(K84,'VA,NVA, MTM Code'!B:C,2,0)</f>
        <v>#REF!</v>
      </c>
      <c r="O84" s="283" t="e">
        <f t="shared" si="29"/>
        <v>#REF!</v>
      </c>
      <c r="P84" s="284" t="e">
        <f t="shared" si="30"/>
        <v>#REF!</v>
      </c>
      <c r="Q84" s="285" t="e">
        <f>_xlfn.XLOOKUP("*"&amp;(LEFT(J84,(FIND("-",J84,1)-2)))&amp;"*",#REF!,#REF!, ,2)</f>
        <v>#REF!</v>
      </c>
      <c r="R84" s="286" t="e" cm="1">
        <f t="array" ref="R84">_xlfn.XLOOKUP(Q84,'VA,NVA, MTM Code'!F:F,'VA,NVA, MTM Code'!G:H,0)</f>
        <v>#REF!</v>
      </c>
      <c r="S84" s="287"/>
    </row>
    <row r="85" spans="2:19" ht="27.6" x14ac:dyDescent="0.3">
      <c r="B85" s="276"/>
      <c r="C85" s="277"/>
      <c r="D85" s="278">
        <v>6</v>
      </c>
      <c r="E85" s="254" t="s">
        <v>832</v>
      </c>
      <c r="F85" s="280"/>
      <c r="G85" s="326"/>
      <c r="H85" s="326"/>
      <c r="I85" s="281"/>
      <c r="J85" s="34" t="s">
        <v>819</v>
      </c>
      <c r="K85" s="34" t="e">
        <f>_xlfn.XLOOKUP("*"&amp;(LEFT(J85,(FIND("-",J85,1)-2)))&amp;"*",#REF!,#REF!, ,2)</f>
        <v>#REF!</v>
      </c>
      <c r="L85" s="34">
        <v>1</v>
      </c>
      <c r="M85" s="34">
        <v>8</v>
      </c>
      <c r="N85" s="276" t="e">
        <f>VLOOKUP(K85,'VA,NVA, MTM Code'!B:C,2,0)</f>
        <v>#REF!</v>
      </c>
      <c r="O85" s="283" t="e">
        <f t="shared" si="29"/>
        <v>#REF!</v>
      </c>
      <c r="P85" s="284" t="e">
        <f t="shared" si="30"/>
        <v>#REF!</v>
      </c>
      <c r="Q85" s="285" t="e">
        <f>_xlfn.XLOOKUP("*"&amp;(LEFT(J85,(FIND("-",J85,1)-2)))&amp;"*",#REF!,#REF!, ,2)</f>
        <v>#REF!</v>
      </c>
      <c r="R85" s="286" t="e" cm="1">
        <f t="array" ref="R85">_xlfn.XLOOKUP(Q85,'VA,NVA, MTM Code'!F:F,'VA,NVA, MTM Code'!G:H,0)</f>
        <v>#REF!</v>
      </c>
      <c r="S85" s="287"/>
    </row>
    <row r="86" spans="2:19" ht="27.6" x14ac:dyDescent="0.3">
      <c r="B86" s="276"/>
      <c r="C86" s="277"/>
      <c r="D86" s="278">
        <v>6</v>
      </c>
      <c r="E86" s="254" t="s">
        <v>832</v>
      </c>
      <c r="F86" s="280"/>
      <c r="G86" s="326"/>
      <c r="H86" s="326"/>
      <c r="I86" s="281"/>
      <c r="J86" s="34" t="s">
        <v>870</v>
      </c>
      <c r="K86" s="34" t="e">
        <f>_xlfn.XLOOKUP("*"&amp;(LEFT(J86,(FIND("-",J86,1)-2)))&amp;"*",#REF!,#REF!, ,2)</f>
        <v>#REF!</v>
      </c>
      <c r="L86" s="34">
        <v>1</v>
      </c>
      <c r="M86" s="34">
        <v>1</v>
      </c>
      <c r="N86" s="276" t="e">
        <f>VLOOKUP(K86,'VA,NVA, MTM Code'!B:C,2,0)</f>
        <v>#REF!</v>
      </c>
      <c r="O86" s="283" t="e">
        <f t="shared" si="29"/>
        <v>#REF!</v>
      </c>
      <c r="P86" s="284" t="e">
        <f t="shared" si="30"/>
        <v>#REF!</v>
      </c>
      <c r="Q86" s="285" t="e">
        <f>_xlfn.XLOOKUP("*"&amp;(LEFT(J86,(FIND("-",J86,1)-2)))&amp;"*",#REF!,#REF!, ,2)</f>
        <v>#REF!</v>
      </c>
      <c r="R86" s="286" t="e" cm="1">
        <f t="array" ref="R86">_xlfn.XLOOKUP(Q86,'VA,NVA, MTM Code'!F:F,'VA,NVA, MTM Code'!G:H,0)</f>
        <v>#REF!</v>
      </c>
      <c r="S86" s="287"/>
    </row>
    <row r="87" spans="2:19" ht="27.6" x14ac:dyDescent="0.3">
      <c r="B87" s="276"/>
      <c r="C87" s="277"/>
      <c r="D87" s="278">
        <v>6</v>
      </c>
      <c r="E87" s="254" t="s">
        <v>832</v>
      </c>
      <c r="F87" s="280"/>
      <c r="G87" s="326"/>
      <c r="H87" s="326"/>
      <c r="I87" s="281"/>
      <c r="J87" s="34" t="s">
        <v>868</v>
      </c>
      <c r="K87" s="34" t="e">
        <f>_xlfn.XLOOKUP("*"&amp;(LEFT(J87,(FIND("-",J87,1)-2)))&amp;"*",#REF!,#REF!, ,2)</f>
        <v>#REF!</v>
      </c>
      <c r="L87" s="34">
        <v>1</v>
      </c>
      <c r="M87" s="34">
        <v>1</v>
      </c>
      <c r="N87" s="276" t="e">
        <f>VLOOKUP(K87,'VA,NVA, MTM Code'!B:C,2,0)</f>
        <v>#REF!</v>
      </c>
      <c r="O87" s="283" t="e">
        <f t="shared" si="29"/>
        <v>#REF!</v>
      </c>
      <c r="P87" s="284" t="e">
        <f t="shared" si="30"/>
        <v>#REF!</v>
      </c>
      <c r="Q87" s="285" t="e">
        <f>_xlfn.XLOOKUP("*"&amp;(LEFT(J87,(FIND("-",J87,1)-2)))&amp;"*",#REF!,#REF!, ,2)</f>
        <v>#REF!</v>
      </c>
      <c r="R87" s="286" t="e" cm="1">
        <f t="array" ref="R87">_xlfn.XLOOKUP(Q87,'VA,NVA, MTM Code'!F:F,'VA,NVA, MTM Code'!G:H,0)</f>
        <v>#REF!</v>
      </c>
      <c r="S87" s="287"/>
    </row>
    <row r="88" spans="2:19" ht="27.6" x14ac:dyDescent="0.3">
      <c r="B88" s="276"/>
      <c r="C88" s="277"/>
      <c r="D88" s="278">
        <v>6</v>
      </c>
      <c r="E88" s="254" t="s">
        <v>832</v>
      </c>
      <c r="F88" s="280"/>
      <c r="G88" s="326"/>
      <c r="H88" s="326"/>
      <c r="I88" s="281"/>
      <c r="J88" s="34" t="s">
        <v>869</v>
      </c>
      <c r="K88" s="34" t="e">
        <f>_xlfn.XLOOKUP("*"&amp;(LEFT(J88,(FIND("-",J88,1)-2)))&amp;"*",#REF!,#REF!, ,2)</f>
        <v>#REF!</v>
      </c>
      <c r="L88" s="34">
        <v>1</v>
      </c>
      <c r="M88" s="34">
        <v>1</v>
      </c>
      <c r="N88" s="276" t="e">
        <f>VLOOKUP(K88,'VA,NVA, MTM Code'!B:C,2,0)</f>
        <v>#REF!</v>
      </c>
      <c r="O88" s="283" t="e">
        <f t="shared" si="29"/>
        <v>#REF!</v>
      </c>
      <c r="P88" s="284" t="e">
        <f t="shared" si="30"/>
        <v>#REF!</v>
      </c>
      <c r="Q88" s="285" t="e">
        <f>_xlfn.XLOOKUP("*"&amp;(LEFT(J88,(FIND("-",J88,1)-2)))&amp;"*",#REF!,#REF!, ,2)</f>
        <v>#REF!</v>
      </c>
      <c r="R88" s="286" t="e" cm="1">
        <f t="array" ref="R88">_xlfn.XLOOKUP(Q88,'VA,NVA, MTM Code'!F:F,'VA,NVA, MTM Code'!G:H,0)</f>
        <v>#REF!</v>
      </c>
      <c r="S88" s="287"/>
    </row>
    <row r="89" spans="2:19" ht="27.6" x14ac:dyDescent="0.3">
      <c r="B89" s="276"/>
      <c r="C89" s="277"/>
      <c r="D89" s="278">
        <v>6</v>
      </c>
      <c r="E89" s="254" t="s">
        <v>832</v>
      </c>
      <c r="F89" s="280"/>
      <c r="G89" s="326"/>
      <c r="H89" s="326"/>
      <c r="I89" s="281"/>
      <c r="J89" s="34" t="s">
        <v>795</v>
      </c>
      <c r="K89" s="34" t="e">
        <f>_xlfn.XLOOKUP("*"&amp;(LEFT(J89,(FIND("-",J89,1)-2)))&amp;"*",#REF!,#REF!, ,2)</f>
        <v>#REF!</v>
      </c>
      <c r="L89" s="34">
        <v>1</v>
      </c>
      <c r="M89" s="34">
        <v>1</v>
      </c>
      <c r="N89" s="276" t="e">
        <f>VLOOKUP(K89,'VA,NVA, MTM Code'!B:C,2,0)</f>
        <v>#REF!</v>
      </c>
      <c r="O89" s="283" t="e">
        <f t="shared" ref="O89:O94" si="33">L89*M89*N89</f>
        <v>#REF!</v>
      </c>
      <c r="P89" s="284" t="e">
        <f t="shared" ref="P89:P94" si="34">O89*0.036</f>
        <v>#REF!</v>
      </c>
      <c r="Q89" s="285" t="e">
        <f>_xlfn.XLOOKUP("*"&amp;(LEFT(J89,(FIND("-",J89,1)-2)))&amp;"*",#REF!,#REF!, ,2)</f>
        <v>#REF!</v>
      </c>
      <c r="R89" s="286" t="e" cm="1">
        <f t="array" ref="R89">_xlfn.XLOOKUP(Q89,'VA,NVA, MTM Code'!F:F,'VA,NVA, MTM Code'!G:H,0)</f>
        <v>#REF!</v>
      </c>
      <c r="S89" s="287"/>
    </row>
    <row r="90" spans="2:19" ht="27.6" x14ac:dyDescent="0.3">
      <c r="B90" s="276"/>
      <c r="C90" s="277"/>
      <c r="D90" s="278">
        <v>6</v>
      </c>
      <c r="E90" s="254" t="s">
        <v>832</v>
      </c>
      <c r="F90" s="280"/>
      <c r="G90" s="326"/>
      <c r="H90" s="326"/>
      <c r="I90" s="281"/>
      <c r="J90" s="34" t="s">
        <v>818</v>
      </c>
      <c r="K90" s="34" t="e">
        <f>_xlfn.XLOOKUP("*"&amp;(LEFT(J90,(FIND("-",J90,1)-2)))&amp;"*",#REF!,#REF!, ,2)</f>
        <v>#REF!</v>
      </c>
      <c r="L90" s="34">
        <v>1</v>
      </c>
      <c r="M90" s="34">
        <v>12</v>
      </c>
      <c r="N90" s="276" t="e">
        <f>VLOOKUP(K90,'VA,NVA, MTM Code'!B:C,2,0)</f>
        <v>#REF!</v>
      </c>
      <c r="O90" s="283" t="e">
        <f t="shared" si="33"/>
        <v>#REF!</v>
      </c>
      <c r="P90" s="284" t="e">
        <f t="shared" si="34"/>
        <v>#REF!</v>
      </c>
      <c r="Q90" s="285" t="e">
        <f>_xlfn.XLOOKUP("*"&amp;(LEFT(J90,(FIND("-",J90,1)-2)))&amp;"*",#REF!,#REF!, ,2)</f>
        <v>#REF!</v>
      </c>
      <c r="R90" s="286" t="e" cm="1">
        <f t="array" ref="R90">_xlfn.XLOOKUP(Q90,'VA,NVA, MTM Code'!F:F,'VA,NVA, MTM Code'!G:H,0)</f>
        <v>#REF!</v>
      </c>
      <c r="S90" s="287"/>
    </row>
    <row r="91" spans="2:19" ht="27.6" x14ac:dyDescent="0.3">
      <c r="B91" s="276"/>
      <c r="C91" s="277"/>
      <c r="D91" s="278">
        <v>6</v>
      </c>
      <c r="E91" s="254" t="s">
        <v>832</v>
      </c>
      <c r="F91" s="280"/>
      <c r="G91" s="326"/>
      <c r="H91" s="326"/>
      <c r="I91" s="281"/>
      <c r="J91" s="34" t="s">
        <v>805</v>
      </c>
      <c r="K91" s="34" t="e">
        <f>_xlfn.XLOOKUP("*"&amp;(LEFT(J91,(FIND("-",J91,1)-2)))&amp;"*",#REF!,#REF!, ,2)</f>
        <v>#REF!</v>
      </c>
      <c r="L91" s="34">
        <v>1</v>
      </c>
      <c r="M91" s="34">
        <v>1</v>
      </c>
      <c r="N91" s="276" t="e">
        <f>VLOOKUP(K91,'VA,NVA, MTM Code'!B:C,2,0)</f>
        <v>#REF!</v>
      </c>
      <c r="O91" s="283" t="e">
        <f t="shared" si="33"/>
        <v>#REF!</v>
      </c>
      <c r="P91" s="284" t="e">
        <f t="shared" si="34"/>
        <v>#REF!</v>
      </c>
      <c r="Q91" s="285" t="e">
        <f>_xlfn.XLOOKUP("*"&amp;(LEFT(J91,(FIND("-",J91,1)-2)))&amp;"*",#REF!,#REF!, ,2)</f>
        <v>#REF!</v>
      </c>
      <c r="R91" s="286" t="e" cm="1">
        <f t="array" ref="R91">_xlfn.XLOOKUP(Q91,'VA,NVA, MTM Code'!F:F,'VA,NVA, MTM Code'!G:H,0)</f>
        <v>#REF!</v>
      </c>
      <c r="S91" s="287"/>
    </row>
    <row r="92" spans="2:19" ht="27.6" x14ac:dyDescent="0.3">
      <c r="B92" s="276"/>
      <c r="C92" s="277"/>
      <c r="D92" s="278">
        <v>6</v>
      </c>
      <c r="E92" s="254" t="s">
        <v>832</v>
      </c>
      <c r="F92" s="280"/>
      <c r="G92" s="326"/>
      <c r="H92" s="326"/>
      <c r="I92" s="281"/>
      <c r="J92" s="34" t="s">
        <v>819</v>
      </c>
      <c r="K92" s="34" t="e">
        <f>_xlfn.XLOOKUP("*"&amp;(LEFT(J92,(FIND("-",J92,1)-2)))&amp;"*",#REF!,#REF!, ,2)</f>
        <v>#REF!</v>
      </c>
      <c r="L92" s="34">
        <v>1</v>
      </c>
      <c r="M92" s="34">
        <v>4</v>
      </c>
      <c r="N92" s="276" t="e">
        <f>VLOOKUP(K92,'VA,NVA, MTM Code'!B:C,2,0)</f>
        <v>#REF!</v>
      </c>
      <c r="O92" s="283" t="e">
        <f t="shared" si="33"/>
        <v>#REF!</v>
      </c>
      <c r="P92" s="284" t="e">
        <f t="shared" si="34"/>
        <v>#REF!</v>
      </c>
      <c r="Q92" s="285" t="e">
        <f>_xlfn.XLOOKUP("*"&amp;(LEFT(J92,(FIND("-",J92,1)-2)))&amp;"*",#REF!,#REF!, ,2)</f>
        <v>#REF!</v>
      </c>
      <c r="R92" s="286" t="e" cm="1">
        <f t="array" ref="R92">_xlfn.XLOOKUP(Q92,'VA,NVA, MTM Code'!F:F,'VA,NVA, MTM Code'!G:H,0)</f>
        <v>#REF!</v>
      </c>
      <c r="S92" s="287"/>
    </row>
    <row r="93" spans="2:19" ht="27.6" x14ac:dyDescent="0.3">
      <c r="B93" s="276"/>
      <c r="C93" s="277"/>
      <c r="D93" s="278">
        <v>6</v>
      </c>
      <c r="E93" s="254" t="s">
        <v>832</v>
      </c>
      <c r="F93" s="280"/>
      <c r="G93" s="326"/>
      <c r="H93" s="326"/>
      <c r="I93" s="281"/>
      <c r="J93" s="34" t="s">
        <v>872</v>
      </c>
      <c r="K93" s="34" t="e">
        <f>_xlfn.XLOOKUP("*"&amp;(LEFT(J93,(FIND("-",J93,1)-2)))&amp;"*",#REF!,#REF!, ,2)</f>
        <v>#REF!</v>
      </c>
      <c r="L93" s="34">
        <v>1</v>
      </c>
      <c r="M93" s="34">
        <v>1</v>
      </c>
      <c r="N93" s="276" t="e">
        <f>VLOOKUP(K93,'VA,NVA, MTM Code'!B:C,2,0)</f>
        <v>#REF!</v>
      </c>
      <c r="O93" s="283" t="e">
        <f t="shared" si="33"/>
        <v>#REF!</v>
      </c>
      <c r="P93" s="284" t="e">
        <f t="shared" si="34"/>
        <v>#REF!</v>
      </c>
      <c r="Q93" s="285">
        <v>13</v>
      </c>
      <c r="R93" s="286" t="str" cm="1">
        <f t="array" ref="R93:S93">_xlfn.XLOOKUP(Q93,'VA,NVA, MTM Code'!F:F,'VA,NVA, MTM Code'!G:H,0)</f>
        <v>NVA</v>
      </c>
      <c r="S93" s="287" t="str">
        <v>PICKING UP / PUT DOWN PART</v>
      </c>
    </row>
    <row r="94" spans="2:19" ht="27.6" x14ac:dyDescent="0.3">
      <c r="B94" s="276"/>
      <c r="C94" s="277"/>
      <c r="D94" s="278">
        <v>6</v>
      </c>
      <c r="E94" s="254" t="s">
        <v>832</v>
      </c>
      <c r="F94" s="280"/>
      <c r="G94" s="326"/>
      <c r="H94" s="326"/>
      <c r="I94" s="281"/>
      <c r="J94" s="34" t="s">
        <v>818</v>
      </c>
      <c r="K94" s="34" t="e">
        <f>_xlfn.XLOOKUP("*"&amp;(LEFT(J94,(FIND("-",J94,1)-2)))&amp;"*",#REF!,#REF!, ,2)</f>
        <v>#REF!</v>
      </c>
      <c r="L94" s="34">
        <v>1</v>
      </c>
      <c r="M94" s="34">
        <v>6</v>
      </c>
      <c r="N94" s="276" t="e">
        <f>VLOOKUP(K94,'VA,NVA, MTM Code'!B:C,2,0)</f>
        <v>#REF!</v>
      </c>
      <c r="O94" s="283" t="e">
        <f t="shared" si="33"/>
        <v>#REF!</v>
      </c>
      <c r="P94" s="284" t="e">
        <f t="shared" si="34"/>
        <v>#REF!</v>
      </c>
      <c r="Q94" s="285">
        <v>13</v>
      </c>
      <c r="R94" s="286" t="str" cm="1">
        <f t="array" ref="R94:S94">_xlfn.XLOOKUP(Q94,'VA,NVA, MTM Code'!F:F,'VA,NVA, MTM Code'!G:H,0)</f>
        <v>NVA</v>
      </c>
      <c r="S94" s="287" t="str">
        <v>PICKING UP / PUT DOWN PART</v>
      </c>
    </row>
    <row r="95" spans="2:19" ht="27.6" x14ac:dyDescent="0.3">
      <c r="B95" s="276"/>
      <c r="C95" s="277"/>
      <c r="D95" s="278">
        <v>6</v>
      </c>
      <c r="E95" s="254" t="s">
        <v>832</v>
      </c>
      <c r="F95" s="280"/>
      <c r="G95" s="326"/>
      <c r="H95" s="326"/>
      <c r="I95" s="281"/>
      <c r="J95" s="34" t="s">
        <v>781</v>
      </c>
      <c r="K95" s="34" t="e">
        <f>_xlfn.XLOOKUP("*"&amp;(LEFT(J95,(FIND("-",J95,1)-2)))&amp;"*",#REF!,#REF!, ,2)</f>
        <v>#REF!</v>
      </c>
      <c r="L95" s="34">
        <v>1</v>
      </c>
      <c r="M95" s="34">
        <v>1</v>
      </c>
      <c r="N95" s="276" t="e">
        <f>VLOOKUP(K95,'VA,NVA, MTM Code'!B:C,2,0)</f>
        <v>#REF!</v>
      </c>
      <c r="O95" s="283" t="e">
        <f t="shared" ref="O95" si="35">L95*M95*N95</f>
        <v>#REF!</v>
      </c>
      <c r="P95" s="284" t="e">
        <f t="shared" ref="P95" si="36">O95*0.036</f>
        <v>#REF!</v>
      </c>
      <c r="Q95" s="285">
        <v>13</v>
      </c>
      <c r="R95" s="286" t="str" cm="1">
        <f t="array" ref="R95:S95">_xlfn.XLOOKUP(Q95,'VA,NVA, MTM Code'!F:F,'VA,NVA, MTM Code'!G:H,0)</f>
        <v>NVA</v>
      </c>
      <c r="S95" s="287" t="str">
        <v>PICKING UP / PUT DOWN PART</v>
      </c>
    </row>
    <row r="96" spans="2:19" ht="27.6" x14ac:dyDescent="0.3">
      <c r="B96" s="276"/>
      <c r="C96" s="277"/>
      <c r="D96" s="278">
        <v>6</v>
      </c>
      <c r="E96" s="254" t="s">
        <v>832</v>
      </c>
      <c r="F96" s="280"/>
      <c r="G96" s="326"/>
      <c r="H96" s="326"/>
      <c r="I96" s="281"/>
      <c r="J96" s="34" t="s">
        <v>873</v>
      </c>
      <c r="K96" s="34" t="s">
        <v>69</v>
      </c>
      <c r="L96" s="34">
        <v>1</v>
      </c>
      <c r="M96" s="34">
        <v>1</v>
      </c>
      <c r="N96" s="276">
        <f>VLOOKUP(K96,'VA,NVA, MTM Code'!B:C,2,0)</f>
        <v>160</v>
      </c>
      <c r="O96" s="283">
        <f t="shared" ref="O96:O102" si="37">L96*M96*N96</f>
        <v>160</v>
      </c>
      <c r="P96" s="284">
        <f t="shared" ref="P96:P102" si="38">O96*0.036</f>
        <v>5.76</v>
      </c>
      <c r="Q96" s="285" t="e">
        <f>_xlfn.XLOOKUP("*"&amp;(LEFT(J96,(FIND("-",J96,1)-2)))&amp;"*",#REF!,#REF!, ,2)</f>
        <v>#REF!</v>
      </c>
      <c r="R96" s="286" t="e" cm="1">
        <f t="array" ref="R96">_xlfn.XLOOKUP(Q96,'VA,NVA, MTM Code'!F:F,'VA,NVA, MTM Code'!G:H,0)</f>
        <v>#REF!</v>
      </c>
      <c r="S96" s="287"/>
    </row>
    <row r="97" spans="2:19" ht="27.6" x14ac:dyDescent="0.3">
      <c r="B97" s="276"/>
      <c r="C97" s="277"/>
      <c r="D97" s="278">
        <v>6</v>
      </c>
      <c r="E97" s="254" t="s">
        <v>832</v>
      </c>
      <c r="F97" s="280"/>
      <c r="G97" s="326"/>
      <c r="H97" s="326"/>
      <c r="I97" s="281"/>
      <c r="J97" s="34" t="s">
        <v>790</v>
      </c>
      <c r="K97" s="34" t="e">
        <f>_xlfn.XLOOKUP("*"&amp;(LEFT(J97,(FIND("-",J97,1)-2)))&amp;"*",#REF!,#REF!, ,2)</f>
        <v>#REF!</v>
      </c>
      <c r="L97" s="34">
        <v>1</v>
      </c>
      <c r="M97" s="34">
        <v>1</v>
      </c>
      <c r="N97" s="276" t="e">
        <f>VLOOKUP(K97,'VA,NVA, MTM Code'!B:C,2,0)</f>
        <v>#REF!</v>
      </c>
      <c r="O97" s="283" t="e">
        <f t="shared" si="37"/>
        <v>#REF!</v>
      </c>
      <c r="P97" s="284" t="e">
        <f t="shared" si="38"/>
        <v>#REF!</v>
      </c>
      <c r="Q97" s="285" t="e">
        <f>_xlfn.XLOOKUP("*"&amp;(LEFT(J97,(FIND("-",J97,1)-2)))&amp;"*",#REF!,#REF!, ,2)</f>
        <v>#REF!</v>
      </c>
      <c r="R97" s="286" t="e" cm="1">
        <f t="array" ref="R97">_xlfn.XLOOKUP(Q97,'VA,NVA, MTM Code'!F:F,'VA,NVA, MTM Code'!G:H,0)</f>
        <v>#REF!</v>
      </c>
      <c r="S97" s="287"/>
    </row>
    <row r="98" spans="2:19" ht="27.6" x14ac:dyDescent="0.3">
      <c r="B98" s="276"/>
      <c r="C98" s="277"/>
      <c r="D98" s="278">
        <v>6</v>
      </c>
      <c r="E98" s="254" t="s">
        <v>832</v>
      </c>
      <c r="F98" s="280"/>
      <c r="G98" s="326"/>
      <c r="H98" s="326"/>
      <c r="I98" s="281"/>
      <c r="J98" s="34" t="s">
        <v>798</v>
      </c>
      <c r="K98" s="34" t="e">
        <f>_xlfn.XLOOKUP("*"&amp;(LEFT(J98,(FIND("-",J98,1)-2)))&amp;"*",#REF!,#REF!, ,2)</f>
        <v>#REF!</v>
      </c>
      <c r="L98" s="34">
        <v>1</v>
      </c>
      <c r="M98" s="34">
        <v>1</v>
      </c>
      <c r="N98" s="276" t="e">
        <f>VLOOKUP(K98,'VA,NVA, MTM Code'!B:C,2,0)</f>
        <v>#REF!</v>
      </c>
      <c r="O98" s="283" t="e">
        <f t="shared" si="37"/>
        <v>#REF!</v>
      </c>
      <c r="P98" s="284" t="e">
        <f t="shared" si="38"/>
        <v>#REF!</v>
      </c>
      <c r="Q98" s="285" t="e">
        <f>_xlfn.XLOOKUP("*"&amp;(LEFT(J98,(FIND("-",J98,1)-2)))&amp;"*",#REF!,#REF!, ,2)</f>
        <v>#REF!</v>
      </c>
      <c r="R98" s="286" t="e" cm="1">
        <f t="array" ref="R98">_xlfn.XLOOKUP(Q98,'VA,NVA, MTM Code'!F:F,'VA,NVA, MTM Code'!G:H,0)</f>
        <v>#REF!</v>
      </c>
      <c r="S98" s="287"/>
    </row>
    <row r="99" spans="2:19" ht="27.6" x14ac:dyDescent="0.3">
      <c r="B99" s="276"/>
      <c r="C99" s="277"/>
      <c r="D99" s="278">
        <v>6</v>
      </c>
      <c r="E99" s="254" t="s">
        <v>832</v>
      </c>
      <c r="F99" s="280"/>
      <c r="G99" s="326"/>
      <c r="H99" s="326"/>
      <c r="I99" s="281"/>
      <c r="J99" s="34" t="s">
        <v>809</v>
      </c>
      <c r="K99" s="34" t="e">
        <f>_xlfn.XLOOKUP("*"&amp;(LEFT(J99,(FIND("-",J99,1)-2)))&amp;"*",#REF!,#REF!, ,2)</f>
        <v>#REF!</v>
      </c>
      <c r="L99" s="34">
        <v>2</v>
      </c>
      <c r="M99" s="34">
        <v>1</v>
      </c>
      <c r="N99" s="276" t="e">
        <f>VLOOKUP(K99,'VA,NVA, MTM Code'!B:C,2,0)</f>
        <v>#REF!</v>
      </c>
      <c r="O99" s="283" t="e">
        <f t="shared" si="37"/>
        <v>#REF!</v>
      </c>
      <c r="P99" s="284" t="e">
        <f t="shared" si="38"/>
        <v>#REF!</v>
      </c>
      <c r="Q99" s="285" t="e">
        <f>_xlfn.XLOOKUP("*"&amp;(LEFT(J99,(FIND("-",J99,1)-2)))&amp;"*",#REF!,#REF!, ,2)</f>
        <v>#REF!</v>
      </c>
      <c r="R99" s="286" t="e" cm="1">
        <f t="array" ref="R99">_xlfn.XLOOKUP(Q99,'VA,NVA, MTM Code'!F:F,'VA,NVA, MTM Code'!G:H,0)</f>
        <v>#REF!</v>
      </c>
      <c r="S99" s="287"/>
    </row>
    <row r="100" spans="2:19" ht="27.6" x14ac:dyDescent="0.3">
      <c r="B100" s="276"/>
      <c r="C100" s="277"/>
      <c r="D100" s="278">
        <v>6</v>
      </c>
      <c r="E100" s="254" t="s">
        <v>832</v>
      </c>
      <c r="F100" s="280"/>
      <c r="G100" s="326"/>
      <c r="H100" s="326"/>
      <c r="I100" s="281"/>
      <c r="J100" s="34" t="s">
        <v>810</v>
      </c>
      <c r="K100" s="34" t="e">
        <f>_xlfn.XLOOKUP("*"&amp;(LEFT(J100,(FIND("-",J100,1)-2)))&amp;"*",#REF!,#REF!, ,2)</f>
        <v>#REF!</v>
      </c>
      <c r="L100" s="34">
        <v>2</v>
      </c>
      <c r="M100" s="34">
        <v>5</v>
      </c>
      <c r="N100" s="276" t="e">
        <f>VLOOKUP(K100,'VA,NVA, MTM Code'!B:C,2,0)</f>
        <v>#REF!</v>
      </c>
      <c r="O100" s="283" t="e">
        <f t="shared" si="37"/>
        <v>#REF!</v>
      </c>
      <c r="P100" s="284" t="e">
        <f t="shared" si="38"/>
        <v>#REF!</v>
      </c>
      <c r="Q100" s="285" t="e">
        <f>_xlfn.XLOOKUP("*"&amp;(LEFT(J100,(FIND("-",J100,1)-2)))&amp;"*",#REF!,#REF!, ,2)</f>
        <v>#REF!</v>
      </c>
      <c r="R100" s="286" t="e" cm="1">
        <f t="array" ref="R100">_xlfn.XLOOKUP(Q100,'VA,NVA, MTM Code'!F:F,'VA,NVA, MTM Code'!G:H,0)</f>
        <v>#REF!</v>
      </c>
      <c r="S100" s="287"/>
    </row>
    <row r="101" spans="2:19" ht="27.6" x14ac:dyDescent="0.3">
      <c r="B101" s="276"/>
      <c r="C101" s="277"/>
      <c r="D101" s="278">
        <v>6</v>
      </c>
      <c r="E101" s="254" t="s">
        <v>832</v>
      </c>
      <c r="F101" s="280"/>
      <c r="G101" s="326"/>
      <c r="H101" s="326"/>
      <c r="I101" s="281"/>
      <c r="J101" s="34" t="s">
        <v>800</v>
      </c>
      <c r="K101" s="34" t="e">
        <f>_xlfn.XLOOKUP("*"&amp;(LEFT(J101,(FIND("-",J101,1)-2)))&amp;"*",#REF!,#REF!, ,2)</f>
        <v>#REF!</v>
      </c>
      <c r="L101" s="34">
        <v>1</v>
      </c>
      <c r="M101" s="34">
        <v>1</v>
      </c>
      <c r="N101" s="276" t="e">
        <f>VLOOKUP(K101,'VA,NVA, MTM Code'!B:C,2,0)</f>
        <v>#REF!</v>
      </c>
      <c r="O101" s="283" t="e">
        <f t="shared" si="37"/>
        <v>#REF!</v>
      </c>
      <c r="P101" s="284" t="e">
        <f t="shared" si="38"/>
        <v>#REF!</v>
      </c>
      <c r="Q101" s="285" t="e">
        <f>_xlfn.XLOOKUP("*"&amp;(LEFT(J101,(FIND("-",J101,1)-2)))&amp;"*",#REF!,#REF!, ,2)</f>
        <v>#REF!</v>
      </c>
      <c r="R101" s="286" t="e" cm="1">
        <f t="array" ref="R101">_xlfn.XLOOKUP(Q101,'VA,NVA, MTM Code'!F:F,'VA,NVA, MTM Code'!G:H,0)</f>
        <v>#REF!</v>
      </c>
      <c r="S101" s="287"/>
    </row>
    <row r="102" spans="2:19" ht="27.6" x14ac:dyDescent="0.3">
      <c r="B102" s="276"/>
      <c r="C102" s="277"/>
      <c r="D102" s="278">
        <v>6</v>
      </c>
      <c r="E102" s="254" t="s">
        <v>832</v>
      </c>
      <c r="F102" s="280"/>
      <c r="G102" s="326"/>
      <c r="H102" s="326"/>
      <c r="I102" s="281"/>
      <c r="J102" s="34" t="s">
        <v>809</v>
      </c>
      <c r="K102" s="34" t="e">
        <f>_xlfn.XLOOKUP("*"&amp;(LEFT(J102,(FIND("-",J102,1)-2)))&amp;"*",#REF!,#REF!, ,2)</f>
        <v>#REF!</v>
      </c>
      <c r="L102" s="34">
        <v>1</v>
      </c>
      <c r="M102" s="34">
        <v>1</v>
      </c>
      <c r="N102" s="276" t="e">
        <f>VLOOKUP(K102,'VA,NVA, MTM Code'!B:C,2,0)</f>
        <v>#REF!</v>
      </c>
      <c r="O102" s="283" t="e">
        <f t="shared" si="37"/>
        <v>#REF!</v>
      </c>
      <c r="P102" s="284" t="e">
        <f t="shared" si="38"/>
        <v>#REF!</v>
      </c>
      <c r="Q102" s="285" t="e">
        <f>_xlfn.XLOOKUP("*"&amp;(LEFT(J102,(FIND("-",J102,1)-2)))&amp;"*",#REF!,#REF!, ,2)</f>
        <v>#REF!</v>
      </c>
      <c r="R102" s="286" t="e" cm="1">
        <f t="array" ref="R102">_xlfn.XLOOKUP(Q102,'VA,NVA, MTM Code'!F:F,'VA,NVA, MTM Code'!G:H,0)</f>
        <v>#REF!</v>
      </c>
      <c r="S102" s="287"/>
    </row>
    <row r="103" spans="2:19" ht="27.6" x14ac:dyDescent="0.3">
      <c r="B103" s="276"/>
      <c r="C103" s="277"/>
      <c r="D103" s="278">
        <v>6</v>
      </c>
      <c r="E103" s="254" t="s">
        <v>832</v>
      </c>
      <c r="F103" s="280"/>
      <c r="G103" s="326"/>
      <c r="H103" s="326"/>
      <c r="I103" s="281"/>
      <c r="J103" s="34" t="s">
        <v>799</v>
      </c>
      <c r="K103" s="34" t="e">
        <f>_xlfn.XLOOKUP("*"&amp;(LEFT(J103,(FIND("-",J103,1)-2)))&amp;"*",#REF!,#REF!, ,2)</f>
        <v>#REF!</v>
      </c>
      <c r="L103" s="34">
        <v>1</v>
      </c>
      <c r="M103" s="34">
        <v>1</v>
      </c>
      <c r="N103" s="276" t="e">
        <f>VLOOKUP(K103,'VA,NVA, MTM Code'!B:C,2,0)</f>
        <v>#REF!</v>
      </c>
      <c r="O103" s="283" t="e">
        <f t="shared" ref="O103:O109" si="39">L103*M103*N103</f>
        <v>#REF!</v>
      </c>
      <c r="P103" s="284" t="e">
        <f t="shared" ref="P103:P109" si="40">O103*0.036</f>
        <v>#REF!</v>
      </c>
      <c r="Q103" s="285" t="e">
        <f>_xlfn.XLOOKUP("*"&amp;(LEFT(J103,(FIND("-",J103,1)-2)))&amp;"*",#REF!,#REF!, ,2)</f>
        <v>#REF!</v>
      </c>
      <c r="R103" s="286" t="e" cm="1">
        <f t="array" ref="R103">_xlfn.XLOOKUP(Q103,'VA,NVA, MTM Code'!F:F,'VA,NVA, MTM Code'!G:H,0)</f>
        <v>#REF!</v>
      </c>
      <c r="S103" s="287"/>
    </row>
    <row r="104" spans="2:19" ht="27.6" x14ac:dyDescent="0.3">
      <c r="B104" s="276"/>
      <c r="C104" s="277"/>
      <c r="D104" s="278">
        <v>6</v>
      </c>
      <c r="E104" s="254" t="s">
        <v>832</v>
      </c>
      <c r="F104" s="280"/>
      <c r="G104" s="326"/>
      <c r="H104" s="326"/>
      <c r="I104" s="281"/>
      <c r="J104" s="34" t="s">
        <v>824</v>
      </c>
      <c r="K104" s="34" t="e">
        <f>_xlfn.XLOOKUP("*"&amp;(LEFT(J104,(FIND("-",J104,1)-2)))&amp;"*",#REF!,#REF!, ,2)</f>
        <v>#REF!</v>
      </c>
      <c r="L104" s="34">
        <v>2</v>
      </c>
      <c r="M104" s="34">
        <v>1</v>
      </c>
      <c r="N104" s="276" t="e">
        <f>VLOOKUP(K104,'VA,NVA, MTM Code'!B:C,2,0)</f>
        <v>#REF!</v>
      </c>
      <c r="O104" s="283" t="e">
        <f t="shared" si="39"/>
        <v>#REF!</v>
      </c>
      <c r="P104" s="284" t="e">
        <f t="shared" si="40"/>
        <v>#REF!</v>
      </c>
      <c r="Q104" s="285" t="e">
        <f>_xlfn.XLOOKUP("*"&amp;(LEFT(J104,(FIND("-",J104,1)-2)))&amp;"*",#REF!,#REF!, ,2)</f>
        <v>#REF!</v>
      </c>
      <c r="R104" s="286" t="e" cm="1">
        <f t="array" ref="R104">_xlfn.XLOOKUP(Q104,'VA,NVA, MTM Code'!F:F,'VA,NVA, MTM Code'!G:H,0)</f>
        <v>#REF!</v>
      </c>
      <c r="S104" s="287"/>
    </row>
    <row r="105" spans="2:19" ht="27.6" x14ac:dyDescent="0.3">
      <c r="B105" s="276"/>
      <c r="C105" s="277"/>
      <c r="D105" s="278">
        <v>6</v>
      </c>
      <c r="E105" s="254" t="s">
        <v>832</v>
      </c>
      <c r="F105" s="280"/>
      <c r="G105" s="326"/>
      <c r="H105" s="326"/>
      <c r="I105" s="281"/>
      <c r="J105" s="34" t="s">
        <v>874</v>
      </c>
      <c r="K105" s="34" t="e">
        <f>_xlfn.XLOOKUP("*"&amp;(LEFT(J105,(FIND("-",J105,1)-2)))&amp;"*",#REF!,#REF!, ,2)</f>
        <v>#REF!</v>
      </c>
      <c r="L105" s="34">
        <v>2</v>
      </c>
      <c r="M105" s="34">
        <v>1</v>
      </c>
      <c r="N105" s="276" t="e">
        <f>VLOOKUP(K105,'VA,NVA, MTM Code'!B:C,2,0)</f>
        <v>#REF!</v>
      </c>
      <c r="O105" s="283" t="e">
        <f t="shared" si="39"/>
        <v>#REF!</v>
      </c>
      <c r="P105" s="284" t="e">
        <f t="shared" si="40"/>
        <v>#REF!</v>
      </c>
      <c r="Q105" s="285" t="e">
        <f>_xlfn.XLOOKUP("*"&amp;(LEFT(J105,(FIND("-",J105,1)-2)))&amp;"*",#REF!,#REF!, ,2)</f>
        <v>#REF!</v>
      </c>
      <c r="R105" s="286" t="e" cm="1">
        <f t="array" ref="R105">_xlfn.XLOOKUP(Q105,'VA,NVA, MTM Code'!F:F,'VA,NVA, MTM Code'!G:H,0)</f>
        <v>#REF!</v>
      </c>
      <c r="S105" s="287"/>
    </row>
    <row r="106" spans="2:19" ht="27.6" x14ac:dyDescent="0.3">
      <c r="B106" s="276"/>
      <c r="C106" s="277"/>
      <c r="D106" s="278">
        <v>6</v>
      </c>
      <c r="E106" s="254" t="s">
        <v>832</v>
      </c>
      <c r="F106" s="280"/>
      <c r="G106" s="326"/>
      <c r="H106" s="326"/>
      <c r="I106" s="281"/>
      <c r="J106" s="34" t="s">
        <v>871</v>
      </c>
      <c r="K106" s="34" t="e">
        <f>_xlfn.XLOOKUP("*"&amp;(LEFT(J106,(FIND("-",J106,1)-2)))&amp;"*",#REF!,#REF!, ,2)</f>
        <v>#REF!</v>
      </c>
      <c r="L106" s="34">
        <v>2</v>
      </c>
      <c r="M106" s="34">
        <v>1</v>
      </c>
      <c r="N106" s="276" t="e">
        <f>VLOOKUP(K106,'VA,NVA, MTM Code'!B:C,2,0)</f>
        <v>#REF!</v>
      </c>
      <c r="O106" s="283" t="e">
        <f t="shared" si="39"/>
        <v>#REF!</v>
      </c>
      <c r="P106" s="284" t="e">
        <f t="shared" si="40"/>
        <v>#REF!</v>
      </c>
      <c r="Q106" s="285" t="e">
        <f>_xlfn.XLOOKUP("*"&amp;(LEFT(J106,(FIND("-",J106,1)-2)))&amp;"*",#REF!,#REF!, ,2)</f>
        <v>#REF!</v>
      </c>
      <c r="R106" s="286" t="e" cm="1">
        <f t="array" ref="R106">_xlfn.XLOOKUP(Q106,'VA,NVA, MTM Code'!F:F,'VA,NVA, MTM Code'!G:H,0)</f>
        <v>#REF!</v>
      </c>
      <c r="S106" s="287"/>
    </row>
    <row r="107" spans="2:19" ht="27.6" x14ac:dyDescent="0.3">
      <c r="B107" s="276"/>
      <c r="C107" s="277"/>
      <c r="D107" s="278">
        <v>6</v>
      </c>
      <c r="E107" s="254" t="s">
        <v>832</v>
      </c>
      <c r="F107" s="280"/>
      <c r="G107" s="326"/>
      <c r="H107" s="326"/>
      <c r="I107" s="281"/>
      <c r="J107" s="34" t="s">
        <v>819</v>
      </c>
      <c r="K107" s="34" t="e">
        <f>_xlfn.XLOOKUP("*"&amp;(LEFT(J107,(FIND("-",J107,1)-2)))&amp;"*",#REF!,#REF!, ,2)</f>
        <v>#REF!</v>
      </c>
      <c r="L107" s="34">
        <v>2</v>
      </c>
      <c r="M107" s="34">
        <v>8</v>
      </c>
      <c r="N107" s="276" t="e">
        <f>VLOOKUP(K107,'VA,NVA, MTM Code'!B:C,2,0)</f>
        <v>#REF!</v>
      </c>
      <c r="O107" s="283" t="e">
        <f t="shared" si="39"/>
        <v>#REF!</v>
      </c>
      <c r="P107" s="284" t="e">
        <f t="shared" si="40"/>
        <v>#REF!</v>
      </c>
      <c r="Q107" s="285" t="e">
        <f>_xlfn.XLOOKUP("*"&amp;(LEFT(J107,(FIND("-",J107,1)-2)))&amp;"*",#REF!,#REF!, ,2)</f>
        <v>#REF!</v>
      </c>
      <c r="R107" s="286" t="e" cm="1">
        <f t="array" ref="R107">_xlfn.XLOOKUP(Q107,'VA,NVA, MTM Code'!F:F,'VA,NVA, MTM Code'!G:H,0)</f>
        <v>#REF!</v>
      </c>
      <c r="S107" s="287"/>
    </row>
    <row r="108" spans="2:19" ht="27.6" x14ac:dyDescent="0.3">
      <c r="B108" s="276"/>
      <c r="C108" s="277"/>
      <c r="D108" s="278">
        <v>6</v>
      </c>
      <c r="E108" s="254" t="s">
        <v>832</v>
      </c>
      <c r="F108" s="280"/>
      <c r="G108" s="326"/>
      <c r="H108" s="326"/>
      <c r="I108" s="281"/>
      <c r="J108" s="34" t="s">
        <v>870</v>
      </c>
      <c r="K108" s="34" t="e">
        <f>_xlfn.XLOOKUP("*"&amp;(LEFT(J108,(FIND("-",J108,1)-2)))&amp;"*",#REF!,#REF!, ,2)</f>
        <v>#REF!</v>
      </c>
      <c r="L108" s="34">
        <v>2</v>
      </c>
      <c r="M108" s="34">
        <v>1</v>
      </c>
      <c r="N108" s="276" t="e">
        <f>VLOOKUP(K108,'VA,NVA, MTM Code'!B:C,2,0)</f>
        <v>#REF!</v>
      </c>
      <c r="O108" s="283" t="e">
        <f t="shared" si="39"/>
        <v>#REF!</v>
      </c>
      <c r="P108" s="284" t="e">
        <f t="shared" si="40"/>
        <v>#REF!</v>
      </c>
      <c r="Q108" s="285" t="e">
        <f>_xlfn.XLOOKUP("*"&amp;(LEFT(J108,(FIND("-",J108,1)-2)))&amp;"*",#REF!,#REF!, ,2)</f>
        <v>#REF!</v>
      </c>
      <c r="R108" s="286" t="e" cm="1">
        <f t="array" ref="R108">_xlfn.XLOOKUP(Q108,'VA,NVA, MTM Code'!F:F,'VA,NVA, MTM Code'!G:H,0)</f>
        <v>#REF!</v>
      </c>
      <c r="S108" s="287"/>
    </row>
    <row r="109" spans="2:19" ht="27.6" x14ac:dyDescent="0.3">
      <c r="B109" s="276"/>
      <c r="C109" s="277"/>
      <c r="D109" s="278">
        <v>6</v>
      </c>
      <c r="E109" s="254" t="s">
        <v>832</v>
      </c>
      <c r="F109" s="280"/>
      <c r="G109" s="326"/>
      <c r="H109" s="326"/>
      <c r="I109" s="281"/>
      <c r="J109" s="34" t="s">
        <v>869</v>
      </c>
      <c r="K109" s="34" t="e">
        <f>_xlfn.XLOOKUP("*"&amp;(LEFT(J109,(FIND("-",J109,1)-2)))&amp;"*",#REF!,#REF!, ,2)</f>
        <v>#REF!</v>
      </c>
      <c r="L109" s="34">
        <v>2</v>
      </c>
      <c r="M109" s="34">
        <v>1</v>
      </c>
      <c r="N109" s="276" t="e">
        <f>VLOOKUP(K109,'VA,NVA, MTM Code'!B:C,2,0)</f>
        <v>#REF!</v>
      </c>
      <c r="O109" s="283" t="e">
        <f t="shared" si="39"/>
        <v>#REF!</v>
      </c>
      <c r="P109" s="284" t="e">
        <f t="shared" si="40"/>
        <v>#REF!</v>
      </c>
      <c r="Q109" s="285" t="e">
        <f>_xlfn.XLOOKUP("*"&amp;(LEFT(J109,(FIND("-",J109,1)-2)))&amp;"*",#REF!,#REF!, ,2)</f>
        <v>#REF!</v>
      </c>
      <c r="R109" s="286" t="e" cm="1">
        <f t="array" ref="R109">_xlfn.XLOOKUP(Q109,'VA,NVA, MTM Code'!F:F,'VA,NVA, MTM Code'!G:H,0)</f>
        <v>#REF!</v>
      </c>
      <c r="S109" s="287"/>
    </row>
    <row r="110" spans="2:19" ht="27.6" x14ac:dyDescent="0.3">
      <c r="B110" s="276"/>
      <c r="C110" s="277"/>
      <c r="D110" s="278">
        <v>6</v>
      </c>
      <c r="E110" s="254" t="s">
        <v>832</v>
      </c>
      <c r="F110" s="280"/>
      <c r="G110" s="326"/>
      <c r="H110" s="326"/>
      <c r="I110" s="281"/>
      <c r="J110" s="34" t="s">
        <v>795</v>
      </c>
      <c r="K110" s="34" t="e">
        <f>_xlfn.XLOOKUP("*"&amp;(LEFT(J110,(FIND("-",J110,1)-2)))&amp;"*",#REF!,#REF!, ,2)</f>
        <v>#REF!</v>
      </c>
      <c r="L110" s="34">
        <v>2</v>
      </c>
      <c r="M110" s="34">
        <v>1</v>
      </c>
      <c r="N110" s="276" t="e">
        <f>VLOOKUP(K110,'VA,NVA, MTM Code'!B:C,2,0)</f>
        <v>#REF!</v>
      </c>
      <c r="O110" s="283" t="e">
        <f t="shared" ref="O110:O115" si="41">L110*M110*N110</f>
        <v>#REF!</v>
      </c>
      <c r="P110" s="284" t="e">
        <f t="shared" ref="P110:P115" si="42">O110*0.036</f>
        <v>#REF!</v>
      </c>
      <c r="Q110" s="285" t="e">
        <f>_xlfn.XLOOKUP("*"&amp;(LEFT(J110,(FIND("-",J110,1)-2)))&amp;"*",#REF!,#REF!, ,2)</f>
        <v>#REF!</v>
      </c>
      <c r="R110" s="286" t="e" cm="1">
        <f t="array" ref="R110">_xlfn.XLOOKUP(Q110,'VA,NVA, MTM Code'!F:F,'VA,NVA, MTM Code'!G:H,0)</f>
        <v>#REF!</v>
      </c>
      <c r="S110" s="287"/>
    </row>
    <row r="111" spans="2:19" ht="27.6" x14ac:dyDescent="0.3">
      <c r="B111" s="276"/>
      <c r="C111" s="277"/>
      <c r="D111" s="278">
        <v>6</v>
      </c>
      <c r="E111" s="254" t="s">
        <v>832</v>
      </c>
      <c r="F111" s="280"/>
      <c r="G111" s="326"/>
      <c r="H111" s="326"/>
      <c r="I111" s="281"/>
      <c r="J111" s="34" t="s">
        <v>818</v>
      </c>
      <c r="K111" s="34" t="e">
        <f>_xlfn.XLOOKUP("*"&amp;(LEFT(J111,(FIND("-",J111,1)-2)))&amp;"*",#REF!,#REF!, ,2)</f>
        <v>#REF!</v>
      </c>
      <c r="L111" s="34">
        <v>2</v>
      </c>
      <c r="M111" s="34">
        <v>12</v>
      </c>
      <c r="N111" s="276" t="e">
        <f>VLOOKUP(K111,'VA,NVA, MTM Code'!B:C,2,0)</f>
        <v>#REF!</v>
      </c>
      <c r="O111" s="283" t="e">
        <f t="shared" si="41"/>
        <v>#REF!</v>
      </c>
      <c r="P111" s="284" t="e">
        <f t="shared" si="42"/>
        <v>#REF!</v>
      </c>
      <c r="Q111" s="285" t="e">
        <f>_xlfn.XLOOKUP("*"&amp;(LEFT(J111,(FIND("-",J111,1)-2)))&amp;"*",#REF!,#REF!, ,2)</f>
        <v>#REF!</v>
      </c>
      <c r="R111" s="286" t="e" cm="1">
        <f t="array" ref="R111">_xlfn.XLOOKUP(Q111,'VA,NVA, MTM Code'!F:F,'VA,NVA, MTM Code'!G:H,0)</f>
        <v>#REF!</v>
      </c>
      <c r="S111" s="287"/>
    </row>
    <row r="112" spans="2:19" ht="27.6" x14ac:dyDescent="0.3">
      <c r="B112" s="276"/>
      <c r="C112" s="277"/>
      <c r="D112" s="278">
        <v>6</v>
      </c>
      <c r="E112" s="254" t="s">
        <v>832</v>
      </c>
      <c r="F112" s="280"/>
      <c r="G112" s="326"/>
      <c r="H112" s="326"/>
      <c r="I112" s="281"/>
      <c r="J112" s="34" t="s">
        <v>798</v>
      </c>
      <c r="K112" s="34" t="e">
        <f>_xlfn.XLOOKUP("*"&amp;(LEFT(J112,(FIND("-",J112,1)-2)))&amp;"*",#REF!,#REF!, ,2)</f>
        <v>#REF!</v>
      </c>
      <c r="L112" s="34">
        <v>1</v>
      </c>
      <c r="M112" s="34">
        <v>1</v>
      </c>
      <c r="N112" s="276" t="e">
        <f>VLOOKUP(K112,'VA,NVA, MTM Code'!B:C,2,0)</f>
        <v>#REF!</v>
      </c>
      <c r="O112" s="283" t="e">
        <f t="shared" si="41"/>
        <v>#REF!</v>
      </c>
      <c r="P112" s="284" t="e">
        <f t="shared" si="42"/>
        <v>#REF!</v>
      </c>
      <c r="Q112" s="285" t="e">
        <f>_xlfn.XLOOKUP("*"&amp;(LEFT(J112,(FIND("-",J112,1)-2)))&amp;"*",#REF!,#REF!, ,2)</f>
        <v>#REF!</v>
      </c>
      <c r="R112" s="286" t="e" cm="1">
        <f t="array" ref="R112">_xlfn.XLOOKUP(Q112,'VA,NVA, MTM Code'!F:F,'VA,NVA, MTM Code'!G:H,0)</f>
        <v>#REF!</v>
      </c>
      <c r="S112" s="287"/>
    </row>
    <row r="113" spans="2:19" ht="27.6" x14ac:dyDescent="0.3">
      <c r="B113" s="276"/>
      <c r="C113" s="277"/>
      <c r="D113" s="278">
        <v>6</v>
      </c>
      <c r="E113" s="254" t="s">
        <v>832</v>
      </c>
      <c r="F113" s="280"/>
      <c r="G113" s="326"/>
      <c r="H113" s="326"/>
      <c r="I113" s="281"/>
      <c r="J113" s="34" t="s">
        <v>820</v>
      </c>
      <c r="K113" s="34" t="e">
        <f>_xlfn.XLOOKUP("*"&amp;(LEFT(J113,(FIND("-",J113,1)-2)))&amp;"*",#REF!,#REF!, ,2)</f>
        <v>#REF!</v>
      </c>
      <c r="L113" s="34">
        <v>1</v>
      </c>
      <c r="M113" s="34">
        <v>1</v>
      </c>
      <c r="N113" s="276" t="e">
        <f>VLOOKUP(K113,'VA,NVA, MTM Code'!B:C,2,0)</f>
        <v>#REF!</v>
      </c>
      <c r="O113" s="283" t="e">
        <f t="shared" si="41"/>
        <v>#REF!</v>
      </c>
      <c r="P113" s="284" t="e">
        <f t="shared" si="42"/>
        <v>#REF!</v>
      </c>
      <c r="Q113" s="285" t="e">
        <f>_xlfn.XLOOKUP("*"&amp;(LEFT(J113,(FIND("-",J113,1)-2)))&amp;"*",#REF!,#REF!, ,2)</f>
        <v>#REF!</v>
      </c>
      <c r="R113" s="286" t="e" cm="1">
        <f t="array" ref="R113">_xlfn.XLOOKUP(Q113,'VA,NVA, MTM Code'!F:F,'VA,NVA, MTM Code'!G:H,0)</f>
        <v>#REF!</v>
      </c>
      <c r="S113" s="287"/>
    </row>
    <row r="114" spans="2:19" ht="27.6" x14ac:dyDescent="0.3">
      <c r="B114" s="276"/>
      <c r="C114" s="277"/>
      <c r="D114" s="278">
        <v>6</v>
      </c>
      <c r="E114" s="254" t="s">
        <v>832</v>
      </c>
      <c r="F114" s="280"/>
      <c r="G114" s="326"/>
      <c r="H114" s="326"/>
      <c r="I114" s="281"/>
      <c r="J114" s="34" t="s">
        <v>809</v>
      </c>
      <c r="K114" s="34" t="e">
        <f>_xlfn.XLOOKUP("*"&amp;(LEFT(J114,(FIND("-",J114,1)-2)))&amp;"*",#REF!,#REF!, ,2)</f>
        <v>#REF!</v>
      </c>
      <c r="L114" s="34">
        <v>1</v>
      </c>
      <c r="M114" s="34">
        <v>1</v>
      </c>
      <c r="N114" s="276" t="e">
        <f>VLOOKUP(K114,'VA,NVA, MTM Code'!B:C,2,0)</f>
        <v>#REF!</v>
      </c>
      <c r="O114" s="283" t="e">
        <f t="shared" si="41"/>
        <v>#REF!</v>
      </c>
      <c r="P114" s="284" t="e">
        <f t="shared" si="42"/>
        <v>#REF!</v>
      </c>
      <c r="Q114" s="285" t="e">
        <f>_xlfn.XLOOKUP("*"&amp;(LEFT(J114,(FIND("-",J114,1)-2)))&amp;"*",#REF!,#REF!, ,2)</f>
        <v>#REF!</v>
      </c>
      <c r="R114" s="286" t="e" cm="1">
        <f t="array" ref="R114">_xlfn.XLOOKUP(Q114,'VA,NVA, MTM Code'!F:F,'VA,NVA, MTM Code'!G:H,0)</f>
        <v>#REF!</v>
      </c>
      <c r="S114" s="287"/>
    </row>
    <row r="115" spans="2:19" ht="27.6" x14ac:dyDescent="0.3">
      <c r="B115" s="276"/>
      <c r="C115" s="277"/>
      <c r="D115" s="278">
        <v>6</v>
      </c>
      <c r="E115" s="254" t="s">
        <v>832</v>
      </c>
      <c r="F115" s="280"/>
      <c r="G115" s="326"/>
      <c r="H115" s="326"/>
      <c r="I115" s="281"/>
      <c r="J115" s="34" t="s">
        <v>810</v>
      </c>
      <c r="K115" s="34" t="e">
        <f>_xlfn.XLOOKUP("*"&amp;(LEFT(J115,(FIND("-",J115,1)-2)))&amp;"*",#REF!,#REF!, ,2)</f>
        <v>#REF!</v>
      </c>
      <c r="L115" s="34">
        <v>2</v>
      </c>
      <c r="M115" s="34">
        <v>1</v>
      </c>
      <c r="N115" s="276" t="e">
        <f>VLOOKUP(K115,'VA,NVA, MTM Code'!B:C,2,0)</f>
        <v>#REF!</v>
      </c>
      <c r="O115" s="283" t="e">
        <f t="shared" si="41"/>
        <v>#REF!</v>
      </c>
      <c r="P115" s="284" t="e">
        <f t="shared" si="42"/>
        <v>#REF!</v>
      </c>
      <c r="Q115" s="285" t="e">
        <f>_xlfn.XLOOKUP("*"&amp;(LEFT(J115,(FIND("-",J115,1)-2)))&amp;"*",#REF!,#REF!, ,2)</f>
        <v>#REF!</v>
      </c>
      <c r="R115" s="286" t="e" cm="1">
        <f t="array" ref="R115">_xlfn.XLOOKUP(Q115,'VA,NVA, MTM Code'!F:F,'VA,NVA, MTM Code'!G:H,0)</f>
        <v>#REF!</v>
      </c>
      <c r="S115" s="287"/>
    </row>
    <row r="116" spans="2:19" ht="27.6" x14ac:dyDescent="0.3">
      <c r="B116" s="276"/>
      <c r="C116" s="277"/>
      <c r="D116" s="278">
        <v>6</v>
      </c>
      <c r="E116" s="254" t="s">
        <v>832</v>
      </c>
      <c r="F116" s="280"/>
      <c r="G116" s="326"/>
      <c r="H116" s="326"/>
      <c r="I116" s="281"/>
      <c r="J116" s="34" t="s">
        <v>805</v>
      </c>
      <c r="K116" s="34" t="e">
        <f>_xlfn.XLOOKUP("*"&amp;(LEFT(J116,(FIND("-",J116,1)-2)))&amp;"*",#REF!,#REF!, ,2)</f>
        <v>#REF!</v>
      </c>
      <c r="L116" s="34">
        <v>1</v>
      </c>
      <c r="M116" s="34">
        <v>1</v>
      </c>
      <c r="N116" s="276" t="e">
        <f>VLOOKUP(K116,'VA,NVA, MTM Code'!B:C,2,0)</f>
        <v>#REF!</v>
      </c>
      <c r="O116" s="283" t="e">
        <f t="shared" ref="O116" si="43">L116*M116*N116</f>
        <v>#REF!</v>
      </c>
      <c r="P116" s="284" t="e">
        <f t="shared" ref="P116" si="44">O116*0.036</f>
        <v>#REF!</v>
      </c>
      <c r="Q116" s="285" t="e">
        <f>_xlfn.XLOOKUP("*"&amp;(LEFT(J116,(FIND("-",J116,1)-2)))&amp;"*",#REF!,#REF!, ,2)</f>
        <v>#REF!</v>
      </c>
      <c r="R116" s="286" t="e" cm="1">
        <f t="array" ref="R116">_xlfn.XLOOKUP(Q116,'VA,NVA, MTM Code'!F:F,'VA,NVA, MTM Code'!G:H,0)</f>
        <v>#REF!</v>
      </c>
      <c r="S116" s="287"/>
    </row>
    <row r="117" spans="2:19" ht="27.6" x14ac:dyDescent="0.3">
      <c r="B117" s="276"/>
      <c r="C117" s="277"/>
      <c r="D117" s="278">
        <v>6</v>
      </c>
      <c r="E117" s="254" t="s">
        <v>832</v>
      </c>
      <c r="F117" s="280"/>
      <c r="G117" s="326"/>
      <c r="H117" s="326"/>
      <c r="I117" s="281"/>
      <c r="J117" s="34" t="s">
        <v>819</v>
      </c>
      <c r="K117" s="34" t="e">
        <f>_xlfn.XLOOKUP("*"&amp;(LEFT(J117,(FIND("-",J117,1)-2)))&amp;"*",#REF!,#REF!, ,2)</f>
        <v>#REF!</v>
      </c>
      <c r="L117" s="34">
        <v>1</v>
      </c>
      <c r="M117" s="34">
        <v>4</v>
      </c>
      <c r="N117" s="276" t="e">
        <f>VLOOKUP(K117,'VA,NVA, MTM Code'!B:C,2,0)</f>
        <v>#REF!</v>
      </c>
      <c r="O117" s="283" t="e">
        <f t="shared" ref="O117:O119" si="45">L117*M117*N117</f>
        <v>#REF!</v>
      </c>
      <c r="P117" s="284" t="e">
        <f t="shared" ref="P117:P119" si="46">O117*0.036</f>
        <v>#REF!</v>
      </c>
      <c r="Q117" s="285" t="e">
        <f>_xlfn.XLOOKUP("*"&amp;(LEFT(J117,(FIND("-",J117,1)-2)))&amp;"*",#REF!,#REF!, ,2)</f>
        <v>#REF!</v>
      </c>
      <c r="R117" s="286" t="e" cm="1">
        <f t="array" ref="R117">_xlfn.XLOOKUP(Q117,'VA,NVA, MTM Code'!F:F,'VA,NVA, MTM Code'!G:H,0)</f>
        <v>#REF!</v>
      </c>
      <c r="S117" s="287"/>
    </row>
    <row r="118" spans="2:19" ht="27.6" x14ac:dyDescent="0.3">
      <c r="B118" s="276"/>
      <c r="C118" s="277"/>
      <c r="D118" s="278">
        <v>6</v>
      </c>
      <c r="E118" s="254" t="s">
        <v>832</v>
      </c>
      <c r="F118" s="280"/>
      <c r="G118" s="326"/>
      <c r="H118" s="326"/>
      <c r="I118" s="281"/>
      <c r="J118" s="34" t="s">
        <v>783</v>
      </c>
      <c r="K118" s="34" t="e">
        <f>_xlfn.XLOOKUP("*"&amp;(LEFT(J118,(FIND("-",J118,1)-2)))&amp;"*",#REF!,#REF!, ,2)</f>
        <v>#REF!</v>
      </c>
      <c r="L118" s="34">
        <v>1</v>
      </c>
      <c r="M118" s="34">
        <v>1</v>
      </c>
      <c r="N118" s="276" t="e">
        <f>VLOOKUP(K118,'VA,NVA, MTM Code'!B:C,2,0)</f>
        <v>#REF!</v>
      </c>
      <c r="O118" s="283" t="e">
        <f t="shared" si="45"/>
        <v>#REF!</v>
      </c>
      <c r="P118" s="284" t="e">
        <f t="shared" si="46"/>
        <v>#REF!</v>
      </c>
      <c r="Q118" s="285" t="e">
        <f>_xlfn.XLOOKUP("*"&amp;(LEFT(J118,(FIND("-",J118,1)-2)))&amp;"*",#REF!,#REF!, ,2)</f>
        <v>#REF!</v>
      </c>
      <c r="R118" s="286" t="e" cm="1">
        <f t="array" ref="R118">_xlfn.XLOOKUP(Q118,'VA,NVA, MTM Code'!F:F,'VA,NVA, MTM Code'!G:H,0)</f>
        <v>#REF!</v>
      </c>
      <c r="S118" s="287"/>
    </row>
    <row r="119" spans="2:19" ht="27.6" x14ac:dyDescent="0.3">
      <c r="B119" s="276"/>
      <c r="C119" s="277"/>
      <c r="D119" s="278">
        <v>6</v>
      </c>
      <c r="E119" s="254" t="s">
        <v>832</v>
      </c>
      <c r="F119" s="280"/>
      <c r="G119" s="326"/>
      <c r="H119" s="326"/>
      <c r="I119" s="281"/>
      <c r="J119" s="34" t="s">
        <v>818</v>
      </c>
      <c r="K119" s="34" t="e">
        <f>_xlfn.XLOOKUP("*"&amp;(LEFT(J119,(FIND("-",J119,1)-2)))&amp;"*",#REF!,#REF!, ,2)</f>
        <v>#REF!</v>
      </c>
      <c r="L119" s="34">
        <v>1</v>
      </c>
      <c r="M119" s="34">
        <v>6</v>
      </c>
      <c r="N119" s="276" t="e">
        <f>VLOOKUP(K119,'VA,NVA, MTM Code'!B:C,2,0)</f>
        <v>#REF!</v>
      </c>
      <c r="O119" s="283" t="e">
        <f t="shared" si="45"/>
        <v>#REF!</v>
      </c>
      <c r="P119" s="284" t="e">
        <f t="shared" si="46"/>
        <v>#REF!</v>
      </c>
      <c r="Q119" s="285" t="e">
        <f>_xlfn.XLOOKUP("*"&amp;(LEFT(J119,(FIND("-",J119,1)-2)))&amp;"*",#REF!,#REF!, ,2)</f>
        <v>#REF!</v>
      </c>
      <c r="R119" s="286" t="e" cm="1">
        <f t="array" ref="R119">_xlfn.XLOOKUP(Q119,'VA,NVA, MTM Code'!F:F,'VA,NVA, MTM Code'!G:H,0)</f>
        <v>#REF!</v>
      </c>
      <c r="S119" s="287"/>
    </row>
    <row r="120" spans="2:19" ht="27.6" x14ac:dyDescent="0.3">
      <c r="B120" s="276"/>
      <c r="C120" s="277"/>
      <c r="D120" s="278">
        <v>6</v>
      </c>
      <c r="E120" s="254" t="s">
        <v>832</v>
      </c>
      <c r="F120" s="280"/>
      <c r="G120" s="326"/>
      <c r="H120" s="326"/>
      <c r="I120" s="281"/>
      <c r="J120" s="34" t="s">
        <v>787</v>
      </c>
      <c r="K120" s="34" t="e">
        <f>_xlfn.XLOOKUP("*"&amp;(LEFT(J120,(FIND("-",J120,1)-2)))&amp;"*",#REF!,#REF!, ,2)</f>
        <v>#REF!</v>
      </c>
      <c r="L120" s="34">
        <v>1</v>
      </c>
      <c r="M120" s="34">
        <v>1</v>
      </c>
      <c r="N120" s="276" t="e">
        <f>VLOOKUP(K120,'VA,NVA, MTM Code'!B:C,2,0)</f>
        <v>#REF!</v>
      </c>
      <c r="O120" s="283" t="e">
        <f t="shared" ref="O120" si="47">L120*M120*N120</f>
        <v>#REF!</v>
      </c>
      <c r="P120" s="284" t="e">
        <f t="shared" ref="P120" si="48">O120*0.036</f>
        <v>#REF!</v>
      </c>
      <c r="Q120" s="285" t="e">
        <f>_xlfn.XLOOKUP("*"&amp;(LEFT(J120,(FIND("-",J120,1)-2)))&amp;"*",#REF!,#REF!, ,2)</f>
        <v>#REF!</v>
      </c>
      <c r="R120" s="286" t="e" cm="1">
        <f t="array" ref="R120">_xlfn.XLOOKUP(Q120,'VA,NVA, MTM Code'!F:F,'VA,NVA, MTM Code'!G:H,0)</f>
        <v>#REF!</v>
      </c>
      <c r="S120" s="287"/>
    </row>
    <row r="121" spans="2:19" ht="27.6" x14ac:dyDescent="0.3">
      <c r="B121" s="276"/>
      <c r="C121" s="277"/>
      <c r="D121" s="278">
        <v>7</v>
      </c>
      <c r="E121" s="254" t="s">
        <v>833</v>
      </c>
      <c r="F121" s="280" t="s">
        <v>827</v>
      </c>
      <c r="G121" s="326">
        <v>8.3912037037037045E-3</v>
      </c>
      <c r="H121" s="326">
        <v>9.4907407407407406E-3</v>
      </c>
      <c r="I121" s="281">
        <f t="shared" si="0"/>
        <v>1.099537037037036E-3</v>
      </c>
      <c r="J121" s="34" t="s">
        <v>791</v>
      </c>
      <c r="K121" s="34" t="s">
        <v>55</v>
      </c>
      <c r="L121" s="34">
        <v>1</v>
      </c>
      <c r="M121" s="34">
        <v>1</v>
      </c>
      <c r="N121" s="276">
        <f>VLOOKUP(K121,'VA,NVA, MTM Code'!B:C,2,0)</f>
        <v>150</v>
      </c>
      <c r="O121" s="283">
        <f t="shared" si="21"/>
        <v>150</v>
      </c>
      <c r="P121" s="284">
        <f t="shared" si="22"/>
        <v>5.3999999999999995</v>
      </c>
      <c r="Q121" s="285" t="e">
        <f>_xlfn.XLOOKUP("*"&amp;(LEFT(J121,(FIND("-",J121,1)-2)))&amp;"*",#REF!,#REF!, ,2)</f>
        <v>#REF!</v>
      </c>
      <c r="R121" s="286" t="e" cm="1">
        <f t="array" ref="R121">_xlfn.XLOOKUP(Q121,'VA,NVA, MTM Code'!F:F,'VA,NVA, MTM Code'!G:H,0)</f>
        <v>#REF!</v>
      </c>
      <c r="S121" s="287"/>
    </row>
    <row r="122" spans="2:19" ht="27.6" x14ac:dyDescent="0.3">
      <c r="B122" s="276"/>
      <c r="C122" s="277"/>
      <c r="D122" s="278">
        <v>7</v>
      </c>
      <c r="E122" s="254" t="s">
        <v>833</v>
      </c>
      <c r="F122" s="280"/>
      <c r="G122" s="326"/>
      <c r="H122" s="326"/>
      <c r="I122" s="281"/>
      <c r="J122" s="34" t="s">
        <v>791</v>
      </c>
      <c r="K122" s="34" t="s">
        <v>63</v>
      </c>
      <c r="L122" s="34">
        <v>1</v>
      </c>
      <c r="M122" s="34">
        <v>1</v>
      </c>
      <c r="N122" s="276">
        <f>VLOOKUP(K122,'VA,NVA, MTM Code'!B:C,2,0)</f>
        <v>50</v>
      </c>
      <c r="O122" s="283">
        <f t="shared" ref="O122:O131" si="49">L122*M122*N122</f>
        <v>50</v>
      </c>
      <c r="P122" s="284">
        <f t="shared" ref="P122:P131" si="50">O122*0.036</f>
        <v>1.7999999999999998</v>
      </c>
      <c r="Q122" s="285" t="e">
        <f>_xlfn.XLOOKUP("*"&amp;(LEFT(J122,(FIND("-",J122,1)-2)))&amp;"*",#REF!,#REF!, ,2)</f>
        <v>#REF!</v>
      </c>
      <c r="R122" s="286" t="e" cm="1">
        <f t="array" ref="R122">_xlfn.XLOOKUP(Q122,'VA,NVA, MTM Code'!F:F,'VA,NVA, MTM Code'!G:H,0)</f>
        <v>#REF!</v>
      </c>
      <c r="S122" s="287"/>
    </row>
    <row r="123" spans="2:19" ht="27.6" x14ac:dyDescent="0.3">
      <c r="B123" s="276"/>
      <c r="C123" s="277"/>
      <c r="D123" s="278">
        <v>7</v>
      </c>
      <c r="E123" s="254" t="s">
        <v>833</v>
      </c>
      <c r="F123" s="280"/>
      <c r="G123" s="326"/>
      <c r="H123" s="326"/>
      <c r="I123" s="281"/>
      <c r="J123" s="34" t="s">
        <v>875</v>
      </c>
      <c r="K123" s="34" t="e">
        <f>_xlfn.XLOOKUP("*"&amp;(LEFT(J123,(FIND("-",J123,1)-2)))&amp;"*",#REF!,#REF!, ,2)</f>
        <v>#REF!</v>
      </c>
      <c r="L123" s="34">
        <v>1</v>
      </c>
      <c r="M123" s="34">
        <v>1</v>
      </c>
      <c r="N123" s="276" t="e">
        <f>VLOOKUP(K123,'VA,NVA, MTM Code'!B:C,2,0)</f>
        <v>#REF!</v>
      </c>
      <c r="O123" s="283" t="e">
        <f t="shared" si="49"/>
        <v>#REF!</v>
      </c>
      <c r="P123" s="284" t="e">
        <f t="shared" si="50"/>
        <v>#REF!</v>
      </c>
      <c r="Q123" s="285" t="e">
        <f>_xlfn.XLOOKUP("*"&amp;(LEFT(J123,(FIND("-",J123,1)-2)))&amp;"*",#REF!,#REF!, ,2)</f>
        <v>#REF!</v>
      </c>
      <c r="R123" s="286" t="e" cm="1">
        <f t="array" ref="R123">_xlfn.XLOOKUP(Q123,'VA,NVA, MTM Code'!F:F,'VA,NVA, MTM Code'!G:H,0)</f>
        <v>#REF!</v>
      </c>
      <c r="S123" s="287"/>
    </row>
    <row r="124" spans="2:19" ht="27.6" x14ac:dyDescent="0.3">
      <c r="B124" s="276"/>
      <c r="C124" s="277"/>
      <c r="D124" s="278">
        <v>7</v>
      </c>
      <c r="E124" s="254" t="s">
        <v>833</v>
      </c>
      <c r="F124" s="280"/>
      <c r="G124" s="326"/>
      <c r="H124" s="326"/>
      <c r="I124" s="281"/>
      <c r="J124" s="34" t="s">
        <v>799</v>
      </c>
      <c r="K124" s="34" t="e">
        <f>_xlfn.XLOOKUP("*"&amp;(LEFT(J124,(FIND("-",J124,1)-2)))&amp;"*",#REF!,#REF!, ,2)</f>
        <v>#REF!</v>
      </c>
      <c r="L124" s="34">
        <v>1</v>
      </c>
      <c r="M124" s="34">
        <v>1</v>
      </c>
      <c r="N124" s="276" t="e">
        <f>VLOOKUP(K124,'VA,NVA, MTM Code'!B:C,2,0)</f>
        <v>#REF!</v>
      </c>
      <c r="O124" s="283" t="e">
        <f t="shared" si="49"/>
        <v>#REF!</v>
      </c>
      <c r="P124" s="284" t="e">
        <f t="shared" si="50"/>
        <v>#REF!</v>
      </c>
      <c r="Q124" s="285" t="e">
        <f>_xlfn.XLOOKUP("*"&amp;(LEFT(J124,(FIND("-",J124,1)-2)))&amp;"*",#REF!,#REF!, ,2)</f>
        <v>#REF!</v>
      </c>
      <c r="R124" s="286" t="e" cm="1">
        <f t="array" ref="R124">_xlfn.XLOOKUP(Q124,'VA,NVA, MTM Code'!F:F,'VA,NVA, MTM Code'!G:H,0)</f>
        <v>#REF!</v>
      </c>
      <c r="S124" s="287"/>
    </row>
    <row r="125" spans="2:19" ht="27.6" x14ac:dyDescent="0.3">
      <c r="B125" s="276"/>
      <c r="C125" s="277"/>
      <c r="D125" s="278">
        <v>7</v>
      </c>
      <c r="E125" s="254" t="s">
        <v>833</v>
      </c>
      <c r="F125" s="280"/>
      <c r="G125" s="326"/>
      <c r="H125" s="326"/>
      <c r="I125" s="281"/>
      <c r="J125" s="34" t="s">
        <v>798</v>
      </c>
      <c r="K125" s="34" t="e">
        <f>_xlfn.XLOOKUP("*"&amp;(LEFT(J125,(FIND("-",J125,1)-2)))&amp;"*",#REF!,#REF!, ,2)</f>
        <v>#REF!</v>
      </c>
      <c r="L125" s="34">
        <v>1</v>
      </c>
      <c r="M125" s="34">
        <v>1</v>
      </c>
      <c r="N125" s="276" t="e">
        <f>VLOOKUP(K125,'VA,NVA, MTM Code'!B:C,2,0)</f>
        <v>#REF!</v>
      </c>
      <c r="O125" s="283" t="e">
        <f t="shared" si="49"/>
        <v>#REF!</v>
      </c>
      <c r="P125" s="284" t="e">
        <f t="shared" si="50"/>
        <v>#REF!</v>
      </c>
      <c r="Q125" s="285" t="e">
        <f>_xlfn.XLOOKUP("*"&amp;(LEFT(J125,(FIND("-",J125,1)-2)))&amp;"*",#REF!,#REF!, ,2)</f>
        <v>#REF!</v>
      </c>
      <c r="R125" s="286" t="e" cm="1">
        <f t="array" ref="R125">_xlfn.XLOOKUP(Q125,'VA,NVA, MTM Code'!F:F,'VA,NVA, MTM Code'!G:H,0)</f>
        <v>#REF!</v>
      </c>
      <c r="S125" s="287"/>
    </row>
    <row r="126" spans="2:19" ht="27.6" x14ac:dyDescent="0.3">
      <c r="B126" s="276"/>
      <c r="C126" s="277"/>
      <c r="D126" s="278">
        <v>7</v>
      </c>
      <c r="E126" s="254" t="s">
        <v>833</v>
      </c>
      <c r="F126" s="280"/>
      <c r="G126" s="326"/>
      <c r="H126" s="326"/>
      <c r="I126" s="281"/>
      <c r="J126" s="34" t="s">
        <v>875</v>
      </c>
      <c r="K126" s="34" t="e">
        <f>_xlfn.XLOOKUP("*"&amp;(LEFT(J126,(FIND("-",J126,1)-2)))&amp;"*",#REF!,#REF!, ,2)</f>
        <v>#REF!</v>
      </c>
      <c r="L126" s="34">
        <v>1</v>
      </c>
      <c r="M126" s="34">
        <v>1</v>
      </c>
      <c r="N126" s="276" t="e">
        <f>VLOOKUP(K126,'VA,NVA, MTM Code'!B:C,2,0)</f>
        <v>#REF!</v>
      </c>
      <c r="O126" s="283" t="e">
        <f t="shared" si="49"/>
        <v>#REF!</v>
      </c>
      <c r="P126" s="284" t="e">
        <f t="shared" si="50"/>
        <v>#REF!</v>
      </c>
      <c r="Q126" s="285" t="e">
        <f>_xlfn.XLOOKUP("*"&amp;(LEFT(J126,(FIND("-",J126,1)-2)))&amp;"*",#REF!,#REF!, ,2)</f>
        <v>#REF!</v>
      </c>
      <c r="R126" s="286" t="e" cm="1">
        <f t="array" ref="R126">_xlfn.XLOOKUP(Q126,'VA,NVA, MTM Code'!F:F,'VA,NVA, MTM Code'!G:H,0)</f>
        <v>#REF!</v>
      </c>
      <c r="S126" s="287"/>
    </row>
    <row r="127" spans="2:19" ht="27.6" x14ac:dyDescent="0.3">
      <c r="B127" s="276"/>
      <c r="C127" s="277"/>
      <c r="D127" s="278">
        <v>7</v>
      </c>
      <c r="E127" s="254" t="s">
        <v>833</v>
      </c>
      <c r="F127" s="280"/>
      <c r="G127" s="326"/>
      <c r="H127" s="326"/>
      <c r="I127" s="281"/>
      <c r="J127" s="34" t="s">
        <v>816</v>
      </c>
      <c r="K127" s="34" t="s">
        <v>69</v>
      </c>
      <c r="L127" s="34">
        <v>1</v>
      </c>
      <c r="M127" s="34">
        <v>1</v>
      </c>
      <c r="N127" s="276">
        <f>VLOOKUP(K127,'VA,NVA, MTM Code'!B:C,2,0)</f>
        <v>160</v>
      </c>
      <c r="O127" s="283">
        <f t="shared" si="49"/>
        <v>160</v>
      </c>
      <c r="P127" s="284">
        <f t="shared" si="50"/>
        <v>5.76</v>
      </c>
      <c r="Q127" s="285" t="e">
        <f>_xlfn.XLOOKUP("*"&amp;(LEFT(J127,(FIND("-",J127,1)-2)))&amp;"*",#REF!,#REF!, ,2)</f>
        <v>#REF!</v>
      </c>
      <c r="R127" s="286" t="e" cm="1">
        <f t="array" ref="R127">_xlfn.XLOOKUP(Q127,'VA,NVA, MTM Code'!F:F,'VA,NVA, MTM Code'!G:H,0)</f>
        <v>#REF!</v>
      </c>
      <c r="S127" s="287"/>
    </row>
    <row r="128" spans="2:19" ht="27.6" x14ac:dyDescent="0.3">
      <c r="B128" s="276"/>
      <c r="C128" s="277"/>
      <c r="D128" s="278">
        <v>7</v>
      </c>
      <c r="E128" s="254" t="s">
        <v>833</v>
      </c>
      <c r="F128" s="280"/>
      <c r="G128" s="326"/>
      <c r="H128" s="326"/>
      <c r="I128" s="281"/>
      <c r="J128" s="34" t="s">
        <v>807</v>
      </c>
      <c r="K128" s="34" t="e">
        <f>_xlfn.XLOOKUP("*"&amp;(LEFT(J128,(FIND("-",J128,1)-2)))&amp;"*",#REF!,#REF!, ,2)</f>
        <v>#REF!</v>
      </c>
      <c r="L128" s="34">
        <v>2</v>
      </c>
      <c r="M128" s="34">
        <v>1</v>
      </c>
      <c r="N128" s="276" t="e">
        <f>VLOOKUP(K128,'VA,NVA, MTM Code'!B:C,2,0)</f>
        <v>#REF!</v>
      </c>
      <c r="O128" s="283" t="e">
        <f t="shared" si="49"/>
        <v>#REF!</v>
      </c>
      <c r="P128" s="284" t="e">
        <f t="shared" si="50"/>
        <v>#REF!</v>
      </c>
      <c r="Q128" s="285" t="e">
        <f>_xlfn.XLOOKUP("*"&amp;(LEFT(J128,(FIND("-",J128,1)-2)))&amp;"*",#REF!,#REF!, ,2)</f>
        <v>#REF!</v>
      </c>
      <c r="R128" s="286" t="e" cm="1">
        <f t="array" ref="R128">_xlfn.XLOOKUP(Q128,'VA,NVA, MTM Code'!F:F,'VA,NVA, MTM Code'!G:H,0)</f>
        <v>#REF!</v>
      </c>
      <c r="S128" s="287"/>
    </row>
    <row r="129" spans="2:19" ht="27.6" x14ac:dyDescent="0.3">
      <c r="B129" s="276"/>
      <c r="C129" s="277"/>
      <c r="D129" s="278">
        <v>7</v>
      </c>
      <c r="E129" s="254" t="s">
        <v>833</v>
      </c>
      <c r="F129" s="280"/>
      <c r="G129" s="326"/>
      <c r="H129" s="326"/>
      <c r="I129" s="281"/>
      <c r="J129" s="34" t="s">
        <v>818</v>
      </c>
      <c r="K129" s="34" t="e">
        <f>_xlfn.XLOOKUP("*"&amp;(LEFT(J129,(FIND("-",J129,1)-2)))&amp;"*",#REF!,#REF!, ,2)</f>
        <v>#REF!</v>
      </c>
      <c r="L129" s="34">
        <v>2</v>
      </c>
      <c r="M129" s="34">
        <v>6</v>
      </c>
      <c r="N129" s="276" t="e">
        <f>VLOOKUP(K129,'VA,NVA, MTM Code'!B:C,2,0)</f>
        <v>#REF!</v>
      </c>
      <c r="O129" s="283" t="e">
        <f t="shared" si="49"/>
        <v>#REF!</v>
      </c>
      <c r="P129" s="284" t="e">
        <f t="shared" si="50"/>
        <v>#REF!</v>
      </c>
      <c r="Q129" s="285" t="e">
        <f>_xlfn.XLOOKUP("*"&amp;(LEFT(J129,(FIND("-",J129,1)-2)))&amp;"*",#REF!,#REF!, ,2)</f>
        <v>#REF!</v>
      </c>
      <c r="R129" s="286" t="e" cm="1">
        <f t="array" ref="R129">_xlfn.XLOOKUP(Q129,'VA,NVA, MTM Code'!F:F,'VA,NVA, MTM Code'!G:H,0)</f>
        <v>#REF!</v>
      </c>
      <c r="S129" s="287"/>
    </row>
    <row r="130" spans="2:19" ht="27.6" x14ac:dyDescent="0.3">
      <c r="B130" s="276"/>
      <c r="C130" s="277"/>
      <c r="D130" s="278">
        <v>7</v>
      </c>
      <c r="E130" s="254" t="s">
        <v>833</v>
      </c>
      <c r="F130" s="280"/>
      <c r="G130" s="326"/>
      <c r="H130" s="326"/>
      <c r="I130" s="281"/>
      <c r="J130" s="34" t="s">
        <v>820</v>
      </c>
      <c r="K130" s="34" t="e">
        <f>_xlfn.XLOOKUP("*"&amp;(LEFT(J130,(FIND("-",J130,1)-2)))&amp;"*",#REF!,#REF!, ,2)</f>
        <v>#REF!</v>
      </c>
      <c r="L130" s="34">
        <v>1</v>
      </c>
      <c r="M130" s="34">
        <v>1</v>
      </c>
      <c r="N130" s="276" t="e">
        <f>VLOOKUP(K130,'VA,NVA, MTM Code'!B:C,2,0)</f>
        <v>#REF!</v>
      </c>
      <c r="O130" s="283" t="e">
        <f t="shared" si="49"/>
        <v>#REF!</v>
      </c>
      <c r="P130" s="284" t="e">
        <f t="shared" si="50"/>
        <v>#REF!</v>
      </c>
      <c r="Q130" s="285" t="e">
        <f>_xlfn.XLOOKUP("*"&amp;(LEFT(J130,(FIND("-",J130,1)-2)))&amp;"*",#REF!,#REF!, ,2)</f>
        <v>#REF!</v>
      </c>
      <c r="R130" s="286" t="e" cm="1">
        <f t="array" ref="R130">_xlfn.XLOOKUP(Q130,'VA,NVA, MTM Code'!F:F,'VA,NVA, MTM Code'!G:H,0)</f>
        <v>#REF!</v>
      </c>
      <c r="S130" s="287"/>
    </row>
    <row r="131" spans="2:19" ht="27.6" x14ac:dyDescent="0.3">
      <c r="B131" s="276"/>
      <c r="C131" s="277"/>
      <c r="D131" s="278">
        <v>7</v>
      </c>
      <c r="E131" s="254" t="s">
        <v>833</v>
      </c>
      <c r="F131" s="280"/>
      <c r="G131" s="326"/>
      <c r="H131" s="326"/>
      <c r="I131" s="281"/>
      <c r="J131" s="34" t="s">
        <v>809</v>
      </c>
      <c r="K131" s="34" t="e">
        <f>_xlfn.XLOOKUP("*"&amp;(LEFT(J131,(FIND("-",J131,1)-2)))&amp;"*",#REF!,#REF!, ,2)</f>
        <v>#REF!</v>
      </c>
      <c r="L131" s="34">
        <v>1</v>
      </c>
      <c r="M131" s="34">
        <v>1</v>
      </c>
      <c r="N131" s="276" t="e">
        <f>VLOOKUP(K131,'VA,NVA, MTM Code'!B:C,2,0)</f>
        <v>#REF!</v>
      </c>
      <c r="O131" s="283" t="e">
        <f t="shared" si="49"/>
        <v>#REF!</v>
      </c>
      <c r="P131" s="284" t="e">
        <f t="shared" si="50"/>
        <v>#REF!</v>
      </c>
      <c r="Q131" s="285" t="e">
        <f>_xlfn.XLOOKUP("*"&amp;(LEFT(J131,(FIND("-",J131,1)-2)))&amp;"*",#REF!,#REF!, ,2)</f>
        <v>#REF!</v>
      </c>
      <c r="R131" s="286" t="e" cm="1">
        <f t="array" ref="R131">_xlfn.XLOOKUP(Q131,'VA,NVA, MTM Code'!F:F,'VA,NVA, MTM Code'!G:H,0)</f>
        <v>#REF!</v>
      </c>
      <c r="S131" s="287"/>
    </row>
    <row r="132" spans="2:19" ht="27.6" x14ac:dyDescent="0.3">
      <c r="B132" s="276"/>
      <c r="C132" s="277"/>
      <c r="D132" s="278">
        <v>7</v>
      </c>
      <c r="E132" s="254" t="s">
        <v>833</v>
      </c>
      <c r="F132" s="280"/>
      <c r="G132" s="326"/>
      <c r="H132" s="326"/>
      <c r="I132" s="281"/>
      <c r="J132" s="34" t="s">
        <v>810</v>
      </c>
      <c r="K132" s="34" t="e">
        <f>_xlfn.XLOOKUP("*"&amp;(LEFT(J132,(FIND("-",J132,1)-2)))&amp;"*",#REF!,#REF!, ,2)</f>
        <v>#REF!</v>
      </c>
      <c r="L132" s="34">
        <v>2</v>
      </c>
      <c r="M132" s="34">
        <v>4</v>
      </c>
      <c r="N132" s="276" t="e">
        <f>VLOOKUP(K132,'VA,NVA, MTM Code'!B:C,2,0)</f>
        <v>#REF!</v>
      </c>
      <c r="O132" s="283" t="e">
        <f t="shared" ref="O132" si="51">L132*M132*N132</f>
        <v>#REF!</v>
      </c>
      <c r="P132" s="284" t="e">
        <f t="shared" ref="P132" si="52">O132*0.036</f>
        <v>#REF!</v>
      </c>
      <c r="Q132" s="285" t="e">
        <f>_xlfn.XLOOKUP("*"&amp;(LEFT(J132,(FIND("-",J132,1)-2)))&amp;"*",#REF!,#REF!, ,2)</f>
        <v>#REF!</v>
      </c>
      <c r="R132" s="286" t="e" cm="1">
        <f t="array" ref="R132">_xlfn.XLOOKUP(Q132,'VA,NVA, MTM Code'!F:F,'VA,NVA, MTM Code'!G:H,0)</f>
        <v>#REF!</v>
      </c>
      <c r="S132" s="287"/>
    </row>
    <row r="133" spans="2:19" ht="41.4" x14ac:dyDescent="0.3">
      <c r="B133" s="276"/>
      <c r="C133" s="277"/>
      <c r="D133" s="278">
        <v>8</v>
      </c>
      <c r="E133" s="254" t="s">
        <v>834</v>
      </c>
      <c r="F133" s="280" t="s">
        <v>827</v>
      </c>
      <c r="G133" s="326">
        <v>9.4907407407407406E-3</v>
      </c>
      <c r="H133" s="326">
        <v>1.1122685185185185E-2</v>
      </c>
      <c r="I133" s="281">
        <f t="shared" si="0"/>
        <v>1.6319444444444445E-3</v>
      </c>
      <c r="J133" s="34" t="s">
        <v>847</v>
      </c>
      <c r="K133" s="34" t="e">
        <f>_xlfn.XLOOKUP("*"&amp;(LEFT(J133,(FIND("-",J133,1)-2)))&amp;"*",#REF!,#REF!, ,2)</f>
        <v>#REF!</v>
      </c>
      <c r="L133" s="34">
        <v>3</v>
      </c>
      <c r="M133" s="34">
        <v>1</v>
      </c>
      <c r="N133" s="276" t="e">
        <f>VLOOKUP(K133,'VA,NVA, MTM Code'!B:C,2,0)</f>
        <v>#REF!</v>
      </c>
      <c r="O133" s="283" t="e">
        <f t="shared" si="21"/>
        <v>#REF!</v>
      </c>
      <c r="P133" s="284" t="e">
        <f t="shared" si="22"/>
        <v>#REF!</v>
      </c>
      <c r="Q133" s="285" t="e">
        <f>_xlfn.XLOOKUP("*"&amp;(LEFT(J133,(FIND("-",J133,1)-2)))&amp;"*",#REF!,#REF!, ,2)</f>
        <v>#REF!</v>
      </c>
      <c r="R133" s="286" t="e" cm="1">
        <f t="array" ref="R133">_xlfn.XLOOKUP(Q133,'VA,NVA, MTM Code'!F:F,'VA,NVA, MTM Code'!G:H,0)</f>
        <v>#REF!</v>
      </c>
      <c r="S133" s="287"/>
    </row>
    <row r="134" spans="2:19" ht="41.4" x14ac:dyDescent="0.3">
      <c r="B134" s="276"/>
      <c r="C134" s="277"/>
      <c r="D134" s="278">
        <v>8</v>
      </c>
      <c r="E134" s="254" t="s">
        <v>834</v>
      </c>
      <c r="F134" s="280"/>
      <c r="G134" s="326"/>
      <c r="H134" s="326"/>
      <c r="I134" s="281"/>
      <c r="J134" s="34" t="s">
        <v>824</v>
      </c>
      <c r="K134" s="34" t="e">
        <f>_xlfn.XLOOKUP("*"&amp;(LEFT(J134,(FIND("-",J134,1)-2)))&amp;"*",#REF!,#REF!, ,2)</f>
        <v>#REF!</v>
      </c>
      <c r="L134" s="34">
        <v>3</v>
      </c>
      <c r="M134" s="34">
        <v>1</v>
      </c>
      <c r="N134" s="276" t="e">
        <f>VLOOKUP(K134,'VA,NVA, MTM Code'!B:C,2,0)</f>
        <v>#REF!</v>
      </c>
      <c r="O134" s="283" t="e">
        <f t="shared" ref="O134:O143" si="53">L134*M134*N134</f>
        <v>#REF!</v>
      </c>
      <c r="P134" s="284" t="e">
        <f t="shared" ref="P134:P143" si="54">O134*0.036</f>
        <v>#REF!</v>
      </c>
      <c r="Q134" s="285" t="e">
        <f>_xlfn.XLOOKUP("*"&amp;(LEFT(J134,(FIND("-",J134,1)-2)))&amp;"*",#REF!,#REF!, ,2)</f>
        <v>#REF!</v>
      </c>
      <c r="R134" s="286" t="e" cm="1">
        <f t="array" ref="R134">_xlfn.XLOOKUP(Q134,'VA,NVA, MTM Code'!F:F,'VA,NVA, MTM Code'!G:H,0)</f>
        <v>#REF!</v>
      </c>
      <c r="S134" s="287"/>
    </row>
    <row r="135" spans="2:19" ht="41.4" x14ac:dyDescent="0.3">
      <c r="B135" s="276"/>
      <c r="C135" s="277"/>
      <c r="D135" s="278">
        <v>8</v>
      </c>
      <c r="E135" s="254" t="s">
        <v>834</v>
      </c>
      <c r="F135" s="280"/>
      <c r="G135" s="326"/>
      <c r="H135" s="326"/>
      <c r="I135" s="281"/>
      <c r="J135" s="34" t="s">
        <v>813</v>
      </c>
      <c r="K135" s="34" t="e">
        <f>_xlfn.XLOOKUP("*"&amp;(LEFT(J135,(FIND("-",J135,1)-2)))&amp;"*",#REF!,#REF!, ,2)</f>
        <v>#REF!</v>
      </c>
      <c r="L135" s="34">
        <v>1</v>
      </c>
      <c r="M135" s="34">
        <v>1</v>
      </c>
      <c r="N135" s="276" t="e">
        <f>VLOOKUP(K135,'VA,NVA, MTM Code'!B:C,2,0)</f>
        <v>#REF!</v>
      </c>
      <c r="O135" s="283" t="e">
        <f t="shared" si="53"/>
        <v>#REF!</v>
      </c>
      <c r="P135" s="284" t="e">
        <f t="shared" si="54"/>
        <v>#REF!</v>
      </c>
      <c r="Q135" s="285" t="e">
        <f>_xlfn.XLOOKUP("*"&amp;(LEFT(J135,(FIND("-",J135,1)-2)))&amp;"*",#REF!,#REF!, ,2)</f>
        <v>#REF!</v>
      </c>
      <c r="R135" s="286" t="e" cm="1">
        <f t="array" ref="R135">_xlfn.XLOOKUP(Q135,'VA,NVA, MTM Code'!F:F,'VA,NVA, MTM Code'!G:H,0)</f>
        <v>#REF!</v>
      </c>
      <c r="S135" s="287"/>
    </row>
    <row r="136" spans="2:19" ht="41.4" x14ac:dyDescent="0.3">
      <c r="B136" s="276"/>
      <c r="C136" s="277"/>
      <c r="D136" s="278">
        <v>8</v>
      </c>
      <c r="E136" s="254" t="s">
        <v>834</v>
      </c>
      <c r="F136" s="280"/>
      <c r="G136" s="326"/>
      <c r="H136" s="326"/>
      <c r="I136" s="281"/>
      <c r="J136" s="34" t="s">
        <v>824</v>
      </c>
      <c r="K136" s="34" t="e">
        <f>_xlfn.XLOOKUP("*"&amp;(LEFT(J136,(FIND("-",J136,1)-2)))&amp;"*",#REF!,#REF!, ,2)</f>
        <v>#REF!</v>
      </c>
      <c r="L136" s="34">
        <v>3</v>
      </c>
      <c r="M136" s="34">
        <v>1</v>
      </c>
      <c r="N136" s="276" t="e">
        <f>VLOOKUP(K136,'VA,NVA, MTM Code'!B:C,2,0)</f>
        <v>#REF!</v>
      </c>
      <c r="O136" s="283" t="e">
        <f t="shared" si="53"/>
        <v>#REF!</v>
      </c>
      <c r="P136" s="284" t="e">
        <f t="shared" si="54"/>
        <v>#REF!</v>
      </c>
      <c r="Q136" s="285" t="e">
        <f>_xlfn.XLOOKUP("*"&amp;(LEFT(J136,(FIND("-",J136,1)-2)))&amp;"*",#REF!,#REF!, ,2)</f>
        <v>#REF!</v>
      </c>
      <c r="R136" s="286" t="e" cm="1">
        <f t="array" ref="R136">_xlfn.XLOOKUP(Q136,'VA,NVA, MTM Code'!F:F,'VA,NVA, MTM Code'!G:H,0)</f>
        <v>#REF!</v>
      </c>
      <c r="S136" s="287"/>
    </row>
    <row r="137" spans="2:19" ht="41.4" x14ac:dyDescent="0.3">
      <c r="B137" s="276"/>
      <c r="C137" s="277"/>
      <c r="D137" s="278">
        <v>8</v>
      </c>
      <c r="E137" s="254" t="s">
        <v>834</v>
      </c>
      <c r="F137" s="280"/>
      <c r="G137" s="326"/>
      <c r="H137" s="326"/>
      <c r="I137" s="281"/>
      <c r="J137" s="34" t="s">
        <v>816</v>
      </c>
      <c r="K137" s="34" t="e">
        <f>_xlfn.XLOOKUP("*"&amp;(LEFT(J137,(FIND("-",J137,1)-2)))&amp;"*",#REF!,#REF!, ,2)</f>
        <v>#REF!</v>
      </c>
      <c r="L137" s="34">
        <v>3</v>
      </c>
      <c r="M137" s="34">
        <v>1</v>
      </c>
      <c r="N137" s="276" t="e">
        <f>VLOOKUP(K137,'VA,NVA, MTM Code'!B:C,2,0)</f>
        <v>#REF!</v>
      </c>
      <c r="O137" s="283" t="e">
        <f t="shared" si="53"/>
        <v>#REF!</v>
      </c>
      <c r="P137" s="284" t="e">
        <f t="shared" si="54"/>
        <v>#REF!</v>
      </c>
      <c r="Q137" s="285" t="e">
        <f>_xlfn.XLOOKUP("*"&amp;(LEFT(J137,(FIND("-",J137,1)-2)))&amp;"*",#REF!,#REF!, ,2)</f>
        <v>#REF!</v>
      </c>
      <c r="R137" s="286" t="e" cm="1">
        <f t="array" ref="R137">_xlfn.XLOOKUP(Q137,'VA,NVA, MTM Code'!F:F,'VA,NVA, MTM Code'!G:H,0)</f>
        <v>#REF!</v>
      </c>
      <c r="S137" s="287"/>
    </row>
    <row r="138" spans="2:19" ht="41.4" x14ac:dyDescent="0.3">
      <c r="B138" s="276"/>
      <c r="C138" s="277"/>
      <c r="D138" s="278">
        <v>8</v>
      </c>
      <c r="E138" s="254" t="s">
        <v>834</v>
      </c>
      <c r="F138" s="280"/>
      <c r="G138" s="326"/>
      <c r="H138" s="326"/>
      <c r="I138" s="281"/>
      <c r="J138" s="34" t="s">
        <v>813</v>
      </c>
      <c r="K138" s="34" t="e">
        <f>_xlfn.XLOOKUP("*"&amp;(LEFT(J138,(FIND("-",J138,1)-2)))&amp;"*",#REF!,#REF!, ,2)</f>
        <v>#REF!</v>
      </c>
      <c r="L138" s="34">
        <v>1</v>
      </c>
      <c r="M138" s="34">
        <v>1</v>
      </c>
      <c r="N138" s="276" t="e">
        <f>VLOOKUP(K138,'VA,NVA, MTM Code'!B:C,2,0)</f>
        <v>#REF!</v>
      </c>
      <c r="O138" s="283" t="e">
        <f t="shared" si="53"/>
        <v>#REF!</v>
      </c>
      <c r="P138" s="284" t="e">
        <f t="shared" si="54"/>
        <v>#REF!</v>
      </c>
      <c r="Q138" s="285" t="e">
        <f>_xlfn.XLOOKUP("*"&amp;(LEFT(J138,(FIND("-",J138,1)-2)))&amp;"*",#REF!,#REF!, ,2)</f>
        <v>#REF!</v>
      </c>
      <c r="R138" s="286" t="e" cm="1">
        <f t="array" ref="R138">_xlfn.XLOOKUP(Q138,'VA,NVA, MTM Code'!F:F,'VA,NVA, MTM Code'!G:H,0)</f>
        <v>#REF!</v>
      </c>
      <c r="S138" s="287"/>
    </row>
    <row r="139" spans="2:19" ht="41.4" x14ac:dyDescent="0.3">
      <c r="B139" s="276"/>
      <c r="C139" s="277"/>
      <c r="D139" s="278">
        <v>8</v>
      </c>
      <c r="E139" s="254" t="s">
        <v>834</v>
      </c>
      <c r="F139" s="280"/>
      <c r="G139" s="326"/>
      <c r="H139" s="326"/>
      <c r="I139" s="281"/>
      <c r="J139" s="34" t="s">
        <v>816</v>
      </c>
      <c r="K139" s="34" t="e">
        <f>_xlfn.XLOOKUP("*"&amp;(LEFT(J139,(FIND("-",J139,1)-2)))&amp;"*",#REF!,#REF!, ,2)</f>
        <v>#REF!</v>
      </c>
      <c r="L139" s="34">
        <v>3</v>
      </c>
      <c r="M139" s="34">
        <v>1</v>
      </c>
      <c r="N139" s="276" t="e">
        <f>VLOOKUP(K139,'VA,NVA, MTM Code'!B:C,2,0)</f>
        <v>#REF!</v>
      </c>
      <c r="O139" s="283" t="e">
        <f t="shared" si="53"/>
        <v>#REF!</v>
      </c>
      <c r="P139" s="284" t="e">
        <f t="shared" si="54"/>
        <v>#REF!</v>
      </c>
      <c r="Q139" s="285" t="e">
        <f>_xlfn.XLOOKUP("*"&amp;(LEFT(J139,(FIND("-",J139,1)-2)))&amp;"*",#REF!,#REF!, ,2)</f>
        <v>#REF!</v>
      </c>
      <c r="R139" s="286" t="e" cm="1">
        <f t="array" ref="R139">_xlfn.XLOOKUP(Q139,'VA,NVA, MTM Code'!F:F,'VA,NVA, MTM Code'!G:H,0)</f>
        <v>#REF!</v>
      </c>
      <c r="S139" s="287"/>
    </row>
    <row r="140" spans="2:19" ht="41.4" x14ac:dyDescent="0.3">
      <c r="B140" s="276"/>
      <c r="C140" s="277"/>
      <c r="D140" s="278">
        <v>8</v>
      </c>
      <c r="E140" s="254" t="s">
        <v>834</v>
      </c>
      <c r="F140" s="280"/>
      <c r="G140" s="326"/>
      <c r="H140" s="326"/>
      <c r="I140" s="281"/>
      <c r="J140" s="34" t="s">
        <v>785</v>
      </c>
      <c r="K140" s="34" t="e">
        <f>_xlfn.XLOOKUP("*"&amp;(LEFT(J140,(FIND("-",J140,1)-2)))&amp;"*",#REF!,#REF!, ,2)</f>
        <v>#REF!</v>
      </c>
      <c r="L140" s="34">
        <v>2</v>
      </c>
      <c r="M140" s="34">
        <v>1</v>
      </c>
      <c r="N140" s="276" t="e">
        <f>VLOOKUP(K140,'VA,NVA, MTM Code'!B:C,2,0)</f>
        <v>#REF!</v>
      </c>
      <c r="O140" s="283" t="e">
        <f t="shared" si="53"/>
        <v>#REF!</v>
      </c>
      <c r="P140" s="284" t="e">
        <f t="shared" si="54"/>
        <v>#REF!</v>
      </c>
      <c r="Q140" s="285" t="e">
        <f>_xlfn.XLOOKUP("*"&amp;(LEFT(J140,(FIND("-",J140,1)-2)))&amp;"*",#REF!,#REF!, ,2)</f>
        <v>#REF!</v>
      </c>
      <c r="R140" s="286" t="e" cm="1">
        <f t="array" ref="R140">_xlfn.XLOOKUP(Q140,'VA,NVA, MTM Code'!F:F,'VA,NVA, MTM Code'!G:H,0)</f>
        <v>#REF!</v>
      </c>
      <c r="S140" s="287"/>
    </row>
    <row r="141" spans="2:19" ht="41.4" x14ac:dyDescent="0.3">
      <c r="B141" s="276"/>
      <c r="C141" s="277"/>
      <c r="D141" s="278">
        <v>8</v>
      </c>
      <c r="E141" s="254" t="s">
        <v>834</v>
      </c>
      <c r="F141" s="280"/>
      <c r="G141" s="326"/>
      <c r="H141" s="326"/>
      <c r="I141" s="281"/>
      <c r="J141" s="149" t="s">
        <v>363</v>
      </c>
      <c r="K141" s="337" t="s">
        <v>63</v>
      </c>
      <c r="L141" s="34">
        <v>1</v>
      </c>
      <c r="M141" s="34">
        <v>1</v>
      </c>
      <c r="N141" s="276">
        <f>VLOOKUP(K141,'VA,NVA, MTM Code'!B:C,2,0)</f>
        <v>50</v>
      </c>
      <c r="O141" s="283">
        <f t="shared" si="53"/>
        <v>50</v>
      </c>
      <c r="P141" s="284">
        <f t="shared" si="54"/>
        <v>1.7999999999999998</v>
      </c>
      <c r="Q141" s="285">
        <v>13</v>
      </c>
      <c r="R141" s="286" t="str" cm="1">
        <f t="array" ref="R141:S141">_xlfn.XLOOKUP(Q141,'VA,NVA, MTM Code'!F:F,'VA,NVA, MTM Code'!G:H,0)</f>
        <v>NVA</v>
      </c>
      <c r="S141" s="287" t="str">
        <v>PICKING UP / PUT DOWN PART</v>
      </c>
    </row>
    <row r="142" spans="2:19" ht="41.4" x14ac:dyDescent="0.3">
      <c r="B142" s="276"/>
      <c r="C142" s="277"/>
      <c r="D142" s="278">
        <v>8</v>
      </c>
      <c r="E142" s="254" t="s">
        <v>834</v>
      </c>
      <c r="F142" s="280"/>
      <c r="G142" s="326"/>
      <c r="H142" s="326"/>
      <c r="I142" s="281"/>
      <c r="J142" s="149" t="s">
        <v>364</v>
      </c>
      <c r="K142" s="337" t="s">
        <v>56</v>
      </c>
      <c r="L142" s="34">
        <v>1</v>
      </c>
      <c r="M142" s="34">
        <v>1</v>
      </c>
      <c r="N142" s="276">
        <f>VLOOKUP(K142,'VA,NVA, MTM Code'!B:C,2,0)</f>
        <v>30</v>
      </c>
      <c r="O142" s="283">
        <f t="shared" si="53"/>
        <v>30</v>
      </c>
      <c r="P142" s="284">
        <f t="shared" si="54"/>
        <v>1.0799999999999998</v>
      </c>
      <c r="Q142" s="285">
        <v>13</v>
      </c>
      <c r="R142" s="286" t="str" cm="1">
        <f t="array" ref="R142:S142">_xlfn.XLOOKUP(Q142,'VA,NVA, MTM Code'!F:F,'VA,NVA, MTM Code'!G:H,0)</f>
        <v>NVA</v>
      </c>
      <c r="S142" s="287" t="str">
        <v>PICKING UP / PUT DOWN PART</v>
      </c>
    </row>
    <row r="143" spans="2:19" ht="41.4" x14ac:dyDescent="0.3">
      <c r="B143" s="276"/>
      <c r="C143" s="277"/>
      <c r="D143" s="278">
        <v>8</v>
      </c>
      <c r="E143" s="254" t="s">
        <v>834</v>
      </c>
      <c r="F143" s="280"/>
      <c r="G143" s="326"/>
      <c r="H143" s="326"/>
      <c r="I143" s="281"/>
      <c r="J143" s="149" t="s">
        <v>365</v>
      </c>
      <c r="K143" s="337" t="s">
        <v>61</v>
      </c>
      <c r="L143" s="34">
        <v>1</v>
      </c>
      <c r="M143" s="34">
        <v>8</v>
      </c>
      <c r="N143" s="276">
        <f>VLOOKUP(K143,'VA,NVA, MTM Code'!B:C,2,0)</f>
        <v>10</v>
      </c>
      <c r="O143" s="283">
        <f t="shared" si="53"/>
        <v>80</v>
      </c>
      <c r="P143" s="284">
        <f t="shared" si="54"/>
        <v>2.88</v>
      </c>
      <c r="Q143" s="285">
        <v>34</v>
      </c>
      <c r="R143" s="286" t="str" cm="1">
        <f t="array" ref="R143:S143">_xlfn.XLOOKUP(Q143,'VA,NVA, MTM Code'!F:F,'VA,NVA, MTM Code'!G:H,0)</f>
        <v>VA</v>
      </c>
      <c r="S143" s="287" t="str">
        <v>QUALITY INSPECTIONS
(LEGAL OBLIGATION/HOMOLOGATION)</v>
      </c>
    </row>
    <row r="144" spans="2:19" ht="41.4" x14ac:dyDescent="0.3">
      <c r="B144" s="276"/>
      <c r="C144" s="277"/>
      <c r="D144" s="278">
        <v>8</v>
      </c>
      <c r="E144" s="254" t="s">
        <v>834</v>
      </c>
      <c r="F144" s="280"/>
      <c r="G144" s="326"/>
      <c r="H144" s="326"/>
      <c r="I144" s="281"/>
      <c r="J144" s="149" t="s">
        <v>366</v>
      </c>
      <c r="K144" s="337" t="s">
        <v>57</v>
      </c>
      <c r="L144" s="34">
        <v>1</v>
      </c>
      <c r="M144" s="34">
        <v>1</v>
      </c>
      <c r="N144" s="276">
        <f>VLOOKUP(K144,'VA,NVA, MTM Code'!B:C,2,0)</f>
        <v>50</v>
      </c>
      <c r="O144" s="283">
        <f t="shared" si="21"/>
        <v>50</v>
      </c>
      <c r="P144" s="284">
        <f t="shared" si="22"/>
        <v>1.7999999999999998</v>
      </c>
      <c r="Q144" s="285">
        <v>13</v>
      </c>
      <c r="R144" s="286" t="str" cm="1">
        <f t="array" ref="R144:S144">_xlfn.XLOOKUP(Q144,'VA,NVA, MTM Code'!F:F,'VA,NVA, MTM Code'!G:H,0)</f>
        <v>NVA</v>
      </c>
      <c r="S144" s="287" t="str">
        <v>PICKING UP / PUT DOWN PART</v>
      </c>
    </row>
    <row r="145" spans="2:19" ht="41.4" x14ac:dyDescent="0.3">
      <c r="B145" s="276"/>
      <c r="C145" s="277"/>
      <c r="D145" s="278">
        <v>8</v>
      </c>
      <c r="E145" s="254" t="s">
        <v>834</v>
      </c>
      <c r="F145" s="280"/>
      <c r="G145" s="326"/>
      <c r="H145" s="326"/>
      <c r="I145" s="281"/>
      <c r="J145" s="149" t="s">
        <v>367</v>
      </c>
      <c r="K145" s="337" t="s">
        <v>56</v>
      </c>
      <c r="L145" s="34">
        <v>1</v>
      </c>
      <c r="M145" s="34">
        <v>1</v>
      </c>
      <c r="N145" s="276">
        <f>VLOOKUP(K145,'VA,NVA, MTM Code'!B:C,2,0)</f>
        <v>30</v>
      </c>
      <c r="O145" s="283">
        <f t="shared" ref="O145:O146" si="55">L145*M145*N145</f>
        <v>30</v>
      </c>
      <c r="P145" s="284">
        <f t="shared" ref="P145:P146" si="56">O145*0.036</f>
        <v>1.0799999999999998</v>
      </c>
      <c r="Q145" s="285">
        <v>13</v>
      </c>
      <c r="R145" s="286" t="str" cm="1">
        <f t="array" ref="R145:S145">_xlfn.XLOOKUP(Q145,'VA,NVA, MTM Code'!F:F,'VA,NVA, MTM Code'!G:H,0)</f>
        <v>NVA</v>
      </c>
      <c r="S145" s="287" t="str">
        <v>PICKING UP / PUT DOWN PART</v>
      </c>
    </row>
    <row r="146" spans="2:19" ht="41.4" x14ac:dyDescent="0.3">
      <c r="B146" s="276"/>
      <c r="C146" s="277"/>
      <c r="D146" s="278">
        <v>8</v>
      </c>
      <c r="E146" s="254" t="s">
        <v>834</v>
      </c>
      <c r="F146" s="280"/>
      <c r="G146" s="326"/>
      <c r="H146" s="326"/>
      <c r="I146" s="281"/>
      <c r="J146" s="149" t="s">
        <v>813</v>
      </c>
      <c r="K146" s="34" t="e">
        <f>_xlfn.XLOOKUP("*"&amp;(LEFT(J146,(FIND("-",J146,1)-2)))&amp;"*",#REF!,#REF!, ,2)</f>
        <v>#REF!</v>
      </c>
      <c r="L146" s="34">
        <v>1</v>
      </c>
      <c r="M146" s="34">
        <v>1</v>
      </c>
      <c r="N146" s="276" t="e">
        <f>VLOOKUP(K146,'VA,NVA, MTM Code'!B:C,2,0)</f>
        <v>#REF!</v>
      </c>
      <c r="O146" s="283" t="e">
        <f t="shared" si="55"/>
        <v>#REF!</v>
      </c>
      <c r="P146" s="284" t="e">
        <f t="shared" si="56"/>
        <v>#REF!</v>
      </c>
      <c r="Q146" s="285" t="e">
        <f>_xlfn.XLOOKUP("*"&amp;(LEFT(J146,(FIND("-",J146,1)-2)))&amp;"*",#REF!,#REF!, ,2)</f>
        <v>#REF!</v>
      </c>
      <c r="R146" s="286" t="e" cm="1">
        <f t="array" ref="R146">_xlfn.XLOOKUP(Q146,'VA,NVA, MTM Code'!F:F,'VA,NVA, MTM Code'!G:H,0)</f>
        <v>#REF!</v>
      </c>
      <c r="S146" s="287"/>
    </row>
    <row r="147" spans="2:19" ht="41.4" x14ac:dyDescent="0.3">
      <c r="B147" s="276"/>
      <c r="C147" s="277"/>
      <c r="D147" s="278">
        <v>8</v>
      </c>
      <c r="E147" s="254" t="s">
        <v>834</v>
      </c>
      <c r="F147" s="280"/>
      <c r="G147" s="326"/>
      <c r="H147" s="326"/>
      <c r="I147" s="281"/>
      <c r="J147" s="149" t="s">
        <v>365</v>
      </c>
      <c r="K147" s="34" t="s">
        <v>61</v>
      </c>
      <c r="L147" s="34">
        <v>1</v>
      </c>
      <c r="M147" s="34">
        <v>8</v>
      </c>
      <c r="N147" s="276">
        <f>VLOOKUP(K147,'VA,NVA, MTM Code'!B:C,2,0)</f>
        <v>10</v>
      </c>
      <c r="O147" s="283">
        <f t="shared" ref="O147:O155" si="57">L147*M147*N147</f>
        <v>80</v>
      </c>
      <c r="P147" s="284">
        <f t="shared" ref="P147:P155" si="58">O147*0.036</f>
        <v>2.88</v>
      </c>
      <c r="Q147" s="285">
        <v>34</v>
      </c>
      <c r="R147" s="286" t="str" cm="1">
        <f t="array" ref="R147:S147">_xlfn.XLOOKUP(Q147,'VA,NVA, MTM Code'!F:F,'VA,NVA, MTM Code'!G:H,0)</f>
        <v>VA</v>
      </c>
      <c r="S147" s="287" t="str">
        <v>QUALITY INSPECTIONS
(LEGAL OBLIGATION/HOMOLOGATION)</v>
      </c>
    </row>
    <row r="148" spans="2:19" ht="13.8" customHeight="1" x14ac:dyDescent="0.3">
      <c r="B148" s="276"/>
      <c r="C148" s="277"/>
      <c r="D148" s="278">
        <v>8</v>
      </c>
      <c r="E148" s="254" t="s">
        <v>834</v>
      </c>
      <c r="F148" s="280"/>
      <c r="G148" s="326"/>
      <c r="H148" s="326"/>
      <c r="I148" s="281"/>
      <c r="J148" s="149" t="s">
        <v>457</v>
      </c>
      <c r="K148" s="34" t="s">
        <v>535</v>
      </c>
      <c r="L148" s="34">
        <v>1</v>
      </c>
      <c r="M148" s="34">
        <v>1</v>
      </c>
      <c r="N148" s="276">
        <f>VLOOKUP(K148,'VA,NVA, MTM Code'!B:C,2,0)</f>
        <v>390</v>
      </c>
      <c r="O148" s="283">
        <f t="shared" si="57"/>
        <v>390</v>
      </c>
      <c r="P148" s="284">
        <f t="shared" si="58"/>
        <v>14.04</v>
      </c>
      <c r="Q148" s="285">
        <v>1</v>
      </c>
      <c r="R148" s="286" t="str" cm="1">
        <f t="array" ref="R148:S148">_xlfn.XLOOKUP(Q148,'VA,NVA, MTM Code'!F:F,'VA,NVA, MTM Code'!G:H,0)</f>
        <v>NVA</v>
      </c>
      <c r="S148" s="287" t="str">
        <v>UNPACKING / OPENING</v>
      </c>
    </row>
    <row r="149" spans="2:19" ht="13.8" customHeight="1" x14ac:dyDescent="0.3">
      <c r="B149" s="276"/>
      <c r="C149" s="277"/>
      <c r="D149" s="278">
        <v>8</v>
      </c>
      <c r="E149" s="254" t="s">
        <v>834</v>
      </c>
      <c r="F149" s="280"/>
      <c r="G149" s="326"/>
      <c r="H149" s="326"/>
      <c r="I149" s="281"/>
      <c r="J149" s="149" t="s">
        <v>787</v>
      </c>
      <c r="K149" s="34" t="e">
        <f>_xlfn.XLOOKUP("*"&amp;(LEFT(J149,(FIND("-",J149,1)-2)))&amp;"*",#REF!,#REF!, ,2)</f>
        <v>#REF!</v>
      </c>
      <c r="L149" s="34">
        <v>1</v>
      </c>
      <c r="M149" s="34">
        <v>1</v>
      </c>
      <c r="N149" s="276" t="e">
        <f>VLOOKUP(K149,'VA,NVA, MTM Code'!B:C,2,0)</f>
        <v>#REF!</v>
      </c>
      <c r="O149" s="283" t="e">
        <f t="shared" si="57"/>
        <v>#REF!</v>
      </c>
      <c r="P149" s="284" t="e">
        <f t="shared" si="58"/>
        <v>#REF!</v>
      </c>
      <c r="Q149" s="285" t="e">
        <f>_xlfn.XLOOKUP("*"&amp;(LEFT(J149,(FIND("-",J149,1)-2)))&amp;"*",#REF!,#REF!, ,2)</f>
        <v>#REF!</v>
      </c>
      <c r="R149" s="286" t="e" cm="1">
        <f t="array" ref="R149">_xlfn.XLOOKUP(Q149,'VA,NVA, MTM Code'!F:F,'VA,NVA, MTM Code'!G:H,0)</f>
        <v>#REF!</v>
      </c>
      <c r="S149" s="287"/>
    </row>
    <row r="150" spans="2:19" ht="41.4" x14ac:dyDescent="0.3">
      <c r="B150" s="276"/>
      <c r="C150" s="277"/>
      <c r="D150" s="278">
        <v>8</v>
      </c>
      <c r="E150" s="254" t="s">
        <v>834</v>
      </c>
      <c r="F150" s="280"/>
      <c r="G150" s="326"/>
      <c r="H150" s="326"/>
      <c r="I150" s="281"/>
      <c r="J150" s="149" t="s">
        <v>847</v>
      </c>
      <c r="K150" s="34" t="e">
        <f>_xlfn.XLOOKUP("*"&amp;(LEFT(J150,(FIND("-",J150,1)-2)))&amp;"*",#REF!,#REF!, ,2)</f>
        <v>#REF!</v>
      </c>
      <c r="L150" s="34">
        <v>2</v>
      </c>
      <c r="M150" s="34">
        <v>1</v>
      </c>
      <c r="N150" s="276" t="e">
        <f>VLOOKUP(K150,'VA,NVA, MTM Code'!B:C,2,0)</f>
        <v>#REF!</v>
      </c>
      <c r="O150" s="283" t="e">
        <f t="shared" si="57"/>
        <v>#REF!</v>
      </c>
      <c r="P150" s="284" t="e">
        <f t="shared" si="58"/>
        <v>#REF!</v>
      </c>
      <c r="Q150" s="285" t="e">
        <f>_xlfn.XLOOKUP("*"&amp;(LEFT(J150,(FIND("-",J150,1)-2)))&amp;"*",#REF!,#REF!, ,2)</f>
        <v>#REF!</v>
      </c>
      <c r="R150" s="286" t="e" cm="1">
        <f t="array" ref="R150">_xlfn.XLOOKUP(Q150,'VA,NVA, MTM Code'!F:F,'VA,NVA, MTM Code'!G:H,0)</f>
        <v>#REF!</v>
      </c>
      <c r="S150" s="287"/>
    </row>
    <row r="151" spans="2:19" ht="41.4" x14ac:dyDescent="0.3">
      <c r="B151" s="276"/>
      <c r="C151" s="277"/>
      <c r="D151" s="278">
        <v>8</v>
      </c>
      <c r="E151" s="254" t="s">
        <v>834</v>
      </c>
      <c r="F151" s="280"/>
      <c r="G151" s="326"/>
      <c r="H151" s="326"/>
      <c r="I151" s="281"/>
      <c r="J151" s="149" t="s">
        <v>876</v>
      </c>
      <c r="K151" s="34" t="s">
        <v>63</v>
      </c>
      <c r="L151" s="34">
        <v>1</v>
      </c>
      <c r="M151" s="34">
        <v>1</v>
      </c>
      <c r="N151" s="276">
        <f>VLOOKUP(K151,'VA,NVA, MTM Code'!B:C,2,0)</f>
        <v>50</v>
      </c>
      <c r="O151" s="283">
        <f t="shared" si="57"/>
        <v>50</v>
      </c>
      <c r="P151" s="284">
        <f t="shared" si="58"/>
        <v>1.7999999999999998</v>
      </c>
      <c r="Q151" s="285" t="e">
        <f>_xlfn.XLOOKUP("*"&amp;(LEFT(J151,(FIND("-",J151,1)-2)))&amp;"*",#REF!,#REF!, ,2)</f>
        <v>#REF!</v>
      </c>
      <c r="R151" s="286" t="e" cm="1">
        <f t="array" ref="R151">_xlfn.XLOOKUP(Q151,'VA,NVA, MTM Code'!F:F,'VA,NVA, MTM Code'!G:H,0)</f>
        <v>#REF!</v>
      </c>
      <c r="S151" s="287"/>
    </row>
    <row r="152" spans="2:19" ht="41.4" x14ac:dyDescent="0.3">
      <c r="B152" s="276"/>
      <c r="C152" s="277"/>
      <c r="D152" s="278">
        <v>8</v>
      </c>
      <c r="E152" s="254" t="s">
        <v>834</v>
      </c>
      <c r="F152" s="280"/>
      <c r="G152" s="326"/>
      <c r="H152" s="326"/>
      <c r="I152" s="281"/>
      <c r="J152" s="149" t="s">
        <v>824</v>
      </c>
      <c r="K152" s="34" t="e">
        <f>_xlfn.XLOOKUP("*"&amp;(LEFT(J152,(FIND("-",J152,1)-2)))&amp;"*",#REF!,#REF!, ,2)</f>
        <v>#REF!</v>
      </c>
      <c r="L152" s="34">
        <v>1</v>
      </c>
      <c r="M152" s="34">
        <v>1</v>
      </c>
      <c r="N152" s="276" t="e">
        <f>VLOOKUP(K152,'VA,NVA, MTM Code'!B:C,2,0)</f>
        <v>#REF!</v>
      </c>
      <c r="O152" s="283" t="e">
        <f t="shared" si="57"/>
        <v>#REF!</v>
      </c>
      <c r="P152" s="284" t="e">
        <f t="shared" si="58"/>
        <v>#REF!</v>
      </c>
      <c r="Q152" s="285" t="e">
        <f>_xlfn.XLOOKUP("*"&amp;(LEFT(J152,(FIND("-",J152,1)-2)))&amp;"*",#REF!,#REF!, ,2)</f>
        <v>#REF!</v>
      </c>
      <c r="R152" s="286" t="e" cm="1">
        <f t="array" ref="R152">_xlfn.XLOOKUP(Q152,'VA,NVA, MTM Code'!F:F,'VA,NVA, MTM Code'!G:H,0)</f>
        <v>#REF!</v>
      </c>
      <c r="S152" s="287"/>
    </row>
    <row r="153" spans="2:19" ht="41.4" x14ac:dyDescent="0.3">
      <c r="B153" s="276"/>
      <c r="C153" s="277"/>
      <c r="D153" s="278">
        <v>8</v>
      </c>
      <c r="E153" s="254" t="s">
        <v>834</v>
      </c>
      <c r="F153" s="280"/>
      <c r="G153" s="326"/>
      <c r="H153" s="326"/>
      <c r="I153" s="281"/>
      <c r="J153" s="149" t="s">
        <v>812</v>
      </c>
      <c r="K153" s="34" t="e">
        <f>_xlfn.XLOOKUP("*"&amp;(LEFT(J153,(FIND("-",J153,1)-2)))&amp;"*",#REF!,#REF!, ,2)</f>
        <v>#REF!</v>
      </c>
      <c r="L153" s="34">
        <v>1</v>
      </c>
      <c r="M153" s="34">
        <v>2</v>
      </c>
      <c r="N153" s="276" t="e">
        <f>VLOOKUP(K153,'VA,NVA, MTM Code'!B:C,2,0)</f>
        <v>#REF!</v>
      </c>
      <c r="O153" s="283" t="e">
        <f t="shared" si="57"/>
        <v>#REF!</v>
      </c>
      <c r="P153" s="284" t="e">
        <f t="shared" si="58"/>
        <v>#REF!</v>
      </c>
      <c r="Q153" s="285" t="e">
        <f>_xlfn.XLOOKUP("*"&amp;(LEFT(J153,(FIND("-",J153,1)-2)))&amp;"*",#REF!,#REF!, ,2)</f>
        <v>#REF!</v>
      </c>
      <c r="R153" s="286" t="e" cm="1">
        <f t="array" ref="R153">_xlfn.XLOOKUP(Q153,'VA,NVA, MTM Code'!F:F,'VA,NVA, MTM Code'!G:H,0)</f>
        <v>#REF!</v>
      </c>
      <c r="S153" s="287"/>
    </row>
    <row r="154" spans="2:19" ht="41.4" x14ac:dyDescent="0.3">
      <c r="B154" s="276"/>
      <c r="C154" s="277"/>
      <c r="D154" s="278">
        <v>8</v>
      </c>
      <c r="E154" s="254" t="s">
        <v>834</v>
      </c>
      <c r="F154" s="280"/>
      <c r="G154" s="326"/>
      <c r="H154" s="326"/>
      <c r="I154" s="281"/>
      <c r="J154" s="149" t="s">
        <v>877</v>
      </c>
      <c r="K154" s="34" t="e">
        <f>_xlfn.XLOOKUP("*"&amp;(LEFT(J154,(FIND("-",J154,1)-2)))&amp;"*",#REF!,#REF!, ,2)</f>
        <v>#REF!</v>
      </c>
      <c r="L154" s="34">
        <v>1</v>
      </c>
      <c r="M154" s="34">
        <v>6</v>
      </c>
      <c r="N154" s="276" t="e">
        <f>VLOOKUP(K154,'VA,NVA, MTM Code'!B:C,2,0)</f>
        <v>#REF!</v>
      </c>
      <c r="O154" s="283" t="e">
        <f t="shared" si="57"/>
        <v>#REF!</v>
      </c>
      <c r="P154" s="284" t="e">
        <f t="shared" si="58"/>
        <v>#REF!</v>
      </c>
      <c r="Q154" s="285" t="e">
        <f>_xlfn.XLOOKUP("*"&amp;(LEFT(J154,(FIND("-",J154,1)-2)))&amp;"*",#REF!,#REF!, ,2)</f>
        <v>#REF!</v>
      </c>
      <c r="R154" s="286" t="e" cm="1">
        <f t="array" ref="R154">_xlfn.XLOOKUP(Q154,'VA,NVA, MTM Code'!F:F,'VA,NVA, MTM Code'!G:H,0)</f>
        <v>#REF!</v>
      </c>
      <c r="S154" s="287"/>
    </row>
    <row r="155" spans="2:19" ht="41.4" x14ac:dyDescent="0.3">
      <c r="B155" s="276"/>
      <c r="C155" s="277"/>
      <c r="D155" s="278">
        <v>8</v>
      </c>
      <c r="E155" s="254" t="s">
        <v>834</v>
      </c>
      <c r="F155" s="280"/>
      <c r="G155" s="326"/>
      <c r="H155" s="326"/>
      <c r="I155" s="281"/>
      <c r="J155" s="149" t="s">
        <v>806</v>
      </c>
      <c r="K155" s="34" t="e">
        <f>_xlfn.XLOOKUP("*"&amp;(LEFT(J155,(FIND("-",J155,1)-2)))&amp;"*",#REF!,#REF!, ,2)</f>
        <v>#REF!</v>
      </c>
      <c r="L155" s="34">
        <v>1</v>
      </c>
      <c r="M155" s="34">
        <v>1</v>
      </c>
      <c r="N155" s="276" t="e">
        <f>VLOOKUP(K155,'VA,NVA, MTM Code'!B:C,2,0)</f>
        <v>#REF!</v>
      </c>
      <c r="O155" s="283" t="e">
        <f t="shared" si="57"/>
        <v>#REF!</v>
      </c>
      <c r="P155" s="284" t="e">
        <f t="shared" si="58"/>
        <v>#REF!</v>
      </c>
      <c r="Q155" s="285" t="e">
        <f>_xlfn.XLOOKUP("*"&amp;(LEFT(J155,(FIND("-",J155,1)-2)))&amp;"*",#REF!,#REF!, ,2)</f>
        <v>#REF!</v>
      </c>
      <c r="R155" s="286" t="e" cm="1">
        <f t="array" ref="R155">_xlfn.XLOOKUP(Q155,'VA,NVA, MTM Code'!F:F,'VA,NVA, MTM Code'!G:H,0)</f>
        <v>#REF!</v>
      </c>
      <c r="S155" s="287"/>
    </row>
    <row r="156" spans="2:19" ht="41.4" x14ac:dyDescent="0.3">
      <c r="B156" s="276"/>
      <c r="C156" s="277"/>
      <c r="D156" s="278">
        <v>8</v>
      </c>
      <c r="E156" s="254" t="s">
        <v>834</v>
      </c>
      <c r="F156" s="280"/>
      <c r="G156" s="326"/>
      <c r="H156" s="326"/>
      <c r="I156" s="281"/>
      <c r="J156" s="149" t="s">
        <v>812</v>
      </c>
      <c r="K156" s="34" t="e">
        <f>_xlfn.XLOOKUP("*"&amp;(LEFT(J156,(FIND("-",J156,1)-2)))&amp;"*",#REF!,#REF!, ,2)</f>
        <v>#REF!</v>
      </c>
      <c r="L156" s="34">
        <v>1</v>
      </c>
      <c r="M156" s="34">
        <v>5</v>
      </c>
      <c r="N156" s="276" t="e">
        <f>VLOOKUP(K156,'VA,NVA, MTM Code'!B:C,2,0)</f>
        <v>#REF!</v>
      </c>
      <c r="O156" s="283" t="e">
        <f t="shared" ref="O156:O162" si="59">L156*M156*N156</f>
        <v>#REF!</v>
      </c>
      <c r="P156" s="284" t="e">
        <f t="shared" ref="P156:P162" si="60">O156*0.036</f>
        <v>#REF!</v>
      </c>
      <c r="Q156" s="285">
        <v>30</v>
      </c>
      <c r="R156" s="286" t="str" cm="1">
        <f t="array" ref="R156:S156">_xlfn.XLOOKUP(Q156,'VA,NVA, MTM Code'!F:F,'VA,NVA, MTM Code'!G:H,0)</f>
        <v>SVA</v>
      </c>
      <c r="S156" s="287" t="str">
        <v>POSITIONING PART FOR ASSEMBLY</v>
      </c>
    </row>
    <row r="157" spans="2:19" ht="55.2" x14ac:dyDescent="0.3">
      <c r="B157" s="276"/>
      <c r="C157" s="277"/>
      <c r="D157" s="278">
        <v>9</v>
      </c>
      <c r="E157" s="254" t="s">
        <v>835</v>
      </c>
      <c r="F157" s="280" t="s">
        <v>827</v>
      </c>
      <c r="G157" s="326">
        <v>1.1122685185185185E-2</v>
      </c>
      <c r="H157" s="326">
        <v>1.1817129629629629E-2</v>
      </c>
      <c r="I157" s="281">
        <f t="shared" ref="I157:I164" si="61">H157-G157</f>
        <v>6.9444444444444371E-4</v>
      </c>
      <c r="J157" s="149" t="s">
        <v>847</v>
      </c>
      <c r="K157" s="34" t="e">
        <f>_xlfn.XLOOKUP("*"&amp;(LEFT(J157,(FIND("-",J157,1)-2)))&amp;"*",#REF!,#REF!, ,2)</f>
        <v>#REF!</v>
      </c>
      <c r="L157" s="34">
        <v>2</v>
      </c>
      <c r="M157" s="34">
        <v>1</v>
      </c>
      <c r="N157" s="276" t="e">
        <f>VLOOKUP(K157,'VA,NVA, MTM Code'!B:C,2,0)</f>
        <v>#REF!</v>
      </c>
      <c r="O157" s="283" t="e">
        <f t="shared" si="59"/>
        <v>#REF!</v>
      </c>
      <c r="P157" s="284" t="e">
        <f t="shared" si="60"/>
        <v>#REF!</v>
      </c>
      <c r="Q157" s="285" t="e">
        <f>_xlfn.XLOOKUP("*"&amp;(LEFT(J157,(FIND("-",J157,1)-2)))&amp;"*",#REF!,#REF!, ,2)</f>
        <v>#REF!</v>
      </c>
      <c r="R157" s="286" t="e" cm="1">
        <f t="array" ref="R157">_xlfn.XLOOKUP(Q157,'VA,NVA, MTM Code'!F:F,'VA,NVA, MTM Code'!G:H,0)</f>
        <v>#REF!</v>
      </c>
      <c r="S157" s="287"/>
    </row>
    <row r="158" spans="2:19" ht="55.2" x14ac:dyDescent="0.3">
      <c r="B158" s="276"/>
      <c r="C158" s="277"/>
      <c r="D158" s="278">
        <v>9</v>
      </c>
      <c r="E158" s="254" t="s">
        <v>835</v>
      </c>
      <c r="F158" s="280"/>
      <c r="G158" s="326"/>
      <c r="H158" s="326"/>
      <c r="I158" s="281"/>
      <c r="J158" s="149" t="s">
        <v>876</v>
      </c>
      <c r="K158" s="34" t="s">
        <v>63</v>
      </c>
      <c r="L158" s="34">
        <v>1</v>
      </c>
      <c r="M158" s="34">
        <v>1</v>
      </c>
      <c r="N158" s="276">
        <f>VLOOKUP(K158,'VA,NVA, MTM Code'!B:C,2,0)</f>
        <v>50</v>
      </c>
      <c r="O158" s="283">
        <f t="shared" si="59"/>
        <v>50</v>
      </c>
      <c r="P158" s="284">
        <f t="shared" si="60"/>
        <v>1.7999999999999998</v>
      </c>
      <c r="Q158" s="285" t="e">
        <f>_xlfn.XLOOKUP("*"&amp;(LEFT(J158,(FIND("-",J158,1)-2)))&amp;"*",#REF!,#REF!, ,2)</f>
        <v>#REF!</v>
      </c>
      <c r="R158" s="286" t="e" cm="1">
        <f t="array" ref="R158">_xlfn.XLOOKUP(Q158,'VA,NVA, MTM Code'!F:F,'VA,NVA, MTM Code'!G:H,0)</f>
        <v>#REF!</v>
      </c>
      <c r="S158" s="287"/>
    </row>
    <row r="159" spans="2:19" ht="55.2" x14ac:dyDescent="0.3">
      <c r="B159" s="276"/>
      <c r="C159" s="277"/>
      <c r="D159" s="278">
        <v>9</v>
      </c>
      <c r="E159" s="254" t="s">
        <v>835</v>
      </c>
      <c r="F159" s="280"/>
      <c r="G159" s="326"/>
      <c r="H159" s="326"/>
      <c r="I159" s="281"/>
      <c r="J159" s="149" t="s">
        <v>824</v>
      </c>
      <c r="K159" s="34" t="e">
        <f>_xlfn.XLOOKUP("*"&amp;(LEFT(J159,(FIND("-",J159,1)-2)))&amp;"*",#REF!,#REF!, ,2)</f>
        <v>#REF!</v>
      </c>
      <c r="L159" s="34">
        <v>1</v>
      </c>
      <c r="M159" s="34">
        <v>1</v>
      </c>
      <c r="N159" s="276" t="e">
        <f>VLOOKUP(K159,'VA,NVA, MTM Code'!B:C,2,0)</f>
        <v>#REF!</v>
      </c>
      <c r="O159" s="283" t="e">
        <f t="shared" si="59"/>
        <v>#REF!</v>
      </c>
      <c r="P159" s="284" t="e">
        <f t="shared" si="60"/>
        <v>#REF!</v>
      </c>
      <c r="Q159" s="285" t="e">
        <f>_xlfn.XLOOKUP("*"&amp;(LEFT(J159,(FIND("-",J159,1)-2)))&amp;"*",#REF!,#REF!, ,2)</f>
        <v>#REF!</v>
      </c>
      <c r="R159" s="286" t="e" cm="1">
        <f t="array" ref="R159">_xlfn.XLOOKUP(Q159,'VA,NVA, MTM Code'!F:F,'VA,NVA, MTM Code'!G:H,0)</f>
        <v>#REF!</v>
      </c>
      <c r="S159" s="287"/>
    </row>
    <row r="160" spans="2:19" ht="55.2" x14ac:dyDescent="0.3">
      <c r="B160" s="276"/>
      <c r="C160" s="277"/>
      <c r="D160" s="278">
        <v>9</v>
      </c>
      <c r="E160" s="254" t="s">
        <v>835</v>
      </c>
      <c r="F160" s="280"/>
      <c r="G160" s="326"/>
      <c r="H160" s="326"/>
      <c r="I160" s="281"/>
      <c r="J160" s="149" t="s">
        <v>812</v>
      </c>
      <c r="K160" s="34" t="e">
        <f>_xlfn.XLOOKUP("*"&amp;(LEFT(J160,(FIND("-",J160,1)-2)))&amp;"*",#REF!,#REF!, ,2)</f>
        <v>#REF!</v>
      </c>
      <c r="L160" s="34">
        <v>1</v>
      </c>
      <c r="M160" s="34">
        <v>2</v>
      </c>
      <c r="N160" s="276" t="e">
        <f>VLOOKUP(K160,'VA,NVA, MTM Code'!B:C,2,0)</f>
        <v>#REF!</v>
      </c>
      <c r="O160" s="283" t="e">
        <f t="shared" si="59"/>
        <v>#REF!</v>
      </c>
      <c r="P160" s="284" t="e">
        <f t="shared" si="60"/>
        <v>#REF!</v>
      </c>
      <c r="Q160" s="285" t="e">
        <f>_xlfn.XLOOKUP("*"&amp;(LEFT(J160,(FIND("-",J160,1)-2)))&amp;"*",#REF!,#REF!, ,2)</f>
        <v>#REF!</v>
      </c>
      <c r="R160" s="286" t="e" cm="1">
        <f t="array" ref="R160">_xlfn.XLOOKUP(Q160,'VA,NVA, MTM Code'!F:F,'VA,NVA, MTM Code'!G:H,0)</f>
        <v>#REF!</v>
      </c>
      <c r="S160" s="287"/>
    </row>
    <row r="161" spans="2:19" ht="55.2" x14ac:dyDescent="0.3">
      <c r="B161" s="276"/>
      <c r="C161" s="277"/>
      <c r="D161" s="278">
        <v>9</v>
      </c>
      <c r="E161" s="254" t="s">
        <v>835</v>
      </c>
      <c r="F161" s="280"/>
      <c r="G161" s="326"/>
      <c r="H161" s="326"/>
      <c r="I161" s="281"/>
      <c r="J161" s="149" t="s">
        <v>877</v>
      </c>
      <c r="K161" s="34" t="e">
        <f>_xlfn.XLOOKUP("*"&amp;(LEFT(J161,(FIND("-",J161,1)-2)))&amp;"*",#REF!,#REF!, ,2)</f>
        <v>#REF!</v>
      </c>
      <c r="L161" s="34">
        <v>1</v>
      </c>
      <c r="M161" s="34">
        <v>8</v>
      </c>
      <c r="N161" s="276" t="e">
        <f>VLOOKUP(K161,'VA,NVA, MTM Code'!B:C,2,0)</f>
        <v>#REF!</v>
      </c>
      <c r="O161" s="283" t="e">
        <f t="shared" si="59"/>
        <v>#REF!</v>
      </c>
      <c r="P161" s="284" t="e">
        <f t="shared" si="60"/>
        <v>#REF!</v>
      </c>
      <c r="Q161" s="285" t="e">
        <f>_xlfn.XLOOKUP("*"&amp;(LEFT(J161,(FIND("-",J161,1)-2)))&amp;"*",#REF!,#REF!, ,2)</f>
        <v>#REF!</v>
      </c>
      <c r="R161" s="286" t="e" cm="1">
        <f t="array" ref="R161">_xlfn.XLOOKUP(Q161,'VA,NVA, MTM Code'!F:F,'VA,NVA, MTM Code'!G:H,0)</f>
        <v>#REF!</v>
      </c>
      <c r="S161" s="287"/>
    </row>
    <row r="162" spans="2:19" ht="55.2" x14ac:dyDescent="0.3">
      <c r="B162" s="276"/>
      <c r="C162" s="277"/>
      <c r="D162" s="278">
        <v>9</v>
      </c>
      <c r="E162" s="254" t="s">
        <v>835</v>
      </c>
      <c r="F162" s="280"/>
      <c r="G162" s="326"/>
      <c r="H162" s="326"/>
      <c r="I162" s="281"/>
      <c r="J162" s="149" t="s">
        <v>806</v>
      </c>
      <c r="K162" s="34" t="e">
        <f>_xlfn.XLOOKUP("*"&amp;(LEFT(J162,(FIND("-",J162,1)-2)))&amp;"*",#REF!,#REF!, ,2)</f>
        <v>#REF!</v>
      </c>
      <c r="L162" s="34">
        <v>1</v>
      </c>
      <c r="M162" s="34">
        <v>1</v>
      </c>
      <c r="N162" s="276" t="e">
        <f>VLOOKUP(K162,'VA,NVA, MTM Code'!B:C,2,0)</f>
        <v>#REF!</v>
      </c>
      <c r="O162" s="283" t="e">
        <f t="shared" si="59"/>
        <v>#REF!</v>
      </c>
      <c r="P162" s="284" t="e">
        <f t="shared" si="60"/>
        <v>#REF!</v>
      </c>
      <c r="Q162" s="285" t="e">
        <f>_xlfn.XLOOKUP("*"&amp;(LEFT(J162,(FIND("-",J162,1)-2)))&amp;"*",#REF!,#REF!, ,2)</f>
        <v>#REF!</v>
      </c>
      <c r="R162" s="286" t="e" cm="1">
        <f t="array" ref="R162">_xlfn.XLOOKUP(Q162,'VA,NVA, MTM Code'!F:F,'VA,NVA, MTM Code'!G:H,0)</f>
        <v>#REF!</v>
      </c>
      <c r="S162" s="287"/>
    </row>
    <row r="163" spans="2:19" ht="55.2" x14ac:dyDescent="0.3">
      <c r="B163" s="276"/>
      <c r="C163" s="277"/>
      <c r="D163" s="278">
        <v>9</v>
      </c>
      <c r="E163" s="254" t="s">
        <v>835</v>
      </c>
      <c r="F163" s="280"/>
      <c r="G163" s="326"/>
      <c r="H163" s="326"/>
      <c r="I163" s="281"/>
      <c r="J163" s="149" t="s">
        <v>812</v>
      </c>
      <c r="K163" s="34" t="e">
        <f>_xlfn.XLOOKUP("*"&amp;(LEFT(J163,(FIND("-",J163,1)-2)))&amp;"*",#REF!,#REF!, ,2)</f>
        <v>#REF!</v>
      </c>
      <c r="L163" s="34">
        <v>1</v>
      </c>
      <c r="M163" s="34">
        <v>12</v>
      </c>
      <c r="N163" s="276" t="e">
        <f>VLOOKUP(K163,'VA,NVA, MTM Code'!B:C,2,0)</f>
        <v>#REF!</v>
      </c>
      <c r="O163" s="283" t="e">
        <f t="shared" ref="O163" si="62">L163*M163*N163</f>
        <v>#REF!</v>
      </c>
      <c r="P163" s="284" t="e">
        <f t="shared" ref="P163" si="63">O163*0.036</f>
        <v>#REF!</v>
      </c>
      <c r="Q163" s="285">
        <v>30</v>
      </c>
      <c r="R163" s="286" t="str" cm="1">
        <f t="array" ref="R163:S163">_xlfn.XLOOKUP(Q163,'VA,NVA, MTM Code'!F:F,'VA,NVA, MTM Code'!G:H,0)</f>
        <v>SVA</v>
      </c>
      <c r="S163" s="287" t="str">
        <v>POSITIONING PART FOR ASSEMBLY</v>
      </c>
    </row>
    <row r="164" spans="2:19" ht="14.4" x14ac:dyDescent="0.3">
      <c r="B164" s="276"/>
      <c r="C164" s="277"/>
      <c r="D164" s="278">
        <v>10</v>
      </c>
      <c r="E164" s="254" t="s">
        <v>836</v>
      </c>
      <c r="F164" s="280" t="s">
        <v>827</v>
      </c>
      <c r="G164" s="326">
        <v>1.1817129629629629E-2</v>
      </c>
      <c r="H164" s="326">
        <v>1.2615740740740742E-2</v>
      </c>
      <c r="I164" s="281">
        <f t="shared" si="61"/>
        <v>7.9861111111111278E-4</v>
      </c>
      <c r="J164" s="149" t="s">
        <v>873</v>
      </c>
      <c r="K164" s="34" t="e">
        <f>_xlfn.XLOOKUP("*"&amp;(LEFT(J164,(FIND("-",J164,1)-2)))&amp;"*",#REF!,#REF!, ,2)</f>
        <v>#REF!</v>
      </c>
      <c r="L164" s="34">
        <v>2</v>
      </c>
      <c r="M164" s="34">
        <v>1</v>
      </c>
      <c r="N164" s="276" t="e">
        <f>VLOOKUP(K164,'VA,NVA, MTM Code'!B:C,2,0)</f>
        <v>#REF!</v>
      </c>
      <c r="O164" s="283" t="e">
        <f t="shared" ref="O164" si="64">L164*M164*N164</f>
        <v>#REF!</v>
      </c>
      <c r="P164" s="284" t="e">
        <f t="shared" ref="P164" si="65">O164*0.036</f>
        <v>#REF!</v>
      </c>
      <c r="Q164" s="285" t="e">
        <f>_xlfn.XLOOKUP("*"&amp;(LEFT(J164,(FIND("-",J164,1)-2)))&amp;"*",#REF!,#REF!, ,2)</f>
        <v>#REF!</v>
      </c>
      <c r="R164" s="286" t="e" cm="1">
        <f t="array" ref="R164">_xlfn.XLOOKUP(Q164,'VA,NVA, MTM Code'!F:F,'VA,NVA, MTM Code'!G:H,0)</f>
        <v>#REF!</v>
      </c>
      <c r="S164" s="287"/>
    </row>
    <row r="165" spans="2:19" ht="14.4" x14ac:dyDescent="0.3">
      <c r="B165" s="276"/>
      <c r="C165" s="277"/>
      <c r="D165" s="278">
        <v>10</v>
      </c>
      <c r="E165" s="254" t="s">
        <v>836</v>
      </c>
      <c r="F165" s="280"/>
      <c r="G165" s="326"/>
      <c r="H165" s="326"/>
      <c r="I165" s="281"/>
      <c r="J165" s="149" t="s">
        <v>818</v>
      </c>
      <c r="K165" s="34" t="e">
        <f>_xlfn.XLOOKUP("*"&amp;(LEFT(J165,(FIND("-",J165,1)-2)))&amp;"*",#REF!,#REF!, ,2)</f>
        <v>#REF!</v>
      </c>
      <c r="L165" s="34">
        <v>2</v>
      </c>
      <c r="M165" s="34">
        <v>16</v>
      </c>
      <c r="N165" s="276" t="e">
        <f>VLOOKUP(K165,'VA,NVA, MTM Code'!B:C,2,0)</f>
        <v>#REF!</v>
      </c>
      <c r="O165" s="283" t="e">
        <f t="shared" ref="O165:O169" si="66">L165*M165*N165</f>
        <v>#REF!</v>
      </c>
      <c r="P165" s="284" t="e">
        <f t="shared" ref="P165:P169" si="67">O165*0.036</f>
        <v>#REF!</v>
      </c>
      <c r="Q165" s="285" t="e">
        <f>_xlfn.XLOOKUP("*"&amp;(LEFT(J165,(FIND("-",J165,1)-2)))&amp;"*",#REF!,#REF!, ,2)</f>
        <v>#REF!</v>
      </c>
      <c r="R165" s="286" t="e" cm="1">
        <f t="array" ref="R165">_xlfn.XLOOKUP(Q165,'VA,NVA, MTM Code'!F:F,'VA,NVA, MTM Code'!G:H,0)</f>
        <v>#REF!</v>
      </c>
      <c r="S165" s="287"/>
    </row>
    <row r="166" spans="2:19" ht="14.4" x14ac:dyDescent="0.3">
      <c r="B166" s="276"/>
      <c r="C166" s="277"/>
      <c r="D166" s="278">
        <v>10</v>
      </c>
      <c r="E166" s="254" t="s">
        <v>836</v>
      </c>
      <c r="F166" s="280"/>
      <c r="G166" s="326"/>
      <c r="H166" s="326"/>
      <c r="I166" s="281"/>
      <c r="J166" s="149" t="s">
        <v>856</v>
      </c>
      <c r="K166" s="34" t="e">
        <f>_xlfn.XLOOKUP("*"&amp;(LEFT(J166,(FIND("-",J166,1)-2)))&amp;"*",#REF!,#REF!, ,2)</f>
        <v>#REF!</v>
      </c>
      <c r="L166" s="34">
        <v>1</v>
      </c>
      <c r="M166" s="34">
        <v>4</v>
      </c>
      <c r="N166" s="276" t="e">
        <f>VLOOKUP(K166,'VA,NVA, MTM Code'!B:C,2,0)</f>
        <v>#REF!</v>
      </c>
      <c r="O166" s="283" t="e">
        <f t="shared" si="66"/>
        <v>#REF!</v>
      </c>
      <c r="P166" s="284" t="e">
        <f t="shared" si="67"/>
        <v>#REF!</v>
      </c>
      <c r="Q166" s="285" t="e">
        <f>_xlfn.XLOOKUP("*"&amp;(LEFT(J166,(FIND("-",J166,1)-2)))&amp;"*",#REF!,#REF!, ,2)</f>
        <v>#REF!</v>
      </c>
      <c r="R166" s="286" t="e" cm="1">
        <f t="array" ref="R166">_xlfn.XLOOKUP(Q166,'VA,NVA, MTM Code'!F:F,'VA,NVA, MTM Code'!G:H,0)</f>
        <v>#REF!</v>
      </c>
      <c r="S166" s="287"/>
    </row>
    <row r="167" spans="2:19" ht="14.4" x14ac:dyDescent="0.3">
      <c r="B167" s="276"/>
      <c r="C167" s="277"/>
      <c r="D167" s="278">
        <v>10</v>
      </c>
      <c r="E167" s="254" t="s">
        <v>836</v>
      </c>
      <c r="F167" s="280"/>
      <c r="G167" s="326"/>
      <c r="H167" s="326"/>
      <c r="I167" s="281"/>
      <c r="J167" s="149" t="s">
        <v>801</v>
      </c>
      <c r="K167" s="34" t="s">
        <v>73</v>
      </c>
      <c r="L167" s="34">
        <v>1</v>
      </c>
      <c r="M167" s="34">
        <v>1</v>
      </c>
      <c r="N167" s="276">
        <f>VLOOKUP(K167,'VA,NVA, MTM Code'!B:C,2,0)</f>
        <v>160</v>
      </c>
      <c r="O167" s="283">
        <f t="shared" si="66"/>
        <v>160</v>
      </c>
      <c r="P167" s="284">
        <f t="shared" si="67"/>
        <v>5.76</v>
      </c>
      <c r="Q167" s="285" t="e">
        <f>_xlfn.XLOOKUP("*"&amp;(LEFT(J167,(FIND("-",J167,1)-2)))&amp;"*",#REF!,#REF!, ,2)</f>
        <v>#REF!</v>
      </c>
      <c r="R167" s="286" t="e" cm="1">
        <f t="array" ref="R167">_xlfn.XLOOKUP(Q167,'VA,NVA, MTM Code'!F:F,'VA,NVA, MTM Code'!G:H,0)</f>
        <v>#REF!</v>
      </c>
      <c r="S167" s="287"/>
    </row>
    <row r="168" spans="2:19" ht="14.4" x14ac:dyDescent="0.3">
      <c r="B168" s="276"/>
      <c r="C168" s="277"/>
      <c r="D168" s="278">
        <v>10</v>
      </c>
      <c r="E168" s="254" t="s">
        <v>836</v>
      </c>
      <c r="F168" s="280"/>
      <c r="G168" s="326"/>
      <c r="H168" s="326"/>
      <c r="I168" s="281"/>
      <c r="J168" s="149" t="s">
        <v>817</v>
      </c>
      <c r="K168" s="34" t="e">
        <f>_xlfn.XLOOKUP("*"&amp;(LEFT(J168,(FIND("-",J168,1)-2)))&amp;"*",#REF!,#REF!, ,2)</f>
        <v>#REF!</v>
      </c>
      <c r="L168" s="34">
        <v>1</v>
      </c>
      <c r="M168" s="34">
        <v>9</v>
      </c>
      <c r="N168" s="276" t="e">
        <f>VLOOKUP(K168,'VA,NVA, MTM Code'!B:C,2,0)</f>
        <v>#REF!</v>
      </c>
      <c r="O168" s="283" t="e">
        <f t="shared" si="66"/>
        <v>#REF!</v>
      </c>
      <c r="P168" s="284" t="e">
        <f t="shared" si="67"/>
        <v>#REF!</v>
      </c>
      <c r="Q168" s="285" t="e">
        <f>_xlfn.XLOOKUP("*"&amp;(LEFT(J168,(FIND("-",J168,1)-2)))&amp;"*",#REF!,#REF!, ,2)</f>
        <v>#REF!</v>
      </c>
      <c r="R168" s="286" t="e" cm="1">
        <f t="array" ref="R168">_xlfn.XLOOKUP(Q168,'VA,NVA, MTM Code'!F:F,'VA,NVA, MTM Code'!G:H,0)</f>
        <v>#REF!</v>
      </c>
      <c r="S168" s="287"/>
    </row>
    <row r="169" spans="2:19" ht="14.4" x14ac:dyDescent="0.3">
      <c r="B169" s="276"/>
      <c r="C169" s="277"/>
      <c r="D169" s="278">
        <v>10</v>
      </c>
      <c r="E169" s="254" t="s">
        <v>836</v>
      </c>
      <c r="F169" s="280"/>
      <c r="G169" s="326"/>
      <c r="H169" s="326"/>
      <c r="I169" s="281"/>
      <c r="J169" s="149" t="s">
        <v>782</v>
      </c>
      <c r="K169" s="34" t="e">
        <f>_xlfn.XLOOKUP("*"&amp;(LEFT(J169,(FIND("-",J169,1)-2)))&amp;"*",#REF!,#REF!, ,2)</f>
        <v>#REF!</v>
      </c>
      <c r="L169" s="34">
        <v>1</v>
      </c>
      <c r="M169" s="34">
        <v>2</v>
      </c>
      <c r="N169" s="276" t="e">
        <f>VLOOKUP(K169,'VA,NVA, MTM Code'!B:C,2,0)</f>
        <v>#REF!</v>
      </c>
      <c r="O169" s="283" t="e">
        <f t="shared" si="66"/>
        <v>#REF!</v>
      </c>
      <c r="P169" s="284" t="e">
        <f t="shared" si="67"/>
        <v>#REF!</v>
      </c>
      <c r="Q169" s="285" t="e">
        <f>_xlfn.XLOOKUP("*"&amp;(LEFT(J169,(FIND("-",J169,1)-2)))&amp;"*",#REF!,#REF!, ,2)</f>
        <v>#REF!</v>
      </c>
      <c r="R169" s="286" t="e" cm="1">
        <f t="array" ref="R169">_xlfn.XLOOKUP(Q169,'VA,NVA, MTM Code'!F:F,'VA,NVA, MTM Code'!G:H,0)</f>
        <v>#REF!</v>
      </c>
      <c r="S169" s="287"/>
    </row>
    <row r="170" spans="2:19" ht="41.4" x14ac:dyDescent="0.3">
      <c r="B170" s="276"/>
      <c r="C170" s="277"/>
      <c r="D170" s="278">
        <v>11</v>
      </c>
      <c r="E170" s="254" t="s">
        <v>837</v>
      </c>
      <c r="F170" s="280" t="s">
        <v>827</v>
      </c>
      <c r="G170" s="326">
        <v>1.2615740740740742E-2</v>
      </c>
      <c r="H170" s="326">
        <v>1.636574074074074E-2</v>
      </c>
      <c r="I170" s="281">
        <f t="shared" si="0"/>
        <v>3.7499999999999981E-3</v>
      </c>
      <c r="J170" s="34" t="s">
        <v>878</v>
      </c>
      <c r="K170" s="34" t="s">
        <v>53</v>
      </c>
      <c r="L170" s="34">
        <v>1</v>
      </c>
      <c r="M170" s="34">
        <v>1</v>
      </c>
      <c r="N170" s="276">
        <f>VLOOKUP(K170,'VA,NVA, MTM Code'!B:C,2,0)</f>
        <v>120</v>
      </c>
      <c r="O170" s="283">
        <f t="shared" ref="O170" si="68">L170*M170*N170</f>
        <v>120</v>
      </c>
      <c r="P170" s="284">
        <f t="shared" ref="P170" si="69">O170*0.036</f>
        <v>4.3199999999999994</v>
      </c>
      <c r="Q170" s="285" t="e">
        <f>_xlfn.XLOOKUP("*"&amp;(LEFT(J170,(FIND("-",J170,1)-2)))&amp;"*",#REF!,#REF!, ,2)</f>
        <v>#REF!</v>
      </c>
      <c r="R170" s="286" t="e" cm="1">
        <f t="array" ref="R170">_xlfn.XLOOKUP(Q170,'VA,NVA, MTM Code'!F:F,'VA,NVA, MTM Code'!G:H,0)</f>
        <v>#REF!</v>
      </c>
      <c r="S170" s="287"/>
    </row>
    <row r="171" spans="2:19" ht="41.4" x14ac:dyDescent="0.3">
      <c r="B171" s="276"/>
      <c r="C171" s="277"/>
      <c r="D171" s="278">
        <v>11</v>
      </c>
      <c r="E171" s="254" t="s">
        <v>837</v>
      </c>
      <c r="F171" s="280"/>
      <c r="G171" s="326"/>
      <c r="H171" s="326"/>
      <c r="I171" s="281"/>
      <c r="J171" s="34" t="s">
        <v>812</v>
      </c>
      <c r="K171" s="34" t="e">
        <f>_xlfn.XLOOKUP("*"&amp;(LEFT(J171,(FIND("-",J171,1)-2)))&amp;"*",#REF!,#REF!, ,2)</f>
        <v>#REF!</v>
      </c>
      <c r="L171" s="34">
        <v>1</v>
      </c>
      <c r="M171" s="34">
        <v>3</v>
      </c>
      <c r="N171" s="276" t="e">
        <f>VLOOKUP(K171,'VA,NVA, MTM Code'!B:C,2,0)</f>
        <v>#REF!</v>
      </c>
      <c r="O171" s="283" t="e">
        <f t="shared" ref="O171:O178" si="70">L171*M171*N171</f>
        <v>#REF!</v>
      </c>
      <c r="P171" s="284" t="e">
        <f t="shared" ref="P171:P178" si="71">O171*0.036</f>
        <v>#REF!</v>
      </c>
      <c r="Q171" s="285" t="e">
        <f>_xlfn.XLOOKUP("*"&amp;(LEFT(J171,(FIND("-",J171,1)-2)))&amp;"*",#REF!,#REF!, ,2)</f>
        <v>#REF!</v>
      </c>
      <c r="R171" s="286" t="e" cm="1">
        <f t="array" ref="R171">_xlfn.XLOOKUP(Q171,'VA,NVA, MTM Code'!F:F,'VA,NVA, MTM Code'!G:H,0)</f>
        <v>#REF!</v>
      </c>
      <c r="S171" s="287"/>
    </row>
    <row r="172" spans="2:19" ht="41.4" x14ac:dyDescent="0.3">
      <c r="B172" s="276"/>
      <c r="C172" s="277"/>
      <c r="D172" s="278">
        <v>11</v>
      </c>
      <c r="E172" s="254" t="s">
        <v>837</v>
      </c>
      <c r="F172" s="280"/>
      <c r="G172" s="326"/>
      <c r="H172" s="326"/>
      <c r="I172" s="281"/>
      <c r="J172" s="34" t="s">
        <v>785</v>
      </c>
      <c r="K172" s="34" t="e">
        <f>_xlfn.XLOOKUP("*"&amp;(LEFT(J172,(FIND("-",J172,1)-2)))&amp;"*",#REF!,#REF!, ,2)</f>
        <v>#REF!</v>
      </c>
      <c r="L172" s="34">
        <v>1</v>
      </c>
      <c r="M172" s="34">
        <v>1</v>
      </c>
      <c r="N172" s="276" t="e">
        <f>VLOOKUP(K172,'VA,NVA, MTM Code'!B:C,2,0)</f>
        <v>#REF!</v>
      </c>
      <c r="O172" s="283" t="e">
        <f t="shared" si="70"/>
        <v>#REF!</v>
      </c>
      <c r="P172" s="284" t="e">
        <f t="shared" si="71"/>
        <v>#REF!</v>
      </c>
      <c r="Q172" s="285" t="e">
        <f>_xlfn.XLOOKUP("*"&amp;(LEFT(J172,(FIND("-",J172,1)-2)))&amp;"*",#REF!,#REF!, ,2)</f>
        <v>#REF!</v>
      </c>
      <c r="R172" s="286" t="e" cm="1">
        <f t="array" ref="R172">_xlfn.XLOOKUP(Q172,'VA,NVA, MTM Code'!F:F,'VA,NVA, MTM Code'!G:H,0)</f>
        <v>#REF!</v>
      </c>
      <c r="S172" s="287"/>
    </row>
    <row r="173" spans="2:19" ht="41.4" x14ac:dyDescent="0.3">
      <c r="B173" s="276"/>
      <c r="C173" s="277"/>
      <c r="D173" s="278">
        <v>11</v>
      </c>
      <c r="E173" s="254" t="s">
        <v>837</v>
      </c>
      <c r="F173" s="280"/>
      <c r="G173" s="326"/>
      <c r="H173" s="326"/>
      <c r="I173" s="281"/>
      <c r="J173" s="34" t="s">
        <v>796</v>
      </c>
      <c r="K173" s="34" t="e">
        <f>_xlfn.XLOOKUP("*"&amp;(LEFT(J173,(FIND("-",J173,1)-2)))&amp;"*",#REF!,#REF!, ,2)</f>
        <v>#REF!</v>
      </c>
      <c r="L173" s="34">
        <v>1</v>
      </c>
      <c r="M173" s="34">
        <v>1</v>
      </c>
      <c r="N173" s="276" t="e">
        <f>VLOOKUP(K173,'VA,NVA, MTM Code'!B:C,2,0)</f>
        <v>#REF!</v>
      </c>
      <c r="O173" s="283" t="e">
        <f t="shared" si="70"/>
        <v>#REF!</v>
      </c>
      <c r="P173" s="284" t="e">
        <f t="shared" si="71"/>
        <v>#REF!</v>
      </c>
      <c r="Q173" s="285" t="e">
        <f>_xlfn.XLOOKUP("*"&amp;(LEFT(J173,(FIND("-",J173,1)-2)))&amp;"*",#REF!,#REF!, ,2)</f>
        <v>#REF!</v>
      </c>
      <c r="R173" s="286" t="e" cm="1">
        <f t="array" ref="R173">_xlfn.XLOOKUP(Q173,'VA,NVA, MTM Code'!F:F,'VA,NVA, MTM Code'!G:H,0)</f>
        <v>#REF!</v>
      </c>
      <c r="S173" s="287"/>
    </row>
    <row r="174" spans="2:19" ht="41.4" x14ac:dyDescent="0.3">
      <c r="B174" s="276"/>
      <c r="C174" s="277"/>
      <c r="D174" s="278">
        <v>11</v>
      </c>
      <c r="E174" s="254" t="s">
        <v>837</v>
      </c>
      <c r="F174" s="280"/>
      <c r="G174" s="326"/>
      <c r="H174" s="326"/>
      <c r="I174" s="281"/>
      <c r="J174" s="34" t="s">
        <v>789</v>
      </c>
      <c r="K174" s="34" t="e">
        <f>_xlfn.XLOOKUP("*"&amp;(LEFT(J174,(FIND("-",J174,1)-2)))&amp;"*",#REF!,#REF!, ,2)</f>
        <v>#REF!</v>
      </c>
      <c r="L174" s="34">
        <v>1</v>
      </c>
      <c r="M174" s="34">
        <v>1</v>
      </c>
      <c r="N174" s="276" t="e">
        <f>VLOOKUP(K174,'VA,NVA, MTM Code'!B:C,2,0)</f>
        <v>#REF!</v>
      </c>
      <c r="O174" s="283" t="e">
        <f t="shared" si="70"/>
        <v>#REF!</v>
      </c>
      <c r="P174" s="284" t="e">
        <f t="shared" si="71"/>
        <v>#REF!</v>
      </c>
      <c r="Q174" s="285" t="e">
        <f>_xlfn.XLOOKUP("*"&amp;(LEFT(J174,(FIND("-",J174,1)-2)))&amp;"*",#REF!,#REF!, ,2)</f>
        <v>#REF!</v>
      </c>
      <c r="R174" s="286" t="e" cm="1">
        <f t="array" ref="R174">_xlfn.XLOOKUP(Q174,'VA,NVA, MTM Code'!F:F,'VA,NVA, MTM Code'!G:H,0)</f>
        <v>#REF!</v>
      </c>
      <c r="S174" s="287"/>
    </row>
    <row r="175" spans="2:19" ht="41.4" x14ac:dyDescent="0.3">
      <c r="B175" s="276"/>
      <c r="C175" s="277"/>
      <c r="D175" s="278">
        <v>11</v>
      </c>
      <c r="E175" s="254" t="s">
        <v>837</v>
      </c>
      <c r="F175" s="280"/>
      <c r="G175" s="326"/>
      <c r="H175" s="326"/>
      <c r="I175" s="281"/>
      <c r="J175" s="34" t="s">
        <v>797</v>
      </c>
      <c r="K175" s="34" t="e">
        <f>_xlfn.XLOOKUP("*"&amp;(LEFT(J175,(FIND("-",J175,1)-2)))&amp;"*",#REF!,#REF!, ,2)</f>
        <v>#REF!</v>
      </c>
      <c r="L175" s="34">
        <v>1</v>
      </c>
      <c r="M175" s="34">
        <v>1</v>
      </c>
      <c r="N175" s="276" t="e">
        <f>VLOOKUP(K175,'VA,NVA, MTM Code'!B:C,2,0)</f>
        <v>#REF!</v>
      </c>
      <c r="O175" s="283" t="e">
        <f t="shared" si="70"/>
        <v>#REF!</v>
      </c>
      <c r="P175" s="284" t="e">
        <f t="shared" si="71"/>
        <v>#REF!</v>
      </c>
      <c r="Q175" s="285" t="e">
        <f>_xlfn.XLOOKUP("*"&amp;(LEFT(J175,(FIND("-",J175,1)-2)))&amp;"*",#REF!,#REF!, ,2)</f>
        <v>#REF!</v>
      </c>
      <c r="R175" s="286" t="e" cm="1">
        <f t="array" ref="R175">_xlfn.XLOOKUP(Q175,'VA,NVA, MTM Code'!F:F,'VA,NVA, MTM Code'!G:H,0)</f>
        <v>#REF!</v>
      </c>
      <c r="S175" s="287"/>
    </row>
    <row r="176" spans="2:19" ht="41.4" x14ac:dyDescent="0.3">
      <c r="B176" s="276"/>
      <c r="C176" s="277"/>
      <c r="D176" s="278">
        <v>11</v>
      </c>
      <c r="E176" s="254" t="s">
        <v>837</v>
      </c>
      <c r="F176" s="280"/>
      <c r="G176" s="326"/>
      <c r="H176" s="326"/>
      <c r="I176" s="281"/>
      <c r="J176" s="34" t="s">
        <v>785</v>
      </c>
      <c r="K176" s="34" t="s">
        <v>63</v>
      </c>
      <c r="L176" s="34">
        <v>1</v>
      </c>
      <c r="M176" s="34">
        <v>1</v>
      </c>
      <c r="N176" s="276">
        <f>VLOOKUP(K176,'VA,NVA, MTM Code'!B:C,2,0)</f>
        <v>50</v>
      </c>
      <c r="O176" s="283">
        <f t="shared" si="70"/>
        <v>50</v>
      </c>
      <c r="P176" s="284">
        <f t="shared" si="71"/>
        <v>1.7999999999999998</v>
      </c>
      <c r="Q176" s="285" t="e">
        <f>_xlfn.XLOOKUP("*"&amp;(LEFT(J176,(FIND("-",J176,1)-2)))&amp;"*",#REF!,#REF!, ,2)</f>
        <v>#REF!</v>
      </c>
      <c r="R176" s="286" t="e" cm="1">
        <f t="array" ref="R176">_xlfn.XLOOKUP(Q176,'VA,NVA, MTM Code'!F:F,'VA,NVA, MTM Code'!G:H,0)</f>
        <v>#REF!</v>
      </c>
      <c r="S176" s="287"/>
    </row>
    <row r="177" spans="2:19" ht="41.4" x14ac:dyDescent="0.3">
      <c r="B177" s="276"/>
      <c r="C177" s="277"/>
      <c r="D177" s="278">
        <v>11</v>
      </c>
      <c r="E177" s="254" t="s">
        <v>837</v>
      </c>
      <c r="F177" s="280"/>
      <c r="G177" s="326"/>
      <c r="H177" s="326"/>
      <c r="I177" s="281"/>
      <c r="J177" s="34" t="s">
        <v>787</v>
      </c>
      <c r="K177" s="34" t="s">
        <v>59</v>
      </c>
      <c r="L177" s="34">
        <v>1</v>
      </c>
      <c r="M177" s="34">
        <v>1</v>
      </c>
      <c r="N177" s="276">
        <f>VLOOKUP(K177,'VA,NVA, MTM Code'!B:C,2,0)</f>
        <v>220</v>
      </c>
      <c r="O177" s="283">
        <f t="shared" si="70"/>
        <v>220</v>
      </c>
      <c r="P177" s="284">
        <f t="shared" si="71"/>
        <v>7.919999999999999</v>
      </c>
      <c r="Q177" s="285" t="e">
        <f>_xlfn.XLOOKUP("*"&amp;(LEFT(J177,(FIND("-",J177,1)-2)))&amp;"*",#REF!,#REF!, ,2)</f>
        <v>#REF!</v>
      </c>
      <c r="R177" s="286" t="e" cm="1">
        <f t="array" ref="R177">_xlfn.XLOOKUP(Q177,'VA,NVA, MTM Code'!F:F,'VA,NVA, MTM Code'!G:H,0)</f>
        <v>#REF!</v>
      </c>
      <c r="S177" s="287"/>
    </row>
    <row r="178" spans="2:19" ht="41.4" x14ac:dyDescent="0.3">
      <c r="B178" s="276"/>
      <c r="C178" s="277"/>
      <c r="D178" s="278">
        <v>11</v>
      </c>
      <c r="E178" s="254" t="s">
        <v>837</v>
      </c>
      <c r="F178" s="280"/>
      <c r="G178" s="326"/>
      <c r="H178" s="326"/>
      <c r="I178" s="281"/>
      <c r="J178" s="34" t="s">
        <v>879</v>
      </c>
      <c r="K178" s="34" t="s">
        <v>53</v>
      </c>
      <c r="L178" s="34">
        <v>1</v>
      </c>
      <c r="M178" s="34">
        <v>1</v>
      </c>
      <c r="N178" s="276">
        <f>VLOOKUP(K178,'VA,NVA, MTM Code'!B:C,2,0)</f>
        <v>120</v>
      </c>
      <c r="O178" s="283">
        <f t="shared" si="70"/>
        <v>120</v>
      </c>
      <c r="P178" s="284">
        <f t="shared" si="71"/>
        <v>4.3199999999999994</v>
      </c>
      <c r="Q178" s="285" t="e">
        <f>_xlfn.XLOOKUP("*"&amp;(LEFT(J178,(FIND("-",J178,1)-2)))&amp;"*",#REF!,#REF!, ,2)</f>
        <v>#REF!</v>
      </c>
      <c r="R178" s="286" t="e" cm="1">
        <f t="array" ref="R178">_xlfn.XLOOKUP(Q178,'VA,NVA, MTM Code'!F:F,'VA,NVA, MTM Code'!G:H,0)</f>
        <v>#REF!</v>
      </c>
      <c r="S178" s="287"/>
    </row>
    <row r="179" spans="2:19" ht="41.4" x14ac:dyDescent="0.3">
      <c r="B179" s="276"/>
      <c r="C179" s="277"/>
      <c r="D179" s="278">
        <v>11</v>
      </c>
      <c r="E179" s="254" t="s">
        <v>837</v>
      </c>
      <c r="F179" s="280"/>
      <c r="G179" s="326"/>
      <c r="H179" s="326"/>
      <c r="I179" s="281"/>
      <c r="J179" s="34" t="s">
        <v>784</v>
      </c>
      <c r="K179" s="34" t="e">
        <f>_xlfn.XLOOKUP("*"&amp;(LEFT(J179,(FIND("-",J179,1)-2)))&amp;"*",#REF!,#REF!, ,2)</f>
        <v>#REF!</v>
      </c>
      <c r="L179" s="34">
        <v>2</v>
      </c>
      <c r="M179" s="34">
        <v>14</v>
      </c>
      <c r="N179" s="276" t="e">
        <f>VLOOKUP(K179,'VA,NVA, MTM Code'!B:C,2,0)</f>
        <v>#REF!</v>
      </c>
      <c r="O179" s="283" t="e">
        <f t="shared" ref="O179:O188" si="72">L179*M179*N179</f>
        <v>#REF!</v>
      </c>
      <c r="P179" s="284" t="e">
        <f t="shared" ref="P179:P188" si="73">O179*0.036</f>
        <v>#REF!</v>
      </c>
      <c r="Q179" s="285" t="e">
        <f>_xlfn.XLOOKUP("*"&amp;(LEFT(J179,(FIND("-",J179,1)-2)))&amp;"*",#REF!,#REF!, ,2)</f>
        <v>#REF!</v>
      </c>
      <c r="R179" s="286" t="e" cm="1">
        <f t="array" ref="R179">_xlfn.XLOOKUP(Q179,'VA,NVA, MTM Code'!F:F,'VA,NVA, MTM Code'!G:H,0)</f>
        <v>#REF!</v>
      </c>
      <c r="S179" s="287"/>
    </row>
    <row r="180" spans="2:19" ht="41.4" x14ac:dyDescent="0.3">
      <c r="B180" s="276"/>
      <c r="C180" s="277"/>
      <c r="D180" s="278">
        <v>11</v>
      </c>
      <c r="E180" s="254" t="s">
        <v>837</v>
      </c>
      <c r="F180" s="280"/>
      <c r="G180" s="326"/>
      <c r="H180" s="326"/>
      <c r="I180" s="281"/>
      <c r="J180" s="34" t="s">
        <v>880</v>
      </c>
      <c r="K180" s="34" t="e">
        <f>_xlfn.XLOOKUP("*"&amp;(LEFT(J180,(FIND("-",J180,1)-2)))&amp;"*",#REF!,#REF!, ,2)</f>
        <v>#REF!</v>
      </c>
      <c r="L180" s="34">
        <v>1</v>
      </c>
      <c r="M180" s="34">
        <v>1</v>
      </c>
      <c r="N180" s="276" t="e">
        <f>VLOOKUP(K180,'VA,NVA, MTM Code'!B:C,2,0)</f>
        <v>#REF!</v>
      </c>
      <c r="O180" s="283" t="e">
        <f t="shared" si="72"/>
        <v>#REF!</v>
      </c>
      <c r="P180" s="284" t="e">
        <f t="shared" si="73"/>
        <v>#REF!</v>
      </c>
      <c r="Q180" s="285" t="e">
        <f>_xlfn.XLOOKUP("*"&amp;(LEFT(J180,(FIND("-",J180,1)-2)))&amp;"*",#REF!,#REF!, ,2)</f>
        <v>#REF!</v>
      </c>
      <c r="R180" s="286" t="e" cm="1">
        <f t="array" ref="R180">_xlfn.XLOOKUP(Q180,'VA,NVA, MTM Code'!F:F,'VA,NVA, MTM Code'!G:H,0)</f>
        <v>#REF!</v>
      </c>
      <c r="S180" s="287"/>
    </row>
    <row r="181" spans="2:19" ht="41.4" x14ac:dyDescent="0.3">
      <c r="B181" s="276"/>
      <c r="C181" s="277"/>
      <c r="D181" s="278">
        <v>11</v>
      </c>
      <c r="E181" s="254" t="s">
        <v>837</v>
      </c>
      <c r="F181" s="280"/>
      <c r="G181" s="326"/>
      <c r="H181" s="326"/>
      <c r="I181" s="281"/>
      <c r="J181" s="34" t="s">
        <v>467</v>
      </c>
      <c r="K181" s="34" t="s">
        <v>778</v>
      </c>
      <c r="L181" s="34">
        <v>1</v>
      </c>
      <c r="M181" s="34">
        <v>1</v>
      </c>
      <c r="N181" s="276">
        <f>VLOOKUP(K181,'VA,NVA, MTM Code'!B:C,2,0)</f>
        <v>185.6</v>
      </c>
      <c r="O181" s="283">
        <f t="shared" si="72"/>
        <v>185.6</v>
      </c>
      <c r="P181" s="284">
        <f t="shared" si="73"/>
        <v>6.6815999999999995</v>
      </c>
      <c r="Q181" s="285">
        <v>44</v>
      </c>
      <c r="R181" s="286" t="str" cm="1">
        <f t="array" ref="R181:S181">_xlfn.XLOOKUP(Q181,'VA,NVA, MTM Code'!F:F,'VA,NVA, MTM Code'!G:H,0)</f>
        <v>VA</v>
      </c>
      <c r="S181" s="287" t="str">
        <v>GLUING/GREASING</v>
      </c>
    </row>
    <row r="182" spans="2:19" ht="41.4" x14ac:dyDescent="0.3">
      <c r="B182" s="276"/>
      <c r="C182" s="277"/>
      <c r="D182" s="278">
        <v>11</v>
      </c>
      <c r="E182" s="254" t="s">
        <v>837</v>
      </c>
      <c r="F182" s="280"/>
      <c r="G182" s="326"/>
      <c r="H182" s="326"/>
      <c r="I182" s="281"/>
      <c r="J182" s="34" t="s">
        <v>881</v>
      </c>
      <c r="K182" s="34" t="e">
        <f>_xlfn.XLOOKUP("*"&amp;(LEFT(J182,(FIND("-",J182,1)-2)))&amp;"*",#REF!,#REF!, ,2)</f>
        <v>#REF!</v>
      </c>
      <c r="L182" s="34">
        <v>1</v>
      </c>
      <c r="M182" s="34">
        <v>1</v>
      </c>
      <c r="N182" s="276" t="e">
        <f>VLOOKUP(K182,'VA,NVA, MTM Code'!B:C,2,0)</f>
        <v>#REF!</v>
      </c>
      <c r="O182" s="283" t="e">
        <f t="shared" si="72"/>
        <v>#REF!</v>
      </c>
      <c r="P182" s="284" t="e">
        <f t="shared" si="73"/>
        <v>#REF!</v>
      </c>
      <c r="Q182" s="285" t="e">
        <f>_xlfn.XLOOKUP("*"&amp;(LEFT(J182,(FIND("-",J182,1)-2)))&amp;"*",#REF!,#REF!, ,2)</f>
        <v>#REF!</v>
      </c>
      <c r="R182" s="286" t="e" cm="1">
        <f t="array" ref="R182">_xlfn.XLOOKUP(Q182,'VA,NVA, MTM Code'!F:F,'VA,NVA, MTM Code'!G:H,0)</f>
        <v>#REF!</v>
      </c>
      <c r="S182" s="287"/>
    </row>
    <row r="183" spans="2:19" ht="41.4" x14ac:dyDescent="0.3">
      <c r="B183" s="276"/>
      <c r="C183" s="277"/>
      <c r="D183" s="278">
        <v>11</v>
      </c>
      <c r="E183" s="254" t="s">
        <v>837</v>
      </c>
      <c r="F183" s="280"/>
      <c r="G183" s="326"/>
      <c r="H183" s="326"/>
      <c r="I183" s="281"/>
      <c r="J183" s="34" t="s">
        <v>467</v>
      </c>
      <c r="K183" s="34" t="s">
        <v>778</v>
      </c>
      <c r="L183" s="34">
        <v>1</v>
      </c>
      <c r="M183" s="34">
        <v>1</v>
      </c>
      <c r="N183" s="276">
        <f>VLOOKUP(K183,'VA,NVA, MTM Code'!B:C,2,0)</f>
        <v>185.6</v>
      </c>
      <c r="O183" s="283">
        <f t="shared" si="72"/>
        <v>185.6</v>
      </c>
      <c r="P183" s="284">
        <f t="shared" si="73"/>
        <v>6.6815999999999995</v>
      </c>
      <c r="Q183" s="285">
        <v>44</v>
      </c>
      <c r="R183" s="286" t="str" cm="1">
        <f t="array" ref="R183:S183">_xlfn.XLOOKUP(Q183,'VA,NVA, MTM Code'!F:F,'VA,NVA, MTM Code'!G:H,0)</f>
        <v>VA</v>
      </c>
      <c r="S183" s="287" t="str">
        <v>GLUING/GREASING</v>
      </c>
    </row>
    <row r="184" spans="2:19" ht="41.4" x14ac:dyDescent="0.3">
      <c r="B184" s="276"/>
      <c r="C184" s="277"/>
      <c r="D184" s="278">
        <v>11</v>
      </c>
      <c r="E184" s="254" t="s">
        <v>837</v>
      </c>
      <c r="F184" s="280"/>
      <c r="G184" s="326"/>
      <c r="H184" s="326"/>
      <c r="I184" s="281"/>
      <c r="J184" s="34" t="s">
        <v>805</v>
      </c>
      <c r="K184" s="34" t="e">
        <f>_xlfn.XLOOKUP("*"&amp;(LEFT(J184,(FIND("-",J184,1)-2)))&amp;"*",#REF!,#REF!, ,2)</f>
        <v>#REF!</v>
      </c>
      <c r="L184" s="34">
        <v>2</v>
      </c>
      <c r="M184" s="34">
        <v>1</v>
      </c>
      <c r="N184" s="276" t="e">
        <f>VLOOKUP(K184,'VA,NVA, MTM Code'!B:C,2,0)</f>
        <v>#REF!</v>
      </c>
      <c r="O184" s="283" t="e">
        <f t="shared" si="72"/>
        <v>#REF!</v>
      </c>
      <c r="P184" s="284" t="e">
        <f t="shared" si="73"/>
        <v>#REF!</v>
      </c>
      <c r="Q184" s="285" t="e">
        <f>_xlfn.XLOOKUP("*"&amp;(LEFT(J184,(FIND("-",J184,1)-2)))&amp;"*",#REF!,#REF!, ,2)</f>
        <v>#REF!</v>
      </c>
      <c r="R184" s="286" t="e" cm="1">
        <f t="array" ref="R184">_xlfn.XLOOKUP(Q184,'VA,NVA, MTM Code'!F:F,'VA,NVA, MTM Code'!G:H,0)</f>
        <v>#REF!</v>
      </c>
      <c r="S184" s="287"/>
    </row>
    <row r="185" spans="2:19" ht="41.4" x14ac:dyDescent="0.3">
      <c r="B185" s="276"/>
      <c r="C185" s="277"/>
      <c r="D185" s="278">
        <v>11</v>
      </c>
      <c r="E185" s="254" t="s">
        <v>837</v>
      </c>
      <c r="F185" s="280"/>
      <c r="G185" s="326"/>
      <c r="H185" s="326"/>
      <c r="I185" s="281"/>
      <c r="J185" s="34" t="s">
        <v>810</v>
      </c>
      <c r="K185" s="34" t="e">
        <f>_xlfn.XLOOKUP("*"&amp;(LEFT(J185,(FIND("-",J185,1)-2)))&amp;"*",#REF!,#REF!, ,2)</f>
        <v>#REF!</v>
      </c>
      <c r="L185" s="34">
        <v>1</v>
      </c>
      <c r="M185" s="34">
        <v>6</v>
      </c>
      <c r="N185" s="276" t="e">
        <f>VLOOKUP(K185,'VA,NVA, MTM Code'!B:C,2,0)</f>
        <v>#REF!</v>
      </c>
      <c r="O185" s="283" t="e">
        <f t="shared" si="72"/>
        <v>#REF!</v>
      </c>
      <c r="P185" s="284" t="e">
        <f t="shared" si="73"/>
        <v>#REF!</v>
      </c>
      <c r="Q185" s="285" t="e">
        <f>_xlfn.XLOOKUP("*"&amp;(LEFT(J185,(FIND("-",J185,1)-2)))&amp;"*",#REF!,#REF!, ,2)</f>
        <v>#REF!</v>
      </c>
      <c r="R185" s="286" t="e" cm="1">
        <f t="array" ref="R185">_xlfn.XLOOKUP(Q185,'VA,NVA, MTM Code'!F:F,'VA,NVA, MTM Code'!G:H,0)</f>
        <v>#REF!</v>
      </c>
      <c r="S185" s="287"/>
    </row>
    <row r="186" spans="2:19" ht="41.4" x14ac:dyDescent="0.3">
      <c r="B186" s="276"/>
      <c r="C186" s="277"/>
      <c r="D186" s="278">
        <v>11</v>
      </c>
      <c r="E186" s="254" t="s">
        <v>837</v>
      </c>
      <c r="F186" s="280"/>
      <c r="G186" s="326"/>
      <c r="H186" s="326"/>
      <c r="I186" s="281"/>
      <c r="J186" s="34" t="s">
        <v>852</v>
      </c>
      <c r="K186" s="34" t="s">
        <v>73</v>
      </c>
      <c r="L186" s="34">
        <v>1</v>
      </c>
      <c r="M186" s="34">
        <v>1</v>
      </c>
      <c r="N186" s="276">
        <f>VLOOKUP(K186,'VA,NVA, MTM Code'!B:C,2,0)</f>
        <v>160</v>
      </c>
      <c r="O186" s="283">
        <f t="shared" si="72"/>
        <v>160</v>
      </c>
      <c r="P186" s="284">
        <f t="shared" si="73"/>
        <v>5.76</v>
      </c>
      <c r="Q186" s="285" t="e">
        <f>_xlfn.XLOOKUP("*"&amp;(LEFT(J186,(FIND("-",J186,1)-2)))&amp;"*",#REF!,#REF!, ,2)</f>
        <v>#REF!</v>
      </c>
      <c r="R186" s="286" t="e" cm="1">
        <f t="array" ref="R186">_xlfn.XLOOKUP(Q186,'VA,NVA, MTM Code'!F:F,'VA,NVA, MTM Code'!G:H,0)</f>
        <v>#REF!</v>
      </c>
      <c r="S186" s="287"/>
    </row>
    <row r="187" spans="2:19" ht="41.4" x14ac:dyDescent="0.3">
      <c r="B187" s="276"/>
      <c r="C187" s="277"/>
      <c r="D187" s="278">
        <v>11</v>
      </c>
      <c r="E187" s="254" t="s">
        <v>837</v>
      </c>
      <c r="F187" s="280"/>
      <c r="G187" s="326"/>
      <c r="H187" s="326"/>
      <c r="I187" s="281"/>
      <c r="J187" s="34" t="s">
        <v>853</v>
      </c>
      <c r="K187" s="34" t="e">
        <f>_xlfn.XLOOKUP("*"&amp;(LEFT(J187,(FIND("-",J187,1)-2)))&amp;"*",#REF!,#REF!, ,2)</f>
        <v>#REF!</v>
      </c>
      <c r="L187" s="34">
        <v>1</v>
      </c>
      <c r="M187" s="34">
        <v>3</v>
      </c>
      <c r="N187" s="276" t="e">
        <f>VLOOKUP(K187,'VA,NVA, MTM Code'!B:C,2,0)</f>
        <v>#REF!</v>
      </c>
      <c r="O187" s="283" t="e">
        <f t="shared" si="72"/>
        <v>#REF!</v>
      </c>
      <c r="P187" s="284" t="e">
        <f t="shared" si="73"/>
        <v>#REF!</v>
      </c>
      <c r="Q187" s="285" t="e">
        <f>_xlfn.XLOOKUP("*"&amp;(LEFT(J187,(FIND("-",J187,1)-2)))&amp;"*",#REF!,#REF!, ,2)</f>
        <v>#REF!</v>
      </c>
      <c r="R187" s="286" t="e" cm="1">
        <f t="array" ref="R187">_xlfn.XLOOKUP(Q187,'VA,NVA, MTM Code'!F:F,'VA,NVA, MTM Code'!G:H,0)</f>
        <v>#REF!</v>
      </c>
      <c r="S187" s="287"/>
    </row>
    <row r="188" spans="2:19" ht="41.4" x14ac:dyDescent="0.3">
      <c r="B188" s="276"/>
      <c r="C188" s="277"/>
      <c r="D188" s="278">
        <v>11</v>
      </c>
      <c r="E188" s="254" t="s">
        <v>837</v>
      </c>
      <c r="F188" s="280"/>
      <c r="G188" s="326"/>
      <c r="H188" s="326"/>
      <c r="I188" s="281"/>
      <c r="J188" s="34" t="s">
        <v>813</v>
      </c>
      <c r="K188" s="34" t="s">
        <v>58</v>
      </c>
      <c r="L188" s="34">
        <v>1</v>
      </c>
      <c r="M188" s="34">
        <v>1</v>
      </c>
      <c r="N188" s="276">
        <f>VLOOKUP(K188,'VA,NVA, MTM Code'!B:C,2,0)</f>
        <v>150</v>
      </c>
      <c r="O188" s="283">
        <f t="shared" si="72"/>
        <v>150</v>
      </c>
      <c r="P188" s="284">
        <f t="shared" si="73"/>
        <v>5.3999999999999995</v>
      </c>
      <c r="Q188" s="285" t="e">
        <f>_xlfn.XLOOKUP("*"&amp;(LEFT(J188,(FIND("-",J188,1)-2)))&amp;"*",#REF!,#REF!, ,2)</f>
        <v>#REF!</v>
      </c>
      <c r="R188" s="286" t="e" cm="1">
        <f t="array" ref="R188">_xlfn.XLOOKUP(Q188,'VA,NVA, MTM Code'!F:F,'VA,NVA, MTM Code'!G:H,0)</f>
        <v>#REF!</v>
      </c>
      <c r="S188" s="287"/>
    </row>
    <row r="189" spans="2:19" ht="41.4" x14ac:dyDescent="0.3">
      <c r="B189" s="276"/>
      <c r="C189" s="277"/>
      <c r="D189" s="278">
        <v>11</v>
      </c>
      <c r="E189" s="254" t="s">
        <v>837</v>
      </c>
      <c r="F189" s="280"/>
      <c r="G189" s="326"/>
      <c r="H189" s="326"/>
      <c r="I189" s="281"/>
      <c r="J189" s="34" t="s">
        <v>467</v>
      </c>
      <c r="K189" s="34" t="s">
        <v>778</v>
      </c>
      <c r="L189" s="34">
        <v>1</v>
      </c>
      <c r="M189" s="34">
        <v>1</v>
      </c>
      <c r="N189" s="276">
        <f>VLOOKUP(K189,'VA,NVA, MTM Code'!B:C,2,0)</f>
        <v>185.6</v>
      </c>
      <c r="O189" s="283">
        <f t="shared" ref="O189:O193" si="74">L189*M189*N189</f>
        <v>185.6</v>
      </c>
      <c r="P189" s="284">
        <f t="shared" ref="P189:P193" si="75">O189*0.036</f>
        <v>6.6815999999999995</v>
      </c>
      <c r="Q189" s="285">
        <v>44</v>
      </c>
      <c r="R189" s="286" t="str" cm="1">
        <f t="array" ref="R189:S189">_xlfn.XLOOKUP(Q189,'VA,NVA, MTM Code'!F:F,'VA,NVA, MTM Code'!G:H,0)</f>
        <v>VA</v>
      </c>
      <c r="S189" s="287" t="str">
        <v>GLUING/GREASING</v>
      </c>
    </row>
    <row r="190" spans="2:19" ht="41.4" x14ac:dyDescent="0.3">
      <c r="B190" s="276"/>
      <c r="C190" s="277"/>
      <c r="D190" s="278">
        <v>11</v>
      </c>
      <c r="E190" s="254" t="s">
        <v>837</v>
      </c>
      <c r="F190" s="280"/>
      <c r="G190" s="326"/>
      <c r="H190" s="326"/>
      <c r="I190" s="281"/>
      <c r="J190" s="34" t="s">
        <v>881</v>
      </c>
      <c r="K190" s="34" t="e">
        <f>_xlfn.XLOOKUP("*"&amp;(LEFT(J190,(FIND("-",J190,1)-2)))&amp;"*",#REF!,#REF!, ,2)</f>
        <v>#REF!</v>
      </c>
      <c r="L190" s="34">
        <v>1</v>
      </c>
      <c r="M190" s="34">
        <v>1</v>
      </c>
      <c r="N190" s="276" t="e">
        <f>VLOOKUP(K190,'VA,NVA, MTM Code'!B:C,2,0)</f>
        <v>#REF!</v>
      </c>
      <c r="O190" s="283" t="e">
        <f t="shared" si="74"/>
        <v>#REF!</v>
      </c>
      <c r="P190" s="284" t="e">
        <f t="shared" si="75"/>
        <v>#REF!</v>
      </c>
      <c r="Q190" s="285" t="e">
        <f>_xlfn.XLOOKUP("*"&amp;(LEFT(J190,(FIND("-",J190,1)-2)))&amp;"*",#REF!,#REF!, ,2)</f>
        <v>#REF!</v>
      </c>
      <c r="R190" s="286" t="e" cm="1">
        <f t="array" ref="R190">_xlfn.XLOOKUP(Q190,'VA,NVA, MTM Code'!F:F,'VA,NVA, MTM Code'!G:H,0)</f>
        <v>#REF!</v>
      </c>
      <c r="S190" s="287"/>
    </row>
    <row r="191" spans="2:19" ht="41.4" x14ac:dyDescent="0.3">
      <c r="B191" s="276"/>
      <c r="C191" s="277"/>
      <c r="D191" s="278">
        <v>11</v>
      </c>
      <c r="E191" s="254" t="s">
        <v>837</v>
      </c>
      <c r="F191" s="280"/>
      <c r="G191" s="326"/>
      <c r="H191" s="326"/>
      <c r="I191" s="281"/>
      <c r="J191" s="34" t="s">
        <v>467</v>
      </c>
      <c r="K191" s="34" t="s">
        <v>778</v>
      </c>
      <c r="L191" s="34">
        <v>1</v>
      </c>
      <c r="M191" s="34">
        <v>1</v>
      </c>
      <c r="N191" s="276">
        <f>VLOOKUP(K191,'VA,NVA, MTM Code'!B:C,2,0)</f>
        <v>185.6</v>
      </c>
      <c r="O191" s="283">
        <f t="shared" si="74"/>
        <v>185.6</v>
      </c>
      <c r="P191" s="284">
        <f t="shared" si="75"/>
        <v>6.6815999999999995</v>
      </c>
      <c r="Q191" s="285">
        <v>44</v>
      </c>
      <c r="R191" s="286" t="str" cm="1">
        <f t="array" ref="R191:S191">_xlfn.XLOOKUP(Q191,'VA,NVA, MTM Code'!F:F,'VA,NVA, MTM Code'!G:H,0)</f>
        <v>VA</v>
      </c>
      <c r="S191" s="287" t="str">
        <v>GLUING/GREASING</v>
      </c>
    </row>
    <row r="192" spans="2:19" ht="41.4" x14ac:dyDescent="0.3">
      <c r="B192" s="276"/>
      <c r="C192" s="277"/>
      <c r="D192" s="278">
        <v>11</v>
      </c>
      <c r="E192" s="254" t="s">
        <v>837</v>
      </c>
      <c r="F192" s="280"/>
      <c r="G192" s="326"/>
      <c r="H192" s="326"/>
      <c r="I192" s="281"/>
      <c r="J192" s="34" t="s">
        <v>805</v>
      </c>
      <c r="K192" s="34" t="e">
        <f>_xlfn.XLOOKUP("*"&amp;(LEFT(J192,(FIND("-",J192,1)-2)))&amp;"*",#REF!,#REF!, ,2)</f>
        <v>#REF!</v>
      </c>
      <c r="L192" s="34">
        <v>2</v>
      </c>
      <c r="M192" s="34">
        <v>1</v>
      </c>
      <c r="N192" s="276" t="e">
        <f>VLOOKUP(K192,'VA,NVA, MTM Code'!B:C,2,0)</f>
        <v>#REF!</v>
      </c>
      <c r="O192" s="283" t="e">
        <f t="shared" si="74"/>
        <v>#REF!</v>
      </c>
      <c r="P192" s="284" t="e">
        <f t="shared" si="75"/>
        <v>#REF!</v>
      </c>
      <c r="Q192" s="285" t="e">
        <f>_xlfn.XLOOKUP("*"&amp;(LEFT(J192,(FIND("-",J192,1)-2)))&amp;"*",#REF!,#REF!, ,2)</f>
        <v>#REF!</v>
      </c>
      <c r="R192" s="286" t="e" cm="1">
        <f t="array" ref="R192">_xlfn.XLOOKUP(Q192,'VA,NVA, MTM Code'!F:F,'VA,NVA, MTM Code'!G:H,0)</f>
        <v>#REF!</v>
      </c>
      <c r="S192" s="287"/>
    </row>
    <row r="193" spans="2:19" ht="41.4" x14ac:dyDescent="0.3">
      <c r="B193" s="276"/>
      <c r="C193" s="277"/>
      <c r="D193" s="278">
        <v>11</v>
      </c>
      <c r="E193" s="254" t="s">
        <v>837</v>
      </c>
      <c r="F193" s="280"/>
      <c r="G193" s="326"/>
      <c r="H193" s="326"/>
      <c r="I193" s="281"/>
      <c r="J193" s="34" t="s">
        <v>810</v>
      </c>
      <c r="K193" s="34" t="e">
        <f>_xlfn.XLOOKUP("*"&amp;(LEFT(J193,(FIND("-",J193,1)-2)))&amp;"*",#REF!,#REF!, ,2)</f>
        <v>#REF!</v>
      </c>
      <c r="L193" s="34">
        <v>1</v>
      </c>
      <c r="M193" s="34">
        <v>6</v>
      </c>
      <c r="N193" s="276" t="e">
        <f>VLOOKUP(K193,'VA,NVA, MTM Code'!B:C,2,0)</f>
        <v>#REF!</v>
      </c>
      <c r="O193" s="283" t="e">
        <f t="shared" si="74"/>
        <v>#REF!</v>
      </c>
      <c r="P193" s="284" t="e">
        <f t="shared" si="75"/>
        <v>#REF!</v>
      </c>
      <c r="Q193" s="285" t="e">
        <f>_xlfn.XLOOKUP("*"&amp;(LEFT(J193,(FIND("-",J193,1)-2)))&amp;"*",#REF!,#REF!, ,2)</f>
        <v>#REF!</v>
      </c>
      <c r="R193" s="286" t="e" cm="1">
        <f t="array" ref="R193">_xlfn.XLOOKUP(Q193,'VA,NVA, MTM Code'!F:F,'VA,NVA, MTM Code'!G:H,0)</f>
        <v>#REF!</v>
      </c>
      <c r="S193" s="287"/>
    </row>
    <row r="194" spans="2:19" ht="41.4" x14ac:dyDescent="0.3">
      <c r="B194" s="276"/>
      <c r="C194" s="277"/>
      <c r="D194" s="278">
        <v>11</v>
      </c>
      <c r="E194" s="254" t="s">
        <v>837</v>
      </c>
      <c r="F194" s="280"/>
      <c r="G194" s="326"/>
      <c r="H194" s="326"/>
      <c r="I194" s="281"/>
      <c r="J194" s="34" t="s">
        <v>801</v>
      </c>
      <c r="K194" s="34" t="e">
        <f>_xlfn.XLOOKUP("*"&amp;(LEFT(J194,(FIND("-",J194,1)-2)))&amp;"*",#REF!,#REF!, ,2)</f>
        <v>#REF!</v>
      </c>
      <c r="L194" s="34">
        <v>1</v>
      </c>
      <c r="M194" s="34">
        <v>1</v>
      </c>
      <c r="N194" s="276" t="e">
        <f>VLOOKUP(K194,'VA,NVA, MTM Code'!B:C,2,0)</f>
        <v>#REF!</v>
      </c>
      <c r="O194" s="283" t="e">
        <f t="shared" ref="O194:O197" si="76">L194*M194*N194</f>
        <v>#REF!</v>
      </c>
      <c r="P194" s="284" t="e">
        <f t="shared" ref="P194:P197" si="77">O194*0.036</f>
        <v>#REF!</v>
      </c>
      <c r="Q194" s="285" t="e">
        <f>_xlfn.XLOOKUP("*"&amp;(LEFT(J194,(FIND("-",J194,1)-2)))&amp;"*",#REF!,#REF!, ,2)</f>
        <v>#REF!</v>
      </c>
      <c r="R194" s="286" t="e" cm="1">
        <f t="array" ref="R194">_xlfn.XLOOKUP(Q194,'VA,NVA, MTM Code'!F:F,'VA,NVA, MTM Code'!G:H,0)</f>
        <v>#REF!</v>
      </c>
      <c r="S194" s="287"/>
    </row>
    <row r="195" spans="2:19" ht="41.4" x14ac:dyDescent="0.3">
      <c r="B195" s="276"/>
      <c r="C195" s="277"/>
      <c r="D195" s="278">
        <v>11</v>
      </c>
      <c r="E195" s="254" t="s">
        <v>837</v>
      </c>
      <c r="F195" s="280"/>
      <c r="G195" s="326"/>
      <c r="H195" s="326"/>
      <c r="I195" s="281"/>
      <c r="J195" s="34" t="s">
        <v>819</v>
      </c>
      <c r="K195" s="34" t="e">
        <f>_xlfn.XLOOKUP("*"&amp;(LEFT(J195,(FIND("-",J195,1)-2)))&amp;"*",#REF!,#REF!, ,2)</f>
        <v>#REF!</v>
      </c>
      <c r="L195" s="34">
        <v>1</v>
      </c>
      <c r="M195" s="34">
        <v>8</v>
      </c>
      <c r="N195" s="276" t="e">
        <f>VLOOKUP(K195,'VA,NVA, MTM Code'!B:C,2,0)</f>
        <v>#REF!</v>
      </c>
      <c r="O195" s="283" t="e">
        <f t="shared" si="76"/>
        <v>#REF!</v>
      </c>
      <c r="P195" s="284" t="e">
        <f t="shared" si="77"/>
        <v>#REF!</v>
      </c>
      <c r="Q195" s="285" t="e">
        <f>_xlfn.XLOOKUP("*"&amp;(LEFT(J195,(FIND("-",J195,1)-2)))&amp;"*",#REF!,#REF!, ,2)</f>
        <v>#REF!</v>
      </c>
      <c r="R195" s="286" t="e" cm="1">
        <f t="array" ref="R195">_xlfn.XLOOKUP(Q195,'VA,NVA, MTM Code'!F:F,'VA,NVA, MTM Code'!G:H,0)</f>
        <v>#REF!</v>
      </c>
      <c r="S195" s="287"/>
    </row>
    <row r="196" spans="2:19" ht="41.4" x14ac:dyDescent="0.3">
      <c r="B196" s="276"/>
      <c r="C196" s="277"/>
      <c r="D196" s="278">
        <v>11</v>
      </c>
      <c r="E196" s="254" t="s">
        <v>837</v>
      </c>
      <c r="F196" s="280"/>
      <c r="G196" s="326"/>
      <c r="H196" s="326"/>
      <c r="I196" s="281"/>
      <c r="J196" s="34" t="s">
        <v>824</v>
      </c>
      <c r="K196" s="34" t="e">
        <f>_xlfn.XLOOKUP("*"&amp;(LEFT(J196,(FIND("-",J196,1)-2)))&amp;"*",#REF!,#REF!, ,2)</f>
        <v>#REF!</v>
      </c>
      <c r="L196" s="34">
        <v>1</v>
      </c>
      <c r="M196" s="34">
        <v>1</v>
      </c>
      <c r="N196" s="276" t="e">
        <f>VLOOKUP(K196,'VA,NVA, MTM Code'!B:C,2,0)</f>
        <v>#REF!</v>
      </c>
      <c r="O196" s="283" t="e">
        <f t="shared" si="76"/>
        <v>#REF!</v>
      </c>
      <c r="P196" s="284" t="e">
        <f t="shared" si="77"/>
        <v>#REF!</v>
      </c>
      <c r="Q196" s="285" t="e">
        <f>_xlfn.XLOOKUP("*"&amp;(LEFT(J196,(FIND("-",J196,1)-2)))&amp;"*",#REF!,#REF!, ,2)</f>
        <v>#REF!</v>
      </c>
      <c r="R196" s="286" t="e" cm="1">
        <f t="array" ref="R196">_xlfn.XLOOKUP(Q196,'VA,NVA, MTM Code'!F:F,'VA,NVA, MTM Code'!G:H,0)</f>
        <v>#REF!</v>
      </c>
      <c r="S196" s="287"/>
    </row>
    <row r="197" spans="2:19" ht="41.4" x14ac:dyDescent="0.3">
      <c r="B197" s="276"/>
      <c r="C197" s="277"/>
      <c r="D197" s="278">
        <v>11</v>
      </c>
      <c r="E197" s="254" t="s">
        <v>837</v>
      </c>
      <c r="F197" s="280"/>
      <c r="G197" s="326"/>
      <c r="H197" s="326"/>
      <c r="I197" s="281"/>
      <c r="J197" s="34" t="s">
        <v>859</v>
      </c>
      <c r="K197" s="34" t="e">
        <f>_xlfn.XLOOKUP("*"&amp;(LEFT(J197,(FIND("-",J197,1)-2)))&amp;"*",#REF!,#REF!, ,2)</f>
        <v>#REF!</v>
      </c>
      <c r="L197" s="34">
        <v>1</v>
      </c>
      <c r="M197" s="34">
        <v>1</v>
      </c>
      <c r="N197" s="276" t="e">
        <f>VLOOKUP(K197,'VA,NVA, MTM Code'!B:C,2,0)</f>
        <v>#REF!</v>
      </c>
      <c r="O197" s="283" t="e">
        <f t="shared" si="76"/>
        <v>#REF!</v>
      </c>
      <c r="P197" s="284" t="e">
        <f t="shared" si="77"/>
        <v>#REF!</v>
      </c>
      <c r="Q197" s="285" t="e">
        <f>_xlfn.XLOOKUP("*"&amp;(LEFT(J197,(FIND("-",J197,1)-2)))&amp;"*",#REF!,#REF!, ,2)</f>
        <v>#REF!</v>
      </c>
      <c r="R197" s="286" t="e" cm="1">
        <f t="array" ref="R197">_xlfn.XLOOKUP(Q197,'VA,NVA, MTM Code'!F:F,'VA,NVA, MTM Code'!G:H,0)</f>
        <v>#REF!</v>
      </c>
      <c r="S197" s="287"/>
    </row>
    <row r="198" spans="2:19" ht="41.4" x14ac:dyDescent="0.3">
      <c r="B198" s="276"/>
      <c r="C198" s="277"/>
      <c r="D198" s="278">
        <v>11</v>
      </c>
      <c r="E198" s="254" t="s">
        <v>837</v>
      </c>
      <c r="F198" s="280"/>
      <c r="G198" s="326"/>
      <c r="H198" s="326"/>
      <c r="I198" s="281"/>
      <c r="J198" s="34" t="s">
        <v>822</v>
      </c>
      <c r="K198" s="34" t="e">
        <f>_xlfn.XLOOKUP("*"&amp;(LEFT(J198,(FIND("-",J198,1)-2)))&amp;"*",#REF!,#REF!, ,2)</f>
        <v>#REF!</v>
      </c>
      <c r="L198" s="34">
        <v>1</v>
      </c>
      <c r="M198" s="34">
        <v>5</v>
      </c>
      <c r="N198" s="276" t="e">
        <f>VLOOKUP(K198,'VA,NVA, MTM Code'!B:C,2,0)</f>
        <v>#REF!</v>
      </c>
      <c r="O198" s="283" t="e">
        <f t="shared" ref="O198:O209" si="78">L198*M198*N198</f>
        <v>#REF!</v>
      </c>
      <c r="P198" s="284" t="e">
        <f t="shared" ref="P198:P209" si="79">O198*0.036</f>
        <v>#REF!</v>
      </c>
      <c r="Q198" s="285" t="e">
        <f>_xlfn.XLOOKUP("*"&amp;(LEFT(J198,(FIND("-",J198,1)-2)))&amp;"*",#REF!,#REF!, ,2)</f>
        <v>#REF!</v>
      </c>
      <c r="R198" s="286" t="e" cm="1">
        <f t="array" ref="R198">_xlfn.XLOOKUP(Q198,'VA,NVA, MTM Code'!F:F,'VA,NVA, MTM Code'!G:H,0)</f>
        <v>#REF!</v>
      </c>
      <c r="S198" s="287"/>
    </row>
    <row r="199" spans="2:19" ht="41.4" x14ac:dyDescent="0.3">
      <c r="B199" s="276"/>
      <c r="C199" s="277"/>
      <c r="D199" s="278">
        <v>11</v>
      </c>
      <c r="E199" s="254" t="s">
        <v>837</v>
      </c>
      <c r="F199" s="280"/>
      <c r="G199" s="326"/>
      <c r="H199" s="326"/>
      <c r="I199" s="281"/>
      <c r="J199" s="34" t="s">
        <v>813</v>
      </c>
      <c r="K199" s="34" t="e">
        <f>_xlfn.XLOOKUP("*"&amp;(LEFT(J199,(FIND("-",J199,1)-2)))&amp;"*",#REF!,#REF!, ,2)</f>
        <v>#REF!</v>
      </c>
      <c r="L199" s="34">
        <v>1</v>
      </c>
      <c r="M199" s="34">
        <v>1</v>
      </c>
      <c r="N199" s="276" t="e">
        <f>VLOOKUP(K199,'VA,NVA, MTM Code'!B:C,2,0)</f>
        <v>#REF!</v>
      </c>
      <c r="O199" s="283" t="e">
        <f t="shared" si="78"/>
        <v>#REF!</v>
      </c>
      <c r="P199" s="284" t="e">
        <f t="shared" si="79"/>
        <v>#REF!</v>
      </c>
      <c r="Q199" s="285" t="e">
        <f>_xlfn.XLOOKUP("*"&amp;(LEFT(J199,(FIND("-",J199,1)-2)))&amp;"*",#REF!,#REF!, ,2)</f>
        <v>#REF!</v>
      </c>
      <c r="R199" s="286" t="e" cm="1">
        <f t="array" ref="R199">_xlfn.XLOOKUP(Q199,'VA,NVA, MTM Code'!F:F,'VA,NVA, MTM Code'!G:H,0)</f>
        <v>#REF!</v>
      </c>
      <c r="S199" s="287"/>
    </row>
    <row r="200" spans="2:19" ht="41.4" x14ac:dyDescent="0.3">
      <c r="B200" s="276"/>
      <c r="C200" s="277"/>
      <c r="D200" s="278">
        <v>11</v>
      </c>
      <c r="E200" s="254" t="s">
        <v>837</v>
      </c>
      <c r="F200" s="280"/>
      <c r="G200" s="326"/>
      <c r="H200" s="326"/>
      <c r="I200" s="281"/>
      <c r="J200" s="34" t="s">
        <v>801</v>
      </c>
      <c r="K200" s="34" t="e">
        <f>_xlfn.XLOOKUP("*"&amp;(LEFT(J200,(FIND("-",J200,1)-2)))&amp;"*",#REF!,#REF!, ,2)</f>
        <v>#REF!</v>
      </c>
      <c r="L200" s="34">
        <v>1</v>
      </c>
      <c r="M200" s="34">
        <v>1</v>
      </c>
      <c r="N200" s="276" t="e">
        <f>VLOOKUP(K200,'VA,NVA, MTM Code'!B:C,2,0)</f>
        <v>#REF!</v>
      </c>
      <c r="O200" s="283" t="e">
        <f t="shared" si="78"/>
        <v>#REF!</v>
      </c>
      <c r="P200" s="284" t="e">
        <f t="shared" si="79"/>
        <v>#REF!</v>
      </c>
      <c r="Q200" s="285" t="e">
        <f>_xlfn.XLOOKUP("*"&amp;(LEFT(J200,(FIND("-",J200,1)-2)))&amp;"*",#REF!,#REF!, ,2)</f>
        <v>#REF!</v>
      </c>
      <c r="R200" s="286" t="e" cm="1">
        <f t="array" ref="R200">_xlfn.XLOOKUP(Q200,'VA,NVA, MTM Code'!F:F,'VA,NVA, MTM Code'!G:H,0)</f>
        <v>#REF!</v>
      </c>
      <c r="S200" s="287"/>
    </row>
    <row r="201" spans="2:19" ht="41.4" x14ac:dyDescent="0.3">
      <c r="B201" s="276"/>
      <c r="C201" s="277"/>
      <c r="D201" s="278">
        <v>11</v>
      </c>
      <c r="E201" s="254" t="s">
        <v>837</v>
      </c>
      <c r="F201" s="280"/>
      <c r="G201" s="326"/>
      <c r="H201" s="326"/>
      <c r="I201" s="281"/>
      <c r="J201" s="34" t="s">
        <v>819</v>
      </c>
      <c r="K201" s="34" t="e">
        <f>_xlfn.XLOOKUP("*"&amp;(LEFT(J201,(FIND("-",J201,1)-2)))&amp;"*",#REF!,#REF!, ,2)</f>
        <v>#REF!</v>
      </c>
      <c r="L201" s="34">
        <v>1</v>
      </c>
      <c r="M201" s="34">
        <v>8</v>
      </c>
      <c r="N201" s="276" t="e">
        <f>VLOOKUP(K201,'VA,NVA, MTM Code'!B:C,2,0)</f>
        <v>#REF!</v>
      </c>
      <c r="O201" s="283" t="e">
        <f t="shared" si="78"/>
        <v>#REF!</v>
      </c>
      <c r="P201" s="284" t="e">
        <f t="shared" si="79"/>
        <v>#REF!</v>
      </c>
      <c r="Q201" s="285" t="e">
        <f>_xlfn.XLOOKUP("*"&amp;(LEFT(J201,(FIND("-",J201,1)-2)))&amp;"*",#REF!,#REF!, ,2)</f>
        <v>#REF!</v>
      </c>
      <c r="R201" s="286" t="e" cm="1">
        <f t="array" ref="R201">_xlfn.XLOOKUP(Q201,'VA,NVA, MTM Code'!F:F,'VA,NVA, MTM Code'!G:H,0)</f>
        <v>#REF!</v>
      </c>
      <c r="S201" s="287"/>
    </row>
    <row r="202" spans="2:19" ht="41.4" x14ac:dyDescent="0.3">
      <c r="B202" s="276"/>
      <c r="C202" s="277"/>
      <c r="D202" s="278">
        <v>11</v>
      </c>
      <c r="E202" s="254" t="s">
        <v>837</v>
      </c>
      <c r="F202" s="280"/>
      <c r="G202" s="326"/>
      <c r="H202" s="326"/>
      <c r="I202" s="281"/>
      <c r="J202" s="34" t="s">
        <v>824</v>
      </c>
      <c r="K202" s="34" t="e">
        <f>_xlfn.XLOOKUP("*"&amp;(LEFT(J202,(FIND("-",J202,1)-2)))&amp;"*",#REF!,#REF!, ,2)</f>
        <v>#REF!</v>
      </c>
      <c r="L202" s="34">
        <v>1</v>
      </c>
      <c r="M202" s="34">
        <v>1</v>
      </c>
      <c r="N202" s="276" t="e">
        <f>VLOOKUP(K202,'VA,NVA, MTM Code'!B:C,2,0)</f>
        <v>#REF!</v>
      </c>
      <c r="O202" s="283" t="e">
        <f t="shared" si="78"/>
        <v>#REF!</v>
      </c>
      <c r="P202" s="284" t="e">
        <f t="shared" si="79"/>
        <v>#REF!</v>
      </c>
      <c r="Q202" s="285" t="e">
        <f>_xlfn.XLOOKUP("*"&amp;(LEFT(J202,(FIND("-",J202,1)-2)))&amp;"*",#REF!,#REF!, ,2)</f>
        <v>#REF!</v>
      </c>
      <c r="R202" s="286" t="e" cm="1">
        <f t="array" ref="R202">_xlfn.XLOOKUP(Q202,'VA,NVA, MTM Code'!F:F,'VA,NVA, MTM Code'!G:H,0)</f>
        <v>#REF!</v>
      </c>
      <c r="S202" s="287"/>
    </row>
    <row r="203" spans="2:19" ht="41.4" x14ac:dyDescent="0.3">
      <c r="B203" s="276"/>
      <c r="C203" s="277"/>
      <c r="D203" s="278">
        <v>11</v>
      </c>
      <c r="E203" s="254" t="s">
        <v>837</v>
      </c>
      <c r="F203" s="280"/>
      <c r="G203" s="326"/>
      <c r="H203" s="326"/>
      <c r="I203" s="281"/>
      <c r="J203" s="34" t="s">
        <v>859</v>
      </c>
      <c r="K203" s="34" t="e">
        <f>_xlfn.XLOOKUP("*"&amp;(LEFT(J203,(FIND("-",J203,1)-2)))&amp;"*",#REF!,#REF!, ,2)</f>
        <v>#REF!</v>
      </c>
      <c r="L203" s="34">
        <v>1</v>
      </c>
      <c r="M203" s="34">
        <v>1</v>
      </c>
      <c r="N203" s="276" t="e">
        <f>VLOOKUP(K203,'VA,NVA, MTM Code'!B:C,2,0)</f>
        <v>#REF!</v>
      </c>
      <c r="O203" s="283" t="e">
        <f t="shared" si="78"/>
        <v>#REF!</v>
      </c>
      <c r="P203" s="284" t="e">
        <f t="shared" si="79"/>
        <v>#REF!</v>
      </c>
      <c r="Q203" s="285" t="e">
        <f>_xlfn.XLOOKUP("*"&amp;(LEFT(J203,(FIND("-",J203,1)-2)))&amp;"*",#REF!,#REF!, ,2)</f>
        <v>#REF!</v>
      </c>
      <c r="R203" s="286" t="e" cm="1">
        <f t="array" ref="R203">_xlfn.XLOOKUP(Q203,'VA,NVA, MTM Code'!F:F,'VA,NVA, MTM Code'!G:H,0)</f>
        <v>#REF!</v>
      </c>
      <c r="S203" s="287"/>
    </row>
    <row r="204" spans="2:19" ht="41.4" x14ac:dyDescent="0.3">
      <c r="B204" s="276"/>
      <c r="C204" s="277"/>
      <c r="D204" s="278">
        <v>11</v>
      </c>
      <c r="E204" s="254" t="s">
        <v>837</v>
      </c>
      <c r="F204" s="280"/>
      <c r="G204" s="326"/>
      <c r="H204" s="326"/>
      <c r="I204" s="281"/>
      <c r="J204" s="34" t="s">
        <v>822</v>
      </c>
      <c r="K204" s="34" t="e">
        <f>_xlfn.XLOOKUP("*"&amp;(LEFT(J204,(FIND("-",J204,1)-2)))&amp;"*",#REF!,#REF!, ,2)</f>
        <v>#REF!</v>
      </c>
      <c r="L204" s="34">
        <v>1</v>
      </c>
      <c r="M204" s="34">
        <v>5</v>
      </c>
      <c r="N204" s="276" t="e">
        <f>VLOOKUP(K204,'VA,NVA, MTM Code'!B:C,2,0)</f>
        <v>#REF!</v>
      </c>
      <c r="O204" s="283" t="e">
        <f t="shared" si="78"/>
        <v>#REF!</v>
      </c>
      <c r="P204" s="284" t="e">
        <f t="shared" si="79"/>
        <v>#REF!</v>
      </c>
      <c r="Q204" s="285" t="e">
        <f>_xlfn.XLOOKUP("*"&amp;(LEFT(J204,(FIND("-",J204,1)-2)))&amp;"*",#REF!,#REF!, ,2)</f>
        <v>#REF!</v>
      </c>
      <c r="R204" s="286" t="e" cm="1">
        <f t="array" ref="R204">_xlfn.XLOOKUP(Q204,'VA,NVA, MTM Code'!F:F,'VA,NVA, MTM Code'!G:H,0)</f>
        <v>#REF!</v>
      </c>
      <c r="S204" s="287"/>
    </row>
    <row r="205" spans="2:19" ht="41.4" x14ac:dyDescent="0.3">
      <c r="B205" s="276"/>
      <c r="C205" s="277"/>
      <c r="D205" s="278">
        <v>11</v>
      </c>
      <c r="E205" s="254" t="s">
        <v>837</v>
      </c>
      <c r="F205" s="280"/>
      <c r="G205" s="326"/>
      <c r="H205" s="326"/>
      <c r="I205" s="281"/>
      <c r="J205" s="34" t="s">
        <v>813</v>
      </c>
      <c r="K205" s="34" t="e">
        <f>_xlfn.XLOOKUP("*"&amp;(LEFT(J205,(FIND("-",J205,1)-2)))&amp;"*",#REF!,#REF!, ,2)</f>
        <v>#REF!</v>
      </c>
      <c r="L205" s="34">
        <v>1</v>
      </c>
      <c r="M205" s="34">
        <v>1</v>
      </c>
      <c r="N205" s="276" t="e">
        <f>VLOOKUP(K205,'VA,NVA, MTM Code'!B:C,2,0)</f>
        <v>#REF!</v>
      </c>
      <c r="O205" s="283" t="e">
        <f t="shared" si="78"/>
        <v>#REF!</v>
      </c>
      <c r="P205" s="284" t="e">
        <f t="shared" si="79"/>
        <v>#REF!</v>
      </c>
      <c r="Q205" s="285" t="e">
        <f>_xlfn.XLOOKUP("*"&amp;(LEFT(J205,(FIND("-",J205,1)-2)))&amp;"*",#REF!,#REF!, ,2)</f>
        <v>#REF!</v>
      </c>
      <c r="R205" s="286" t="e" cm="1">
        <f t="array" ref="R205">_xlfn.XLOOKUP(Q205,'VA,NVA, MTM Code'!F:F,'VA,NVA, MTM Code'!G:H,0)</f>
        <v>#REF!</v>
      </c>
      <c r="S205" s="287"/>
    </row>
    <row r="206" spans="2:19" ht="41.4" x14ac:dyDescent="0.3">
      <c r="B206" s="276"/>
      <c r="C206" s="277"/>
      <c r="D206" s="278">
        <v>11</v>
      </c>
      <c r="E206" s="254" t="s">
        <v>837</v>
      </c>
      <c r="F206" s="280"/>
      <c r="G206" s="326"/>
      <c r="H206" s="326"/>
      <c r="I206" s="281"/>
      <c r="J206" s="34" t="s">
        <v>822</v>
      </c>
      <c r="K206" s="34" t="e">
        <f>_xlfn.XLOOKUP("*"&amp;(LEFT(J206,(FIND("-",J206,1)-2)))&amp;"*",#REF!,#REF!, ,2)</f>
        <v>#REF!</v>
      </c>
      <c r="L206" s="34">
        <v>1</v>
      </c>
      <c r="M206" s="34">
        <v>6</v>
      </c>
      <c r="N206" s="276" t="e">
        <f>VLOOKUP(K206,'VA,NVA, MTM Code'!B:C,2,0)</f>
        <v>#REF!</v>
      </c>
      <c r="O206" s="283" t="e">
        <f t="shared" si="78"/>
        <v>#REF!</v>
      </c>
      <c r="P206" s="284" t="e">
        <f t="shared" si="79"/>
        <v>#REF!</v>
      </c>
      <c r="Q206" s="285" t="e">
        <f>_xlfn.XLOOKUP("*"&amp;(LEFT(J206,(FIND("-",J206,1)-2)))&amp;"*",#REF!,#REF!, ,2)</f>
        <v>#REF!</v>
      </c>
      <c r="R206" s="286" t="e" cm="1">
        <f t="array" ref="R206">_xlfn.XLOOKUP(Q206,'VA,NVA, MTM Code'!F:F,'VA,NVA, MTM Code'!G:H,0)</f>
        <v>#REF!</v>
      </c>
      <c r="S206" s="287"/>
    </row>
    <row r="207" spans="2:19" ht="41.4" x14ac:dyDescent="0.3">
      <c r="B207" s="276"/>
      <c r="C207" s="277"/>
      <c r="D207" s="278">
        <v>11</v>
      </c>
      <c r="E207" s="254" t="s">
        <v>837</v>
      </c>
      <c r="F207" s="280"/>
      <c r="G207" s="326"/>
      <c r="H207" s="326"/>
      <c r="I207" s="281"/>
      <c r="J207" s="34" t="s">
        <v>796</v>
      </c>
      <c r="K207" s="34" t="e">
        <f>_xlfn.XLOOKUP("*"&amp;(LEFT(J207,(FIND("-",J207,1)-2)))&amp;"*",#REF!,#REF!, ,2)</f>
        <v>#REF!</v>
      </c>
      <c r="L207" s="34">
        <v>1</v>
      </c>
      <c r="M207" s="34">
        <v>1</v>
      </c>
      <c r="N207" s="276" t="e">
        <f>VLOOKUP(K207,'VA,NVA, MTM Code'!B:C,2,0)</f>
        <v>#REF!</v>
      </c>
      <c r="O207" s="283" t="e">
        <f t="shared" si="78"/>
        <v>#REF!</v>
      </c>
      <c r="P207" s="284" t="e">
        <f t="shared" si="79"/>
        <v>#REF!</v>
      </c>
      <c r="Q207" s="285" t="e">
        <f>_xlfn.XLOOKUP("*"&amp;(LEFT(J207,(FIND("-",J207,1)-2)))&amp;"*",#REF!,#REF!, ,2)</f>
        <v>#REF!</v>
      </c>
      <c r="R207" s="286" t="e" cm="1">
        <f t="array" ref="R207">_xlfn.XLOOKUP(Q207,'VA,NVA, MTM Code'!F:F,'VA,NVA, MTM Code'!G:H,0)</f>
        <v>#REF!</v>
      </c>
      <c r="S207" s="287"/>
    </row>
    <row r="208" spans="2:19" ht="41.4" x14ac:dyDescent="0.3">
      <c r="B208" s="276"/>
      <c r="C208" s="277"/>
      <c r="D208" s="278">
        <v>11</v>
      </c>
      <c r="E208" s="254" t="s">
        <v>837</v>
      </c>
      <c r="F208" s="280"/>
      <c r="G208" s="326"/>
      <c r="H208" s="326"/>
      <c r="I208" s="281"/>
      <c r="J208" s="34" t="s">
        <v>792</v>
      </c>
      <c r="K208" s="34" t="e">
        <f>_xlfn.XLOOKUP("*"&amp;(LEFT(J208,(FIND("-",J208,1)-2)))&amp;"*",#REF!,#REF!, ,2)</f>
        <v>#REF!</v>
      </c>
      <c r="L208" s="34">
        <v>1</v>
      </c>
      <c r="M208" s="34">
        <v>1</v>
      </c>
      <c r="N208" s="276" t="e">
        <f>VLOOKUP(K208,'VA,NVA, MTM Code'!B:C,2,0)</f>
        <v>#REF!</v>
      </c>
      <c r="O208" s="283" t="e">
        <f t="shared" si="78"/>
        <v>#REF!</v>
      </c>
      <c r="P208" s="284" t="e">
        <f t="shared" si="79"/>
        <v>#REF!</v>
      </c>
      <c r="Q208" s="285" t="e">
        <f>_xlfn.XLOOKUP("*"&amp;(LEFT(J208,(FIND("-",J208,1)-2)))&amp;"*",#REF!,#REF!, ,2)</f>
        <v>#REF!</v>
      </c>
      <c r="R208" s="286" t="e" cm="1">
        <f t="array" ref="R208">_xlfn.XLOOKUP(Q208,'VA,NVA, MTM Code'!F:F,'VA,NVA, MTM Code'!G:H,0)</f>
        <v>#REF!</v>
      </c>
      <c r="S208" s="287"/>
    </row>
    <row r="209" spans="2:19" ht="41.4" x14ac:dyDescent="0.3">
      <c r="B209" s="276"/>
      <c r="C209" s="277"/>
      <c r="D209" s="278">
        <v>11</v>
      </c>
      <c r="E209" s="254" t="s">
        <v>837</v>
      </c>
      <c r="F209" s="280"/>
      <c r="G209" s="326"/>
      <c r="H209" s="326"/>
      <c r="I209" s="281"/>
      <c r="J209" s="34" t="s">
        <v>797</v>
      </c>
      <c r="K209" s="34" t="e">
        <f>_xlfn.XLOOKUP("*"&amp;(LEFT(J209,(FIND("-",J209,1)-2)))&amp;"*",#REF!,#REF!, ,2)</f>
        <v>#REF!</v>
      </c>
      <c r="L209" s="34">
        <v>1</v>
      </c>
      <c r="M209" s="34">
        <v>1</v>
      </c>
      <c r="N209" s="276" t="e">
        <f>VLOOKUP(K209,'VA,NVA, MTM Code'!B:C,2,0)</f>
        <v>#REF!</v>
      </c>
      <c r="O209" s="283" t="e">
        <f t="shared" si="78"/>
        <v>#REF!</v>
      </c>
      <c r="P209" s="284" t="e">
        <f t="shared" si="79"/>
        <v>#REF!</v>
      </c>
      <c r="Q209" s="285" t="e">
        <f>_xlfn.XLOOKUP("*"&amp;(LEFT(J209,(FIND("-",J209,1)-2)))&amp;"*",#REF!,#REF!, ,2)</f>
        <v>#REF!</v>
      </c>
      <c r="R209" s="286" t="e" cm="1">
        <f t="array" ref="R209">_xlfn.XLOOKUP(Q209,'VA,NVA, MTM Code'!F:F,'VA,NVA, MTM Code'!G:H,0)</f>
        <v>#REF!</v>
      </c>
      <c r="S209" s="287"/>
    </row>
    <row r="210" spans="2:19" ht="41.4" x14ac:dyDescent="0.3">
      <c r="B210" s="276"/>
      <c r="C210" s="277"/>
      <c r="D210" s="278">
        <v>11</v>
      </c>
      <c r="E210" s="254" t="s">
        <v>837</v>
      </c>
      <c r="F210" s="280"/>
      <c r="G210" s="326"/>
      <c r="H210" s="326"/>
      <c r="I210" s="281"/>
      <c r="J210" s="34" t="s">
        <v>785</v>
      </c>
      <c r="K210" s="34" t="e">
        <f>_xlfn.XLOOKUP("*"&amp;(LEFT(J210,(FIND("-",J210,1)-2)))&amp;"*",#REF!,#REF!, ,2)</f>
        <v>#REF!</v>
      </c>
      <c r="L210" s="34">
        <v>1</v>
      </c>
      <c r="M210" s="34">
        <v>1</v>
      </c>
      <c r="N210" s="276" t="e">
        <f>VLOOKUP(K210,'VA,NVA, MTM Code'!B:C,2,0)</f>
        <v>#REF!</v>
      </c>
      <c r="O210" s="283" t="e">
        <f t="shared" ref="O210:O217" si="80">L210*M210*N210</f>
        <v>#REF!</v>
      </c>
      <c r="P210" s="284" t="e">
        <f t="shared" ref="P210:P217" si="81">O210*0.036</f>
        <v>#REF!</v>
      </c>
      <c r="Q210" s="285" t="e">
        <f>_xlfn.XLOOKUP("*"&amp;(LEFT(J210,(FIND("-",J210,1)-2)))&amp;"*",#REF!,#REF!, ,2)</f>
        <v>#REF!</v>
      </c>
      <c r="R210" s="286" t="e" cm="1">
        <f t="array" ref="R210">_xlfn.XLOOKUP(Q210,'VA,NVA, MTM Code'!F:F,'VA,NVA, MTM Code'!G:H,0)</f>
        <v>#REF!</v>
      </c>
      <c r="S210" s="287"/>
    </row>
    <row r="211" spans="2:19" ht="41.4" x14ac:dyDescent="0.3">
      <c r="B211" s="276"/>
      <c r="C211" s="277"/>
      <c r="D211" s="278">
        <v>11</v>
      </c>
      <c r="E211" s="254" t="s">
        <v>837</v>
      </c>
      <c r="F211" s="280"/>
      <c r="G211" s="326"/>
      <c r="H211" s="326"/>
      <c r="I211" s="281"/>
      <c r="J211" s="34" t="s">
        <v>824</v>
      </c>
      <c r="K211" s="34" t="e">
        <f>_xlfn.XLOOKUP("*"&amp;(LEFT(J211,(FIND("-",J211,1)-2)))&amp;"*",#REF!,#REF!, ,2)</f>
        <v>#REF!</v>
      </c>
      <c r="L211" s="34">
        <v>1</v>
      </c>
      <c r="M211" s="34">
        <v>1</v>
      </c>
      <c r="N211" s="276" t="e">
        <f>VLOOKUP(K211,'VA,NVA, MTM Code'!B:C,2,0)</f>
        <v>#REF!</v>
      </c>
      <c r="O211" s="283" t="e">
        <f t="shared" si="80"/>
        <v>#REF!</v>
      </c>
      <c r="P211" s="284" t="e">
        <f t="shared" si="81"/>
        <v>#REF!</v>
      </c>
      <c r="Q211" s="285" t="e">
        <f>_xlfn.XLOOKUP("*"&amp;(LEFT(J211,(FIND("-",J211,1)-2)))&amp;"*",#REF!,#REF!, ,2)</f>
        <v>#REF!</v>
      </c>
      <c r="R211" s="286" t="e" cm="1">
        <f t="array" ref="R211">_xlfn.XLOOKUP(Q211,'VA,NVA, MTM Code'!F:F,'VA,NVA, MTM Code'!G:H,0)</f>
        <v>#REF!</v>
      </c>
      <c r="S211" s="287"/>
    </row>
    <row r="212" spans="2:19" ht="41.4" x14ac:dyDescent="0.3">
      <c r="B212" s="276"/>
      <c r="C212" s="277"/>
      <c r="D212" s="278">
        <v>11</v>
      </c>
      <c r="E212" s="254" t="s">
        <v>837</v>
      </c>
      <c r="F212" s="280"/>
      <c r="G212" s="326"/>
      <c r="H212" s="326"/>
      <c r="I212" s="281"/>
      <c r="J212" s="34" t="s">
        <v>869</v>
      </c>
      <c r="K212" s="34" t="e">
        <f>_xlfn.XLOOKUP("*"&amp;(LEFT(J212,(FIND("-",J212,1)-2)))&amp;"*",#REF!,#REF!, ,2)</f>
        <v>#REF!</v>
      </c>
      <c r="L212" s="34">
        <v>1</v>
      </c>
      <c r="M212" s="34">
        <v>1</v>
      </c>
      <c r="N212" s="276" t="e">
        <f>VLOOKUP(K212,'VA,NVA, MTM Code'!B:C,2,0)</f>
        <v>#REF!</v>
      </c>
      <c r="O212" s="283" t="e">
        <f t="shared" si="80"/>
        <v>#REF!</v>
      </c>
      <c r="P212" s="284" t="e">
        <f t="shared" si="81"/>
        <v>#REF!</v>
      </c>
      <c r="Q212" s="285" t="e">
        <f>_xlfn.XLOOKUP("*"&amp;(LEFT(J212,(FIND("-",J212,1)-2)))&amp;"*",#REF!,#REF!, ,2)</f>
        <v>#REF!</v>
      </c>
      <c r="R212" s="286" t="e" cm="1">
        <f t="array" ref="R212">_xlfn.XLOOKUP(Q212,'VA,NVA, MTM Code'!F:F,'VA,NVA, MTM Code'!G:H,0)</f>
        <v>#REF!</v>
      </c>
      <c r="S212" s="287"/>
    </row>
    <row r="213" spans="2:19" ht="41.4" x14ac:dyDescent="0.3">
      <c r="B213" s="276"/>
      <c r="C213" s="277"/>
      <c r="D213" s="278">
        <v>11</v>
      </c>
      <c r="E213" s="254" t="s">
        <v>837</v>
      </c>
      <c r="F213" s="280"/>
      <c r="G213" s="326"/>
      <c r="H213" s="326"/>
      <c r="I213" s="281"/>
      <c r="J213" s="34" t="s">
        <v>818</v>
      </c>
      <c r="K213" s="34" t="e">
        <f>_xlfn.XLOOKUP("*"&amp;(LEFT(J213,(FIND("-",J213,1)-2)))&amp;"*",#REF!,#REF!, ,2)</f>
        <v>#REF!</v>
      </c>
      <c r="L213" s="34">
        <v>1</v>
      </c>
      <c r="M213" s="34">
        <v>16</v>
      </c>
      <c r="N213" s="276" t="e">
        <f>VLOOKUP(K213,'VA,NVA, MTM Code'!B:C,2,0)</f>
        <v>#REF!</v>
      </c>
      <c r="O213" s="283" t="e">
        <f t="shared" si="80"/>
        <v>#REF!</v>
      </c>
      <c r="P213" s="284" t="e">
        <f t="shared" si="81"/>
        <v>#REF!</v>
      </c>
      <c r="Q213" s="285" t="e">
        <f>_xlfn.XLOOKUP("*"&amp;(LEFT(J213,(FIND("-",J213,1)-2)))&amp;"*",#REF!,#REF!, ,2)</f>
        <v>#REF!</v>
      </c>
      <c r="R213" s="286" t="e" cm="1">
        <f t="array" ref="R213">_xlfn.XLOOKUP(Q213,'VA,NVA, MTM Code'!F:F,'VA,NVA, MTM Code'!G:H,0)</f>
        <v>#REF!</v>
      </c>
      <c r="S213" s="287"/>
    </row>
    <row r="214" spans="2:19" ht="41.4" x14ac:dyDescent="0.3">
      <c r="B214" s="276"/>
      <c r="C214" s="277"/>
      <c r="D214" s="278">
        <v>11</v>
      </c>
      <c r="E214" s="254" t="s">
        <v>837</v>
      </c>
      <c r="F214" s="280"/>
      <c r="G214" s="326"/>
      <c r="H214" s="326"/>
      <c r="I214" s="281"/>
      <c r="J214" s="34" t="s">
        <v>800</v>
      </c>
      <c r="K214" s="34" t="e">
        <f>_xlfn.XLOOKUP("*"&amp;(LEFT(J214,(FIND("-",J214,1)-2)))&amp;"*",#REF!,#REF!, ,2)</f>
        <v>#REF!</v>
      </c>
      <c r="L214" s="34">
        <v>2</v>
      </c>
      <c r="M214" s="34">
        <v>1</v>
      </c>
      <c r="N214" s="276" t="e">
        <f>VLOOKUP(K214,'VA,NVA, MTM Code'!B:C,2,0)</f>
        <v>#REF!</v>
      </c>
      <c r="O214" s="283" t="e">
        <f t="shared" si="80"/>
        <v>#REF!</v>
      </c>
      <c r="P214" s="284" t="e">
        <f t="shared" si="81"/>
        <v>#REF!</v>
      </c>
      <c r="Q214" s="285" t="e">
        <f>_xlfn.XLOOKUP("*"&amp;(LEFT(J214,(FIND("-",J214,1)-2)))&amp;"*",#REF!,#REF!, ,2)</f>
        <v>#REF!</v>
      </c>
      <c r="R214" s="286" t="e" cm="1">
        <f t="array" ref="R214">_xlfn.XLOOKUP(Q214,'VA,NVA, MTM Code'!F:F,'VA,NVA, MTM Code'!G:H,0)</f>
        <v>#REF!</v>
      </c>
      <c r="S214" s="287"/>
    </row>
    <row r="215" spans="2:19" ht="41.4" x14ac:dyDescent="0.3">
      <c r="B215" s="276"/>
      <c r="C215" s="277"/>
      <c r="D215" s="278">
        <v>11</v>
      </c>
      <c r="E215" s="254" t="s">
        <v>837</v>
      </c>
      <c r="F215" s="280"/>
      <c r="G215" s="326"/>
      <c r="H215" s="326"/>
      <c r="I215" s="281"/>
      <c r="J215" s="34" t="s">
        <v>817</v>
      </c>
      <c r="K215" s="34" t="e">
        <f>_xlfn.XLOOKUP("*"&amp;(LEFT(J215,(FIND("-",J215,1)-2)))&amp;"*",#REF!,#REF!, ,2)</f>
        <v>#REF!</v>
      </c>
      <c r="L215" s="34">
        <v>1</v>
      </c>
      <c r="M215" s="34">
        <v>8</v>
      </c>
      <c r="N215" s="276" t="e">
        <f>VLOOKUP(K215,'VA,NVA, MTM Code'!B:C,2,0)</f>
        <v>#REF!</v>
      </c>
      <c r="O215" s="283" t="e">
        <f t="shared" si="80"/>
        <v>#REF!</v>
      </c>
      <c r="P215" s="284" t="e">
        <f t="shared" si="81"/>
        <v>#REF!</v>
      </c>
      <c r="Q215" s="285" t="e">
        <f>_xlfn.XLOOKUP("*"&amp;(LEFT(J215,(FIND("-",J215,1)-2)))&amp;"*",#REF!,#REF!, ,2)</f>
        <v>#REF!</v>
      </c>
      <c r="R215" s="286" t="e" cm="1">
        <f t="array" ref="R215">_xlfn.XLOOKUP(Q215,'VA,NVA, MTM Code'!F:F,'VA,NVA, MTM Code'!G:H,0)</f>
        <v>#REF!</v>
      </c>
      <c r="S215" s="287"/>
    </row>
    <row r="216" spans="2:19" ht="41.4" x14ac:dyDescent="0.3">
      <c r="B216" s="276"/>
      <c r="C216" s="277"/>
      <c r="D216" s="278">
        <v>11</v>
      </c>
      <c r="E216" s="254" t="s">
        <v>837</v>
      </c>
      <c r="F216" s="280"/>
      <c r="G216" s="326"/>
      <c r="H216" s="326"/>
      <c r="I216" s="281"/>
      <c r="J216" s="34" t="s">
        <v>781</v>
      </c>
      <c r="K216" s="34" t="e">
        <f>_xlfn.XLOOKUP("*"&amp;(LEFT(J216,(FIND("-",J216,1)-2)))&amp;"*",#REF!,#REF!, ,2)</f>
        <v>#REF!</v>
      </c>
      <c r="L216" s="34">
        <v>1</v>
      </c>
      <c r="M216" s="34">
        <v>3</v>
      </c>
      <c r="N216" s="276" t="e">
        <f>VLOOKUP(K216,'VA,NVA, MTM Code'!B:C,2,0)</f>
        <v>#REF!</v>
      </c>
      <c r="O216" s="283" t="e">
        <f t="shared" si="80"/>
        <v>#REF!</v>
      </c>
      <c r="P216" s="284" t="e">
        <f t="shared" si="81"/>
        <v>#REF!</v>
      </c>
      <c r="Q216" s="285" t="e">
        <f>_xlfn.XLOOKUP("*"&amp;(LEFT(J216,(FIND("-",J216,1)-2)))&amp;"*",#REF!,#REF!, ,2)</f>
        <v>#REF!</v>
      </c>
      <c r="R216" s="286" t="e" cm="1">
        <f t="array" ref="R216">_xlfn.XLOOKUP(Q216,'VA,NVA, MTM Code'!F:F,'VA,NVA, MTM Code'!G:H,0)</f>
        <v>#REF!</v>
      </c>
      <c r="S216" s="287"/>
    </row>
    <row r="217" spans="2:19" ht="41.4" x14ac:dyDescent="0.3">
      <c r="B217" s="276"/>
      <c r="C217" s="277"/>
      <c r="D217" s="278">
        <v>11</v>
      </c>
      <c r="E217" s="254" t="s">
        <v>837</v>
      </c>
      <c r="F217" s="280"/>
      <c r="G217" s="326"/>
      <c r="H217" s="326"/>
      <c r="I217" s="281"/>
      <c r="J217" s="34" t="s">
        <v>882</v>
      </c>
      <c r="K217" s="34" t="e">
        <f>_xlfn.XLOOKUP("*"&amp;(LEFT(J217,(FIND("-",J217,1)-2)))&amp;"*",#REF!,#REF!, ,2)</f>
        <v>#REF!</v>
      </c>
      <c r="L217" s="34">
        <v>1</v>
      </c>
      <c r="M217" s="34">
        <v>1</v>
      </c>
      <c r="N217" s="276" t="e">
        <f>VLOOKUP(K217,'VA,NVA, MTM Code'!B:C,2,0)</f>
        <v>#REF!</v>
      </c>
      <c r="O217" s="283" t="e">
        <f t="shared" si="80"/>
        <v>#REF!</v>
      </c>
      <c r="P217" s="284" t="e">
        <f t="shared" si="81"/>
        <v>#REF!</v>
      </c>
      <c r="Q217" s="285" t="e">
        <f>_xlfn.XLOOKUP("*"&amp;(LEFT(J217,(FIND("-",J217,1)-2)))&amp;"*",#REF!,#REF!, ,2)</f>
        <v>#REF!</v>
      </c>
      <c r="R217" s="286" t="e" cm="1">
        <f t="array" ref="R217">_xlfn.XLOOKUP(Q217,'VA,NVA, MTM Code'!F:F,'VA,NVA, MTM Code'!G:H,0)</f>
        <v>#REF!</v>
      </c>
      <c r="S217" s="287"/>
    </row>
    <row r="218" spans="2:19" ht="41.4" x14ac:dyDescent="0.3">
      <c r="B218" s="276"/>
      <c r="C218" s="277"/>
      <c r="D218" s="278">
        <v>11</v>
      </c>
      <c r="E218" s="254" t="s">
        <v>837</v>
      </c>
      <c r="F218" s="280"/>
      <c r="G218" s="326"/>
      <c r="H218" s="326"/>
      <c r="I218" s="281"/>
      <c r="J218" s="34" t="s">
        <v>824</v>
      </c>
      <c r="K218" s="34" t="e">
        <f>_xlfn.XLOOKUP("*"&amp;(LEFT(J218,(FIND("-",J218,1)-2)))&amp;"*",#REF!,#REF!, ,2)</f>
        <v>#REF!</v>
      </c>
      <c r="L218" s="34">
        <v>1</v>
      </c>
      <c r="M218" s="34">
        <v>1</v>
      </c>
      <c r="N218" s="276" t="e">
        <f>VLOOKUP(K218,'VA,NVA, MTM Code'!B:C,2,0)</f>
        <v>#REF!</v>
      </c>
      <c r="O218" s="283" t="e">
        <f t="shared" ref="O218:O223" si="82">L218*M218*N218</f>
        <v>#REF!</v>
      </c>
      <c r="P218" s="284" t="e">
        <f t="shared" ref="P218:P223" si="83">O218*0.036</f>
        <v>#REF!</v>
      </c>
      <c r="Q218" s="285" t="e">
        <f>_xlfn.XLOOKUP("*"&amp;(LEFT(J218,(FIND("-",J218,1)-2)))&amp;"*",#REF!,#REF!, ,2)</f>
        <v>#REF!</v>
      </c>
      <c r="R218" s="286" t="e" cm="1">
        <f t="array" ref="R218">_xlfn.XLOOKUP(Q218,'VA,NVA, MTM Code'!F:F,'VA,NVA, MTM Code'!G:H,0)</f>
        <v>#REF!</v>
      </c>
      <c r="S218" s="287"/>
    </row>
    <row r="219" spans="2:19" ht="41.4" x14ac:dyDescent="0.3">
      <c r="B219" s="276"/>
      <c r="C219" s="277"/>
      <c r="D219" s="278">
        <v>11</v>
      </c>
      <c r="E219" s="254" t="s">
        <v>837</v>
      </c>
      <c r="F219" s="280"/>
      <c r="G219" s="326"/>
      <c r="H219" s="326"/>
      <c r="I219" s="281"/>
      <c r="J219" s="34" t="s">
        <v>869</v>
      </c>
      <c r="K219" s="34" t="e">
        <f>_xlfn.XLOOKUP("*"&amp;(LEFT(J219,(FIND("-",J219,1)-2)))&amp;"*",#REF!,#REF!, ,2)</f>
        <v>#REF!</v>
      </c>
      <c r="L219" s="34">
        <v>1</v>
      </c>
      <c r="M219" s="34">
        <v>1</v>
      </c>
      <c r="N219" s="276" t="e">
        <f>VLOOKUP(K219,'VA,NVA, MTM Code'!B:C,2,0)</f>
        <v>#REF!</v>
      </c>
      <c r="O219" s="283" t="e">
        <f t="shared" si="82"/>
        <v>#REF!</v>
      </c>
      <c r="P219" s="284" t="e">
        <f t="shared" si="83"/>
        <v>#REF!</v>
      </c>
      <c r="Q219" s="285" t="e">
        <f>_xlfn.XLOOKUP("*"&amp;(LEFT(J219,(FIND("-",J219,1)-2)))&amp;"*",#REF!,#REF!, ,2)</f>
        <v>#REF!</v>
      </c>
      <c r="R219" s="286" t="e" cm="1">
        <f t="array" ref="R219">_xlfn.XLOOKUP(Q219,'VA,NVA, MTM Code'!F:F,'VA,NVA, MTM Code'!G:H,0)</f>
        <v>#REF!</v>
      </c>
      <c r="S219" s="287"/>
    </row>
    <row r="220" spans="2:19" ht="41.4" x14ac:dyDescent="0.3">
      <c r="B220" s="276"/>
      <c r="C220" s="277"/>
      <c r="D220" s="278">
        <v>11</v>
      </c>
      <c r="E220" s="254" t="s">
        <v>837</v>
      </c>
      <c r="F220" s="280"/>
      <c r="G220" s="326"/>
      <c r="H220" s="326"/>
      <c r="I220" s="281"/>
      <c r="J220" s="34" t="s">
        <v>818</v>
      </c>
      <c r="K220" s="34" t="e">
        <f>_xlfn.XLOOKUP("*"&amp;(LEFT(J220,(FIND("-",J220,1)-2)))&amp;"*",#REF!,#REF!, ,2)</f>
        <v>#REF!</v>
      </c>
      <c r="L220" s="34">
        <v>1</v>
      </c>
      <c r="M220" s="34">
        <v>16</v>
      </c>
      <c r="N220" s="276" t="e">
        <f>VLOOKUP(K220,'VA,NVA, MTM Code'!B:C,2,0)</f>
        <v>#REF!</v>
      </c>
      <c r="O220" s="283" t="e">
        <f t="shared" si="82"/>
        <v>#REF!</v>
      </c>
      <c r="P220" s="284" t="e">
        <f t="shared" si="83"/>
        <v>#REF!</v>
      </c>
      <c r="Q220" s="285" t="e">
        <f>_xlfn.XLOOKUP("*"&amp;(LEFT(J220,(FIND("-",J220,1)-2)))&amp;"*",#REF!,#REF!, ,2)</f>
        <v>#REF!</v>
      </c>
      <c r="R220" s="286" t="e" cm="1">
        <f t="array" ref="R220">_xlfn.XLOOKUP(Q220,'VA,NVA, MTM Code'!F:F,'VA,NVA, MTM Code'!G:H,0)</f>
        <v>#REF!</v>
      </c>
      <c r="S220" s="287"/>
    </row>
    <row r="221" spans="2:19" ht="41.4" x14ac:dyDescent="0.3">
      <c r="B221" s="276"/>
      <c r="C221" s="277"/>
      <c r="D221" s="278">
        <v>11</v>
      </c>
      <c r="E221" s="254" t="s">
        <v>837</v>
      </c>
      <c r="F221" s="280"/>
      <c r="G221" s="326"/>
      <c r="H221" s="326"/>
      <c r="I221" s="281"/>
      <c r="J221" s="34" t="s">
        <v>800</v>
      </c>
      <c r="K221" s="34" t="e">
        <f>_xlfn.XLOOKUP("*"&amp;(LEFT(J221,(FIND("-",J221,1)-2)))&amp;"*",#REF!,#REF!, ,2)</f>
        <v>#REF!</v>
      </c>
      <c r="L221" s="34">
        <v>2</v>
      </c>
      <c r="M221" s="34">
        <v>1</v>
      </c>
      <c r="N221" s="276" t="e">
        <f>VLOOKUP(K221,'VA,NVA, MTM Code'!B:C,2,0)</f>
        <v>#REF!</v>
      </c>
      <c r="O221" s="283" t="e">
        <f t="shared" si="82"/>
        <v>#REF!</v>
      </c>
      <c r="P221" s="284" t="e">
        <f t="shared" si="83"/>
        <v>#REF!</v>
      </c>
      <c r="Q221" s="285" t="e">
        <f>_xlfn.XLOOKUP("*"&amp;(LEFT(J221,(FIND("-",J221,1)-2)))&amp;"*",#REF!,#REF!, ,2)</f>
        <v>#REF!</v>
      </c>
      <c r="R221" s="286" t="e" cm="1">
        <f t="array" ref="R221">_xlfn.XLOOKUP(Q221,'VA,NVA, MTM Code'!F:F,'VA,NVA, MTM Code'!G:H,0)</f>
        <v>#REF!</v>
      </c>
      <c r="S221" s="287"/>
    </row>
    <row r="222" spans="2:19" ht="41.4" x14ac:dyDescent="0.3">
      <c r="B222" s="276"/>
      <c r="C222" s="277"/>
      <c r="D222" s="278">
        <v>11</v>
      </c>
      <c r="E222" s="254" t="s">
        <v>837</v>
      </c>
      <c r="F222" s="280"/>
      <c r="G222" s="326"/>
      <c r="H222" s="326"/>
      <c r="I222" s="281"/>
      <c r="J222" s="34" t="s">
        <v>817</v>
      </c>
      <c r="K222" s="34" t="e">
        <f>_xlfn.XLOOKUP("*"&amp;(LEFT(J222,(FIND("-",J222,1)-2)))&amp;"*",#REF!,#REF!, ,2)</f>
        <v>#REF!</v>
      </c>
      <c r="L222" s="34">
        <v>1</v>
      </c>
      <c r="M222" s="34">
        <v>8</v>
      </c>
      <c r="N222" s="276" t="e">
        <f>VLOOKUP(K222,'VA,NVA, MTM Code'!B:C,2,0)</f>
        <v>#REF!</v>
      </c>
      <c r="O222" s="283" t="e">
        <f t="shared" si="82"/>
        <v>#REF!</v>
      </c>
      <c r="P222" s="284" t="e">
        <f t="shared" si="83"/>
        <v>#REF!</v>
      </c>
      <c r="Q222" s="285" t="e">
        <f>_xlfn.XLOOKUP("*"&amp;(LEFT(J222,(FIND("-",J222,1)-2)))&amp;"*",#REF!,#REF!, ,2)</f>
        <v>#REF!</v>
      </c>
      <c r="R222" s="286" t="e" cm="1">
        <f t="array" ref="R222">_xlfn.XLOOKUP(Q222,'VA,NVA, MTM Code'!F:F,'VA,NVA, MTM Code'!G:H,0)</f>
        <v>#REF!</v>
      </c>
      <c r="S222" s="287"/>
    </row>
    <row r="223" spans="2:19" ht="41.4" x14ac:dyDescent="0.3">
      <c r="B223" s="276"/>
      <c r="C223" s="277"/>
      <c r="D223" s="278">
        <v>11</v>
      </c>
      <c r="E223" s="254" t="s">
        <v>837</v>
      </c>
      <c r="F223" s="280"/>
      <c r="G223" s="326"/>
      <c r="H223" s="326"/>
      <c r="I223" s="281"/>
      <c r="J223" s="34" t="s">
        <v>781</v>
      </c>
      <c r="K223" s="34" t="e">
        <f>_xlfn.XLOOKUP("*"&amp;(LEFT(J223,(FIND("-",J223,1)-2)))&amp;"*",#REF!,#REF!, ,2)</f>
        <v>#REF!</v>
      </c>
      <c r="L223" s="34">
        <v>1</v>
      </c>
      <c r="M223" s="34">
        <v>3</v>
      </c>
      <c r="N223" s="276" t="e">
        <f>VLOOKUP(K223,'VA,NVA, MTM Code'!B:C,2,0)</f>
        <v>#REF!</v>
      </c>
      <c r="O223" s="283" t="e">
        <f t="shared" si="82"/>
        <v>#REF!</v>
      </c>
      <c r="P223" s="284" t="e">
        <f t="shared" si="83"/>
        <v>#REF!</v>
      </c>
      <c r="Q223" s="285" t="e">
        <f>_xlfn.XLOOKUP("*"&amp;(LEFT(J223,(FIND("-",J223,1)-2)))&amp;"*",#REF!,#REF!, ,2)</f>
        <v>#REF!</v>
      </c>
      <c r="R223" s="286" t="e" cm="1">
        <f t="array" ref="R223">_xlfn.XLOOKUP(Q223,'VA,NVA, MTM Code'!F:F,'VA,NVA, MTM Code'!G:H,0)</f>
        <v>#REF!</v>
      </c>
      <c r="S223" s="287"/>
    </row>
    <row r="224" spans="2:19" ht="41.4" x14ac:dyDescent="0.3">
      <c r="B224" s="276"/>
      <c r="C224" s="277"/>
      <c r="D224" s="278">
        <v>11</v>
      </c>
      <c r="E224" s="254" t="s">
        <v>837</v>
      </c>
      <c r="F224" s="280"/>
      <c r="G224" s="326"/>
      <c r="H224" s="326"/>
      <c r="I224" s="281"/>
      <c r="J224" s="34" t="s">
        <v>805</v>
      </c>
      <c r="K224" s="34" t="e">
        <f>_xlfn.XLOOKUP("*"&amp;(LEFT(J224,(FIND("-",J224,1)-2)))&amp;"*",#REF!,#REF!, ,2)</f>
        <v>#REF!</v>
      </c>
      <c r="L224" s="34">
        <v>1</v>
      </c>
      <c r="M224" s="34">
        <v>1</v>
      </c>
      <c r="N224" s="276" t="e">
        <f>VLOOKUP(K224,'VA,NVA, MTM Code'!B:C,2,0)</f>
        <v>#REF!</v>
      </c>
      <c r="O224" s="283" t="e">
        <f t="shared" ref="O224" si="84">L224*M224*N224</f>
        <v>#REF!</v>
      </c>
      <c r="P224" s="284" t="e">
        <f t="shared" ref="P224" si="85">O224*0.036</f>
        <v>#REF!</v>
      </c>
      <c r="Q224" s="285" t="e">
        <f>_xlfn.XLOOKUP("*"&amp;(LEFT(J224,(FIND("-",J224,1)-2)))&amp;"*",#REF!,#REF!, ,2)</f>
        <v>#REF!</v>
      </c>
      <c r="R224" s="286" t="e" cm="1">
        <f t="array" ref="R224">_xlfn.XLOOKUP(Q224,'VA,NVA, MTM Code'!F:F,'VA,NVA, MTM Code'!G:H,0)</f>
        <v>#REF!</v>
      </c>
      <c r="S224" s="287"/>
    </row>
    <row r="225" spans="2:19" ht="41.4" x14ac:dyDescent="0.3">
      <c r="B225" s="276"/>
      <c r="C225" s="277"/>
      <c r="D225" s="278">
        <v>11</v>
      </c>
      <c r="E225" s="254" t="s">
        <v>837</v>
      </c>
      <c r="F225" s="280"/>
      <c r="G225" s="326"/>
      <c r="H225" s="326"/>
      <c r="I225" s="281"/>
      <c r="J225" s="34" t="s">
        <v>787</v>
      </c>
      <c r="K225" s="34" t="s">
        <v>58</v>
      </c>
      <c r="L225" s="34">
        <v>1</v>
      </c>
      <c r="M225" s="34">
        <v>1</v>
      </c>
      <c r="N225" s="276">
        <f>VLOOKUP(K225,'VA,NVA, MTM Code'!B:C,2,0)</f>
        <v>150</v>
      </c>
      <c r="O225" s="283">
        <f t="shared" ref="O225:O227" si="86">L225*M225*N225</f>
        <v>150</v>
      </c>
      <c r="P225" s="284">
        <f t="shared" ref="P225:P227" si="87">O225*0.036</f>
        <v>5.3999999999999995</v>
      </c>
      <c r="Q225" s="285" t="e">
        <f>_xlfn.XLOOKUP("*"&amp;(LEFT(J225,(FIND("-",J225,1)-2)))&amp;"*",#REF!,#REF!, ,2)</f>
        <v>#REF!</v>
      </c>
      <c r="R225" s="286" t="e" cm="1">
        <f t="array" ref="R225">_xlfn.XLOOKUP(Q225,'VA,NVA, MTM Code'!F:F,'VA,NVA, MTM Code'!G:H,0)</f>
        <v>#REF!</v>
      </c>
      <c r="S225" s="287"/>
    </row>
    <row r="226" spans="2:19" ht="41.4" x14ac:dyDescent="0.3">
      <c r="B226" s="276"/>
      <c r="C226" s="277"/>
      <c r="D226" s="278">
        <v>11</v>
      </c>
      <c r="E226" s="254" t="s">
        <v>837</v>
      </c>
      <c r="F226" s="280"/>
      <c r="G226" s="326"/>
      <c r="H226" s="326"/>
      <c r="I226" s="281"/>
      <c r="J226" s="34" t="s">
        <v>850</v>
      </c>
      <c r="K226" s="34" t="s">
        <v>55</v>
      </c>
      <c r="L226" s="34">
        <v>1</v>
      </c>
      <c r="M226" s="34">
        <v>1</v>
      </c>
      <c r="N226" s="276">
        <f>VLOOKUP(K226,'VA,NVA, MTM Code'!B:C,2,0)</f>
        <v>150</v>
      </c>
      <c r="O226" s="283">
        <f t="shared" si="86"/>
        <v>150</v>
      </c>
      <c r="P226" s="284">
        <f t="shared" si="87"/>
        <v>5.3999999999999995</v>
      </c>
      <c r="Q226" s="285" t="e">
        <f>_xlfn.XLOOKUP("*"&amp;(LEFT(J226,(FIND("-",J226,1)-2)))&amp;"*",#REF!,#REF!, ,2)</f>
        <v>#REF!</v>
      </c>
      <c r="R226" s="286" t="e" cm="1">
        <f t="array" ref="R226">_xlfn.XLOOKUP(Q226,'VA,NVA, MTM Code'!F:F,'VA,NVA, MTM Code'!G:H,0)</f>
        <v>#REF!</v>
      </c>
      <c r="S226" s="287"/>
    </row>
    <row r="227" spans="2:19" ht="27.6" x14ac:dyDescent="0.3">
      <c r="B227" s="276"/>
      <c r="C227" s="277"/>
      <c r="D227" s="278">
        <v>12</v>
      </c>
      <c r="E227" s="254" t="s">
        <v>838</v>
      </c>
      <c r="F227" s="280" t="s">
        <v>827</v>
      </c>
      <c r="G227" s="326">
        <v>1.636574074074074E-2</v>
      </c>
      <c r="H227" s="326">
        <v>1.6875000000000001E-2</v>
      </c>
      <c r="I227" s="281">
        <f t="shared" si="0"/>
        <v>5.0925925925926138E-4</v>
      </c>
      <c r="J227" s="34" t="s">
        <v>816</v>
      </c>
      <c r="K227" s="34" t="s">
        <v>117</v>
      </c>
      <c r="L227" s="34">
        <v>1</v>
      </c>
      <c r="M227" s="34">
        <v>1</v>
      </c>
      <c r="N227" s="276">
        <f>VLOOKUP(K227,'VA,NVA, MTM Code'!B:C,2,0)</f>
        <v>260</v>
      </c>
      <c r="O227" s="283">
        <f t="shared" si="86"/>
        <v>260</v>
      </c>
      <c r="P227" s="284">
        <f t="shared" si="87"/>
        <v>9.36</v>
      </c>
      <c r="Q227" s="285" t="e">
        <f>_xlfn.XLOOKUP("*"&amp;(LEFT(J227,(FIND("-",J227,1)-2)))&amp;"*",#REF!,#REF!, ,2)</f>
        <v>#REF!</v>
      </c>
      <c r="R227" s="286" t="e" cm="1">
        <f t="array" ref="R227">_xlfn.XLOOKUP(Q227,'VA,NVA, MTM Code'!F:F,'VA,NVA, MTM Code'!G:H,0)</f>
        <v>#REF!</v>
      </c>
      <c r="S227" s="287"/>
    </row>
    <row r="228" spans="2:19" ht="27.6" x14ac:dyDescent="0.3">
      <c r="B228" s="276"/>
      <c r="C228" s="277"/>
      <c r="D228" s="278">
        <v>12</v>
      </c>
      <c r="E228" s="254" t="s">
        <v>838</v>
      </c>
      <c r="F228" s="280"/>
      <c r="G228" s="326"/>
      <c r="H228" s="326"/>
      <c r="I228" s="281"/>
      <c r="J228" s="34" t="s">
        <v>860</v>
      </c>
      <c r="K228" s="34" t="e">
        <f>_xlfn.XLOOKUP("*"&amp;(LEFT(J228,(FIND("-",J228,1)-2)))&amp;"*",#REF!,#REF!, ,2)</f>
        <v>#REF!</v>
      </c>
      <c r="L228" s="34">
        <v>1</v>
      </c>
      <c r="M228" s="34">
        <v>1</v>
      </c>
      <c r="N228" s="276" t="e">
        <f>VLOOKUP(K228,'VA,NVA, MTM Code'!B:C,2,0)</f>
        <v>#REF!</v>
      </c>
      <c r="O228" s="283" t="e">
        <f t="shared" ref="O228:O237" si="88">L228*M228*N228</f>
        <v>#REF!</v>
      </c>
      <c r="P228" s="284" t="e">
        <f t="shared" ref="P228:P237" si="89">O228*0.036</f>
        <v>#REF!</v>
      </c>
      <c r="Q228" s="285" t="e">
        <f>_xlfn.XLOOKUP("*"&amp;(LEFT(J228,(FIND("-",J228,1)-2)))&amp;"*",#REF!,#REF!, ,2)</f>
        <v>#REF!</v>
      </c>
      <c r="R228" s="286" t="e" cm="1">
        <f t="array" ref="R228">_xlfn.XLOOKUP(Q228,'VA,NVA, MTM Code'!F:F,'VA,NVA, MTM Code'!G:H,0)</f>
        <v>#REF!</v>
      </c>
      <c r="S228" s="287"/>
    </row>
    <row r="229" spans="2:19" ht="27.6" x14ac:dyDescent="0.3">
      <c r="B229" s="276"/>
      <c r="C229" s="277"/>
      <c r="D229" s="278">
        <v>12</v>
      </c>
      <c r="E229" s="254" t="s">
        <v>838</v>
      </c>
      <c r="F229" s="280"/>
      <c r="G229" s="326"/>
      <c r="H229" s="326"/>
      <c r="I229" s="281"/>
      <c r="J229" s="34" t="s">
        <v>883</v>
      </c>
      <c r="K229" s="34" t="e">
        <f>_xlfn.XLOOKUP("*"&amp;(LEFT(J229,(FIND("-",J229,1)-2)))&amp;"*",#REF!,#REF!, ,2)</f>
        <v>#REF!</v>
      </c>
      <c r="L229" s="34">
        <v>1</v>
      </c>
      <c r="M229" s="34">
        <v>1</v>
      </c>
      <c r="N229" s="276" t="e">
        <f>VLOOKUP(K229,'VA,NVA, MTM Code'!B:C,2,0)</f>
        <v>#REF!</v>
      </c>
      <c r="O229" s="283" t="e">
        <f t="shared" si="88"/>
        <v>#REF!</v>
      </c>
      <c r="P229" s="284" t="e">
        <f t="shared" si="89"/>
        <v>#REF!</v>
      </c>
      <c r="Q229" s="285" t="e">
        <f>_xlfn.XLOOKUP("*"&amp;(LEFT(J229,(FIND("-",J229,1)-2)))&amp;"*",#REF!,#REF!, ,2)</f>
        <v>#REF!</v>
      </c>
      <c r="R229" s="286" t="e" cm="1">
        <f t="array" ref="R229">_xlfn.XLOOKUP(Q229,'VA,NVA, MTM Code'!F:F,'VA,NVA, MTM Code'!G:H,0)</f>
        <v>#REF!</v>
      </c>
      <c r="S229" s="287"/>
    </row>
    <row r="230" spans="2:19" ht="27.6" x14ac:dyDescent="0.3">
      <c r="B230" s="276"/>
      <c r="C230" s="277"/>
      <c r="D230" s="278">
        <v>12</v>
      </c>
      <c r="E230" s="254" t="s">
        <v>838</v>
      </c>
      <c r="F230" s="280"/>
      <c r="G230" s="326"/>
      <c r="H230" s="326"/>
      <c r="I230" s="281"/>
      <c r="J230" s="34" t="s">
        <v>861</v>
      </c>
      <c r="K230" s="34" t="e">
        <f>_xlfn.XLOOKUP("*"&amp;(LEFT(J230,(FIND("-",J230,1)-2)))&amp;"*",#REF!,#REF!, ,2)</f>
        <v>#REF!</v>
      </c>
      <c r="L230" s="34">
        <v>1</v>
      </c>
      <c r="M230" s="34">
        <v>1</v>
      </c>
      <c r="N230" s="276" t="e">
        <f>VLOOKUP(K230,'VA,NVA, MTM Code'!B:C,2,0)</f>
        <v>#REF!</v>
      </c>
      <c r="O230" s="283" t="e">
        <f t="shared" si="88"/>
        <v>#REF!</v>
      </c>
      <c r="P230" s="284" t="e">
        <f t="shared" si="89"/>
        <v>#REF!</v>
      </c>
      <c r="Q230" s="285" t="e">
        <f>_xlfn.XLOOKUP("*"&amp;(LEFT(J230,(FIND("-",J230,1)-2)))&amp;"*",#REF!,#REF!, ,2)</f>
        <v>#REF!</v>
      </c>
      <c r="R230" s="286" t="e" cm="1">
        <f t="array" ref="R230">_xlfn.XLOOKUP(Q230,'VA,NVA, MTM Code'!F:F,'VA,NVA, MTM Code'!G:H,0)</f>
        <v>#REF!</v>
      </c>
      <c r="S230" s="287"/>
    </row>
    <row r="231" spans="2:19" ht="27.6" x14ac:dyDescent="0.3">
      <c r="B231" s="276"/>
      <c r="C231" s="277"/>
      <c r="D231" s="278">
        <v>12</v>
      </c>
      <c r="E231" s="254" t="s">
        <v>838</v>
      </c>
      <c r="F231" s="280"/>
      <c r="G231" s="326"/>
      <c r="H231" s="326"/>
      <c r="I231" s="281"/>
      <c r="J231" s="34" t="s">
        <v>852</v>
      </c>
      <c r="K231" s="34" t="e">
        <f>_xlfn.XLOOKUP("*"&amp;(LEFT(J231,(FIND("-",J231,1)-2)))&amp;"*",#REF!,#REF!, ,2)</f>
        <v>#REF!</v>
      </c>
      <c r="L231" s="34">
        <v>1</v>
      </c>
      <c r="M231" s="34">
        <v>1</v>
      </c>
      <c r="N231" s="276" t="e">
        <f>VLOOKUP(K231,'VA,NVA, MTM Code'!B:C,2,0)</f>
        <v>#REF!</v>
      </c>
      <c r="O231" s="283" t="e">
        <f t="shared" si="88"/>
        <v>#REF!</v>
      </c>
      <c r="P231" s="284" t="e">
        <f t="shared" si="89"/>
        <v>#REF!</v>
      </c>
      <c r="Q231" s="285" t="e">
        <f>_xlfn.XLOOKUP("*"&amp;(LEFT(J231,(FIND("-",J231,1)-2)))&amp;"*",#REF!,#REF!, ,2)</f>
        <v>#REF!</v>
      </c>
      <c r="R231" s="286" t="e" cm="1">
        <f t="array" ref="R231">_xlfn.XLOOKUP(Q231,'VA,NVA, MTM Code'!F:F,'VA,NVA, MTM Code'!G:H,0)</f>
        <v>#REF!</v>
      </c>
      <c r="S231" s="287"/>
    </row>
    <row r="232" spans="2:19" ht="27.6" x14ac:dyDescent="0.3">
      <c r="B232" s="276"/>
      <c r="C232" s="277"/>
      <c r="D232" s="278">
        <v>12</v>
      </c>
      <c r="E232" s="254" t="s">
        <v>838</v>
      </c>
      <c r="F232" s="280"/>
      <c r="G232" s="326"/>
      <c r="H232" s="326"/>
      <c r="I232" s="281"/>
      <c r="J232" s="34" t="s">
        <v>853</v>
      </c>
      <c r="K232" s="34" t="e">
        <f>_xlfn.XLOOKUP("*"&amp;(LEFT(J232,(FIND("-",J232,1)-2)))&amp;"*",#REF!,#REF!, ,2)</f>
        <v>#REF!</v>
      </c>
      <c r="L232" s="34">
        <v>1</v>
      </c>
      <c r="M232" s="34">
        <v>6</v>
      </c>
      <c r="N232" s="276" t="e">
        <f>VLOOKUP(K232,'VA,NVA, MTM Code'!B:C,2,0)</f>
        <v>#REF!</v>
      </c>
      <c r="O232" s="283" t="e">
        <f t="shared" si="88"/>
        <v>#REF!</v>
      </c>
      <c r="P232" s="284" t="e">
        <f t="shared" si="89"/>
        <v>#REF!</v>
      </c>
      <c r="Q232" s="285" t="e">
        <f>_xlfn.XLOOKUP("*"&amp;(LEFT(J232,(FIND("-",J232,1)-2)))&amp;"*",#REF!,#REF!, ,2)</f>
        <v>#REF!</v>
      </c>
      <c r="R232" s="286" t="e" cm="1">
        <f t="array" ref="R232">_xlfn.XLOOKUP(Q232,'VA,NVA, MTM Code'!F:F,'VA,NVA, MTM Code'!G:H,0)</f>
        <v>#REF!</v>
      </c>
      <c r="S232" s="287"/>
    </row>
    <row r="233" spans="2:19" ht="27.6" x14ac:dyDescent="0.3">
      <c r="B233" s="276"/>
      <c r="C233" s="277"/>
      <c r="D233" s="278">
        <v>12</v>
      </c>
      <c r="E233" s="254" t="s">
        <v>838</v>
      </c>
      <c r="F233" s="280" t="s">
        <v>839</v>
      </c>
      <c r="G233" s="326">
        <v>0</v>
      </c>
      <c r="H233" s="326">
        <v>1.9791666666666668E-3</v>
      </c>
      <c r="I233" s="281">
        <f t="shared" ref="I233" si="90">H233-G233</f>
        <v>1.9791666666666668E-3</v>
      </c>
      <c r="J233" s="34" t="s">
        <v>860</v>
      </c>
      <c r="K233" s="34" t="s">
        <v>53</v>
      </c>
      <c r="L233" s="34">
        <v>1</v>
      </c>
      <c r="M233" s="34">
        <v>1</v>
      </c>
      <c r="N233" s="276">
        <f>VLOOKUP(K233,'VA,NVA, MTM Code'!B:C,2,0)</f>
        <v>120</v>
      </c>
      <c r="O233" s="283">
        <f t="shared" si="88"/>
        <v>120</v>
      </c>
      <c r="P233" s="284">
        <f t="shared" si="89"/>
        <v>4.3199999999999994</v>
      </c>
      <c r="Q233" s="285" t="e">
        <f>_xlfn.XLOOKUP("*"&amp;(LEFT(J233,(FIND("-",J233,1)-2)))&amp;"*",#REF!,#REF!, ,2)</f>
        <v>#REF!</v>
      </c>
      <c r="R233" s="286" t="e" cm="1">
        <f t="array" ref="R233">_xlfn.XLOOKUP(Q233,'VA,NVA, MTM Code'!F:F,'VA,NVA, MTM Code'!G:H,0)</f>
        <v>#REF!</v>
      </c>
      <c r="S233" s="287"/>
    </row>
    <row r="234" spans="2:19" ht="27.6" x14ac:dyDescent="0.3">
      <c r="B234" s="276"/>
      <c r="C234" s="277"/>
      <c r="D234" s="278">
        <v>12</v>
      </c>
      <c r="E234" s="254" t="s">
        <v>838</v>
      </c>
      <c r="F234" s="280"/>
      <c r="G234" s="326"/>
      <c r="H234" s="326"/>
      <c r="I234" s="281"/>
      <c r="J234" s="34" t="s">
        <v>884</v>
      </c>
      <c r="K234" s="34" t="e">
        <f>_xlfn.XLOOKUP("*"&amp;(LEFT(J234,(FIND("-",J234,1)-2)))&amp;"*",#REF!,#REF!, ,2)</f>
        <v>#REF!</v>
      </c>
      <c r="L234" s="34">
        <v>1</v>
      </c>
      <c r="M234" s="34">
        <v>1</v>
      </c>
      <c r="N234" s="276" t="e">
        <f>VLOOKUP(K234,'VA,NVA, MTM Code'!B:C,2,0)</f>
        <v>#REF!</v>
      </c>
      <c r="O234" s="283" t="e">
        <f t="shared" si="88"/>
        <v>#REF!</v>
      </c>
      <c r="P234" s="284" t="e">
        <f t="shared" si="89"/>
        <v>#REF!</v>
      </c>
      <c r="Q234" s="285" t="e">
        <f>_xlfn.XLOOKUP("*"&amp;(LEFT(J234,(FIND("-",J234,1)-2)))&amp;"*",#REF!,#REF!, ,2)</f>
        <v>#REF!</v>
      </c>
      <c r="R234" s="286" t="e" cm="1">
        <f t="array" ref="R234">_xlfn.XLOOKUP(Q234,'VA,NVA, MTM Code'!F:F,'VA,NVA, MTM Code'!G:H,0)</f>
        <v>#REF!</v>
      </c>
      <c r="S234" s="287"/>
    </row>
    <row r="235" spans="2:19" ht="27.6" x14ac:dyDescent="0.3">
      <c r="B235" s="276"/>
      <c r="C235" s="277"/>
      <c r="D235" s="278">
        <v>12</v>
      </c>
      <c r="E235" s="254" t="s">
        <v>838</v>
      </c>
      <c r="F235" s="280"/>
      <c r="G235" s="326"/>
      <c r="H235" s="326"/>
      <c r="I235" s="281"/>
      <c r="J235" s="34" t="s">
        <v>861</v>
      </c>
      <c r="K235" s="34" t="e">
        <f>_xlfn.XLOOKUP("*"&amp;(LEFT(J235,(FIND("-",J235,1)-2)))&amp;"*",#REF!,#REF!, ,2)</f>
        <v>#REF!</v>
      </c>
      <c r="L235" s="34">
        <v>1</v>
      </c>
      <c r="M235" s="34">
        <v>1</v>
      </c>
      <c r="N235" s="276" t="e">
        <f>VLOOKUP(K235,'VA,NVA, MTM Code'!B:C,2,0)</f>
        <v>#REF!</v>
      </c>
      <c r="O235" s="283" t="e">
        <f t="shared" si="88"/>
        <v>#REF!</v>
      </c>
      <c r="P235" s="284" t="e">
        <f t="shared" si="89"/>
        <v>#REF!</v>
      </c>
      <c r="Q235" s="285" t="e">
        <f>_xlfn.XLOOKUP("*"&amp;(LEFT(J235,(FIND("-",J235,1)-2)))&amp;"*",#REF!,#REF!, ,2)</f>
        <v>#REF!</v>
      </c>
      <c r="R235" s="286" t="e" cm="1">
        <f t="array" ref="R235">_xlfn.XLOOKUP(Q235,'VA,NVA, MTM Code'!F:F,'VA,NVA, MTM Code'!G:H,0)</f>
        <v>#REF!</v>
      </c>
      <c r="S235" s="287"/>
    </row>
    <row r="236" spans="2:19" ht="27.6" x14ac:dyDescent="0.3">
      <c r="B236" s="276"/>
      <c r="C236" s="277"/>
      <c r="D236" s="278">
        <v>12</v>
      </c>
      <c r="E236" s="254" t="s">
        <v>838</v>
      </c>
      <c r="F236" s="280"/>
      <c r="G236" s="326"/>
      <c r="H236" s="326"/>
      <c r="I236" s="281"/>
      <c r="J236" s="34" t="s">
        <v>802</v>
      </c>
      <c r="K236" s="34" t="e">
        <f>_xlfn.XLOOKUP("*"&amp;(LEFT(J236,(FIND("-",J236,1)-2)))&amp;"*",#REF!,#REF!, ,2)</f>
        <v>#REF!</v>
      </c>
      <c r="L236" s="34">
        <v>1</v>
      </c>
      <c r="M236" s="34">
        <v>1</v>
      </c>
      <c r="N236" s="276" t="e">
        <f>VLOOKUP(K236,'VA,NVA, MTM Code'!B:C,2,0)</f>
        <v>#REF!</v>
      </c>
      <c r="O236" s="283" t="e">
        <f t="shared" si="88"/>
        <v>#REF!</v>
      </c>
      <c r="P236" s="284" t="e">
        <f t="shared" si="89"/>
        <v>#REF!</v>
      </c>
      <c r="Q236" s="285" t="e">
        <f>_xlfn.XLOOKUP("*"&amp;(LEFT(J236,(FIND("-",J236,1)-2)))&amp;"*",#REF!,#REF!, ,2)</f>
        <v>#REF!</v>
      </c>
      <c r="R236" s="286" t="e" cm="1">
        <f t="array" ref="R236">_xlfn.XLOOKUP(Q236,'VA,NVA, MTM Code'!F:F,'VA,NVA, MTM Code'!G:H,0)</f>
        <v>#REF!</v>
      </c>
      <c r="S236" s="287"/>
    </row>
    <row r="237" spans="2:19" ht="27.6" x14ac:dyDescent="0.3">
      <c r="B237" s="276"/>
      <c r="C237" s="277"/>
      <c r="D237" s="278">
        <v>12</v>
      </c>
      <c r="E237" s="254" t="s">
        <v>838</v>
      </c>
      <c r="F237" s="280"/>
      <c r="G237" s="326"/>
      <c r="H237" s="326"/>
      <c r="I237" s="281"/>
      <c r="J237" s="34" t="s">
        <v>810</v>
      </c>
      <c r="K237" s="34" t="e">
        <f>_xlfn.XLOOKUP("*"&amp;(LEFT(J237,(FIND("-",J237,1)-2)))&amp;"*",#REF!,#REF!, ,2)</f>
        <v>#REF!</v>
      </c>
      <c r="L237" s="34">
        <v>1</v>
      </c>
      <c r="M237" s="34">
        <v>6</v>
      </c>
      <c r="N237" s="276" t="e">
        <f>VLOOKUP(K237,'VA,NVA, MTM Code'!B:C,2,0)</f>
        <v>#REF!</v>
      </c>
      <c r="O237" s="283" t="e">
        <f t="shared" si="88"/>
        <v>#REF!</v>
      </c>
      <c r="P237" s="284" t="e">
        <f t="shared" si="89"/>
        <v>#REF!</v>
      </c>
      <c r="Q237" s="285">
        <v>31</v>
      </c>
      <c r="R237" s="286" t="str" cm="1">
        <f t="array" ref="R237:S237">_xlfn.XLOOKUP(Q237,'VA,NVA, MTM Code'!F:F,'VA,NVA, MTM Code'!G:H,0)</f>
        <v>SVA</v>
      </c>
      <c r="S237" s="287" t="str">
        <v>PUTTING TOGETHER PARTS FOR ASSEMBLY</v>
      </c>
    </row>
    <row r="238" spans="2:19" ht="27.6" x14ac:dyDescent="0.3">
      <c r="B238" s="276"/>
      <c r="C238" s="277"/>
      <c r="D238" s="278">
        <v>12</v>
      </c>
      <c r="E238" s="254" t="s">
        <v>838</v>
      </c>
      <c r="F238" s="280"/>
      <c r="G238" s="326"/>
      <c r="H238" s="326"/>
      <c r="I238" s="281"/>
      <c r="J238" s="34" t="s">
        <v>792</v>
      </c>
      <c r="K238" s="34" t="s">
        <v>55</v>
      </c>
      <c r="L238" s="34">
        <v>1</v>
      </c>
      <c r="M238" s="34">
        <v>1</v>
      </c>
      <c r="N238" s="276">
        <f>VLOOKUP(K238,'VA,NVA, MTM Code'!B:C,2,0)</f>
        <v>150</v>
      </c>
      <c r="O238" s="283">
        <f t="shared" ref="O238:O247" si="91">L238*M238*N238</f>
        <v>150</v>
      </c>
      <c r="P238" s="284">
        <f t="shared" ref="P238:P247" si="92">O238*0.036</f>
        <v>5.3999999999999995</v>
      </c>
      <c r="Q238" s="285" t="e">
        <f>_xlfn.XLOOKUP("*"&amp;(LEFT(J238,(FIND("-",J238,1)-2)))&amp;"*",#REF!,#REF!, ,2)</f>
        <v>#REF!</v>
      </c>
      <c r="R238" s="286" t="e" cm="1">
        <f t="array" ref="R238">_xlfn.XLOOKUP(Q238,'VA,NVA, MTM Code'!F:F,'VA,NVA, MTM Code'!G:H,0)</f>
        <v>#REF!</v>
      </c>
      <c r="S238" s="287"/>
    </row>
    <row r="239" spans="2:19" ht="27.6" x14ac:dyDescent="0.3">
      <c r="B239" s="276"/>
      <c r="C239" s="277"/>
      <c r="D239" s="278">
        <v>12</v>
      </c>
      <c r="E239" s="254" t="s">
        <v>838</v>
      </c>
      <c r="F239" s="280"/>
      <c r="G239" s="326"/>
      <c r="H239" s="326"/>
      <c r="I239" s="281"/>
      <c r="J239" s="34" t="s">
        <v>792</v>
      </c>
      <c r="K239" s="34" t="e">
        <f>_xlfn.XLOOKUP("*"&amp;(LEFT(J239,(FIND("-",J239,1)-2)))&amp;"*",#REF!,#REF!, ,2)</f>
        <v>#REF!</v>
      </c>
      <c r="L239" s="34">
        <v>2</v>
      </c>
      <c r="M239" s="34">
        <v>1</v>
      </c>
      <c r="N239" s="276" t="e">
        <f>VLOOKUP(K239,'VA,NVA, MTM Code'!B:C,2,0)</f>
        <v>#REF!</v>
      </c>
      <c r="O239" s="283" t="e">
        <f t="shared" si="91"/>
        <v>#REF!</v>
      </c>
      <c r="P239" s="284" t="e">
        <f t="shared" si="92"/>
        <v>#REF!</v>
      </c>
      <c r="Q239" s="285" t="e">
        <f>_xlfn.XLOOKUP("*"&amp;(LEFT(J239,(FIND("-",J239,1)-2)))&amp;"*",#REF!,#REF!, ,2)</f>
        <v>#REF!</v>
      </c>
      <c r="R239" s="286" t="e" cm="1">
        <f t="array" ref="R239">_xlfn.XLOOKUP(Q239,'VA,NVA, MTM Code'!F:F,'VA,NVA, MTM Code'!G:H,0)</f>
        <v>#REF!</v>
      </c>
      <c r="S239" s="287"/>
    </row>
    <row r="240" spans="2:19" ht="27.6" x14ac:dyDescent="0.3">
      <c r="B240" s="276"/>
      <c r="C240" s="277"/>
      <c r="D240" s="278">
        <v>12</v>
      </c>
      <c r="E240" s="254" t="s">
        <v>838</v>
      </c>
      <c r="F240" s="280"/>
      <c r="G240" s="326"/>
      <c r="H240" s="326"/>
      <c r="I240" s="281"/>
      <c r="J240" s="34" t="s">
        <v>467</v>
      </c>
      <c r="K240" s="34" t="s">
        <v>778</v>
      </c>
      <c r="L240" s="34">
        <v>1</v>
      </c>
      <c r="M240" s="34">
        <v>1</v>
      </c>
      <c r="N240" s="276">
        <f>VLOOKUP(K240,'VA,NVA, MTM Code'!B:C,2,0)</f>
        <v>185.6</v>
      </c>
      <c r="O240" s="283">
        <f t="shared" si="91"/>
        <v>185.6</v>
      </c>
      <c r="P240" s="284">
        <f t="shared" si="92"/>
        <v>6.6815999999999995</v>
      </c>
      <c r="Q240" s="285">
        <v>44</v>
      </c>
      <c r="R240" s="286" t="str" cm="1">
        <f t="array" ref="R240:S240">_xlfn.XLOOKUP(Q240,'VA,NVA, MTM Code'!F:F,'VA,NVA, MTM Code'!G:H,0)</f>
        <v>VA</v>
      </c>
      <c r="S240" s="287" t="str">
        <v>GLUING/GREASING</v>
      </c>
    </row>
    <row r="241" spans="2:19" ht="27.6" x14ac:dyDescent="0.3">
      <c r="B241" s="276"/>
      <c r="C241" s="277"/>
      <c r="D241" s="278">
        <v>12</v>
      </c>
      <c r="E241" s="254" t="s">
        <v>838</v>
      </c>
      <c r="F241" s="280"/>
      <c r="G241" s="326"/>
      <c r="H241" s="326"/>
      <c r="I241" s="281"/>
      <c r="J241" s="34" t="s">
        <v>809</v>
      </c>
      <c r="K241" s="34" t="e">
        <f>_xlfn.XLOOKUP("*"&amp;(LEFT(J241,(FIND("-",J241,1)-2)))&amp;"*",#REF!,#REF!, ,2)</f>
        <v>#REF!</v>
      </c>
      <c r="L241" s="34">
        <v>2</v>
      </c>
      <c r="M241" s="34">
        <v>1</v>
      </c>
      <c r="N241" s="276" t="e">
        <f>VLOOKUP(K241,'VA,NVA, MTM Code'!B:C,2,0)</f>
        <v>#REF!</v>
      </c>
      <c r="O241" s="283" t="e">
        <f t="shared" si="91"/>
        <v>#REF!</v>
      </c>
      <c r="P241" s="284" t="e">
        <f t="shared" si="92"/>
        <v>#REF!</v>
      </c>
      <c r="Q241" s="285" t="e">
        <f>_xlfn.XLOOKUP("*"&amp;(LEFT(J241,(FIND("-",J241,1)-2)))&amp;"*",#REF!,#REF!, ,2)</f>
        <v>#REF!</v>
      </c>
      <c r="R241" s="286" t="e" cm="1">
        <f t="array" ref="R241">_xlfn.XLOOKUP(Q241,'VA,NVA, MTM Code'!F:F,'VA,NVA, MTM Code'!G:H,0)</f>
        <v>#REF!</v>
      </c>
      <c r="S241" s="287"/>
    </row>
    <row r="242" spans="2:19" ht="27.6" x14ac:dyDescent="0.3">
      <c r="B242" s="276"/>
      <c r="C242" s="277"/>
      <c r="D242" s="278">
        <v>12</v>
      </c>
      <c r="E242" s="254" t="s">
        <v>838</v>
      </c>
      <c r="F242" s="280"/>
      <c r="G242" s="326"/>
      <c r="H242" s="326"/>
      <c r="I242" s="281"/>
      <c r="J242" s="34" t="s">
        <v>823</v>
      </c>
      <c r="K242" s="34" t="e">
        <f>_xlfn.XLOOKUP("*"&amp;(LEFT(J242,(FIND("-",J242,1)-2)))&amp;"*",#REF!,#REF!, ,2)</f>
        <v>#REF!</v>
      </c>
      <c r="L242" s="34">
        <v>2</v>
      </c>
      <c r="M242" s="34">
        <v>2</v>
      </c>
      <c r="N242" s="276" t="e">
        <f>VLOOKUP(K242,'VA,NVA, MTM Code'!B:C,2,0)</f>
        <v>#REF!</v>
      </c>
      <c r="O242" s="283" t="e">
        <f t="shared" si="91"/>
        <v>#REF!</v>
      </c>
      <c r="P242" s="284" t="e">
        <f t="shared" si="92"/>
        <v>#REF!</v>
      </c>
      <c r="Q242" s="285" t="e">
        <f>_xlfn.XLOOKUP("*"&amp;(LEFT(J242,(FIND("-",J242,1)-2)))&amp;"*",#REF!,#REF!, ,2)</f>
        <v>#REF!</v>
      </c>
      <c r="R242" s="286" t="e" cm="1">
        <f t="array" ref="R242">_xlfn.XLOOKUP(Q242,'VA,NVA, MTM Code'!F:F,'VA,NVA, MTM Code'!G:H,0)</f>
        <v>#REF!</v>
      </c>
      <c r="S242" s="287"/>
    </row>
    <row r="243" spans="2:19" ht="27.6" x14ac:dyDescent="0.3">
      <c r="B243" s="276"/>
      <c r="C243" s="277"/>
      <c r="D243" s="278">
        <v>12</v>
      </c>
      <c r="E243" s="254" t="s">
        <v>838</v>
      </c>
      <c r="F243" s="280"/>
      <c r="G243" s="326"/>
      <c r="H243" s="326"/>
      <c r="I243" s="281"/>
      <c r="J243" s="34" t="s">
        <v>807</v>
      </c>
      <c r="K243" s="34" t="e">
        <f>_xlfn.XLOOKUP("*"&amp;(LEFT(J243,(FIND("-",J243,1)-2)))&amp;"*",#REF!,#REF!, ,2)</f>
        <v>#REF!</v>
      </c>
      <c r="L243" s="34">
        <v>3</v>
      </c>
      <c r="M243" s="34">
        <v>1</v>
      </c>
      <c r="N243" s="276" t="e">
        <f>VLOOKUP(K243,'VA,NVA, MTM Code'!B:C,2,0)</f>
        <v>#REF!</v>
      </c>
      <c r="O243" s="283" t="e">
        <f t="shared" si="91"/>
        <v>#REF!</v>
      </c>
      <c r="P243" s="284" t="e">
        <f t="shared" si="92"/>
        <v>#REF!</v>
      </c>
      <c r="Q243" s="285" t="e">
        <f>_xlfn.XLOOKUP("*"&amp;(LEFT(J243,(FIND("-",J243,1)-2)))&amp;"*",#REF!,#REF!, ,2)</f>
        <v>#REF!</v>
      </c>
      <c r="R243" s="286" t="e" cm="1">
        <f t="array" ref="R243">_xlfn.XLOOKUP(Q243,'VA,NVA, MTM Code'!F:F,'VA,NVA, MTM Code'!G:H,0)</f>
        <v>#REF!</v>
      </c>
      <c r="S243" s="287"/>
    </row>
    <row r="244" spans="2:19" ht="27.6" x14ac:dyDescent="0.3">
      <c r="B244" s="276"/>
      <c r="C244" s="277"/>
      <c r="D244" s="278">
        <v>12</v>
      </c>
      <c r="E244" s="254" t="s">
        <v>838</v>
      </c>
      <c r="F244" s="280"/>
      <c r="G244" s="326"/>
      <c r="H244" s="326"/>
      <c r="I244" s="281"/>
      <c r="J244" s="34" t="s">
        <v>818</v>
      </c>
      <c r="K244" s="34" t="e">
        <f>_xlfn.XLOOKUP("*"&amp;(LEFT(J244,(FIND("-",J244,1)-2)))&amp;"*",#REF!,#REF!, ,2)</f>
        <v>#REF!</v>
      </c>
      <c r="L244" s="34">
        <v>3</v>
      </c>
      <c r="M244" s="34">
        <v>12</v>
      </c>
      <c r="N244" s="276" t="e">
        <f>VLOOKUP(K244,'VA,NVA, MTM Code'!B:C,2,0)</f>
        <v>#REF!</v>
      </c>
      <c r="O244" s="283" t="e">
        <f t="shared" si="91"/>
        <v>#REF!</v>
      </c>
      <c r="P244" s="284" t="e">
        <f t="shared" si="92"/>
        <v>#REF!</v>
      </c>
      <c r="Q244" s="285" t="e">
        <f>_xlfn.XLOOKUP("*"&amp;(LEFT(J244,(FIND("-",J244,1)-2)))&amp;"*",#REF!,#REF!, ,2)</f>
        <v>#REF!</v>
      </c>
      <c r="R244" s="286" t="e" cm="1">
        <f t="array" ref="R244">_xlfn.XLOOKUP(Q244,'VA,NVA, MTM Code'!F:F,'VA,NVA, MTM Code'!G:H,0)</f>
        <v>#REF!</v>
      </c>
      <c r="S244" s="287"/>
    </row>
    <row r="245" spans="2:19" ht="27.6" x14ac:dyDescent="0.3">
      <c r="B245" s="276"/>
      <c r="C245" s="277"/>
      <c r="D245" s="278">
        <v>12</v>
      </c>
      <c r="E245" s="254" t="s">
        <v>838</v>
      </c>
      <c r="F245" s="280"/>
      <c r="G245" s="326"/>
      <c r="H245" s="326"/>
      <c r="I245" s="281"/>
      <c r="J245" s="34" t="s">
        <v>798</v>
      </c>
      <c r="K245" s="34" t="e">
        <f>_xlfn.XLOOKUP("*"&amp;(LEFT(J245,(FIND("-",J245,1)-2)))&amp;"*",#REF!,#REF!, ,2)</f>
        <v>#REF!</v>
      </c>
      <c r="L245" s="34">
        <v>1</v>
      </c>
      <c r="M245" s="34">
        <v>1</v>
      </c>
      <c r="N245" s="276" t="e">
        <f>VLOOKUP(K245,'VA,NVA, MTM Code'!B:C,2,0)</f>
        <v>#REF!</v>
      </c>
      <c r="O245" s="283" t="e">
        <f t="shared" si="91"/>
        <v>#REF!</v>
      </c>
      <c r="P245" s="284" t="e">
        <f t="shared" si="92"/>
        <v>#REF!</v>
      </c>
      <c r="Q245" s="285" t="e">
        <f>_xlfn.XLOOKUP("*"&amp;(LEFT(J245,(FIND("-",J245,1)-2)))&amp;"*",#REF!,#REF!, ,2)</f>
        <v>#REF!</v>
      </c>
      <c r="R245" s="286" t="e" cm="1">
        <f t="array" ref="R245">_xlfn.XLOOKUP(Q245,'VA,NVA, MTM Code'!F:F,'VA,NVA, MTM Code'!G:H,0)</f>
        <v>#REF!</v>
      </c>
      <c r="S245" s="287"/>
    </row>
    <row r="246" spans="2:19" ht="27.6" x14ac:dyDescent="0.3">
      <c r="B246" s="276"/>
      <c r="C246" s="277"/>
      <c r="D246" s="278">
        <v>12</v>
      </c>
      <c r="E246" s="254" t="s">
        <v>838</v>
      </c>
      <c r="F246" s="280"/>
      <c r="G246" s="326"/>
      <c r="H246" s="326"/>
      <c r="I246" s="281"/>
      <c r="J246" s="34" t="s">
        <v>820</v>
      </c>
      <c r="K246" s="34" t="s">
        <v>73</v>
      </c>
      <c r="L246" s="34">
        <v>1</v>
      </c>
      <c r="M246" s="34">
        <v>1</v>
      </c>
      <c r="N246" s="276">
        <f>VLOOKUP(K246,'VA,NVA, MTM Code'!B:C,2,0)</f>
        <v>160</v>
      </c>
      <c r="O246" s="283">
        <f t="shared" si="91"/>
        <v>160</v>
      </c>
      <c r="P246" s="284">
        <f t="shared" si="92"/>
        <v>5.76</v>
      </c>
      <c r="Q246" s="285" t="e">
        <f>_xlfn.XLOOKUP("*"&amp;(LEFT(J246,(FIND("-",J246,1)-2)))&amp;"*",#REF!,#REF!, ,2)</f>
        <v>#REF!</v>
      </c>
      <c r="R246" s="286" t="e" cm="1">
        <f t="array" ref="R246">_xlfn.XLOOKUP(Q246,'VA,NVA, MTM Code'!F:F,'VA,NVA, MTM Code'!G:H,0)</f>
        <v>#REF!</v>
      </c>
      <c r="S246" s="287"/>
    </row>
    <row r="247" spans="2:19" ht="27.6" x14ac:dyDescent="0.3">
      <c r="B247" s="276"/>
      <c r="C247" s="277"/>
      <c r="D247" s="278">
        <v>12</v>
      </c>
      <c r="E247" s="254" t="s">
        <v>838</v>
      </c>
      <c r="F247" s="280"/>
      <c r="G247" s="326"/>
      <c r="H247" s="326"/>
      <c r="I247" s="281"/>
      <c r="J247" s="34" t="s">
        <v>809</v>
      </c>
      <c r="K247" s="34" t="e">
        <f>_xlfn.XLOOKUP("*"&amp;(LEFT(J247,(FIND("-",J247,1)-2)))&amp;"*",#REF!,#REF!, ,2)</f>
        <v>#REF!</v>
      </c>
      <c r="L247" s="34">
        <v>2</v>
      </c>
      <c r="M247" s="34">
        <v>1</v>
      </c>
      <c r="N247" s="276" t="e">
        <f>VLOOKUP(K247,'VA,NVA, MTM Code'!B:C,2,0)</f>
        <v>#REF!</v>
      </c>
      <c r="O247" s="283" t="e">
        <f t="shared" si="91"/>
        <v>#REF!</v>
      </c>
      <c r="P247" s="284" t="e">
        <f t="shared" si="92"/>
        <v>#REF!</v>
      </c>
      <c r="Q247" s="285" t="e">
        <f>_xlfn.XLOOKUP("*"&amp;(LEFT(J247,(FIND("-",J247,1)-2)))&amp;"*",#REF!,#REF!, ,2)</f>
        <v>#REF!</v>
      </c>
      <c r="R247" s="286" t="e" cm="1">
        <f t="array" ref="R247">_xlfn.XLOOKUP(Q247,'VA,NVA, MTM Code'!F:F,'VA,NVA, MTM Code'!G:H,0)</f>
        <v>#REF!</v>
      </c>
      <c r="S247" s="287"/>
    </row>
    <row r="248" spans="2:19" ht="27.6" x14ac:dyDescent="0.3">
      <c r="B248" s="276"/>
      <c r="C248" s="277"/>
      <c r="D248" s="278">
        <v>12</v>
      </c>
      <c r="E248" s="254" t="s">
        <v>838</v>
      </c>
      <c r="F248" s="280"/>
      <c r="G248" s="326"/>
      <c r="H248" s="326"/>
      <c r="I248" s="281"/>
      <c r="J248" s="34" t="s">
        <v>810</v>
      </c>
      <c r="K248" s="34" t="e">
        <f>_xlfn.XLOOKUP("*"&amp;(LEFT(J248,(FIND("-",J248,1)-2)))&amp;"*",#REF!,#REF!, ,2)</f>
        <v>#REF!</v>
      </c>
      <c r="L248" s="34">
        <v>2</v>
      </c>
      <c r="M248" s="34">
        <v>5</v>
      </c>
      <c r="N248" s="276" t="e">
        <f>VLOOKUP(K248,'VA,NVA, MTM Code'!B:C,2,0)</f>
        <v>#REF!</v>
      </c>
      <c r="O248" s="283" t="e">
        <f t="shared" ref="O248:O252" si="93">L248*M248*N248</f>
        <v>#REF!</v>
      </c>
      <c r="P248" s="284" t="e">
        <f t="shared" ref="P248:P252" si="94">O248*0.036</f>
        <v>#REF!</v>
      </c>
      <c r="Q248" s="285" t="e">
        <f>_xlfn.XLOOKUP("*"&amp;(LEFT(J248,(FIND("-",J248,1)-2)))&amp;"*",#REF!,#REF!, ,2)</f>
        <v>#REF!</v>
      </c>
      <c r="R248" s="286" t="e" cm="1">
        <f t="array" ref="R248">_xlfn.XLOOKUP(Q248,'VA,NVA, MTM Code'!F:F,'VA,NVA, MTM Code'!G:H,0)</f>
        <v>#REF!</v>
      </c>
      <c r="S248" s="287"/>
    </row>
    <row r="249" spans="2:19" ht="27.6" x14ac:dyDescent="0.3">
      <c r="B249" s="276"/>
      <c r="C249" s="277"/>
      <c r="D249" s="278">
        <v>12</v>
      </c>
      <c r="E249" s="254" t="s">
        <v>838</v>
      </c>
      <c r="F249" s="280"/>
      <c r="G249" s="326"/>
      <c r="H249" s="326"/>
      <c r="I249" s="281"/>
      <c r="J249" s="34" t="s">
        <v>799</v>
      </c>
      <c r="K249" s="34" t="e">
        <f>_xlfn.XLOOKUP("*"&amp;(LEFT(J249,(FIND("-",J249,1)-2)))&amp;"*",#REF!,#REF!, ,2)</f>
        <v>#REF!</v>
      </c>
      <c r="L249" s="34">
        <v>1</v>
      </c>
      <c r="M249" s="34">
        <v>1</v>
      </c>
      <c r="N249" s="276" t="e">
        <f>VLOOKUP(K249,'VA,NVA, MTM Code'!B:C,2,0)</f>
        <v>#REF!</v>
      </c>
      <c r="O249" s="283" t="e">
        <f t="shared" si="93"/>
        <v>#REF!</v>
      </c>
      <c r="P249" s="284" t="e">
        <f t="shared" si="94"/>
        <v>#REF!</v>
      </c>
      <c r="Q249" s="285" t="e">
        <f>_xlfn.XLOOKUP("*"&amp;(LEFT(J249,(FIND("-",J249,1)-2)))&amp;"*",#REF!,#REF!, ,2)</f>
        <v>#REF!</v>
      </c>
      <c r="R249" s="286" t="e" cm="1">
        <f t="array" ref="R249">_xlfn.XLOOKUP(Q249,'VA,NVA, MTM Code'!F:F,'VA,NVA, MTM Code'!G:H,0)</f>
        <v>#REF!</v>
      </c>
      <c r="S249" s="287"/>
    </row>
    <row r="250" spans="2:19" ht="27.6" x14ac:dyDescent="0.3">
      <c r="B250" s="276"/>
      <c r="C250" s="277"/>
      <c r="D250" s="278">
        <v>12</v>
      </c>
      <c r="E250" s="254" t="s">
        <v>838</v>
      </c>
      <c r="F250" s="280"/>
      <c r="G250" s="326"/>
      <c r="H250" s="326"/>
      <c r="I250" s="281"/>
      <c r="J250" s="34" t="s">
        <v>798</v>
      </c>
      <c r="K250" s="34" t="e">
        <f>_xlfn.XLOOKUP("*"&amp;(LEFT(J250,(FIND("-",J250,1)-2)))&amp;"*",#REF!,#REF!, ,2)</f>
        <v>#REF!</v>
      </c>
      <c r="L250" s="34">
        <v>1</v>
      </c>
      <c r="M250" s="34">
        <v>1</v>
      </c>
      <c r="N250" s="276" t="e">
        <f>VLOOKUP(K250,'VA,NVA, MTM Code'!B:C,2,0)</f>
        <v>#REF!</v>
      </c>
      <c r="O250" s="283" t="e">
        <f t="shared" si="93"/>
        <v>#REF!</v>
      </c>
      <c r="P250" s="284" t="e">
        <f t="shared" si="94"/>
        <v>#REF!</v>
      </c>
      <c r="Q250" s="285" t="e">
        <f>_xlfn.XLOOKUP("*"&amp;(LEFT(J250,(FIND("-",J250,1)-2)))&amp;"*",#REF!,#REF!, ,2)</f>
        <v>#REF!</v>
      </c>
      <c r="R250" s="286" t="e" cm="1">
        <f t="array" ref="R250">_xlfn.XLOOKUP(Q250,'VA,NVA, MTM Code'!F:F,'VA,NVA, MTM Code'!G:H,0)</f>
        <v>#REF!</v>
      </c>
      <c r="S250" s="287"/>
    </row>
    <row r="251" spans="2:19" ht="27.6" x14ac:dyDescent="0.3">
      <c r="B251" s="276"/>
      <c r="C251" s="277"/>
      <c r="D251" s="278">
        <v>12</v>
      </c>
      <c r="E251" s="254" t="s">
        <v>838</v>
      </c>
      <c r="F251" s="280"/>
      <c r="G251" s="326"/>
      <c r="H251" s="326"/>
      <c r="I251" s="281"/>
      <c r="J251" s="34" t="s">
        <v>809</v>
      </c>
      <c r="K251" s="34" t="e">
        <f>_xlfn.XLOOKUP("*"&amp;(LEFT(J251,(FIND("-",J251,1)-2)))&amp;"*",#REF!,#REF!, ,2)</f>
        <v>#REF!</v>
      </c>
      <c r="L251" s="34">
        <v>1</v>
      </c>
      <c r="M251" s="34">
        <v>1</v>
      </c>
      <c r="N251" s="276" t="e">
        <f>VLOOKUP(K251,'VA,NVA, MTM Code'!B:C,2,0)</f>
        <v>#REF!</v>
      </c>
      <c r="O251" s="283" t="e">
        <f t="shared" si="93"/>
        <v>#REF!</v>
      </c>
      <c r="P251" s="284" t="e">
        <f t="shared" si="94"/>
        <v>#REF!</v>
      </c>
      <c r="Q251" s="285" t="e">
        <f>_xlfn.XLOOKUP("*"&amp;(LEFT(J251,(FIND("-",J251,1)-2)))&amp;"*",#REF!,#REF!, ,2)</f>
        <v>#REF!</v>
      </c>
      <c r="R251" s="286" t="e" cm="1">
        <f t="array" ref="R251">_xlfn.XLOOKUP(Q251,'VA,NVA, MTM Code'!F:F,'VA,NVA, MTM Code'!G:H,0)</f>
        <v>#REF!</v>
      </c>
      <c r="S251" s="287"/>
    </row>
    <row r="252" spans="2:19" ht="27.6" x14ac:dyDescent="0.3">
      <c r="B252" s="276"/>
      <c r="C252" s="277"/>
      <c r="D252" s="278">
        <v>12</v>
      </c>
      <c r="E252" s="254" t="s">
        <v>838</v>
      </c>
      <c r="F252" s="280"/>
      <c r="G252" s="326"/>
      <c r="H252" s="326"/>
      <c r="I252" s="281"/>
      <c r="J252" s="34" t="s">
        <v>810</v>
      </c>
      <c r="K252" s="34" t="e">
        <f>_xlfn.XLOOKUP("*"&amp;(LEFT(J252,(FIND("-",J252,1)-2)))&amp;"*",#REF!,#REF!, ,2)</f>
        <v>#REF!</v>
      </c>
      <c r="L252" s="34">
        <v>1</v>
      </c>
      <c r="M252" s="34">
        <v>5</v>
      </c>
      <c r="N252" s="276" t="e">
        <f>VLOOKUP(K252,'VA,NVA, MTM Code'!B:C,2,0)</f>
        <v>#REF!</v>
      </c>
      <c r="O252" s="283" t="e">
        <f t="shared" si="93"/>
        <v>#REF!</v>
      </c>
      <c r="P252" s="284" t="e">
        <f t="shared" si="94"/>
        <v>#REF!</v>
      </c>
      <c r="Q252" s="285" t="e">
        <f>_xlfn.XLOOKUP("*"&amp;(LEFT(J252,(FIND("-",J252,1)-2)))&amp;"*",#REF!,#REF!, ,2)</f>
        <v>#REF!</v>
      </c>
      <c r="R252" s="286" t="e" cm="1">
        <f t="array" ref="R252">_xlfn.XLOOKUP(Q252,'VA,NVA, MTM Code'!F:F,'VA,NVA, MTM Code'!G:H,0)</f>
        <v>#REF!</v>
      </c>
      <c r="S252" s="287"/>
    </row>
    <row r="253" spans="2:19" ht="27.6" x14ac:dyDescent="0.3">
      <c r="B253" s="276"/>
      <c r="C253" s="277"/>
      <c r="D253" s="278">
        <v>13</v>
      </c>
      <c r="E253" s="254" t="s">
        <v>840</v>
      </c>
      <c r="F253" s="280" t="s">
        <v>839</v>
      </c>
      <c r="G253" s="326">
        <v>1.9791666666666668E-3</v>
      </c>
      <c r="H253" s="326">
        <v>3.1712962962962958E-3</v>
      </c>
      <c r="I253" s="281">
        <f t="shared" si="0"/>
        <v>1.1921296296296289E-3</v>
      </c>
      <c r="J253" s="34" t="s">
        <v>824</v>
      </c>
      <c r="K253" s="34" t="e">
        <f>_xlfn.XLOOKUP("*"&amp;(LEFT(J253,(FIND("-",J253,1)-2)))&amp;"*",#REF!,#REF!, ,2)</f>
        <v>#REF!</v>
      </c>
      <c r="L253" s="34">
        <v>5</v>
      </c>
      <c r="M253" s="34">
        <v>1</v>
      </c>
      <c r="N253" s="276" t="e">
        <f>VLOOKUP(K253,'VA,NVA, MTM Code'!B:C,2,0)</f>
        <v>#REF!</v>
      </c>
      <c r="O253" s="283" t="e">
        <f t="shared" ref="O253" si="95">L253*M253*N253</f>
        <v>#REF!</v>
      </c>
      <c r="P253" s="284" t="e">
        <f t="shared" ref="P253" si="96">O253*0.036</f>
        <v>#REF!</v>
      </c>
      <c r="Q253" s="285" t="e">
        <f>_xlfn.XLOOKUP("*"&amp;(LEFT(J253,(FIND("-",J253,1)-2)))&amp;"*",#REF!,#REF!, ,2)</f>
        <v>#REF!</v>
      </c>
      <c r="R253" s="286" t="e" cm="1">
        <f t="array" ref="R253">_xlfn.XLOOKUP(Q253,'VA,NVA, MTM Code'!F:F,'VA,NVA, MTM Code'!G:H,0)</f>
        <v>#REF!</v>
      </c>
      <c r="S253" s="287"/>
    </row>
    <row r="254" spans="2:19" ht="27.6" x14ac:dyDescent="0.3">
      <c r="B254" s="276"/>
      <c r="C254" s="277"/>
      <c r="D254" s="278">
        <v>13</v>
      </c>
      <c r="E254" s="254" t="s">
        <v>840</v>
      </c>
      <c r="F254" s="280"/>
      <c r="G254" s="326"/>
      <c r="H254" s="326"/>
      <c r="I254" s="281"/>
      <c r="J254" s="34" t="s">
        <v>856</v>
      </c>
      <c r="K254" s="34" t="e">
        <f>_xlfn.XLOOKUP("*"&amp;(LEFT(J254,(FIND("-",J254,1)-2)))&amp;"*",#REF!,#REF!, ,2)</f>
        <v>#REF!</v>
      </c>
      <c r="L254" s="34">
        <v>1</v>
      </c>
      <c r="M254" s="34">
        <v>2</v>
      </c>
      <c r="N254" s="276" t="e">
        <f>VLOOKUP(K254,'VA,NVA, MTM Code'!B:C,2,0)</f>
        <v>#REF!</v>
      </c>
      <c r="O254" s="283" t="e">
        <f t="shared" ref="O254" si="97">L254*M254*N254</f>
        <v>#REF!</v>
      </c>
      <c r="P254" s="284" t="e">
        <f t="shared" ref="P254" si="98">O254*0.036</f>
        <v>#REF!</v>
      </c>
      <c r="Q254" s="285" t="e">
        <f>_xlfn.XLOOKUP("*"&amp;(LEFT(J254,(FIND("-",J254,1)-2)))&amp;"*",#REF!,#REF!, ,2)</f>
        <v>#REF!</v>
      </c>
      <c r="R254" s="286" t="e" cm="1">
        <f t="array" ref="R254">_xlfn.XLOOKUP(Q254,'VA,NVA, MTM Code'!F:F,'VA,NVA, MTM Code'!G:H,0)</f>
        <v>#REF!</v>
      </c>
      <c r="S254" s="287"/>
    </row>
    <row r="255" spans="2:19" ht="27.6" x14ac:dyDescent="0.3">
      <c r="B255" s="276"/>
      <c r="C255" s="277"/>
      <c r="D255" s="278">
        <v>13</v>
      </c>
      <c r="E255" s="254" t="s">
        <v>840</v>
      </c>
      <c r="F255" s="280"/>
      <c r="G255" s="326"/>
      <c r="H255" s="326"/>
      <c r="I255" s="281"/>
      <c r="J255" s="34" t="s">
        <v>873</v>
      </c>
      <c r="K255" s="34" t="e">
        <f>_xlfn.XLOOKUP("*"&amp;(LEFT(J255,(FIND("-",J255,1)-2)))&amp;"*",#REF!,#REF!, ,2)</f>
        <v>#REF!</v>
      </c>
      <c r="L255" s="34">
        <v>1</v>
      </c>
      <c r="M255" s="34">
        <v>1</v>
      </c>
      <c r="N255" s="276" t="e">
        <f>VLOOKUP(K255,'VA,NVA, MTM Code'!B:C,2,0)</f>
        <v>#REF!</v>
      </c>
      <c r="O255" s="283" t="e">
        <f t="shared" ref="O255:O261" si="99">L255*M255*N255</f>
        <v>#REF!</v>
      </c>
      <c r="P255" s="284" t="e">
        <f t="shared" ref="P255:P261" si="100">O255*0.036</f>
        <v>#REF!</v>
      </c>
      <c r="Q255" s="285" t="e">
        <f>_xlfn.XLOOKUP("*"&amp;(LEFT(J255,(FIND("-",J255,1)-2)))&amp;"*",#REF!,#REF!, ,2)</f>
        <v>#REF!</v>
      </c>
      <c r="R255" s="286" t="e" cm="1">
        <f t="array" ref="R255">_xlfn.XLOOKUP(Q255,'VA,NVA, MTM Code'!F:F,'VA,NVA, MTM Code'!G:H,0)</f>
        <v>#REF!</v>
      </c>
      <c r="S255" s="287"/>
    </row>
    <row r="256" spans="2:19" ht="27.6" x14ac:dyDescent="0.3">
      <c r="B256" s="276"/>
      <c r="C256" s="277"/>
      <c r="D256" s="278">
        <v>13</v>
      </c>
      <c r="E256" s="254" t="s">
        <v>840</v>
      </c>
      <c r="F256" s="280"/>
      <c r="G256" s="326"/>
      <c r="H256" s="326"/>
      <c r="I256" s="281"/>
      <c r="J256" s="34" t="s">
        <v>818</v>
      </c>
      <c r="K256" s="34" t="e">
        <f>_xlfn.XLOOKUP("*"&amp;(LEFT(J256,(FIND("-",J256,1)-2)))&amp;"*",#REF!,#REF!, ,2)</f>
        <v>#REF!</v>
      </c>
      <c r="L256" s="34">
        <v>1</v>
      </c>
      <c r="M256" s="34">
        <v>14</v>
      </c>
      <c r="N256" s="276" t="e">
        <f>VLOOKUP(K256,'VA,NVA, MTM Code'!B:C,2,0)</f>
        <v>#REF!</v>
      </c>
      <c r="O256" s="283" t="e">
        <f t="shared" si="99"/>
        <v>#REF!</v>
      </c>
      <c r="P256" s="284" t="e">
        <f t="shared" si="100"/>
        <v>#REF!</v>
      </c>
      <c r="Q256" s="285" t="e">
        <f>_xlfn.XLOOKUP("*"&amp;(LEFT(J256,(FIND("-",J256,1)-2)))&amp;"*",#REF!,#REF!, ,2)</f>
        <v>#REF!</v>
      </c>
      <c r="R256" s="286" t="e" cm="1">
        <f t="array" ref="R256">_xlfn.XLOOKUP(Q256,'VA,NVA, MTM Code'!F:F,'VA,NVA, MTM Code'!G:H,0)</f>
        <v>#REF!</v>
      </c>
      <c r="S256" s="287"/>
    </row>
    <row r="257" spans="2:19" ht="27.6" x14ac:dyDescent="0.3">
      <c r="B257" s="276"/>
      <c r="C257" s="277"/>
      <c r="D257" s="278">
        <v>13</v>
      </c>
      <c r="E257" s="254" t="s">
        <v>840</v>
      </c>
      <c r="F257" s="280"/>
      <c r="G257" s="326"/>
      <c r="H257" s="326"/>
      <c r="I257" s="281"/>
      <c r="J257" s="34" t="s">
        <v>856</v>
      </c>
      <c r="K257" s="34" t="e">
        <f>_xlfn.XLOOKUP("*"&amp;(LEFT(J257,(FIND("-",J257,1)-2)))&amp;"*",#REF!,#REF!, ,2)</f>
        <v>#REF!</v>
      </c>
      <c r="L257" s="34">
        <v>1</v>
      </c>
      <c r="M257" s="34">
        <v>2</v>
      </c>
      <c r="N257" s="276" t="e">
        <f>VLOOKUP(K257,'VA,NVA, MTM Code'!B:C,2,0)</f>
        <v>#REF!</v>
      </c>
      <c r="O257" s="283" t="e">
        <f t="shared" si="99"/>
        <v>#REF!</v>
      </c>
      <c r="P257" s="284" t="e">
        <f t="shared" si="100"/>
        <v>#REF!</v>
      </c>
      <c r="Q257" s="285" t="e">
        <f>_xlfn.XLOOKUP("*"&amp;(LEFT(J257,(FIND("-",J257,1)-2)))&amp;"*",#REF!,#REF!, ,2)</f>
        <v>#REF!</v>
      </c>
      <c r="R257" s="286" t="e" cm="1">
        <f t="array" ref="R257">_xlfn.XLOOKUP(Q257,'VA,NVA, MTM Code'!F:F,'VA,NVA, MTM Code'!G:H,0)</f>
        <v>#REF!</v>
      </c>
      <c r="S257" s="287"/>
    </row>
    <row r="258" spans="2:19" ht="27.6" x14ac:dyDescent="0.3">
      <c r="B258" s="276"/>
      <c r="C258" s="277"/>
      <c r="D258" s="278">
        <v>13</v>
      </c>
      <c r="E258" s="254" t="s">
        <v>840</v>
      </c>
      <c r="F258" s="280"/>
      <c r="G258" s="326"/>
      <c r="H258" s="326"/>
      <c r="I258" s="281"/>
      <c r="J258" s="34" t="s">
        <v>873</v>
      </c>
      <c r="K258" s="34" t="e">
        <f>_xlfn.XLOOKUP("*"&amp;(LEFT(J258,(FIND("-",J258,1)-2)))&amp;"*",#REF!,#REF!, ,2)</f>
        <v>#REF!</v>
      </c>
      <c r="L258" s="34">
        <v>1</v>
      </c>
      <c r="M258" s="34">
        <v>1</v>
      </c>
      <c r="N258" s="276" t="e">
        <f>VLOOKUP(K258,'VA,NVA, MTM Code'!B:C,2,0)</f>
        <v>#REF!</v>
      </c>
      <c r="O258" s="283" t="e">
        <f t="shared" si="99"/>
        <v>#REF!</v>
      </c>
      <c r="P258" s="284" t="e">
        <f t="shared" si="100"/>
        <v>#REF!</v>
      </c>
      <c r="Q258" s="285" t="e">
        <f>_xlfn.XLOOKUP("*"&amp;(LEFT(J258,(FIND("-",J258,1)-2)))&amp;"*",#REF!,#REF!, ,2)</f>
        <v>#REF!</v>
      </c>
      <c r="R258" s="286" t="e" cm="1">
        <f t="array" ref="R258">_xlfn.XLOOKUP(Q258,'VA,NVA, MTM Code'!F:F,'VA,NVA, MTM Code'!G:H,0)</f>
        <v>#REF!</v>
      </c>
      <c r="S258" s="287"/>
    </row>
    <row r="259" spans="2:19" ht="27.6" x14ac:dyDescent="0.3">
      <c r="B259" s="276"/>
      <c r="C259" s="277"/>
      <c r="D259" s="278">
        <v>13</v>
      </c>
      <c r="E259" s="254" t="s">
        <v>840</v>
      </c>
      <c r="F259" s="280"/>
      <c r="G259" s="326"/>
      <c r="H259" s="326"/>
      <c r="I259" s="281"/>
      <c r="J259" s="34" t="s">
        <v>818</v>
      </c>
      <c r="K259" s="34" t="e">
        <f>_xlfn.XLOOKUP("*"&amp;(LEFT(J259,(FIND("-",J259,1)-2)))&amp;"*",#REF!,#REF!, ,2)</f>
        <v>#REF!</v>
      </c>
      <c r="L259" s="34">
        <v>1</v>
      </c>
      <c r="M259" s="34">
        <v>12</v>
      </c>
      <c r="N259" s="276" t="e">
        <f>VLOOKUP(K259,'VA,NVA, MTM Code'!B:C,2,0)</f>
        <v>#REF!</v>
      </c>
      <c r="O259" s="283" t="e">
        <f t="shared" si="99"/>
        <v>#REF!</v>
      </c>
      <c r="P259" s="284" t="e">
        <f t="shared" si="100"/>
        <v>#REF!</v>
      </c>
      <c r="Q259" s="285" t="e">
        <f>_xlfn.XLOOKUP("*"&amp;(LEFT(J259,(FIND("-",J259,1)-2)))&amp;"*",#REF!,#REF!, ,2)</f>
        <v>#REF!</v>
      </c>
      <c r="R259" s="286" t="e" cm="1">
        <f t="array" ref="R259">_xlfn.XLOOKUP(Q259,'VA,NVA, MTM Code'!F:F,'VA,NVA, MTM Code'!G:H,0)</f>
        <v>#REF!</v>
      </c>
      <c r="S259" s="287"/>
    </row>
    <row r="260" spans="2:19" ht="27.6" x14ac:dyDescent="0.3">
      <c r="B260" s="276"/>
      <c r="C260" s="277"/>
      <c r="D260" s="278">
        <v>13</v>
      </c>
      <c r="E260" s="254" t="s">
        <v>840</v>
      </c>
      <c r="F260" s="280"/>
      <c r="G260" s="326"/>
      <c r="H260" s="326"/>
      <c r="I260" s="281"/>
      <c r="J260" s="34" t="s">
        <v>800</v>
      </c>
      <c r="K260" s="34" t="e">
        <f>_xlfn.XLOOKUP("*"&amp;(LEFT(J260,(FIND("-",J260,1)-2)))&amp;"*",#REF!,#REF!, ,2)</f>
        <v>#REF!</v>
      </c>
      <c r="L260" s="34">
        <v>2</v>
      </c>
      <c r="M260" s="34">
        <v>1</v>
      </c>
      <c r="N260" s="276" t="e">
        <f>VLOOKUP(K260,'VA,NVA, MTM Code'!B:C,2,0)</f>
        <v>#REF!</v>
      </c>
      <c r="O260" s="283" t="e">
        <f t="shared" si="99"/>
        <v>#REF!</v>
      </c>
      <c r="P260" s="284" t="e">
        <f t="shared" si="100"/>
        <v>#REF!</v>
      </c>
      <c r="Q260" s="285" t="e">
        <f>_xlfn.XLOOKUP("*"&amp;(LEFT(J260,(FIND("-",J260,1)-2)))&amp;"*",#REF!,#REF!, ,2)</f>
        <v>#REF!</v>
      </c>
      <c r="R260" s="286" t="e" cm="1">
        <f t="array" ref="R260">_xlfn.XLOOKUP(Q260,'VA,NVA, MTM Code'!F:F,'VA,NVA, MTM Code'!G:H,0)</f>
        <v>#REF!</v>
      </c>
      <c r="S260" s="287"/>
    </row>
    <row r="261" spans="2:19" ht="27.6" x14ac:dyDescent="0.3">
      <c r="B261" s="276"/>
      <c r="C261" s="277"/>
      <c r="D261" s="278">
        <v>13</v>
      </c>
      <c r="E261" s="254" t="s">
        <v>840</v>
      </c>
      <c r="F261" s="280"/>
      <c r="G261" s="326"/>
      <c r="H261" s="326"/>
      <c r="I261" s="281"/>
      <c r="J261" s="34" t="s">
        <v>817</v>
      </c>
      <c r="K261" s="34" t="e">
        <f>_xlfn.XLOOKUP("*"&amp;(LEFT(J261,(FIND("-",J261,1)-2)))&amp;"*",#REF!,#REF!, ,2)</f>
        <v>#REF!</v>
      </c>
      <c r="L261" s="34">
        <v>1</v>
      </c>
      <c r="M261" s="34">
        <v>3</v>
      </c>
      <c r="N261" s="276" t="e">
        <f>VLOOKUP(K261,'VA,NVA, MTM Code'!B:C,2,0)</f>
        <v>#REF!</v>
      </c>
      <c r="O261" s="283" t="e">
        <f t="shared" si="99"/>
        <v>#REF!</v>
      </c>
      <c r="P261" s="284" t="e">
        <f t="shared" si="100"/>
        <v>#REF!</v>
      </c>
      <c r="Q261" s="285" t="e">
        <f>_xlfn.XLOOKUP("*"&amp;(LEFT(J261,(FIND("-",J261,1)-2)))&amp;"*",#REF!,#REF!, ,2)</f>
        <v>#REF!</v>
      </c>
      <c r="R261" s="286" t="e" cm="1">
        <f t="array" ref="R261">_xlfn.XLOOKUP(Q261,'VA,NVA, MTM Code'!F:F,'VA,NVA, MTM Code'!G:H,0)</f>
        <v>#REF!</v>
      </c>
      <c r="S261" s="287"/>
    </row>
    <row r="262" spans="2:19" ht="27.6" x14ac:dyDescent="0.3">
      <c r="B262" s="276"/>
      <c r="C262" s="277"/>
      <c r="D262" s="278">
        <v>13</v>
      </c>
      <c r="E262" s="254" t="s">
        <v>840</v>
      </c>
      <c r="F262" s="280"/>
      <c r="G262" s="326"/>
      <c r="H262" s="326"/>
      <c r="I262" s="281"/>
      <c r="J262" s="34" t="s">
        <v>782</v>
      </c>
      <c r="K262" s="34" t="e">
        <f>_xlfn.XLOOKUP("*"&amp;(LEFT(J262,(FIND("-",J262,1)-2)))&amp;"*",#REF!,#REF!, ,2)</f>
        <v>#REF!</v>
      </c>
      <c r="L262" s="34">
        <v>1</v>
      </c>
      <c r="M262" s="34">
        <v>2</v>
      </c>
      <c r="N262" s="276" t="e">
        <f>VLOOKUP(K262,'VA,NVA, MTM Code'!B:C,2,0)</f>
        <v>#REF!</v>
      </c>
      <c r="O262" s="283" t="e">
        <f t="shared" ref="O262:O265" si="101">L262*M262*N262</f>
        <v>#REF!</v>
      </c>
      <c r="P262" s="284" t="e">
        <f t="shared" ref="P262:P265" si="102">O262*0.036</f>
        <v>#REF!</v>
      </c>
      <c r="Q262" s="285" t="e">
        <f>_xlfn.XLOOKUP("*"&amp;(LEFT(J262,(FIND("-",J262,1)-2)))&amp;"*",#REF!,#REF!, ,2)</f>
        <v>#REF!</v>
      </c>
      <c r="R262" s="286" t="e" cm="1">
        <f t="array" ref="R262">_xlfn.XLOOKUP(Q262,'VA,NVA, MTM Code'!F:F,'VA,NVA, MTM Code'!G:H,0)</f>
        <v>#REF!</v>
      </c>
      <c r="S262" s="287"/>
    </row>
    <row r="263" spans="2:19" ht="27.6" x14ac:dyDescent="0.3">
      <c r="B263" s="276"/>
      <c r="C263" s="277"/>
      <c r="D263" s="278">
        <v>13</v>
      </c>
      <c r="E263" s="254" t="s">
        <v>840</v>
      </c>
      <c r="F263" s="280"/>
      <c r="G263" s="326"/>
      <c r="H263" s="326"/>
      <c r="I263" s="281"/>
      <c r="J263" s="34" t="s">
        <v>809</v>
      </c>
      <c r="K263" s="34" t="e">
        <f>_xlfn.XLOOKUP("*"&amp;(LEFT(J263,(FIND("-",J263,1)-2)))&amp;"*",#REF!,#REF!, ,2)</f>
        <v>#REF!</v>
      </c>
      <c r="L263" s="34">
        <v>2</v>
      </c>
      <c r="M263" s="34">
        <v>1</v>
      </c>
      <c r="N263" s="276" t="e">
        <f>VLOOKUP(K263,'VA,NVA, MTM Code'!B:C,2,0)</f>
        <v>#REF!</v>
      </c>
      <c r="O263" s="283" t="e">
        <f t="shared" si="101"/>
        <v>#REF!</v>
      </c>
      <c r="P263" s="284" t="e">
        <f t="shared" si="102"/>
        <v>#REF!</v>
      </c>
      <c r="Q263" s="285" t="e">
        <f>_xlfn.XLOOKUP("*"&amp;(LEFT(J263,(FIND("-",J263,1)-2)))&amp;"*",#REF!,#REF!, ,2)</f>
        <v>#REF!</v>
      </c>
      <c r="R263" s="286" t="e" cm="1">
        <f t="array" ref="R263">_xlfn.XLOOKUP(Q263,'VA,NVA, MTM Code'!F:F,'VA,NVA, MTM Code'!G:H,0)</f>
        <v>#REF!</v>
      </c>
      <c r="S263" s="287"/>
    </row>
    <row r="264" spans="2:19" ht="27.6" x14ac:dyDescent="0.3">
      <c r="B264" s="276"/>
      <c r="C264" s="277"/>
      <c r="D264" s="278">
        <v>13</v>
      </c>
      <c r="E264" s="254" t="s">
        <v>840</v>
      </c>
      <c r="F264" s="280"/>
      <c r="G264" s="326"/>
      <c r="H264" s="326"/>
      <c r="I264" s="281"/>
      <c r="J264" s="34" t="s">
        <v>817</v>
      </c>
      <c r="K264" s="34" t="e">
        <f>_xlfn.XLOOKUP("*"&amp;(LEFT(J264,(FIND("-",J264,1)-2)))&amp;"*",#REF!,#REF!, ,2)</f>
        <v>#REF!</v>
      </c>
      <c r="L264" s="34">
        <v>1</v>
      </c>
      <c r="M264" s="34">
        <v>3</v>
      </c>
      <c r="N264" s="276" t="e">
        <f>VLOOKUP(K264,'VA,NVA, MTM Code'!B:C,2,0)</f>
        <v>#REF!</v>
      </c>
      <c r="O264" s="283" t="e">
        <f t="shared" si="101"/>
        <v>#REF!</v>
      </c>
      <c r="P264" s="284" t="e">
        <f t="shared" si="102"/>
        <v>#REF!</v>
      </c>
      <c r="Q264" s="285" t="e">
        <f>_xlfn.XLOOKUP("*"&amp;(LEFT(J264,(FIND("-",J264,1)-2)))&amp;"*",#REF!,#REF!, ,2)</f>
        <v>#REF!</v>
      </c>
      <c r="R264" s="286" t="e" cm="1">
        <f t="array" ref="R264">_xlfn.XLOOKUP(Q264,'VA,NVA, MTM Code'!F:F,'VA,NVA, MTM Code'!G:H,0)</f>
        <v>#REF!</v>
      </c>
      <c r="S264" s="287"/>
    </row>
    <row r="265" spans="2:19" ht="27.6" x14ac:dyDescent="0.3">
      <c r="B265" s="276"/>
      <c r="C265" s="277"/>
      <c r="D265" s="278">
        <v>13</v>
      </c>
      <c r="E265" s="254" t="s">
        <v>840</v>
      </c>
      <c r="F265" s="280"/>
      <c r="G265" s="326"/>
      <c r="H265" s="326"/>
      <c r="I265" s="281"/>
      <c r="J265" s="34" t="s">
        <v>782</v>
      </c>
      <c r="K265" s="34" t="e">
        <f>_xlfn.XLOOKUP("*"&amp;(LEFT(J265,(FIND("-",J265,1)-2)))&amp;"*",#REF!,#REF!, ,2)</f>
        <v>#REF!</v>
      </c>
      <c r="L265" s="34">
        <v>1</v>
      </c>
      <c r="M265" s="34">
        <v>2</v>
      </c>
      <c r="N265" s="276" t="e">
        <f>VLOOKUP(K265,'VA,NVA, MTM Code'!B:C,2,0)</f>
        <v>#REF!</v>
      </c>
      <c r="O265" s="283" t="e">
        <f t="shared" si="101"/>
        <v>#REF!</v>
      </c>
      <c r="P265" s="284" t="e">
        <f t="shared" si="102"/>
        <v>#REF!</v>
      </c>
      <c r="Q265" s="285" t="e">
        <f>_xlfn.XLOOKUP("*"&amp;(LEFT(J265,(FIND("-",J265,1)-2)))&amp;"*",#REF!,#REF!, ,2)</f>
        <v>#REF!</v>
      </c>
      <c r="R265" s="286" t="e" cm="1">
        <f t="array" ref="R265">_xlfn.XLOOKUP(Q265,'VA,NVA, MTM Code'!F:F,'VA,NVA, MTM Code'!G:H,0)</f>
        <v>#REF!</v>
      </c>
      <c r="S265" s="287"/>
    </row>
    <row r="266" spans="2:19" ht="60.6" customHeight="1" x14ac:dyDescent="0.3">
      <c r="B266" s="276"/>
      <c r="C266" s="277"/>
      <c r="D266" s="278">
        <v>14</v>
      </c>
      <c r="E266" s="254" t="s">
        <v>841</v>
      </c>
      <c r="F266" s="280" t="s">
        <v>839</v>
      </c>
      <c r="G266" s="326">
        <v>3.1712962962962958E-3</v>
      </c>
      <c r="H266" s="326">
        <v>4.4675925925925933E-3</v>
      </c>
      <c r="I266" s="281">
        <f t="shared" si="0"/>
        <v>1.2962962962962976E-3</v>
      </c>
      <c r="J266" s="34" t="s">
        <v>678</v>
      </c>
      <c r="K266" s="34" t="s">
        <v>526</v>
      </c>
      <c r="L266" s="34">
        <v>1</v>
      </c>
      <c r="M266" s="34">
        <v>1</v>
      </c>
      <c r="N266" s="276">
        <f>VLOOKUP(K266,'VA,NVA, MTM Code'!B:C,2,0)</f>
        <v>270</v>
      </c>
      <c r="O266" s="283">
        <f t="shared" ref="O266" si="103">L266*M266*N266</f>
        <v>270</v>
      </c>
      <c r="P266" s="284">
        <f t="shared" ref="P266" si="104">O266*0.036</f>
        <v>9.7199999999999989</v>
      </c>
      <c r="Q266" s="285">
        <v>31</v>
      </c>
      <c r="R266" s="286" t="str" cm="1">
        <f t="array" ref="R266:S266">_xlfn.XLOOKUP(Q266,'VA,NVA, MTM Code'!F:F,'VA,NVA, MTM Code'!G:H,0)</f>
        <v>SVA</v>
      </c>
      <c r="S266" s="287" t="str">
        <v>PUTTING TOGETHER PARTS FOR ASSEMBLY</v>
      </c>
    </row>
    <row r="267" spans="2:19" ht="41.4" x14ac:dyDescent="0.3">
      <c r="B267" s="276"/>
      <c r="C267" s="277"/>
      <c r="D267" s="278">
        <v>14</v>
      </c>
      <c r="E267" s="254" t="s">
        <v>841</v>
      </c>
      <c r="F267" s="280"/>
      <c r="G267" s="326"/>
      <c r="H267" s="326"/>
      <c r="I267" s="281"/>
      <c r="J267" s="34" t="s">
        <v>856</v>
      </c>
      <c r="K267" s="34" t="e">
        <f>_xlfn.XLOOKUP("*"&amp;(LEFT(J267,(FIND("-",J267,1)-2)))&amp;"*",#REF!,#REF!, ,2)</f>
        <v>#REF!</v>
      </c>
      <c r="L267" s="34">
        <v>1</v>
      </c>
      <c r="M267" s="34">
        <v>4</v>
      </c>
      <c r="N267" s="276" t="e">
        <f>VLOOKUP(K267,'VA,NVA, MTM Code'!B:C,2,0)</f>
        <v>#REF!</v>
      </c>
      <c r="O267" s="283" t="e">
        <f t="shared" ref="O267:O283" si="105">L267*M267*N267</f>
        <v>#REF!</v>
      </c>
      <c r="P267" s="284" t="e">
        <f t="shared" ref="P267:P283" si="106">O267*0.036</f>
        <v>#REF!</v>
      </c>
      <c r="Q267" s="285" t="e">
        <f>_xlfn.XLOOKUP("*"&amp;(LEFT(J267,(FIND("-",J267,1)-2)))&amp;"*",#REF!,#REF!, ,2)</f>
        <v>#REF!</v>
      </c>
      <c r="R267" s="286" t="e" cm="1">
        <f t="array" ref="R267">_xlfn.XLOOKUP(Q267,'VA,NVA, MTM Code'!F:F,'VA,NVA, MTM Code'!G:H,0)</f>
        <v>#REF!</v>
      </c>
      <c r="S267" s="287"/>
    </row>
    <row r="268" spans="2:19" ht="41.4" x14ac:dyDescent="0.3">
      <c r="B268" s="276"/>
      <c r="C268" s="277"/>
      <c r="D268" s="278">
        <v>14</v>
      </c>
      <c r="E268" s="254" t="s">
        <v>841</v>
      </c>
      <c r="F268" s="280"/>
      <c r="G268" s="326"/>
      <c r="H268" s="326"/>
      <c r="I268" s="281"/>
      <c r="J268" s="34" t="s">
        <v>793</v>
      </c>
      <c r="K268" s="34" t="s">
        <v>53</v>
      </c>
      <c r="L268" s="34">
        <v>1</v>
      </c>
      <c r="M268" s="34">
        <v>1</v>
      </c>
      <c r="N268" s="276">
        <f>VLOOKUP(K268,'VA,NVA, MTM Code'!B:C,2,0)</f>
        <v>120</v>
      </c>
      <c r="O268" s="283">
        <f t="shared" si="105"/>
        <v>120</v>
      </c>
      <c r="P268" s="284">
        <f t="shared" si="106"/>
        <v>4.3199999999999994</v>
      </c>
      <c r="Q268" s="285" t="e">
        <f>_xlfn.XLOOKUP("*"&amp;(LEFT(J268,(FIND("-",J268,1)-2)))&amp;"*",#REF!,#REF!, ,2)</f>
        <v>#REF!</v>
      </c>
      <c r="R268" s="286" t="e" cm="1">
        <f t="array" ref="R268">_xlfn.XLOOKUP(Q268,'VA,NVA, MTM Code'!F:F,'VA,NVA, MTM Code'!G:H,0)</f>
        <v>#REF!</v>
      </c>
      <c r="S268" s="287"/>
    </row>
    <row r="269" spans="2:19" ht="41.4" x14ac:dyDescent="0.3">
      <c r="B269" s="276"/>
      <c r="C269" s="277"/>
      <c r="D269" s="278">
        <v>14</v>
      </c>
      <c r="E269" s="254" t="s">
        <v>841</v>
      </c>
      <c r="F269" s="280"/>
      <c r="G269" s="326"/>
      <c r="H269" s="326"/>
      <c r="I269" s="281"/>
      <c r="J269" s="34" t="s">
        <v>799</v>
      </c>
      <c r="K269" s="34" t="e">
        <f>_xlfn.XLOOKUP("*"&amp;(LEFT(J269,(FIND("-",J269,1)-2)))&amp;"*",#REF!,#REF!, ,2)</f>
        <v>#REF!</v>
      </c>
      <c r="L269" s="34">
        <v>1</v>
      </c>
      <c r="M269" s="34">
        <v>1</v>
      </c>
      <c r="N269" s="276" t="e">
        <f>VLOOKUP(K269,'VA,NVA, MTM Code'!B:C,2,0)</f>
        <v>#REF!</v>
      </c>
      <c r="O269" s="283" t="e">
        <f t="shared" si="105"/>
        <v>#REF!</v>
      </c>
      <c r="P269" s="284" t="e">
        <f t="shared" si="106"/>
        <v>#REF!</v>
      </c>
      <c r="Q269" s="285" t="e">
        <f>_xlfn.XLOOKUP("*"&amp;(LEFT(J269,(FIND("-",J269,1)-2)))&amp;"*",#REF!,#REF!, ,2)</f>
        <v>#REF!</v>
      </c>
      <c r="R269" s="286" t="e" cm="1">
        <f t="array" ref="R269">_xlfn.XLOOKUP(Q269,'VA,NVA, MTM Code'!F:F,'VA,NVA, MTM Code'!G:H,0)</f>
        <v>#REF!</v>
      </c>
      <c r="S269" s="287"/>
    </row>
    <row r="270" spans="2:19" ht="41.4" x14ac:dyDescent="0.3">
      <c r="B270" s="276"/>
      <c r="C270" s="277"/>
      <c r="D270" s="278">
        <v>14</v>
      </c>
      <c r="E270" s="254" t="s">
        <v>841</v>
      </c>
      <c r="F270" s="280"/>
      <c r="G270" s="326"/>
      <c r="H270" s="326"/>
      <c r="I270" s="281"/>
      <c r="J270" s="34" t="s">
        <v>798</v>
      </c>
      <c r="K270" s="34" t="e">
        <f>_xlfn.XLOOKUP("*"&amp;(LEFT(J270,(FIND("-",J270,1)-2)))&amp;"*",#REF!,#REF!, ,2)</f>
        <v>#REF!</v>
      </c>
      <c r="L270" s="34">
        <v>1</v>
      </c>
      <c r="M270" s="34">
        <v>1</v>
      </c>
      <c r="N270" s="276" t="e">
        <f>VLOOKUP(K270,'VA,NVA, MTM Code'!B:C,2,0)</f>
        <v>#REF!</v>
      </c>
      <c r="O270" s="283" t="e">
        <f t="shared" si="105"/>
        <v>#REF!</v>
      </c>
      <c r="P270" s="284" t="e">
        <f t="shared" si="106"/>
        <v>#REF!</v>
      </c>
      <c r="Q270" s="285" t="e">
        <f>_xlfn.XLOOKUP("*"&amp;(LEFT(J270,(FIND("-",J270,1)-2)))&amp;"*",#REF!,#REF!, ,2)</f>
        <v>#REF!</v>
      </c>
      <c r="R270" s="286" t="e" cm="1">
        <f t="array" ref="R270">_xlfn.XLOOKUP(Q270,'VA,NVA, MTM Code'!F:F,'VA,NVA, MTM Code'!G:H,0)</f>
        <v>#REF!</v>
      </c>
      <c r="S270" s="287"/>
    </row>
    <row r="271" spans="2:19" ht="41.4" x14ac:dyDescent="0.3">
      <c r="B271" s="276"/>
      <c r="C271" s="277"/>
      <c r="D271" s="278">
        <v>14</v>
      </c>
      <c r="E271" s="254" t="s">
        <v>841</v>
      </c>
      <c r="F271" s="280"/>
      <c r="G271" s="326"/>
      <c r="H271" s="326"/>
      <c r="I271" s="281"/>
      <c r="J271" s="34" t="s">
        <v>821</v>
      </c>
      <c r="K271" s="34" t="e">
        <f>_xlfn.XLOOKUP("*"&amp;(LEFT(J271,(FIND("-",J271,1)-2)))&amp;"*",#REF!,#REF!, ,2)</f>
        <v>#REF!</v>
      </c>
      <c r="L271" s="34">
        <v>1</v>
      </c>
      <c r="M271" s="34">
        <v>1</v>
      </c>
      <c r="N271" s="276" t="e">
        <f>VLOOKUP(K271,'VA,NVA, MTM Code'!B:C,2,0)</f>
        <v>#REF!</v>
      </c>
      <c r="O271" s="283" t="e">
        <f t="shared" si="105"/>
        <v>#REF!</v>
      </c>
      <c r="P271" s="284" t="e">
        <f t="shared" si="106"/>
        <v>#REF!</v>
      </c>
      <c r="Q271" s="285" t="e">
        <f>_xlfn.XLOOKUP("*"&amp;(LEFT(J271,(FIND("-",J271,1)-2)))&amp;"*",#REF!,#REF!, ,2)</f>
        <v>#REF!</v>
      </c>
      <c r="R271" s="286" t="e" cm="1">
        <f t="array" ref="R271">_xlfn.XLOOKUP(Q271,'VA,NVA, MTM Code'!F:F,'VA,NVA, MTM Code'!G:H,0)</f>
        <v>#REF!</v>
      </c>
      <c r="S271" s="287"/>
    </row>
    <row r="272" spans="2:19" ht="41.4" x14ac:dyDescent="0.3">
      <c r="B272" s="276"/>
      <c r="C272" s="277"/>
      <c r="D272" s="278">
        <v>14</v>
      </c>
      <c r="E272" s="254" t="s">
        <v>841</v>
      </c>
      <c r="F272" s="280"/>
      <c r="G272" s="326"/>
      <c r="H272" s="326"/>
      <c r="I272" s="281"/>
      <c r="J272" s="34" t="s">
        <v>811</v>
      </c>
      <c r="K272" s="34" t="e">
        <f>_xlfn.XLOOKUP("*"&amp;(LEFT(J272,(FIND("-",J272,1)-2)))&amp;"*",#REF!,#REF!, ,2)</f>
        <v>#REF!</v>
      </c>
      <c r="L272" s="34">
        <v>1</v>
      </c>
      <c r="M272" s="34">
        <v>3</v>
      </c>
      <c r="N272" s="276" t="e">
        <f>VLOOKUP(K272,'VA,NVA, MTM Code'!B:C,2,0)</f>
        <v>#REF!</v>
      </c>
      <c r="O272" s="283" t="e">
        <f t="shared" si="105"/>
        <v>#REF!</v>
      </c>
      <c r="P272" s="284" t="e">
        <f t="shared" si="106"/>
        <v>#REF!</v>
      </c>
      <c r="Q272" s="285" t="e">
        <f>_xlfn.XLOOKUP("*"&amp;(LEFT(J272,(FIND("-",J272,1)-2)))&amp;"*",#REF!,#REF!, ,2)</f>
        <v>#REF!</v>
      </c>
      <c r="R272" s="286" t="e" cm="1">
        <f t="array" ref="R272">_xlfn.XLOOKUP(Q272,'VA,NVA, MTM Code'!F:F,'VA,NVA, MTM Code'!G:H,0)</f>
        <v>#REF!</v>
      </c>
      <c r="S272" s="287"/>
    </row>
    <row r="273" spans="2:19" ht="41.4" x14ac:dyDescent="0.3">
      <c r="B273" s="276"/>
      <c r="C273" s="277"/>
      <c r="D273" s="278">
        <v>14</v>
      </c>
      <c r="E273" s="254" t="s">
        <v>841</v>
      </c>
      <c r="F273" s="280"/>
      <c r="G273" s="326"/>
      <c r="H273" s="326"/>
      <c r="I273" s="281"/>
      <c r="J273" s="34" t="s">
        <v>815</v>
      </c>
      <c r="K273" s="34" t="e">
        <f>_xlfn.XLOOKUP("*"&amp;(LEFT(J273,(FIND("-",J273,1)-2)))&amp;"*",#REF!,#REF!, ,2)</f>
        <v>#REF!</v>
      </c>
      <c r="L273" s="34">
        <v>1</v>
      </c>
      <c r="M273" s="34">
        <v>1</v>
      </c>
      <c r="N273" s="276" t="e">
        <f>VLOOKUP(K273,'VA,NVA, MTM Code'!B:C,2,0)</f>
        <v>#REF!</v>
      </c>
      <c r="O273" s="283" t="e">
        <f t="shared" si="105"/>
        <v>#REF!</v>
      </c>
      <c r="P273" s="284" t="e">
        <f t="shared" si="106"/>
        <v>#REF!</v>
      </c>
      <c r="Q273" s="285" t="e">
        <f>_xlfn.XLOOKUP("*"&amp;(LEFT(J273,(FIND("-",J273,1)-2)))&amp;"*",#REF!,#REF!, ,2)</f>
        <v>#REF!</v>
      </c>
      <c r="R273" s="286" t="e" cm="1">
        <f t="array" ref="R273">_xlfn.XLOOKUP(Q273,'VA,NVA, MTM Code'!F:F,'VA,NVA, MTM Code'!G:H,0)</f>
        <v>#REF!</v>
      </c>
      <c r="S273" s="287"/>
    </row>
    <row r="274" spans="2:19" ht="41.4" x14ac:dyDescent="0.3">
      <c r="B274" s="276"/>
      <c r="C274" s="277"/>
      <c r="D274" s="278">
        <v>14</v>
      </c>
      <c r="E274" s="254" t="s">
        <v>841</v>
      </c>
      <c r="F274" s="280"/>
      <c r="G274" s="326"/>
      <c r="H274" s="326"/>
      <c r="I274" s="281"/>
      <c r="J274" s="34" t="s">
        <v>794</v>
      </c>
      <c r="K274" s="34" t="e">
        <f>_xlfn.XLOOKUP("*"&amp;(LEFT(J274,(FIND("-",J274,1)-2)))&amp;"*",#REF!,#REF!, ,2)</f>
        <v>#REF!</v>
      </c>
      <c r="L274" s="34">
        <v>1</v>
      </c>
      <c r="M274" s="34">
        <v>1</v>
      </c>
      <c r="N274" s="276" t="e">
        <f>VLOOKUP(K274,'VA,NVA, MTM Code'!B:C,2,0)</f>
        <v>#REF!</v>
      </c>
      <c r="O274" s="283" t="e">
        <f t="shared" si="105"/>
        <v>#REF!</v>
      </c>
      <c r="P274" s="284" t="e">
        <f t="shared" si="106"/>
        <v>#REF!</v>
      </c>
      <c r="Q274" s="285" t="e">
        <f>_xlfn.XLOOKUP("*"&amp;(LEFT(J274,(FIND("-",J274,1)-2)))&amp;"*",#REF!,#REF!, ,2)</f>
        <v>#REF!</v>
      </c>
      <c r="R274" s="286" t="e" cm="1">
        <f t="array" ref="R274">_xlfn.XLOOKUP(Q274,'VA,NVA, MTM Code'!F:F,'VA,NVA, MTM Code'!G:H,0)</f>
        <v>#REF!</v>
      </c>
      <c r="S274" s="287"/>
    </row>
    <row r="275" spans="2:19" ht="41.4" x14ac:dyDescent="0.3">
      <c r="B275" s="276"/>
      <c r="C275" s="277"/>
      <c r="D275" s="278">
        <v>14</v>
      </c>
      <c r="E275" s="254" t="s">
        <v>841</v>
      </c>
      <c r="F275" s="280"/>
      <c r="G275" s="326"/>
      <c r="H275" s="326"/>
      <c r="I275" s="281"/>
      <c r="J275" s="34" t="s">
        <v>820</v>
      </c>
      <c r="K275" s="34" t="e">
        <f>_xlfn.XLOOKUP("*"&amp;(LEFT(J275,(FIND("-",J275,1)-2)))&amp;"*",#REF!,#REF!, ,2)</f>
        <v>#REF!</v>
      </c>
      <c r="L275" s="34">
        <v>1</v>
      </c>
      <c r="M275" s="34">
        <v>1</v>
      </c>
      <c r="N275" s="276" t="e">
        <f>VLOOKUP(K275,'VA,NVA, MTM Code'!B:C,2,0)</f>
        <v>#REF!</v>
      </c>
      <c r="O275" s="283" t="e">
        <f t="shared" si="105"/>
        <v>#REF!</v>
      </c>
      <c r="P275" s="284" t="e">
        <f t="shared" si="106"/>
        <v>#REF!</v>
      </c>
      <c r="Q275" s="285" t="e">
        <f>_xlfn.XLOOKUP("*"&amp;(LEFT(J275,(FIND("-",J275,1)-2)))&amp;"*",#REF!,#REF!, ,2)</f>
        <v>#REF!</v>
      </c>
      <c r="R275" s="286" t="e" cm="1">
        <f t="array" ref="R275">_xlfn.XLOOKUP(Q275,'VA,NVA, MTM Code'!F:F,'VA,NVA, MTM Code'!G:H,0)</f>
        <v>#REF!</v>
      </c>
      <c r="S275" s="287"/>
    </row>
    <row r="276" spans="2:19" ht="41.4" x14ac:dyDescent="0.3">
      <c r="B276" s="276"/>
      <c r="C276" s="277"/>
      <c r="D276" s="278">
        <v>14</v>
      </c>
      <c r="E276" s="254" t="s">
        <v>841</v>
      </c>
      <c r="F276" s="280"/>
      <c r="G276" s="326"/>
      <c r="H276" s="326"/>
      <c r="I276" s="281"/>
      <c r="J276" s="34" t="s">
        <v>810</v>
      </c>
      <c r="K276" s="34" t="e">
        <f>_xlfn.XLOOKUP("*"&amp;(LEFT(J276,(FIND("-",J276,1)-2)))&amp;"*",#REF!,#REF!, ,2)</f>
        <v>#REF!</v>
      </c>
      <c r="L276" s="34">
        <v>1</v>
      </c>
      <c r="M276" s="34">
        <v>5</v>
      </c>
      <c r="N276" s="276" t="e">
        <f>VLOOKUP(K276,'VA,NVA, MTM Code'!B:C,2,0)</f>
        <v>#REF!</v>
      </c>
      <c r="O276" s="283" t="e">
        <f t="shared" si="105"/>
        <v>#REF!</v>
      </c>
      <c r="P276" s="284" t="e">
        <f t="shared" si="106"/>
        <v>#REF!</v>
      </c>
      <c r="Q276" s="285" t="e">
        <f>_xlfn.XLOOKUP("*"&amp;(LEFT(J276,(FIND("-",J276,1)-2)))&amp;"*",#REF!,#REF!, ,2)</f>
        <v>#REF!</v>
      </c>
      <c r="R276" s="286" t="e" cm="1">
        <f t="array" ref="R276">_xlfn.XLOOKUP(Q276,'VA,NVA, MTM Code'!F:F,'VA,NVA, MTM Code'!G:H,0)</f>
        <v>#REF!</v>
      </c>
      <c r="S276" s="287"/>
    </row>
    <row r="277" spans="2:19" ht="41.4" x14ac:dyDescent="0.3">
      <c r="B277" s="276"/>
      <c r="C277" s="277"/>
      <c r="D277" s="278">
        <v>14</v>
      </c>
      <c r="E277" s="254" t="s">
        <v>841</v>
      </c>
      <c r="F277" s="280"/>
      <c r="G277" s="326"/>
      <c r="H277" s="326"/>
      <c r="I277" s="281"/>
      <c r="J277" s="34" t="s">
        <v>885</v>
      </c>
      <c r="K277" s="34" t="e">
        <f>_xlfn.XLOOKUP("*"&amp;(LEFT(J277,(FIND("-",J277,1)-2)))&amp;"*",#REF!,#REF!, ,2)</f>
        <v>#REF!</v>
      </c>
      <c r="L277" s="34">
        <v>1</v>
      </c>
      <c r="M277" s="34">
        <v>1</v>
      </c>
      <c r="N277" s="276" t="e">
        <f>VLOOKUP(K277,'VA,NVA, MTM Code'!B:C,2,0)</f>
        <v>#REF!</v>
      </c>
      <c r="O277" s="283" t="e">
        <f t="shared" ref="O277" si="107">L277*M277*N277</f>
        <v>#REF!</v>
      </c>
      <c r="P277" s="284" t="e">
        <f t="shared" ref="P277" si="108">O277*0.036</f>
        <v>#REF!</v>
      </c>
      <c r="Q277" s="285" t="e">
        <f>_xlfn.XLOOKUP("*"&amp;(LEFT(J277,(FIND("-",J277,1)-2)))&amp;"*",#REF!,#REF!, ,2)</f>
        <v>#REF!</v>
      </c>
      <c r="R277" s="286" t="e" cm="1">
        <f t="array" ref="R277">_xlfn.XLOOKUP(Q277,'VA,NVA, MTM Code'!F:F,'VA,NVA, MTM Code'!G:H,0)</f>
        <v>#REF!</v>
      </c>
      <c r="S277" s="287"/>
    </row>
    <row r="278" spans="2:19" ht="41.4" x14ac:dyDescent="0.3">
      <c r="B278" s="276"/>
      <c r="C278" s="277"/>
      <c r="D278" s="278">
        <v>14</v>
      </c>
      <c r="E278" s="254" t="s">
        <v>841</v>
      </c>
      <c r="F278" s="280"/>
      <c r="G278" s="326"/>
      <c r="H278" s="326"/>
      <c r="I278" s="281"/>
      <c r="J278" s="34" t="s">
        <v>818</v>
      </c>
      <c r="K278" s="34" t="e">
        <f>_xlfn.XLOOKUP("*"&amp;(LEFT(J278,(FIND("-",J278,1)-2)))&amp;"*",#REF!,#REF!, ,2)</f>
        <v>#REF!</v>
      </c>
      <c r="L278" s="34">
        <v>1</v>
      </c>
      <c r="M278" s="34">
        <v>2</v>
      </c>
      <c r="N278" s="276" t="e">
        <f>VLOOKUP(K278,'VA,NVA, MTM Code'!B:C,2,0)</f>
        <v>#REF!</v>
      </c>
      <c r="O278" s="283" t="e">
        <f t="shared" ref="O278:O282" si="109">L278*M278*N278</f>
        <v>#REF!</v>
      </c>
      <c r="P278" s="284" t="e">
        <f t="shared" ref="P278:P282" si="110">O278*0.036</f>
        <v>#REF!</v>
      </c>
      <c r="Q278" s="285">
        <v>31</v>
      </c>
      <c r="R278" s="286" t="str" cm="1">
        <f t="array" ref="R278:S278">_xlfn.XLOOKUP(Q278,'VA,NVA, MTM Code'!F:F,'VA,NVA, MTM Code'!G:H,0)</f>
        <v>SVA</v>
      </c>
      <c r="S278" s="287" t="str">
        <v>PUTTING TOGETHER PARTS FOR ASSEMBLY</v>
      </c>
    </row>
    <row r="279" spans="2:19" ht="41.4" x14ac:dyDescent="0.3">
      <c r="B279" s="276"/>
      <c r="C279" s="277"/>
      <c r="D279" s="278">
        <v>14</v>
      </c>
      <c r="E279" s="254" t="s">
        <v>841</v>
      </c>
      <c r="F279" s="280"/>
      <c r="G279" s="326"/>
      <c r="H279" s="326"/>
      <c r="I279" s="281"/>
      <c r="J279" s="34" t="s">
        <v>781</v>
      </c>
      <c r="K279" s="34" t="e">
        <f>_xlfn.XLOOKUP("*"&amp;(LEFT(J279,(FIND("-",J279,1)-2)))&amp;"*",#REF!,#REF!, ,2)</f>
        <v>#REF!</v>
      </c>
      <c r="L279" s="34">
        <v>1</v>
      </c>
      <c r="M279" s="34">
        <v>2</v>
      </c>
      <c r="N279" s="276" t="e">
        <f>VLOOKUP(K279,'VA,NVA, MTM Code'!B:C,2,0)</f>
        <v>#REF!</v>
      </c>
      <c r="O279" s="283" t="e">
        <f t="shared" si="109"/>
        <v>#REF!</v>
      </c>
      <c r="P279" s="284" t="e">
        <f t="shared" si="110"/>
        <v>#REF!</v>
      </c>
      <c r="Q279" s="285" t="e">
        <f>_xlfn.XLOOKUP("*"&amp;(LEFT(J279,(FIND("-",J279,1)-2)))&amp;"*",#REF!,#REF!, ,2)</f>
        <v>#REF!</v>
      </c>
      <c r="R279" s="286" t="e" cm="1">
        <f t="array" ref="R279">_xlfn.XLOOKUP(Q279,'VA,NVA, MTM Code'!F:F,'VA,NVA, MTM Code'!G:H,0)</f>
        <v>#REF!</v>
      </c>
      <c r="S279" s="287"/>
    </row>
    <row r="280" spans="2:19" ht="41.4" x14ac:dyDescent="0.3">
      <c r="B280" s="276"/>
      <c r="C280" s="277"/>
      <c r="D280" s="278">
        <v>14</v>
      </c>
      <c r="E280" s="254" t="s">
        <v>841</v>
      </c>
      <c r="F280" s="280"/>
      <c r="G280" s="326"/>
      <c r="H280" s="326"/>
      <c r="I280" s="281"/>
      <c r="J280" s="34" t="s">
        <v>804</v>
      </c>
      <c r="K280" s="34" t="e">
        <f>_xlfn.XLOOKUP("*"&amp;(LEFT(J280,(FIND("-",J280,1)-2)))&amp;"*",#REF!,#REF!, ,2)</f>
        <v>#REF!</v>
      </c>
      <c r="L280" s="34">
        <v>1</v>
      </c>
      <c r="M280" s="34">
        <v>1</v>
      </c>
      <c r="N280" s="276" t="e">
        <f>VLOOKUP(K280,'VA,NVA, MTM Code'!B:C,2,0)</f>
        <v>#REF!</v>
      </c>
      <c r="O280" s="283" t="e">
        <f t="shared" si="109"/>
        <v>#REF!</v>
      </c>
      <c r="P280" s="284" t="e">
        <f t="shared" si="110"/>
        <v>#REF!</v>
      </c>
      <c r="Q280" s="285" t="e">
        <f>_xlfn.XLOOKUP("*"&amp;(LEFT(J280,(FIND("-",J280,1)-2)))&amp;"*",#REF!,#REF!, ,2)</f>
        <v>#REF!</v>
      </c>
      <c r="R280" s="286" t="e" cm="1">
        <f t="array" ref="R280">_xlfn.XLOOKUP(Q280,'VA,NVA, MTM Code'!F:F,'VA,NVA, MTM Code'!G:H,0)</f>
        <v>#REF!</v>
      </c>
      <c r="S280" s="287"/>
    </row>
    <row r="281" spans="2:19" ht="41.4" x14ac:dyDescent="0.3">
      <c r="B281" s="276"/>
      <c r="C281" s="277"/>
      <c r="D281" s="278">
        <v>14</v>
      </c>
      <c r="E281" s="254" t="s">
        <v>841</v>
      </c>
      <c r="F281" s="280"/>
      <c r="G281" s="326"/>
      <c r="H281" s="326"/>
      <c r="I281" s="281"/>
      <c r="J281" s="34" t="s">
        <v>786</v>
      </c>
      <c r="K281" s="34" t="e">
        <f>_xlfn.XLOOKUP("*"&amp;(LEFT(J281,(FIND("-",J281,1)-2)))&amp;"*",#REF!,#REF!, ,2)</f>
        <v>#REF!</v>
      </c>
      <c r="L281" s="34">
        <v>1</v>
      </c>
      <c r="M281" s="34">
        <v>1</v>
      </c>
      <c r="N281" s="276" t="e">
        <f>VLOOKUP(K281,'VA,NVA, MTM Code'!B:C,2,0)</f>
        <v>#REF!</v>
      </c>
      <c r="O281" s="283" t="e">
        <f t="shared" si="109"/>
        <v>#REF!</v>
      </c>
      <c r="P281" s="284" t="e">
        <f t="shared" si="110"/>
        <v>#REF!</v>
      </c>
      <c r="Q281" s="285" t="e">
        <f>_xlfn.XLOOKUP("*"&amp;(LEFT(J281,(FIND("-",J281,1)-2)))&amp;"*",#REF!,#REF!, ,2)</f>
        <v>#REF!</v>
      </c>
      <c r="R281" s="286" t="e" cm="1">
        <f t="array" ref="R281">_xlfn.XLOOKUP(Q281,'VA,NVA, MTM Code'!F:F,'VA,NVA, MTM Code'!G:H,0)</f>
        <v>#REF!</v>
      </c>
      <c r="S281" s="287"/>
    </row>
    <row r="282" spans="2:19" ht="41.4" x14ac:dyDescent="0.3">
      <c r="B282" s="276"/>
      <c r="C282" s="277"/>
      <c r="D282" s="278">
        <v>14</v>
      </c>
      <c r="E282" s="254" t="s">
        <v>841</v>
      </c>
      <c r="F282" s="280"/>
      <c r="G282" s="326"/>
      <c r="H282" s="326"/>
      <c r="I282" s="281"/>
      <c r="J282" s="34" t="s">
        <v>886</v>
      </c>
      <c r="K282" s="34" t="s">
        <v>53</v>
      </c>
      <c r="L282" s="34">
        <v>1</v>
      </c>
      <c r="M282" s="34">
        <v>1</v>
      </c>
      <c r="N282" s="276">
        <f>VLOOKUP(K282,'VA,NVA, MTM Code'!B:C,2,0)</f>
        <v>120</v>
      </c>
      <c r="O282" s="283">
        <f t="shared" si="109"/>
        <v>120</v>
      </c>
      <c r="P282" s="284">
        <f t="shared" si="110"/>
        <v>4.3199999999999994</v>
      </c>
      <c r="Q282" s="285" t="e">
        <f>_xlfn.XLOOKUP("*"&amp;(LEFT(J282,(FIND("-",J282,1)-2)))&amp;"*",#REF!,#REF!, ,2)</f>
        <v>#REF!</v>
      </c>
      <c r="R282" s="286" t="e" cm="1">
        <f t="array" ref="R282">_xlfn.XLOOKUP(Q282,'VA,NVA, MTM Code'!F:F,'VA,NVA, MTM Code'!G:H,0)</f>
        <v>#REF!</v>
      </c>
      <c r="S282" s="287"/>
    </row>
    <row r="283" spans="2:19" ht="27.6" x14ac:dyDescent="0.3">
      <c r="B283" s="276"/>
      <c r="C283" s="277"/>
      <c r="D283" s="278">
        <v>15</v>
      </c>
      <c r="E283" s="254" t="s">
        <v>842</v>
      </c>
      <c r="F283" s="280" t="s">
        <v>839</v>
      </c>
      <c r="G283" s="326">
        <v>4.4675925925925933E-3</v>
      </c>
      <c r="H283" s="326">
        <v>7.4652777777777781E-3</v>
      </c>
      <c r="I283" s="281">
        <f t="shared" si="0"/>
        <v>2.9976851851851848E-3</v>
      </c>
      <c r="J283" s="34" t="s">
        <v>852</v>
      </c>
      <c r="K283" s="34" t="e">
        <f>_xlfn.XLOOKUP("*"&amp;(LEFT(J283,(FIND("-",J283,1)-2)))&amp;"*",#REF!,#REF!, ,2)</f>
        <v>#REF!</v>
      </c>
      <c r="L283" s="34">
        <v>1</v>
      </c>
      <c r="M283" s="34">
        <v>1</v>
      </c>
      <c r="N283" s="276" t="e">
        <f>VLOOKUP(K283,'VA,NVA, MTM Code'!B:C,2,0)</f>
        <v>#REF!</v>
      </c>
      <c r="O283" s="283" t="e">
        <f t="shared" si="105"/>
        <v>#REF!</v>
      </c>
      <c r="P283" s="284" t="e">
        <f t="shared" si="106"/>
        <v>#REF!</v>
      </c>
      <c r="Q283" s="285" t="e">
        <f>_xlfn.XLOOKUP("*"&amp;(LEFT(J283,(FIND("-",J283,1)-2)))&amp;"*",#REF!,#REF!, ,2)</f>
        <v>#REF!</v>
      </c>
      <c r="R283" s="286" t="e" cm="1">
        <f t="array" ref="R283">_xlfn.XLOOKUP(Q283,'VA,NVA, MTM Code'!F:F,'VA,NVA, MTM Code'!G:H,0)</f>
        <v>#REF!</v>
      </c>
      <c r="S283" s="287"/>
    </row>
    <row r="284" spans="2:19" ht="27.6" x14ac:dyDescent="0.3">
      <c r="B284" s="276"/>
      <c r="C284" s="277"/>
      <c r="D284" s="278">
        <v>15</v>
      </c>
      <c r="E284" s="254" t="s">
        <v>842</v>
      </c>
      <c r="F284" s="280"/>
      <c r="G284" s="326"/>
      <c r="H284" s="326"/>
      <c r="I284" s="281"/>
      <c r="J284" s="34" t="s">
        <v>853</v>
      </c>
      <c r="K284" s="34" t="e">
        <f>_xlfn.XLOOKUP("*"&amp;(LEFT(J284,(FIND("-",J284,1)-2)))&amp;"*",#REF!,#REF!, ,2)</f>
        <v>#REF!</v>
      </c>
      <c r="L284" s="34">
        <v>1</v>
      </c>
      <c r="M284" s="34">
        <v>14</v>
      </c>
      <c r="N284" s="276" t="e">
        <f>VLOOKUP(K284,'VA,NVA, MTM Code'!B:C,2,0)</f>
        <v>#REF!</v>
      </c>
      <c r="O284" s="283" t="e">
        <f t="shared" ref="O284:O296" si="111">L284*M284*N284</f>
        <v>#REF!</v>
      </c>
      <c r="P284" s="284" t="e">
        <f t="shared" ref="P284:P296" si="112">O284*0.036</f>
        <v>#REF!</v>
      </c>
      <c r="Q284" s="285" t="e">
        <f>_xlfn.XLOOKUP("*"&amp;(LEFT(J284,(FIND("-",J284,1)-2)))&amp;"*",#REF!,#REF!, ,2)</f>
        <v>#REF!</v>
      </c>
      <c r="R284" s="286" t="e" cm="1">
        <f t="array" ref="R284">_xlfn.XLOOKUP(Q284,'VA,NVA, MTM Code'!F:F,'VA,NVA, MTM Code'!G:H,0)</f>
        <v>#REF!</v>
      </c>
      <c r="S284" s="287"/>
    </row>
    <row r="285" spans="2:19" ht="27.6" x14ac:dyDescent="0.3">
      <c r="B285" s="276"/>
      <c r="C285" s="277"/>
      <c r="D285" s="278">
        <v>15</v>
      </c>
      <c r="E285" s="254" t="s">
        <v>842</v>
      </c>
      <c r="F285" s="280"/>
      <c r="G285" s="326"/>
      <c r="H285" s="326"/>
      <c r="I285" s="281"/>
      <c r="J285" s="34" t="s">
        <v>678</v>
      </c>
      <c r="K285" s="34" t="s">
        <v>526</v>
      </c>
      <c r="L285" s="34">
        <v>1</v>
      </c>
      <c r="M285" s="34">
        <v>1</v>
      </c>
      <c r="N285" s="276">
        <f>VLOOKUP(K285,'VA,NVA, MTM Code'!B:C,2,0)</f>
        <v>270</v>
      </c>
      <c r="O285" s="283">
        <f t="shared" si="111"/>
        <v>270</v>
      </c>
      <c r="P285" s="284">
        <f t="shared" si="112"/>
        <v>9.7199999999999989</v>
      </c>
      <c r="Q285" s="285">
        <v>31</v>
      </c>
      <c r="R285" s="286" t="str" cm="1">
        <f t="array" ref="R285:S285">_xlfn.XLOOKUP(Q285,'VA,NVA, MTM Code'!F:F,'VA,NVA, MTM Code'!G:H,0)</f>
        <v>SVA</v>
      </c>
      <c r="S285" s="287" t="str">
        <v>PUTTING TOGETHER PARTS FOR ASSEMBLY</v>
      </c>
    </row>
    <row r="286" spans="2:19" ht="27.6" x14ac:dyDescent="0.3">
      <c r="B286" s="276"/>
      <c r="C286" s="277"/>
      <c r="D286" s="278">
        <v>15</v>
      </c>
      <c r="E286" s="254" t="s">
        <v>842</v>
      </c>
      <c r="F286" s="280"/>
      <c r="G286" s="326"/>
      <c r="H286" s="326"/>
      <c r="I286" s="281"/>
      <c r="J286" s="34" t="s">
        <v>856</v>
      </c>
      <c r="K286" s="34" t="e">
        <f>_xlfn.XLOOKUP("*"&amp;(LEFT(J286,(FIND("-",J286,1)-2)))&amp;"*",#REF!,#REF!, ,2)</f>
        <v>#REF!</v>
      </c>
      <c r="L286" s="34">
        <v>1</v>
      </c>
      <c r="M286" s="34">
        <v>3</v>
      </c>
      <c r="N286" s="276" t="e">
        <f>VLOOKUP(K286,'VA,NVA, MTM Code'!B:C,2,0)</f>
        <v>#REF!</v>
      </c>
      <c r="O286" s="283" t="e">
        <f t="shared" si="111"/>
        <v>#REF!</v>
      </c>
      <c r="P286" s="284" t="e">
        <f t="shared" si="112"/>
        <v>#REF!</v>
      </c>
      <c r="Q286" s="285" t="e">
        <f>_xlfn.XLOOKUP("*"&amp;(LEFT(J286,(FIND("-",J286,1)-2)))&amp;"*",#REF!,#REF!, ,2)</f>
        <v>#REF!</v>
      </c>
      <c r="R286" s="286" t="e" cm="1">
        <f t="array" ref="R286">_xlfn.XLOOKUP(Q286,'VA,NVA, MTM Code'!F:F,'VA,NVA, MTM Code'!G:H,0)</f>
        <v>#REF!</v>
      </c>
      <c r="S286" s="287"/>
    </row>
    <row r="287" spans="2:19" ht="27.6" x14ac:dyDescent="0.3">
      <c r="B287" s="276"/>
      <c r="C287" s="277"/>
      <c r="D287" s="278">
        <v>15</v>
      </c>
      <c r="E287" s="254" t="s">
        <v>842</v>
      </c>
      <c r="F287" s="280"/>
      <c r="G287" s="326"/>
      <c r="H287" s="326"/>
      <c r="I287" s="281"/>
      <c r="J287" s="34" t="s">
        <v>804</v>
      </c>
      <c r="K287" s="34" t="e">
        <f>_xlfn.XLOOKUP("*"&amp;(LEFT(J287,(FIND("-",J287,1)-2)))&amp;"*",#REF!,#REF!, ,2)</f>
        <v>#REF!</v>
      </c>
      <c r="L287" s="34">
        <v>1</v>
      </c>
      <c r="M287" s="34">
        <v>1</v>
      </c>
      <c r="N287" s="276" t="e">
        <f>VLOOKUP(K287,'VA,NVA, MTM Code'!B:C,2,0)</f>
        <v>#REF!</v>
      </c>
      <c r="O287" s="283" t="e">
        <f t="shared" si="111"/>
        <v>#REF!</v>
      </c>
      <c r="P287" s="284" t="e">
        <f t="shared" si="112"/>
        <v>#REF!</v>
      </c>
      <c r="Q287" s="285" t="e">
        <f>_xlfn.XLOOKUP("*"&amp;(LEFT(J287,(FIND("-",J287,1)-2)))&amp;"*",#REF!,#REF!, ,2)</f>
        <v>#REF!</v>
      </c>
      <c r="R287" s="286" t="e" cm="1">
        <f t="array" ref="R287">_xlfn.XLOOKUP(Q287,'VA,NVA, MTM Code'!F:F,'VA,NVA, MTM Code'!G:H,0)</f>
        <v>#REF!</v>
      </c>
      <c r="S287" s="287"/>
    </row>
    <row r="288" spans="2:19" ht="27.6" x14ac:dyDescent="0.3">
      <c r="B288" s="276"/>
      <c r="C288" s="277"/>
      <c r="D288" s="278">
        <v>15</v>
      </c>
      <c r="E288" s="254" t="s">
        <v>842</v>
      </c>
      <c r="F288" s="280"/>
      <c r="G288" s="326"/>
      <c r="H288" s="326"/>
      <c r="I288" s="281"/>
      <c r="J288" s="34" t="s">
        <v>786</v>
      </c>
      <c r="K288" s="34" t="e">
        <f>_xlfn.XLOOKUP("*"&amp;(LEFT(J288,(FIND("-",J288,1)-2)))&amp;"*",#REF!,#REF!, ,2)</f>
        <v>#REF!</v>
      </c>
      <c r="L288" s="34">
        <v>1</v>
      </c>
      <c r="M288" s="34">
        <v>1</v>
      </c>
      <c r="N288" s="276" t="e">
        <f>VLOOKUP(K288,'VA,NVA, MTM Code'!B:C,2,0)</f>
        <v>#REF!</v>
      </c>
      <c r="O288" s="283" t="e">
        <f t="shared" si="111"/>
        <v>#REF!</v>
      </c>
      <c r="P288" s="284" t="e">
        <f t="shared" si="112"/>
        <v>#REF!</v>
      </c>
      <c r="Q288" s="285" t="e">
        <f>_xlfn.XLOOKUP("*"&amp;(LEFT(J288,(FIND("-",J288,1)-2)))&amp;"*",#REF!,#REF!, ,2)</f>
        <v>#REF!</v>
      </c>
      <c r="R288" s="286" t="e" cm="1">
        <f t="array" ref="R288">_xlfn.XLOOKUP(Q288,'VA,NVA, MTM Code'!F:F,'VA,NVA, MTM Code'!G:H,0)</f>
        <v>#REF!</v>
      </c>
      <c r="S288" s="287"/>
    </row>
    <row r="289" spans="2:19" ht="27.6" x14ac:dyDescent="0.3">
      <c r="B289" s="276"/>
      <c r="C289" s="277"/>
      <c r="D289" s="278">
        <v>15</v>
      </c>
      <c r="E289" s="254" t="s">
        <v>842</v>
      </c>
      <c r="F289" s="280"/>
      <c r="G289" s="326"/>
      <c r="H289" s="326"/>
      <c r="I289" s="281"/>
      <c r="J289" s="34" t="s">
        <v>886</v>
      </c>
      <c r="K289" s="34" t="s">
        <v>53</v>
      </c>
      <c r="L289" s="34">
        <v>1</v>
      </c>
      <c r="M289" s="34">
        <v>1</v>
      </c>
      <c r="N289" s="276">
        <f>VLOOKUP(K289,'VA,NVA, MTM Code'!B:C,2,0)</f>
        <v>120</v>
      </c>
      <c r="O289" s="283">
        <f t="shared" si="111"/>
        <v>120</v>
      </c>
      <c r="P289" s="284">
        <f t="shared" si="112"/>
        <v>4.3199999999999994</v>
      </c>
      <c r="Q289" s="285" t="e">
        <f>_xlfn.XLOOKUP("*"&amp;(LEFT(J289,(FIND("-",J289,1)-2)))&amp;"*",#REF!,#REF!, ,2)</f>
        <v>#REF!</v>
      </c>
      <c r="R289" s="286" t="e" cm="1">
        <f t="array" ref="R289">_xlfn.XLOOKUP(Q289,'VA,NVA, MTM Code'!F:F,'VA,NVA, MTM Code'!G:H,0)</f>
        <v>#REF!</v>
      </c>
      <c r="S289" s="287"/>
    </row>
    <row r="290" spans="2:19" ht="27.6" x14ac:dyDescent="0.3">
      <c r="B290" s="276"/>
      <c r="C290" s="277"/>
      <c r="D290" s="278">
        <v>15</v>
      </c>
      <c r="E290" s="254" t="s">
        <v>842</v>
      </c>
      <c r="F290" s="280"/>
      <c r="G290" s="326"/>
      <c r="H290" s="326"/>
      <c r="I290" s="281"/>
      <c r="J290" s="34" t="s">
        <v>803</v>
      </c>
      <c r="K290" s="34" t="e">
        <f>_xlfn.XLOOKUP("*"&amp;(LEFT(J290,(FIND("-",J290,1)-2)))&amp;"*",#REF!,#REF!, ,2)</f>
        <v>#REF!</v>
      </c>
      <c r="L290" s="34">
        <v>1</v>
      </c>
      <c r="M290" s="34">
        <v>1</v>
      </c>
      <c r="N290" s="276" t="e">
        <f>VLOOKUP(K290,'VA,NVA, MTM Code'!B:C,2,0)</f>
        <v>#REF!</v>
      </c>
      <c r="O290" s="283" t="e">
        <f t="shared" si="111"/>
        <v>#REF!</v>
      </c>
      <c r="P290" s="284" t="e">
        <f t="shared" si="112"/>
        <v>#REF!</v>
      </c>
      <c r="Q290" s="285" t="e">
        <f>_xlfn.XLOOKUP("*"&amp;(LEFT(J290,(FIND("-",J290,1)-2)))&amp;"*",#REF!,#REF!, ,2)</f>
        <v>#REF!</v>
      </c>
      <c r="R290" s="286" t="e" cm="1">
        <f t="array" ref="R290">_xlfn.XLOOKUP(Q290,'VA,NVA, MTM Code'!F:F,'VA,NVA, MTM Code'!G:H,0)</f>
        <v>#REF!</v>
      </c>
      <c r="S290" s="287"/>
    </row>
    <row r="291" spans="2:19" ht="27.6" x14ac:dyDescent="0.3">
      <c r="B291" s="276"/>
      <c r="C291" s="277"/>
      <c r="D291" s="278">
        <v>15</v>
      </c>
      <c r="E291" s="254" t="s">
        <v>842</v>
      </c>
      <c r="F291" s="280"/>
      <c r="G291" s="326"/>
      <c r="H291" s="326"/>
      <c r="I291" s="281"/>
      <c r="J291" s="34" t="s">
        <v>823</v>
      </c>
      <c r="K291" s="34" t="e">
        <f>_xlfn.XLOOKUP("*"&amp;(LEFT(J291,(FIND("-",J291,1)-2)))&amp;"*",#REF!,#REF!, ,2)</f>
        <v>#REF!</v>
      </c>
      <c r="L291" s="34">
        <v>1</v>
      </c>
      <c r="M291" s="34">
        <v>50</v>
      </c>
      <c r="N291" s="276" t="e">
        <f>VLOOKUP(K291,'VA,NVA, MTM Code'!B:C,2,0)</f>
        <v>#REF!</v>
      </c>
      <c r="O291" s="283" t="e">
        <f t="shared" si="111"/>
        <v>#REF!</v>
      </c>
      <c r="P291" s="284" t="e">
        <f t="shared" si="112"/>
        <v>#REF!</v>
      </c>
      <c r="Q291" s="285" t="e">
        <f>_xlfn.XLOOKUP("*"&amp;(LEFT(J291,(FIND("-",J291,1)-2)))&amp;"*",#REF!,#REF!, ,2)</f>
        <v>#REF!</v>
      </c>
      <c r="R291" s="286" t="e" cm="1">
        <f t="array" ref="R291">_xlfn.XLOOKUP(Q291,'VA,NVA, MTM Code'!F:F,'VA,NVA, MTM Code'!G:H,0)</f>
        <v>#REF!</v>
      </c>
      <c r="S291" s="287"/>
    </row>
    <row r="292" spans="2:19" ht="27.6" x14ac:dyDescent="0.3">
      <c r="B292" s="276"/>
      <c r="C292" s="277"/>
      <c r="D292" s="278">
        <v>15</v>
      </c>
      <c r="E292" s="254" t="s">
        <v>842</v>
      </c>
      <c r="F292" s="280"/>
      <c r="G292" s="326"/>
      <c r="H292" s="326"/>
      <c r="I292" s="281"/>
      <c r="J292" s="34" t="s">
        <v>796</v>
      </c>
      <c r="K292" s="34" t="e">
        <f>_xlfn.XLOOKUP("*"&amp;(LEFT(J292,(FIND("-",J292,1)-2)))&amp;"*",#REF!,#REF!, ,2)</f>
        <v>#REF!</v>
      </c>
      <c r="L292" s="34">
        <v>1</v>
      </c>
      <c r="M292" s="34">
        <v>1</v>
      </c>
      <c r="N292" s="276" t="e">
        <f>VLOOKUP(K292,'VA,NVA, MTM Code'!B:C,2,0)</f>
        <v>#REF!</v>
      </c>
      <c r="O292" s="283" t="e">
        <f t="shared" si="111"/>
        <v>#REF!</v>
      </c>
      <c r="P292" s="284" t="e">
        <f t="shared" si="112"/>
        <v>#REF!</v>
      </c>
      <c r="Q292" s="285" t="e">
        <f>_xlfn.XLOOKUP("*"&amp;(LEFT(J292,(FIND("-",J292,1)-2)))&amp;"*",#REF!,#REF!, ,2)</f>
        <v>#REF!</v>
      </c>
      <c r="R292" s="286" t="e" cm="1">
        <f t="array" ref="R292">_xlfn.XLOOKUP(Q292,'VA,NVA, MTM Code'!F:F,'VA,NVA, MTM Code'!G:H,0)</f>
        <v>#REF!</v>
      </c>
      <c r="S292" s="287"/>
    </row>
    <row r="293" spans="2:19" ht="27.6" x14ac:dyDescent="0.3">
      <c r="B293" s="276"/>
      <c r="C293" s="277"/>
      <c r="D293" s="278">
        <v>15</v>
      </c>
      <c r="E293" s="254" t="s">
        <v>842</v>
      </c>
      <c r="F293" s="280"/>
      <c r="G293" s="326"/>
      <c r="H293" s="326"/>
      <c r="I293" s="281"/>
      <c r="J293" s="34" t="s">
        <v>887</v>
      </c>
      <c r="K293" s="34" t="e">
        <f>_xlfn.XLOOKUP("*"&amp;(LEFT(J293,(FIND("-",J293,1)-2)))&amp;"*",#REF!,#REF!, ,2)</f>
        <v>#REF!</v>
      </c>
      <c r="L293" s="34">
        <v>2</v>
      </c>
      <c r="M293" s="34">
        <v>1</v>
      </c>
      <c r="N293" s="276" t="e">
        <f>VLOOKUP(K293,'VA,NVA, MTM Code'!B:C,2,0)</f>
        <v>#REF!</v>
      </c>
      <c r="O293" s="283" t="e">
        <f t="shared" si="111"/>
        <v>#REF!</v>
      </c>
      <c r="P293" s="284" t="e">
        <f t="shared" si="112"/>
        <v>#REF!</v>
      </c>
      <c r="Q293" s="285" t="e">
        <f>_xlfn.XLOOKUP("*"&amp;(LEFT(J293,(FIND("-",J293,1)-2)))&amp;"*",#REF!,#REF!, ,2)</f>
        <v>#REF!</v>
      </c>
      <c r="R293" s="286" t="e" cm="1">
        <f t="array" ref="R293">_xlfn.XLOOKUP(Q293,'VA,NVA, MTM Code'!F:F,'VA,NVA, MTM Code'!G:H,0)</f>
        <v>#REF!</v>
      </c>
      <c r="S293" s="287"/>
    </row>
    <row r="294" spans="2:19" ht="27.6" x14ac:dyDescent="0.3">
      <c r="B294" s="276"/>
      <c r="C294" s="277"/>
      <c r="D294" s="278">
        <v>15</v>
      </c>
      <c r="E294" s="254" t="s">
        <v>842</v>
      </c>
      <c r="F294" s="280"/>
      <c r="G294" s="326"/>
      <c r="H294" s="326"/>
      <c r="I294" s="281"/>
      <c r="J294" s="34" t="s">
        <v>797</v>
      </c>
      <c r="K294" s="34" t="e">
        <f>_xlfn.XLOOKUP("*"&amp;(LEFT(J294,(FIND("-",J294,1)-2)))&amp;"*",#REF!,#REF!, ,2)</f>
        <v>#REF!</v>
      </c>
      <c r="L294" s="34">
        <v>1</v>
      </c>
      <c r="M294" s="34">
        <v>1</v>
      </c>
      <c r="N294" s="276" t="e">
        <f>VLOOKUP(K294,'VA,NVA, MTM Code'!B:C,2,0)</f>
        <v>#REF!</v>
      </c>
      <c r="O294" s="283" t="e">
        <f t="shared" si="111"/>
        <v>#REF!</v>
      </c>
      <c r="P294" s="284" t="e">
        <f t="shared" si="112"/>
        <v>#REF!</v>
      </c>
      <c r="Q294" s="285" t="e">
        <f>_xlfn.XLOOKUP("*"&amp;(LEFT(J294,(FIND("-",J294,1)-2)))&amp;"*",#REF!,#REF!, ,2)</f>
        <v>#REF!</v>
      </c>
      <c r="R294" s="286" t="e" cm="1">
        <f t="array" ref="R294">_xlfn.XLOOKUP(Q294,'VA,NVA, MTM Code'!F:F,'VA,NVA, MTM Code'!G:H,0)</f>
        <v>#REF!</v>
      </c>
      <c r="S294" s="287"/>
    </row>
    <row r="295" spans="2:19" ht="27.6" x14ac:dyDescent="0.3">
      <c r="B295" s="276"/>
      <c r="C295" s="277"/>
      <c r="D295" s="278">
        <v>15</v>
      </c>
      <c r="E295" s="254" t="s">
        <v>842</v>
      </c>
      <c r="F295" s="280"/>
      <c r="G295" s="326"/>
      <c r="H295" s="326"/>
      <c r="I295" s="281"/>
      <c r="J295" s="34" t="s">
        <v>888</v>
      </c>
      <c r="K295" s="34" t="e">
        <f>_xlfn.XLOOKUP("*"&amp;(LEFT(J295,(FIND("-",J295,1)-2)))&amp;"*",#REF!,#REF!, ,2)</f>
        <v>#REF!</v>
      </c>
      <c r="L295" s="34">
        <v>1</v>
      </c>
      <c r="M295" s="34">
        <v>1</v>
      </c>
      <c r="N295" s="276" t="e">
        <f>VLOOKUP(K295,'VA,NVA, MTM Code'!B:C,2,0)</f>
        <v>#REF!</v>
      </c>
      <c r="O295" s="283" t="e">
        <f t="shared" si="111"/>
        <v>#REF!</v>
      </c>
      <c r="P295" s="284" t="e">
        <f t="shared" si="112"/>
        <v>#REF!</v>
      </c>
      <c r="Q295" s="285" t="e">
        <f>_xlfn.XLOOKUP("*"&amp;(LEFT(J295,(FIND("-",J295,1)-2)))&amp;"*",#REF!,#REF!, ,2)</f>
        <v>#REF!</v>
      </c>
      <c r="R295" s="286" t="e" cm="1">
        <f t="array" ref="R295">_xlfn.XLOOKUP(Q295,'VA,NVA, MTM Code'!F:F,'VA,NVA, MTM Code'!G:H,0)</f>
        <v>#REF!</v>
      </c>
      <c r="S295" s="287"/>
    </row>
    <row r="296" spans="2:19" ht="27.6" x14ac:dyDescent="0.3">
      <c r="B296" s="276"/>
      <c r="C296" s="277"/>
      <c r="D296" s="278">
        <v>15</v>
      </c>
      <c r="E296" s="254" t="s">
        <v>842</v>
      </c>
      <c r="F296" s="280"/>
      <c r="G296" s="326"/>
      <c r="H296" s="326"/>
      <c r="I296" s="281"/>
      <c r="J296" s="34" t="s">
        <v>823</v>
      </c>
      <c r="K296" s="34" t="e">
        <f>_xlfn.XLOOKUP("*"&amp;(LEFT(J296,(FIND("-",J296,1)-2)))&amp;"*",#REF!,#REF!, ,2)</f>
        <v>#REF!</v>
      </c>
      <c r="L296" s="34">
        <v>1</v>
      </c>
      <c r="M296" s="34">
        <v>16</v>
      </c>
      <c r="N296" s="276" t="e">
        <f>VLOOKUP(K296,'VA,NVA, MTM Code'!B:C,2,0)</f>
        <v>#REF!</v>
      </c>
      <c r="O296" s="283" t="e">
        <f t="shared" si="111"/>
        <v>#REF!</v>
      </c>
      <c r="P296" s="284" t="e">
        <f t="shared" si="112"/>
        <v>#REF!</v>
      </c>
      <c r="Q296" s="285" t="e">
        <f>_xlfn.XLOOKUP("*"&amp;(LEFT(J296,(FIND("-",J296,1)-2)))&amp;"*",#REF!,#REF!, ,2)</f>
        <v>#REF!</v>
      </c>
      <c r="R296" s="286" t="e" cm="1">
        <f t="array" ref="R296">_xlfn.XLOOKUP(Q296,'VA,NVA, MTM Code'!F:F,'VA,NVA, MTM Code'!G:H,0)</f>
        <v>#REF!</v>
      </c>
      <c r="S296" s="287"/>
    </row>
    <row r="297" spans="2:19" ht="27.6" x14ac:dyDescent="0.3">
      <c r="B297" s="276"/>
      <c r="C297" s="277"/>
      <c r="D297" s="278">
        <v>15</v>
      </c>
      <c r="E297" s="254" t="s">
        <v>842</v>
      </c>
      <c r="F297" s="280"/>
      <c r="G297" s="326"/>
      <c r="H297" s="326"/>
      <c r="I297" s="281"/>
      <c r="J297" s="34" t="s">
        <v>888</v>
      </c>
      <c r="K297" s="34" t="e">
        <f>_xlfn.XLOOKUP("*"&amp;(LEFT(J297,(FIND("-",J297,1)-2)))&amp;"*",#REF!,#REF!, ,2)</f>
        <v>#REF!</v>
      </c>
      <c r="L297" s="34">
        <v>1</v>
      </c>
      <c r="M297" s="34">
        <v>1</v>
      </c>
      <c r="N297" s="276" t="e">
        <f>VLOOKUP(K297,'VA,NVA, MTM Code'!B:C,2,0)</f>
        <v>#REF!</v>
      </c>
      <c r="O297" s="283" t="e">
        <f t="shared" ref="O297:O304" si="113">L297*M297*N297</f>
        <v>#REF!</v>
      </c>
      <c r="P297" s="284" t="e">
        <f t="shared" ref="P297:P304" si="114">O297*0.036</f>
        <v>#REF!</v>
      </c>
      <c r="Q297" s="285" t="e">
        <f>_xlfn.XLOOKUP("*"&amp;(LEFT(J297,(FIND("-",J297,1)-2)))&amp;"*",#REF!,#REF!, ,2)</f>
        <v>#REF!</v>
      </c>
      <c r="R297" s="286" t="e" cm="1">
        <f t="array" ref="R297">_xlfn.XLOOKUP(Q297,'VA,NVA, MTM Code'!F:F,'VA,NVA, MTM Code'!G:H,0)</f>
        <v>#REF!</v>
      </c>
      <c r="S297" s="287"/>
    </row>
    <row r="298" spans="2:19" ht="27.6" x14ac:dyDescent="0.3">
      <c r="B298" s="276"/>
      <c r="C298" s="277"/>
      <c r="D298" s="278">
        <v>15</v>
      </c>
      <c r="E298" s="254" t="s">
        <v>842</v>
      </c>
      <c r="F298" s="280"/>
      <c r="G298" s="326"/>
      <c r="H298" s="326"/>
      <c r="I298" s="281"/>
      <c r="J298" s="34" t="s">
        <v>823</v>
      </c>
      <c r="K298" s="34" t="e">
        <f>_xlfn.XLOOKUP("*"&amp;(LEFT(J298,(FIND("-",J298,1)-2)))&amp;"*",#REF!,#REF!, ,2)</f>
        <v>#REF!</v>
      </c>
      <c r="L298" s="34">
        <v>1</v>
      </c>
      <c r="M298" s="34">
        <v>24</v>
      </c>
      <c r="N298" s="276" t="e">
        <f>VLOOKUP(K298,'VA,NVA, MTM Code'!B:C,2,0)</f>
        <v>#REF!</v>
      </c>
      <c r="O298" s="283" t="e">
        <f t="shared" si="113"/>
        <v>#REF!</v>
      </c>
      <c r="P298" s="284" t="e">
        <f t="shared" si="114"/>
        <v>#REF!</v>
      </c>
      <c r="Q298" s="285" t="e">
        <f>_xlfn.XLOOKUP("*"&amp;(LEFT(J298,(FIND("-",J298,1)-2)))&amp;"*",#REF!,#REF!, ,2)</f>
        <v>#REF!</v>
      </c>
      <c r="R298" s="286" t="e" cm="1">
        <f t="array" ref="R298">_xlfn.XLOOKUP(Q298,'VA,NVA, MTM Code'!F:F,'VA,NVA, MTM Code'!G:H,0)</f>
        <v>#REF!</v>
      </c>
      <c r="S298" s="287"/>
    </row>
    <row r="299" spans="2:19" ht="27.6" x14ac:dyDescent="0.3">
      <c r="B299" s="276"/>
      <c r="C299" s="277"/>
      <c r="D299" s="278">
        <v>15</v>
      </c>
      <c r="E299" s="254" t="s">
        <v>842</v>
      </c>
      <c r="F299" s="280"/>
      <c r="G299" s="326"/>
      <c r="H299" s="326"/>
      <c r="I299" s="281"/>
      <c r="J299" s="34" t="s">
        <v>793</v>
      </c>
      <c r="K299" s="34" t="s">
        <v>58</v>
      </c>
      <c r="L299" s="34">
        <v>1</v>
      </c>
      <c r="M299" s="34">
        <v>1</v>
      </c>
      <c r="N299" s="276">
        <f>VLOOKUP(K299,'VA,NVA, MTM Code'!B:C,2,0)</f>
        <v>150</v>
      </c>
      <c r="O299" s="283">
        <f t="shared" si="113"/>
        <v>150</v>
      </c>
      <c r="P299" s="284">
        <f t="shared" si="114"/>
        <v>5.3999999999999995</v>
      </c>
      <c r="Q299" s="285" t="e">
        <f>_xlfn.XLOOKUP("*"&amp;(LEFT(J299,(FIND("-",J299,1)-2)))&amp;"*",#REF!,#REF!, ,2)</f>
        <v>#REF!</v>
      </c>
      <c r="R299" s="286" t="e" cm="1">
        <f t="array" ref="R299">_xlfn.XLOOKUP(Q299,'VA,NVA, MTM Code'!F:F,'VA,NVA, MTM Code'!G:H,0)</f>
        <v>#REF!</v>
      </c>
      <c r="S299" s="287"/>
    </row>
    <row r="300" spans="2:19" ht="27.6" x14ac:dyDescent="0.3">
      <c r="B300" s="276"/>
      <c r="C300" s="277"/>
      <c r="D300" s="278">
        <v>15</v>
      </c>
      <c r="E300" s="254" t="s">
        <v>842</v>
      </c>
      <c r="F300" s="280"/>
      <c r="G300" s="326"/>
      <c r="H300" s="326"/>
      <c r="I300" s="281"/>
      <c r="J300" s="34" t="s">
        <v>819</v>
      </c>
      <c r="K300" s="34" t="e">
        <f>_xlfn.XLOOKUP("*"&amp;(LEFT(J300,(FIND("-",J300,1)-2)))&amp;"*",#REF!,#REF!, ,2)</f>
        <v>#REF!</v>
      </c>
      <c r="L300" s="34">
        <v>1</v>
      </c>
      <c r="M300" s="34">
        <v>16</v>
      </c>
      <c r="N300" s="276" t="e">
        <f>VLOOKUP(K300,'VA,NVA, MTM Code'!B:C,2,0)</f>
        <v>#REF!</v>
      </c>
      <c r="O300" s="283" t="e">
        <f t="shared" si="113"/>
        <v>#REF!</v>
      </c>
      <c r="P300" s="284" t="e">
        <f t="shared" si="114"/>
        <v>#REF!</v>
      </c>
      <c r="Q300" s="285" t="e">
        <f>_xlfn.XLOOKUP("*"&amp;(LEFT(J300,(FIND("-",J300,1)-2)))&amp;"*",#REF!,#REF!, ,2)</f>
        <v>#REF!</v>
      </c>
      <c r="R300" s="286" t="e" cm="1">
        <f t="array" ref="R300">_xlfn.XLOOKUP(Q300,'VA,NVA, MTM Code'!F:F,'VA,NVA, MTM Code'!G:H,0)</f>
        <v>#REF!</v>
      </c>
      <c r="S300" s="287"/>
    </row>
    <row r="301" spans="2:19" ht="27.6" x14ac:dyDescent="0.3">
      <c r="B301" s="276"/>
      <c r="C301" s="277"/>
      <c r="D301" s="278">
        <v>15</v>
      </c>
      <c r="E301" s="254" t="s">
        <v>842</v>
      </c>
      <c r="F301" s="280"/>
      <c r="G301" s="326"/>
      <c r="H301" s="326"/>
      <c r="I301" s="281"/>
      <c r="J301" s="34" t="s">
        <v>815</v>
      </c>
      <c r="K301" s="34" t="e">
        <f>_xlfn.XLOOKUP("*"&amp;(LEFT(J301,(FIND("-",J301,1)-2)))&amp;"*",#REF!,#REF!, ,2)</f>
        <v>#REF!</v>
      </c>
      <c r="L301" s="34">
        <v>1</v>
      </c>
      <c r="M301" s="34">
        <v>1</v>
      </c>
      <c r="N301" s="276" t="e">
        <f>VLOOKUP(K301,'VA,NVA, MTM Code'!B:C,2,0)</f>
        <v>#REF!</v>
      </c>
      <c r="O301" s="283" t="e">
        <f t="shared" si="113"/>
        <v>#REF!</v>
      </c>
      <c r="P301" s="284" t="e">
        <f t="shared" si="114"/>
        <v>#REF!</v>
      </c>
      <c r="Q301" s="285" t="e">
        <f>_xlfn.XLOOKUP("*"&amp;(LEFT(J301,(FIND("-",J301,1)-2)))&amp;"*",#REF!,#REF!, ,2)</f>
        <v>#REF!</v>
      </c>
      <c r="R301" s="286" t="e" cm="1">
        <f t="array" ref="R301">_xlfn.XLOOKUP(Q301,'VA,NVA, MTM Code'!F:F,'VA,NVA, MTM Code'!G:H,0)</f>
        <v>#REF!</v>
      </c>
      <c r="S301" s="287"/>
    </row>
    <row r="302" spans="2:19" ht="27.6" x14ac:dyDescent="0.3">
      <c r="B302" s="276"/>
      <c r="C302" s="277"/>
      <c r="D302" s="278">
        <v>15</v>
      </c>
      <c r="E302" s="254" t="s">
        <v>842</v>
      </c>
      <c r="F302" s="280"/>
      <c r="G302" s="326"/>
      <c r="H302" s="326"/>
      <c r="I302" s="281"/>
      <c r="J302" s="34" t="s">
        <v>808</v>
      </c>
      <c r="K302" s="34" t="e">
        <f>_xlfn.XLOOKUP("*"&amp;(LEFT(J302,(FIND("-",J302,1)-2)))&amp;"*",#REF!,#REF!, ,2)</f>
        <v>#REF!</v>
      </c>
      <c r="L302" s="34">
        <v>1</v>
      </c>
      <c r="M302" s="34">
        <v>1</v>
      </c>
      <c r="N302" s="276" t="e">
        <f>VLOOKUP(K302,'VA,NVA, MTM Code'!B:C,2,0)</f>
        <v>#REF!</v>
      </c>
      <c r="O302" s="283" t="e">
        <f t="shared" si="113"/>
        <v>#REF!</v>
      </c>
      <c r="P302" s="284" t="e">
        <f t="shared" si="114"/>
        <v>#REF!</v>
      </c>
      <c r="Q302" s="285" t="e">
        <f>_xlfn.XLOOKUP("*"&amp;(LEFT(J302,(FIND("-",J302,1)-2)))&amp;"*",#REF!,#REF!, ,2)</f>
        <v>#REF!</v>
      </c>
      <c r="R302" s="286" t="e" cm="1">
        <f t="array" ref="R302">_xlfn.XLOOKUP(Q302,'VA,NVA, MTM Code'!F:F,'VA,NVA, MTM Code'!G:H,0)</f>
        <v>#REF!</v>
      </c>
      <c r="S302" s="287"/>
    </row>
    <row r="303" spans="2:19" ht="27.6" x14ac:dyDescent="0.3">
      <c r="B303" s="276"/>
      <c r="C303" s="277"/>
      <c r="D303" s="278">
        <v>15</v>
      </c>
      <c r="E303" s="254" t="s">
        <v>842</v>
      </c>
      <c r="F303" s="280"/>
      <c r="G303" s="326"/>
      <c r="H303" s="326"/>
      <c r="I303" s="281"/>
      <c r="J303" s="34" t="s">
        <v>818</v>
      </c>
      <c r="K303" s="34" t="e">
        <f>_xlfn.XLOOKUP("*"&amp;(LEFT(J303,(FIND("-",J303,1)-2)))&amp;"*",#REF!,#REF!, ,2)</f>
        <v>#REF!</v>
      </c>
      <c r="L303" s="34">
        <v>1</v>
      </c>
      <c r="M303" s="34">
        <v>12</v>
      </c>
      <c r="N303" s="276" t="e">
        <f>VLOOKUP(K303,'VA,NVA, MTM Code'!B:C,2,0)</f>
        <v>#REF!</v>
      </c>
      <c r="O303" s="283" t="e">
        <f t="shared" si="113"/>
        <v>#REF!</v>
      </c>
      <c r="P303" s="284" t="e">
        <f t="shared" si="114"/>
        <v>#REF!</v>
      </c>
      <c r="Q303" s="285" t="e">
        <f>_xlfn.XLOOKUP("*"&amp;(LEFT(J303,(FIND("-",J303,1)-2)))&amp;"*",#REF!,#REF!, ,2)</f>
        <v>#REF!</v>
      </c>
      <c r="R303" s="286" t="e" cm="1">
        <f t="array" ref="R303">_xlfn.XLOOKUP(Q303,'VA,NVA, MTM Code'!F:F,'VA,NVA, MTM Code'!G:H,0)</f>
        <v>#REF!</v>
      </c>
      <c r="S303" s="287"/>
    </row>
    <row r="304" spans="2:19" ht="27.6" x14ac:dyDescent="0.3">
      <c r="B304" s="276"/>
      <c r="C304" s="277"/>
      <c r="D304" s="278">
        <v>15</v>
      </c>
      <c r="E304" s="254" t="s">
        <v>842</v>
      </c>
      <c r="F304" s="280"/>
      <c r="G304" s="326"/>
      <c r="H304" s="326"/>
      <c r="I304" s="281"/>
      <c r="J304" s="34" t="s">
        <v>845</v>
      </c>
      <c r="K304" s="34" t="s">
        <v>558</v>
      </c>
      <c r="L304" s="34">
        <v>1</v>
      </c>
      <c r="M304" s="34">
        <v>1</v>
      </c>
      <c r="N304" s="276">
        <f>VLOOKUP(K304,'VA,NVA, MTM Code'!B:C,2,0)</f>
        <v>1040</v>
      </c>
      <c r="O304" s="283">
        <f t="shared" si="113"/>
        <v>1040</v>
      </c>
      <c r="P304" s="284">
        <f t="shared" si="114"/>
        <v>37.44</v>
      </c>
      <c r="Q304" s="285">
        <v>18</v>
      </c>
      <c r="R304" s="286" t="str" cm="1">
        <f t="array" ref="R304:S304">_xlfn.XLOOKUP(Q304,'VA,NVA, MTM Code'!F:F,'VA,NVA, MTM Code'!G:H,0)</f>
        <v>NVA</v>
      </c>
      <c r="S304" s="287" t="str">
        <v>LOCK/UNLOCK THE HOIST TO THE PIECE</v>
      </c>
    </row>
    <row r="305" spans="2:19" ht="27.6" x14ac:dyDescent="0.3">
      <c r="B305" s="276"/>
      <c r="C305" s="277"/>
      <c r="D305" s="278">
        <v>15</v>
      </c>
      <c r="E305" s="254" t="s">
        <v>842</v>
      </c>
      <c r="F305" s="280"/>
      <c r="G305" s="326"/>
      <c r="H305" s="326"/>
      <c r="I305" s="281"/>
      <c r="J305" s="34" t="s">
        <v>843</v>
      </c>
      <c r="K305" s="34" t="e">
        <f>_xlfn.XLOOKUP("*"&amp;(LEFT(J305,(FIND("-",J305,1)-2)))&amp;"*",#REF!,#REF!, ,2)</f>
        <v>#REF!</v>
      </c>
      <c r="L305" s="34">
        <v>1</v>
      </c>
      <c r="M305" s="34">
        <v>6</v>
      </c>
      <c r="N305" s="276" t="e">
        <f>VLOOKUP(K305,'VA,NVA, MTM Code'!B:C,2,0)</f>
        <v>#REF!</v>
      </c>
      <c r="O305" s="283" t="e">
        <f t="shared" ref="O305:O308" si="115">L305*M305*N305</f>
        <v>#REF!</v>
      </c>
      <c r="P305" s="284" t="e">
        <f t="shared" ref="P305:P308" si="116">O305*0.036</f>
        <v>#REF!</v>
      </c>
      <c r="Q305" s="285" t="e">
        <f>_xlfn.XLOOKUP("*"&amp;(LEFT(J305,(FIND("-",J305,1)-2)))&amp;"*",#REF!,#REF!, ,2)</f>
        <v>#REF!</v>
      </c>
      <c r="R305" s="286" t="e" cm="1">
        <f t="array" ref="R305">_xlfn.XLOOKUP(Q305,'VA,NVA, MTM Code'!F:F,'VA,NVA, MTM Code'!G:H,0)</f>
        <v>#REF!</v>
      </c>
      <c r="S305" s="287"/>
    </row>
    <row r="306" spans="2:19" ht="27.6" x14ac:dyDescent="0.3">
      <c r="B306" s="276"/>
      <c r="C306" s="277"/>
      <c r="D306" s="278">
        <v>15</v>
      </c>
      <c r="E306" s="254" t="s">
        <v>842</v>
      </c>
      <c r="F306" s="280"/>
      <c r="G306" s="326"/>
      <c r="H306" s="326"/>
      <c r="I306" s="281"/>
      <c r="J306" s="34" t="s">
        <v>844</v>
      </c>
      <c r="K306" s="34" t="e">
        <f>_xlfn.XLOOKUP("*"&amp;(LEFT(J306,(FIND("-",J306,1)-2)))&amp;"*",#REF!,#REF!, ,2)</f>
        <v>#REF!</v>
      </c>
      <c r="L306" s="34">
        <v>1</v>
      </c>
      <c r="M306" s="34">
        <v>3</v>
      </c>
      <c r="N306" s="276" t="e">
        <f>VLOOKUP(K306,'VA,NVA, MTM Code'!B:C,2,0)</f>
        <v>#REF!</v>
      </c>
      <c r="O306" s="283" t="e">
        <f t="shared" si="115"/>
        <v>#REF!</v>
      </c>
      <c r="P306" s="284" t="e">
        <f t="shared" si="116"/>
        <v>#REF!</v>
      </c>
      <c r="Q306" s="285" t="e">
        <f>_xlfn.XLOOKUP("*"&amp;(LEFT(J306,(FIND("-",J306,1)-2)))&amp;"*",#REF!,#REF!, ,2)</f>
        <v>#REF!</v>
      </c>
      <c r="R306" s="286" t="e" cm="1">
        <f t="array" ref="R306">_xlfn.XLOOKUP(Q306,'VA,NVA, MTM Code'!F:F,'VA,NVA, MTM Code'!G:H,0)</f>
        <v>#REF!</v>
      </c>
      <c r="S306" s="287"/>
    </row>
    <row r="307" spans="2:19" ht="27.6" x14ac:dyDescent="0.3">
      <c r="B307" s="276"/>
      <c r="C307" s="277"/>
      <c r="D307" s="278">
        <v>15</v>
      </c>
      <c r="E307" s="254" t="s">
        <v>842</v>
      </c>
      <c r="F307" s="280"/>
      <c r="G307" s="326"/>
      <c r="H307" s="326"/>
      <c r="I307" s="281"/>
      <c r="J307" s="34" t="s">
        <v>844</v>
      </c>
      <c r="K307" s="34" t="e">
        <f>_xlfn.XLOOKUP("*"&amp;(LEFT(J307,(FIND("-",J307,1)-2)))&amp;"*",#REF!,#REF!, ,2)</f>
        <v>#REF!</v>
      </c>
      <c r="L307" s="34">
        <v>1</v>
      </c>
      <c r="M307" s="34">
        <v>5</v>
      </c>
      <c r="N307" s="276" t="e">
        <f>VLOOKUP(K307,'VA,NVA, MTM Code'!B:C,2,0)</f>
        <v>#REF!</v>
      </c>
      <c r="O307" s="283" t="e">
        <f t="shared" si="115"/>
        <v>#REF!</v>
      </c>
      <c r="P307" s="284" t="e">
        <f t="shared" si="116"/>
        <v>#REF!</v>
      </c>
      <c r="Q307" s="285" t="e">
        <f>_xlfn.XLOOKUP("*"&amp;(LEFT(J307,(FIND("-",J307,1)-2)))&amp;"*",#REF!,#REF!, ,2)</f>
        <v>#REF!</v>
      </c>
      <c r="R307" s="286" t="e" cm="1">
        <f t="array" ref="R307">_xlfn.XLOOKUP(Q307,'VA,NVA, MTM Code'!F:F,'VA,NVA, MTM Code'!G:H,0)</f>
        <v>#REF!</v>
      </c>
      <c r="S307" s="287"/>
    </row>
    <row r="308" spans="2:19" ht="27.6" x14ac:dyDescent="0.3">
      <c r="B308" s="276"/>
      <c r="C308" s="277"/>
      <c r="D308" s="278">
        <v>15</v>
      </c>
      <c r="E308" s="254" t="s">
        <v>842</v>
      </c>
      <c r="F308" s="280"/>
      <c r="G308" s="326"/>
      <c r="H308" s="326"/>
      <c r="I308" s="281"/>
      <c r="J308" s="34" t="s">
        <v>843</v>
      </c>
      <c r="K308" s="34" t="e">
        <f>_xlfn.XLOOKUP("*"&amp;(LEFT(J308,(FIND("-",J308,1)-2)))&amp;"*",#REF!,#REF!, ,2)</f>
        <v>#REF!</v>
      </c>
      <c r="L308" s="34">
        <v>1</v>
      </c>
      <c r="M308" s="34">
        <v>17</v>
      </c>
      <c r="N308" s="276" t="e">
        <f>VLOOKUP(K308,'VA,NVA, MTM Code'!B:C,2,0)</f>
        <v>#REF!</v>
      </c>
      <c r="O308" s="283" t="e">
        <f t="shared" si="115"/>
        <v>#REF!</v>
      </c>
      <c r="P308" s="284" t="e">
        <f t="shared" si="116"/>
        <v>#REF!</v>
      </c>
      <c r="Q308" s="285" t="e">
        <f>_xlfn.XLOOKUP("*"&amp;(LEFT(J308,(FIND("-",J308,1)-2)))&amp;"*",#REF!,#REF!, ,2)</f>
        <v>#REF!</v>
      </c>
      <c r="R308" s="286" t="e" cm="1">
        <f t="array" ref="R308">_xlfn.XLOOKUP(Q308,'VA,NVA, MTM Code'!F:F,'VA,NVA, MTM Code'!G:H,0)</f>
        <v>#REF!</v>
      </c>
      <c r="S308" s="287"/>
    </row>
    <row r="309" spans="2:19" ht="27.6" x14ac:dyDescent="0.3">
      <c r="B309" s="276"/>
      <c r="C309" s="277"/>
      <c r="D309" s="278">
        <v>15</v>
      </c>
      <c r="E309" s="254" t="s">
        <v>842</v>
      </c>
      <c r="F309" s="280"/>
      <c r="G309" s="326"/>
      <c r="H309" s="326"/>
      <c r="I309" s="281"/>
      <c r="J309" s="34" t="s">
        <v>844</v>
      </c>
      <c r="K309" s="34" t="e">
        <f>_xlfn.XLOOKUP("*"&amp;(LEFT(J309,(FIND("-",J309,1)-2)))&amp;"*",#REF!,#REF!, ,2)</f>
        <v>#REF!</v>
      </c>
      <c r="L309" s="34">
        <v>1</v>
      </c>
      <c r="M309" s="34">
        <v>7</v>
      </c>
      <c r="N309" s="276" t="e">
        <f>VLOOKUP(K309,'VA,NVA, MTM Code'!B:C,2,0)</f>
        <v>#REF!</v>
      </c>
      <c r="O309" s="283" t="e">
        <f t="shared" ref="O309" si="117">L309*M309*N309</f>
        <v>#REF!</v>
      </c>
      <c r="P309" s="284" t="e">
        <f t="shared" ref="P309" si="118">O309*0.036</f>
        <v>#REF!</v>
      </c>
      <c r="Q309" s="285" t="e">
        <f>_xlfn.XLOOKUP("*"&amp;(LEFT(J309,(FIND("-",J309,1)-2)))&amp;"*",#REF!,#REF!, ,2)</f>
        <v>#REF!</v>
      </c>
      <c r="R309" s="286" t="e" cm="1">
        <f t="array" ref="R309">_xlfn.XLOOKUP(Q309,'VA,NVA, MTM Code'!F:F,'VA,NVA, MTM Code'!G:H,0)</f>
        <v>#REF!</v>
      </c>
      <c r="S309" s="287"/>
    </row>
    <row r="310" spans="2:19" ht="14.4" x14ac:dyDescent="0.3">
      <c r="B310" s="276"/>
      <c r="C310" s="277"/>
      <c r="D310" s="278"/>
      <c r="E310" s="254"/>
      <c r="F310" s="280"/>
      <c r="G310" s="326"/>
      <c r="H310" s="326"/>
      <c r="I310" s="281"/>
      <c r="J310" s="34"/>
      <c r="K310" s="288"/>
      <c r="L310" s="149"/>
      <c r="M310" s="149"/>
      <c r="N310" s="276"/>
      <c r="O310" s="283"/>
      <c r="P310" s="284"/>
      <c r="Q310" s="285"/>
      <c r="R310" s="286"/>
      <c r="S310" s="287"/>
    </row>
    <row r="311" spans="2:19" ht="14.4" x14ac:dyDescent="0.3">
      <c r="B311" s="276"/>
      <c r="C311" s="277"/>
      <c r="D311" s="278"/>
      <c r="E311" s="254"/>
      <c r="F311" s="280"/>
      <c r="G311" s="326"/>
      <c r="H311" s="326"/>
      <c r="I311" s="281"/>
      <c r="J311" s="34"/>
      <c r="K311" s="288"/>
      <c r="L311" s="149"/>
      <c r="M311" s="149"/>
      <c r="N311" s="276"/>
      <c r="O311" s="283"/>
      <c r="P311" s="284"/>
      <c r="Q311" s="285"/>
      <c r="R311" s="286"/>
      <c r="S311" s="287"/>
    </row>
    <row r="312" spans="2:19" ht="14.4" x14ac:dyDescent="0.3">
      <c r="B312" s="276"/>
      <c r="C312" s="277"/>
      <c r="D312" s="278"/>
      <c r="E312" s="254"/>
      <c r="F312" s="280"/>
      <c r="G312" s="326"/>
      <c r="H312" s="326"/>
      <c r="I312" s="281"/>
      <c r="J312" s="34"/>
      <c r="K312" s="288"/>
      <c r="L312" s="149"/>
      <c r="M312" s="149"/>
      <c r="N312" s="276"/>
      <c r="O312" s="283"/>
      <c r="P312" s="284"/>
      <c r="Q312" s="285"/>
      <c r="R312" s="286"/>
      <c r="S312" s="287"/>
    </row>
    <row r="313" spans="2:19" ht="14.4" x14ac:dyDescent="0.3">
      <c r="B313" s="276"/>
      <c r="C313" s="277"/>
      <c r="D313" s="278"/>
      <c r="E313" s="254"/>
      <c r="F313" s="280"/>
      <c r="G313" s="326"/>
      <c r="H313" s="326"/>
      <c r="I313" s="281"/>
      <c r="J313" s="34"/>
      <c r="K313" s="288"/>
      <c r="L313" s="149"/>
      <c r="M313" s="149"/>
      <c r="N313" s="276"/>
      <c r="O313" s="283"/>
      <c r="P313" s="284"/>
      <c r="Q313" s="285"/>
      <c r="R313" s="286"/>
      <c r="S313" s="287"/>
    </row>
    <row r="314" spans="2:19" ht="14.4" x14ac:dyDescent="0.3">
      <c r="B314" s="276"/>
      <c r="C314" s="277"/>
      <c r="D314" s="278"/>
      <c r="E314" s="254"/>
      <c r="F314" s="280"/>
      <c r="G314" s="326"/>
      <c r="H314" s="326"/>
      <c r="I314" s="281"/>
      <c r="J314" s="34"/>
      <c r="K314" s="288"/>
      <c r="L314" s="149"/>
      <c r="M314" s="149"/>
      <c r="N314" s="276"/>
      <c r="O314" s="283"/>
      <c r="P314" s="284"/>
      <c r="Q314" s="285"/>
      <c r="R314" s="286"/>
      <c r="S314" s="287"/>
    </row>
    <row r="315" spans="2:19" ht="14.4" x14ac:dyDescent="0.3">
      <c r="B315" s="276"/>
      <c r="C315" s="277"/>
      <c r="D315" s="278"/>
      <c r="E315" s="254"/>
      <c r="F315" s="280"/>
      <c r="G315" s="326"/>
      <c r="H315" s="326"/>
      <c r="I315" s="281"/>
      <c r="J315" s="34"/>
      <c r="K315" s="288"/>
      <c r="L315" s="149"/>
      <c r="M315" s="149"/>
      <c r="N315" s="276"/>
      <c r="O315" s="283"/>
      <c r="P315" s="284"/>
      <c r="Q315" s="285"/>
      <c r="R315" s="286"/>
      <c r="S315" s="287"/>
    </row>
    <row r="316" spans="2:19" ht="14.4" x14ac:dyDescent="0.3">
      <c r="B316" s="276"/>
      <c r="C316" s="277"/>
      <c r="D316" s="278"/>
      <c r="E316" s="254"/>
      <c r="F316" s="280"/>
      <c r="G316" s="326"/>
      <c r="H316" s="326"/>
      <c r="I316" s="281"/>
      <c r="J316" s="34"/>
      <c r="K316" s="288"/>
      <c r="L316" s="149"/>
      <c r="M316" s="149"/>
      <c r="N316" s="276"/>
      <c r="O316" s="283"/>
      <c r="P316" s="284"/>
      <c r="Q316" s="285"/>
      <c r="R316" s="286"/>
      <c r="S316" s="287"/>
    </row>
    <row r="317" spans="2:19" ht="14.4" x14ac:dyDescent="0.3">
      <c r="B317" s="276"/>
      <c r="C317" s="277"/>
      <c r="D317" s="278"/>
      <c r="E317" s="254"/>
      <c r="F317" s="280"/>
      <c r="G317" s="326"/>
      <c r="H317" s="326"/>
      <c r="I317" s="281"/>
      <c r="J317" s="34"/>
      <c r="K317" s="288"/>
      <c r="L317" s="149"/>
      <c r="M317" s="149"/>
      <c r="N317" s="276"/>
      <c r="O317" s="283"/>
      <c r="P317" s="284"/>
      <c r="Q317" s="285"/>
      <c r="R317" s="286"/>
      <c r="S317" s="287"/>
    </row>
    <row r="318" spans="2:19" ht="14.4" x14ac:dyDescent="0.3">
      <c r="B318" s="276"/>
      <c r="C318" s="277"/>
      <c r="D318" s="278"/>
      <c r="E318" s="254"/>
      <c r="F318" s="280"/>
      <c r="G318" s="326"/>
      <c r="H318" s="326"/>
      <c r="I318" s="281"/>
      <c r="J318" s="34"/>
      <c r="K318" s="288"/>
      <c r="L318" s="149"/>
      <c r="M318" s="149"/>
      <c r="N318" s="276"/>
      <c r="O318" s="283"/>
      <c r="P318" s="284"/>
      <c r="Q318" s="285"/>
      <c r="R318" s="286"/>
      <c r="S318" s="287"/>
    </row>
    <row r="319" spans="2:19" ht="14.4" x14ac:dyDescent="0.3">
      <c r="B319" s="276"/>
      <c r="C319" s="277"/>
      <c r="D319" s="278"/>
      <c r="E319" s="254"/>
      <c r="F319" s="280"/>
      <c r="G319" s="326"/>
      <c r="H319" s="326"/>
      <c r="I319" s="281"/>
      <c r="J319" s="34"/>
      <c r="K319" s="288"/>
      <c r="L319" s="149"/>
      <c r="M319" s="149"/>
      <c r="N319" s="276"/>
      <c r="O319" s="283"/>
      <c r="P319" s="284"/>
      <c r="Q319" s="285"/>
      <c r="R319" s="286"/>
      <c r="S319" s="287"/>
    </row>
    <row r="320" spans="2:19" ht="14.4" x14ac:dyDescent="0.3">
      <c r="B320" s="276"/>
      <c r="C320" s="277"/>
      <c r="D320" s="278"/>
      <c r="E320" s="254"/>
      <c r="F320" s="280"/>
      <c r="G320" s="326"/>
      <c r="H320" s="326"/>
      <c r="I320" s="281"/>
      <c r="J320" s="34"/>
      <c r="K320" s="288"/>
      <c r="L320" s="149"/>
      <c r="M320" s="149"/>
      <c r="N320" s="276"/>
      <c r="O320" s="283"/>
      <c r="P320" s="284"/>
      <c r="Q320" s="285"/>
      <c r="R320" s="286"/>
      <c r="S320" s="287"/>
    </row>
    <row r="321" spans="2:19" ht="14.4" x14ac:dyDescent="0.3">
      <c r="B321" s="276"/>
      <c r="C321" s="277"/>
      <c r="D321" s="278"/>
      <c r="E321" s="254"/>
      <c r="F321" s="280"/>
      <c r="G321" s="326"/>
      <c r="H321" s="326"/>
      <c r="I321" s="281"/>
      <c r="J321" s="34"/>
      <c r="K321" s="288"/>
      <c r="L321" s="149"/>
      <c r="M321" s="149"/>
      <c r="N321" s="276"/>
      <c r="O321" s="283"/>
      <c r="P321" s="284"/>
      <c r="Q321" s="285"/>
      <c r="R321" s="286"/>
      <c r="S321" s="287"/>
    </row>
    <row r="322" spans="2:19" ht="14.4" x14ac:dyDescent="0.3">
      <c r="B322" s="276"/>
      <c r="C322" s="277"/>
      <c r="D322" s="278"/>
      <c r="E322" s="254"/>
      <c r="F322" s="280"/>
      <c r="G322" s="326"/>
      <c r="H322" s="326"/>
      <c r="I322" s="281"/>
      <c r="J322" s="34"/>
      <c r="K322" s="288"/>
      <c r="L322" s="149"/>
      <c r="M322" s="149"/>
      <c r="N322" s="276"/>
      <c r="O322" s="283"/>
      <c r="P322" s="284"/>
      <c r="Q322" s="285"/>
      <c r="R322" s="286"/>
      <c r="S322" s="287"/>
    </row>
    <row r="323" spans="2:19" ht="14.4" x14ac:dyDescent="0.3">
      <c r="B323" s="276"/>
      <c r="C323" s="277"/>
      <c r="D323" s="278"/>
      <c r="E323" s="254"/>
      <c r="F323" s="280"/>
      <c r="G323" s="326"/>
      <c r="H323" s="326"/>
      <c r="I323" s="281"/>
      <c r="J323" s="34"/>
      <c r="K323" s="288"/>
      <c r="L323" s="149"/>
      <c r="M323" s="149"/>
      <c r="N323" s="276"/>
      <c r="O323" s="283"/>
      <c r="P323" s="284"/>
      <c r="Q323" s="285"/>
      <c r="R323" s="286"/>
      <c r="S323" s="287"/>
    </row>
    <row r="324" spans="2:19" ht="14.4" x14ac:dyDescent="0.3">
      <c r="B324" s="276"/>
      <c r="C324" s="277"/>
      <c r="D324" s="278"/>
      <c r="E324" s="254"/>
      <c r="F324" s="280"/>
      <c r="G324" s="326"/>
      <c r="H324" s="326"/>
      <c r="I324" s="281"/>
      <c r="J324" s="34"/>
      <c r="K324" s="288"/>
      <c r="L324" s="149"/>
      <c r="M324" s="149"/>
      <c r="N324" s="276"/>
      <c r="O324" s="283"/>
      <c r="P324" s="284"/>
      <c r="Q324" s="285"/>
      <c r="R324" s="286"/>
      <c r="S324" s="287"/>
    </row>
    <row r="325" spans="2:19" ht="14.4" x14ac:dyDescent="0.3">
      <c r="B325" s="276"/>
      <c r="C325" s="277"/>
      <c r="D325" s="278"/>
      <c r="E325" s="254"/>
      <c r="F325" s="280"/>
      <c r="G325" s="326"/>
      <c r="H325" s="326"/>
      <c r="I325" s="281"/>
      <c r="J325" s="34"/>
      <c r="K325" s="288"/>
      <c r="L325" s="34"/>
      <c r="M325" s="34"/>
      <c r="N325" s="276"/>
      <c r="O325" s="283"/>
      <c r="P325" s="284"/>
      <c r="Q325" s="285"/>
      <c r="R325" s="286"/>
      <c r="S325" s="287"/>
    </row>
    <row r="326" spans="2:19" ht="14.4" x14ac:dyDescent="0.3">
      <c r="B326" s="276"/>
      <c r="C326" s="277"/>
      <c r="D326" s="278"/>
      <c r="E326" s="254"/>
      <c r="F326" s="280"/>
      <c r="G326" s="326"/>
      <c r="H326" s="326"/>
      <c r="I326" s="281"/>
      <c r="J326" s="34"/>
      <c r="K326" s="288"/>
      <c r="L326" s="34"/>
      <c r="M326" s="34"/>
      <c r="N326" s="276"/>
      <c r="O326" s="283"/>
      <c r="P326" s="284"/>
      <c r="Q326" s="285"/>
      <c r="R326" s="286"/>
      <c r="S326" s="287"/>
    </row>
    <row r="327" spans="2:19" ht="14.4" x14ac:dyDescent="0.3">
      <c r="B327" s="276"/>
      <c r="C327" s="277"/>
      <c r="D327" s="278"/>
      <c r="E327" s="254"/>
      <c r="F327" s="280"/>
      <c r="G327" s="326"/>
      <c r="H327" s="326"/>
      <c r="I327" s="281"/>
      <c r="J327" s="34"/>
      <c r="K327" s="288"/>
      <c r="L327" s="34"/>
      <c r="M327" s="34"/>
      <c r="N327" s="276"/>
      <c r="O327" s="283"/>
      <c r="P327" s="284"/>
      <c r="Q327" s="285"/>
      <c r="R327" s="286"/>
      <c r="S327" s="287"/>
    </row>
    <row r="328" spans="2:19" ht="14.4" x14ac:dyDescent="0.3">
      <c r="B328" s="276"/>
      <c r="C328" s="277"/>
      <c r="D328" s="278"/>
      <c r="E328" s="254"/>
      <c r="F328" s="280"/>
      <c r="G328" s="326"/>
      <c r="H328" s="326"/>
      <c r="I328" s="281"/>
      <c r="J328" s="34"/>
      <c r="K328" s="288"/>
      <c r="L328" s="34"/>
      <c r="M328" s="34"/>
      <c r="N328" s="276"/>
      <c r="O328" s="283"/>
      <c r="P328" s="284"/>
      <c r="Q328" s="285"/>
      <c r="R328" s="286"/>
      <c r="S328" s="287"/>
    </row>
    <row r="329" spans="2:19" ht="14.4" x14ac:dyDescent="0.3">
      <c r="B329" s="276"/>
      <c r="C329" s="277"/>
      <c r="D329" s="278"/>
      <c r="E329" s="254"/>
      <c r="F329" s="280"/>
      <c r="G329" s="326"/>
      <c r="H329" s="326"/>
      <c r="I329" s="281"/>
      <c r="J329" s="34"/>
      <c r="K329" s="288"/>
      <c r="L329" s="34"/>
      <c r="M329" s="34"/>
      <c r="N329" s="276"/>
      <c r="O329" s="283"/>
      <c r="P329" s="284"/>
      <c r="Q329" s="285"/>
      <c r="R329" s="286"/>
      <c r="S329" s="287"/>
    </row>
    <row r="330" spans="2:19" ht="14.4" x14ac:dyDescent="0.3">
      <c r="B330" s="276"/>
      <c r="C330" s="277"/>
      <c r="D330" s="278"/>
      <c r="E330" s="254"/>
      <c r="F330" s="280"/>
      <c r="G330" s="326"/>
      <c r="H330" s="326"/>
      <c r="I330" s="281"/>
      <c r="J330" s="34"/>
      <c r="K330" s="288"/>
      <c r="L330" s="34"/>
      <c r="M330" s="34"/>
      <c r="N330" s="276"/>
      <c r="O330" s="283"/>
      <c r="P330" s="284"/>
      <c r="Q330" s="285"/>
      <c r="R330" s="286"/>
      <c r="S330" s="287"/>
    </row>
    <row r="331" spans="2:19" ht="14.4" x14ac:dyDescent="0.3">
      <c r="B331" s="276"/>
      <c r="C331" s="277"/>
      <c r="D331" s="278"/>
      <c r="E331" s="254"/>
      <c r="F331" s="280"/>
      <c r="G331" s="326"/>
      <c r="H331" s="326"/>
      <c r="I331" s="281"/>
      <c r="J331" s="34"/>
      <c r="K331" s="288"/>
      <c r="L331" s="34"/>
      <c r="M331" s="34"/>
      <c r="N331" s="276"/>
      <c r="O331" s="283"/>
      <c r="P331" s="284"/>
      <c r="Q331" s="285"/>
      <c r="R331" s="286"/>
      <c r="S331" s="287"/>
    </row>
    <row r="332" spans="2:19" ht="14.4" x14ac:dyDescent="0.3">
      <c r="B332" s="276"/>
      <c r="C332" s="277"/>
      <c r="D332" s="278"/>
      <c r="E332" s="254"/>
      <c r="F332" s="280"/>
      <c r="G332" s="326"/>
      <c r="H332" s="326"/>
      <c r="I332" s="281"/>
      <c r="J332" s="34"/>
      <c r="K332" s="288"/>
      <c r="L332" s="149"/>
      <c r="M332" s="149"/>
      <c r="N332" s="276"/>
      <c r="O332" s="283"/>
      <c r="P332" s="284"/>
      <c r="Q332" s="285"/>
      <c r="R332" s="286"/>
      <c r="S332" s="287"/>
    </row>
    <row r="333" spans="2:19" ht="14.4" x14ac:dyDescent="0.3">
      <c r="B333" s="276"/>
      <c r="C333" s="277"/>
      <c r="D333" s="278"/>
      <c r="E333" s="254"/>
      <c r="F333" s="280"/>
      <c r="G333" s="326"/>
      <c r="H333" s="326"/>
      <c r="I333" s="281"/>
      <c r="J333" s="34"/>
      <c r="K333" s="288"/>
      <c r="L333" s="34"/>
      <c r="M333" s="34"/>
      <c r="N333" s="276"/>
      <c r="O333" s="283"/>
      <c r="P333" s="284"/>
      <c r="Q333" s="285"/>
      <c r="R333" s="286"/>
      <c r="S333" s="287"/>
    </row>
    <row r="334" spans="2:19" ht="14.4" x14ac:dyDescent="0.3">
      <c r="B334" s="276"/>
      <c r="C334" s="277"/>
      <c r="D334" s="278"/>
      <c r="E334" s="254"/>
      <c r="F334" s="280"/>
      <c r="G334" s="326"/>
      <c r="H334" s="326"/>
      <c r="I334" s="281"/>
      <c r="J334" s="34"/>
      <c r="K334" s="288"/>
      <c r="L334" s="34"/>
      <c r="M334" s="34"/>
      <c r="N334" s="276"/>
      <c r="O334" s="283"/>
      <c r="P334" s="284"/>
      <c r="Q334" s="285"/>
      <c r="R334" s="286"/>
      <c r="S334" s="287"/>
    </row>
    <row r="335" spans="2:19" ht="14.4" x14ac:dyDescent="0.3">
      <c r="B335" s="276"/>
      <c r="C335" s="277"/>
      <c r="D335" s="278"/>
      <c r="E335" s="254"/>
      <c r="F335" s="280"/>
      <c r="G335" s="326"/>
      <c r="H335" s="326"/>
      <c r="I335" s="281"/>
      <c r="J335" s="34"/>
      <c r="K335" s="288"/>
      <c r="L335" s="34"/>
      <c r="M335" s="34"/>
      <c r="N335" s="276"/>
      <c r="O335" s="283"/>
      <c r="P335" s="284"/>
      <c r="Q335" s="285"/>
      <c r="R335" s="286"/>
      <c r="S335" s="287"/>
    </row>
    <row r="336" spans="2:19" ht="14.4" x14ac:dyDescent="0.3">
      <c r="B336" s="276"/>
      <c r="C336" s="277"/>
      <c r="D336" s="278"/>
      <c r="E336" s="254"/>
      <c r="F336" s="280"/>
      <c r="G336" s="326"/>
      <c r="H336" s="326"/>
      <c r="I336" s="281"/>
      <c r="J336" s="34"/>
      <c r="K336" s="288"/>
      <c r="L336" s="34"/>
      <c r="M336" s="34"/>
      <c r="N336" s="276"/>
      <c r="O336" s="283"/>
      <c r="P336" s="284"/>
      <c r="Q336" s="285"/>
      <c r="R336" s="286"/>
      <c r="S336" s="287"/>
    </row>
    <row r="337" spans="2:19" ht="14.4" x14ac:dyDescent="0.3">
      <c r="B337" s="276"/>
      <c r="C337" s="277"/>
      <c r="D337" s="278"/>
      <c r="E337" s="254"/>
      <c r="F337" s="280"/>
      <c r="G337" s="326"/>
      <c r="H337" s="326"/>
      <c r="I337" s="281"/>
      <c r="J337" s="34"/>
      <c r="K337" s="288"/>
      <c r="L337" s="34"/>
      <c r="M337" s="34"/>
      <c r="N337" s="276"/>
      <c r="O337" s="283"/>
      <c r="P337" s="284"/>
      <c r="Q337" s="285"/>
      <c r="R337" s="286"/>
      <c r="S337" s="287"/>
    </row>
    <row r="338" spans="2:19" ht="14.4" x14ac:dyDescent="0.3">
      <c r="B338" s="276"/>
      <c r="C338" s="277"/>
      <c r="D338" s="278"/>
      <c r="E338" s="254"/>
      <c r="F338" s="280"/>
      <c r="G338" s="326"/>
      <c r="H338" s="326"/>
      <c r="I338" s="281"/>
      <c r="J338" s="34"/>
      <c r="K338" s="288"/>
      <c r="L338" s="34"/>
      <c r="M338" s="34"/>
      <c r="N338" s="276"/>
      <c r="O338" s="283"/>
      <c r="P338" s="284"/>
      <c r="Q338" s="285"/>
      <c r="R338" s="286"/>
      <c r="S338" s="287"/>
    </row>
    <row r="339" spans="2:19" ht="14.4" x14ac:dyDescent="0.3">
      <c r="B339" s="276"/>
      <c r="C339" s="277"/>
      <c r="D339" s="278"/>
      <c r="E339" s="254"/>
      <c r="F339" s="280"/>
      <c r="G339" s="326"/>
      <c r="H339" s="326"/>
      <c r="I339" s="281"/>
      <c r="J339" s="34"/>
      <c r="K339" s="288"/>
      <c r="L339" s="34"/>
      <c r="M339" s="34"/>
      <c r="N339" s="276"/>
      <c r="O339" s="283"/>
      <c r="P339" s="284"/>
      <c r="Q339" s="285"/>
      <c r="R339" s="286"/>
      <c r="S339" s="287"/>
    </row>
    <row r="340" spans="2:19" ht="14.4" x14ac:dyDescent="0.3">
      <c r="B340" s="276"/>
      <c r="C340" s="277"/>
      <c r="D340" s="278"/>
      <c r="E340" s="254"/>
      <c r="F340" s="280"/>
      <c r="G340" s="326"/>
      <c r="H340" s="326"/>
      <c r="I340" s="281"/>
      <c r="J340" s="34"/>
      <c r="K340" s="288"/>
      <c r="L340" s="34"/>
      <c r="M340" s="34"/>
      <c r="N340" s="276"/>
      <c r="O340" s="283"/>
      <c r="P340" s="284"/>
      <c r="Q340" s="285"/>
      <c r="R340" s="286"/>
      <c r="S340" s="287"/>
    </row>
    <row r="341" spans="2:19" ht="14.4" x14ac:dyDescent="0.3">
      <c r="B341" s="276"/>
      <c r="C341" s="277"/>
      <c r="D341" s="278"/>
      <c r="E341" s="254"/>
      <c r="F341" s="280"/>
      <c r="G341" s="326"/>
      <c r="H341" s="326"/>
      <c r="I341" s="281"/>
      <c r="J341" s="34"/>
      <c r="K341" s="288"/>
      <c r="L341" s="34"/>
      <c r="M341" s="34"/>
      <c r="N341" s="276"/>
      <c r="O341" s="283"/>
      <c r="P341" s="284"/>
      <c r="Q341" s="285"/>
      <c r="R341" s="286"/>
      <c r="S341" s="287"/>
    </row>
    <row r="342" spans="2:19" ht="14.4" x14ac:dyDescent="0.3">
      <c r="B342" s="276"/>
      <c r="C342" s="277"/>
      <c r="D342" s="278"/>
      <c r="E342" s="254"/>
      <c r="F342" s="280"/>
      <c r="G342" s="326"/>
      <c r="H342" s="326"/>
      <c r="I342" s="281"/>
      <c r="J342" s="34"/>
      <c r="K342" s="288"/>
      <c r="L342" s="34"/>
      <c r="M342" s="34"/>
      <c r="N342" s="276"/>
      <c r="O342" s="283"/>
      <c r="P342" s="284"/>
      <c r="Q342" s="285"/>
      <c r="R342" s="286"/>
      <c r="S342" s="287"/>
    </row>
    <row r="343" spans="2:19" ht="14.4" x14ac:dyDescent="0.3">
      <c r="B343" s="276"/>
      <c r="C343" s="277"/>
      <c r="D343" s="278"/>
      <c r="E343" s="254"/>
      <c r="F343" s="280"/>
      <c r="G343" s="326"/>
      <c r="H343" s="326"/>
      <c r="I343" s="281"/>
      <c r="J343" s="149"/>
      <c r="K343" s="288"/>
      <c r="L343" s="149"/>
      <c r="M343" s="149"/>
      <c r="N343" s="276"/>
      <c r="O343" s="283"/>
      <c r="P343" s="284"/>
      <c r="Q343" s="285"/>
      <c r="R343" s="286"/>
      <c r="S343" s="287"/>
    </row>
    <row r="344" spans="2:19" ht="14.4" x14ac:dyDescent="0.3">
      <c r="B344" s="276"/>
      <c r="C344" s="277"/>
      <c r="D344" s="278"/>
      <c r="E344" s="254"/>
      <c r="F344" s="280"/>
      <c r="G344" s="326"/>
      <c r="H344" s="326"/>
      <c r="I344" s="281"/>
      <c r="J344" s="34"/>
      <c r="K344" s="288"/>
      <c r="L344" s="149"/>
      <c r="M344" s="149"/>
      <c r="N344" s="276"/>
      <c r="O344" s="283"/>
      <c r="P344" s="284"/>
      <c r="Q344" s="285"/>
      <c r="R344" s="286"/>
      <c r="S344" s="287"/>
    </row>
    <row r="345" spans="2:19" ht="14.4" x14ac:dyDescent="0.3">
      <c r="B345" s="276"/>
      <c r="C345" s="277"/>
      <c r="D345" s="278"/>
      <c r="E345" s="254"/>
      <c r="F345" s="280"/>
      <c r="G345" s="326"/>
      <c r="H345" s="326"/>
      <c r="I345" s="281"/>
      <c r="J345" s="34"/>
      <c r="K345" s="288"/>
      <c r="L345" s="149"/>
      <c r="M345" s="149"/>
      <c r="N345" s="276"/>
      <c r="O345" s="283"/>
      <c r="P345" s="284"/>
      <c r="Q345" s="285"/>
      <c r="R345" s="286"/>
      <c r="S345" s="287"/>
    </row>
    <row r="346" spans="2:19" ht="14.4" x14ac:dyDescent="0.3">
      <c r="B346" s="276"/>
      <c r="C346" s="277"/>
      <c r="D346" s="278"/>
      <c r="E346" s="254"/>
      <c r="F346" s="280"/>
      <c r="G346" s="326"/>
      <c r="H346" s="326"/>
      <c r="I346" s="281"/>
      <c r="J346" s="34"/>
      <c r="K346" s="288"/>
      <c r="L346" s="149"/>
      <c r="M346" s="149"/>
      <c r="N346" s="276"/>
      <c r="O346" s="283"/>
      <c r="P346" s="284"/>
      <c r="Q346" s="285"/>
      <c r="R346" s="286"/>
      <c r="S346" s="287"/>
    </row>
    <row r="347" spans="2:19" ht="14.4" x14ac:dyDescent="0.3">
      <c r="B347" s="276"/>
      <c r="C347" s="277"/>
      <c r="D347" s="278"/>
      <c r="E347" s="254"/>
      <c r="F347" s="280"/>
      <c r="G347" s="326"/>
      <c r="H347" s="326"/>
      <c r="I347" s="281"/>
      <c r="J347" s="34"/>
      <c r="K347" s="288"/>
      <c r="L347" s="34"/>
      <c r="M347" s="34"/>
      <c r="N347" s="276"/>
      <c r="O347" s="283"/>
      <c r="P347" s="284"/>
      <c r="Q347" s="285"/>
      <c r="R347" s="286"/>
      <c r="S347" s="287"/>
    </row>
    <row r="348" spans="2:19" ht="14.4" x14ac:dyDescent="0.3">
      <c r="B348" s="276"/>
      <c r="C348" s="277"/>
      <c r="D348" s="278"/>
      <c r="E348" s="254"/>
      <c r="F348" s="280"/>
      <c r="G348" s="326"/>
      <c r="H348" s="326"/>
      <c r="I348" s="281"/>
      <c r="J348" s="34"/>
      <c r="K348" s="288"/>
      <c r="L348" s="34"/>
      <c r="M348" s="34"/>
      <c r="N348" s="276"/>
      <c r="O348" s="283"/>
      <c r="P348" s="284"/>
      <c r="Q348" s="285"/>
      <c r="R348" s="286"/>
      <c r="S348" s="287"/>
    </row>
    <row r="349" spans="2:19" ht="14.4" x14ac:dyDescent="0.3">
      <c r="B349" s="276"/>
      <c r="C349" s="277"/>
      <c r="D349" s="278"/>
      <c r="E349" s="254"/>
      <c r="F349" s="280"/>
      <c r="G349" s="326"/>
      <c r="H349" s="326"/>
      <c r="I349" s="281"/>
      <c r="J349" s="34"/>
      <c r="K349" s="288"/>
      <c r="L349" s="34"/>
      <c r="M349" s="34"/>
      <c r="N349" s="276"/>
      <c r="O349" s="283"/>
      <c r="P349" s="284"/>
      <c r="Q349" s="285"/>
      <c r="R349" s="286"/>
      <c r="S349" s="287"/>
    </row>
    <row r="350" spans="2:19" ht="14.4" x14ac:dyDescent="0.3">
      <c r="B350" s="276"/>
      <c r="C350" s="277"/>
      <c r="D350" s="278"/>
      <c r="E350" s="254"/>
      <c r="F350" s="280"/>
      <c r="G350" s="326"/>
      <c r="H350" s="326"/>
      <c r="I350" s="281"/>
      <c r="J350" s="34"/>
      <c r="K350" s="288"/>
      <c r="L350" s="34"/>
      <c r="M350" s="34"/>
      <c r="N350" s="276"/>
      <c r="O350" s="283"/>
      <c r="P350" s="284"/>
      <c r="Q350" s="285"/>
      <c r="R350" s="286"/>
      <c r="S350" s="287"/>
    </row>
    <row r="351" spans="2:19" ht="14.4" x14ac:dyDescent="0.3">
      <c r="B351" s="276"/>
      <c r="C351" s="277"/>
      <c r="D351" s="278"/>
      <c r="E351" s="254"/>
      <c r="F351" s="280"/>
      <c r="G351" s="326"/>
      <c r="H351" s="326"/>
      <c r="I351" s="281"/>
      <c r="J351" s="34"/>
      <c r="K351" s="288"/>
      <c r="L351" s="34"/>
      <c r="M351" s="34"/>
      <c r="N351" s="276"/>
      <c r="O351" s="283"/>
      <c r="P351" s="284"/>
      <c r="Q351" s="285"/>
      <c r="R351" s="286"/>
      <c r="S351" s="287"/>
    </row>
    <row r="352" spans="2:19" ht="14.4" x14ac:dyDescent="0.3">
      <c r="B352" s="276"/>
      <c r="C352" s="277"/>
      <c r="D352" s="278"/>
      <c r="E352" s="254"/>
      <c r="F352" s="280"/>
      <c r="G352" s="326"/>
      <c r="H352" s="326"/>
      <c r="I352" s="281"/>
      <c r="J352" s="34"/>
      <c r="K352" s="288"/>
      <c r="L352" s="34"/>
      <c r="M352" s="34"/>
      <c r="N352" s="276"/>
      <c r="O352" s="283"/>
      <c r="P352" s="284"/>
      <c r="Q352" s="285"/>
      <c r="R352" s="286"/>
      <c r="S352" s="287"/>
    </row>
    <row r="353" spans="2:19" ht="14.4" x14ac:dyDescent="0.3">
      <c r="B353" s="276"/>
      <c r="C353" s="277"/>
      <c r="D353" s="278"/>
      <c r="E353" s="254"/>
      <c r="F353" s="280"/>
      <c r="G353" s="326"/>
      <c r="H353" s="326"/>
      <c r="I353" s="281"/>
      <c r="J353" s="34"/>
      <c r="K353" s="288"/>
      <c r="L353" s="34"/>
      <c r="M353" s="34"/>
      <c r="N353" s="276"/>
      <c r="O353" s="283"/>
      <c r="P353" s="284"/>
      <c r="Q353" s="285"/>
      <c r="R353" s="286"/>
      <c r="S353" s="287"/>
    </row>
    <row r="354" spans="2:19" ht="14.4" x14ac:dyDescent="0.3">
      <c r="B354" s="276"/>
      <c r="C354" s="277"/>
      <c r="D354" s="278"/>
      <c r="E354" s="254"/>
      <c r="F354" s="280"/>
      <c r="G354" s="326"/>
      <c r="H354" s="326"/>
      <c r="I354" s="281"/>
      <c r="J354" s="34"/>
      <c r="K354" s="288"/>
      <c r="L354" s="34"/>
      <c r="M354" s="34"/>
      <c r="N354" s="276"/>
      <c r="O354" s="283"/>
      <c r="P354" s="284"/>
      <c r="Q354" s="285"/>
      <c r="R354" s="286"/>
      <c r="S354" s="287"/>
    </row>
    <row r="355" spans="2:19" ht="14.4" x14ac:dyDescent="0.3">
      <c r="B355" s="276"/>
      <c r="C355" s="277"/>
      <c r="D355" s="278"/>
      <c r="E355" s="254"/>
      <c r="F355" s="280"/>
      <c r="G355" s="326"/>
      <c r="H355" s="326"/>
      <c r="I355" s="281"/>
      <c r="J355" s="34"/>
      <c r="K355" s="288"/>
      <c r="L355" s="34"/>
      <c r="M355" s="34"/>
      <c r="N355" s="276"/>
      <c r="O355" s="283"/>
      <c r="P355" s="284"/>
      <c r="Q355" s="285"/>
      <c r="R355" s="286"/>
      <c r="S355" s="287"/>
    </row>
    <row r="356" spans="2:19" ht="14.4" x14ac:dyDescent="0.3">
      <c r="B356" s="276"/>
      <c r="C356" s="277"/>
      <c r="D356" s="278"/>
      <c r="E356" s="254"/>
      <c r="F356" s="280"/>
      <c r="G356" s="326"/>
      <c r="H356" s="326"/>
      <c r="I356" s="281"/>
      <c r="J356" s="34"/>
      <c r="K356" s="288"/>
      <c r="L356" s="34"/>
      <c r="M356" s="34"/>
      <c r="N356" s="276"/>
      <c r="O356" s="283"/>
      <c r="P356" s="284"/>
      <c r="Q356" s="285"/>
      <c r="R356" s="286"/>
      <c r="S356" s="287"/>
    </row>
    <row r="357" spans="2:19" ht="14.4" x14ac:dyDescent="0.3">
      <c r="B357" s="276"/>
      <c r="C357" s="277"/>
      <c r="D357" s="278"/>
      <c r="E357" s="254"/>
      <c r="F357" s="280"/>
      <c r="G357" s="326"/>
      <c r="H357" s="326"/>
      <c r="I357" s="281"/>
      <c r="J357" s="34"/>
      <c r="K357" s="288"/>
      <c r="L357" s="34"/>
      <c r="M357" s="34"/>
      <c r="N357" s="276"/>
      <c r="O357" s="283"/>
      <c r="P357" s="284"/>
      <c r="Q357" s="285"/>
      <c r="R357" s="286"/>
      <c r="S357" s="287"/>
    </row>
    <row r="358" spans="2:19" ht="14.4" x14ac:dyDescent="0.3">
      <c r="B358" s="276"/>
      <c r="C358" s="277"/>
      <c r="D358" s="278"/>
      <c r="E358" s="254"/>
      <c r="F358" s="280"/>
      <c r="G358" s="326"/>
      <c r="H358" s="326"/>
      <c r="I358" s="281"/>
      <c r="J358" s="34"/>
      <c r="K358" s="288"/>
      <c r="L358" s="34"/>
      <c r="M358" s="34"/>
      <c r="N358" s="276"/>
      <c r="O358" s="283"/>
      <c r="P358" s="284"/>
      <c r="Q358" s="285"/>
      <c r="R358" s="286"/>
      <c r="S358" s="287"/>
    </row>
    <row r="359" spans="2:19" ht="14.4" x14ac:dyDescent="0.3">
      <c r="B359" s="276"/>
      <c r="C359" s="277"/>
      <c r="D359" s="278"/>
      <c r="E359" s="254"/>
      <c r="F359" s="280"/>
      <c r="G359" s="326"/>
      <c r="H359" s="326"/>
      <c r="I359" s="281"/>
      <c r="J359" s="34"/>
      <c r="K359" s="288"/>
      <c r="L359" s="34"/>
      <c r="M359" s="34"/>
      <c r="N359" s="276"/>
      <c r="O359" s="283"/>
      <c r="P359" s="284"/>
      <c r="Q359" s="285"/>
      <c r="R359" s="286"/>
      <c r="S359" s="287"/>
    </row>
    <row r="360" spans="2:19" ht="14.4" x14ac:dyDescent="0.3">
      <c r="B360" s="276"/>
      <c r="C360" s="277"/>
      <c r="D360" s="278"/>
      <c r="E360" s="254"/>
      <c r="F360" s="280"/>
      <c r="G360" s="326"/>
      <c r="H360" s="326"/>
      <c r="I360" s="281"/>
      <c r="J360" s="34"/>
      <c r="K360" s="288"/>
      <c r="L360" s="34"/>
      <c r="M360" s="34"/>
      <c r="N360" s="276"/>
      <c r="O360" s="283"/>
      <c r="P360" s="284"/>
      <c r="Q360" s="285"/>
      <c r="R360" s="286"/>
      <c r="S360" s="287"/>
    </row>
    <row r="361" spans="2:19" ht="14.4" x14ac:dyDescent="0.3">
      <c r="B361" s="276"/>
      <c r="C361" s="277"/>
      <c r="D361" s="278"/>
      <c r="E361" s="254"/>
      <c r="F361" s="280"/>
      <c r="G361" s="326"/>
      <c r="H361" s="326"/>
      <c r="I361" s="281"/>
      <c r="J361" s="34"/>
      <c r="K361" s="288"/>
      <c r="L361" s="34"/>
      <c r="M361" s="34"/>
      <c r="N361" s="276"/>
      <c r="O361" s="283"/>
      <c r="P361" s="284"/>
      <c r="Q361" s="285"/>
      <c r="R361" s="286"/>
      <c r="S361" s="287"/>
    </row>
    <row r="362" spans="2:19" ht="14.4" x14ac:dyDescent="0.3">
      <c r="B362" s="276"/>
      <c r="C362" s="277"/>
      <c r="D362" s="278"/>
      <c r="E362" s="254"/>
      <c r="F362" s="280"/>
      <c r="G362" s="326"/>
      <c r="H362" s="326"/>
      <c r="I362" s="281"/>
      <c r="J362" s="34"/>
      <c r="K362" s="288"/>
      <c r="L362" s="34"/>
      <c r="M362" s="34"/>
      <c r="N362" s="276"/>
      <c r="O362" s="283"/>
      <c r="P362" s="284"/>
      <c r="Q362" s="285"/>
      <c r="R362" s="286"/>
      <c r="S362" s="287"/>
    </row>
    <row r="363" spans="2:19" ht="14.4" x14ac:dyDescent="0.3">
      <c r="B363" s="276"/>
      <c r="C363" s="277"/>
      <c r="D363" s="278"/>
      <c r="E363" s="254"/>
      <c r="F363" s="280"/>
      <c r="G363" s="326"/>
      <c r="H363" s="326"/>
      <c r="I363" s="281"/>
      <c r="J363" s="34"/>
      <c r="K363" s="288"/>
      <c r="L363" s="34"/>
      <c r="M363" s="34"/>
      <c r="N363" s="276"/>
      <c r="O363" s="283"/>
      <c r="P363" s="284"/>
      <c r="Q363" s="285"/>
      <c r="R363" s="286"/>
      <c r="S363" s="287"/>
    </row>
    <row r="364" spans="2:19" ht="14.4" x14ac:dyDescent="0.3">
      <c r="B364" s="276"/>
      <c r="C364" s="277"/>
      <c r="D364" s="278"/>
      <c r="E364" s="254"/>
      <c r="F364" s="280"/>
      <c r="G364" s="326"/>
      <c r="H364" s="326"/>
      <c r="I364" s="281"/>
      <c r="J364" s="34"/>
      <c r="K364" s="288"/>
      <c r="L364" s="34"/>
      <c r="M364" s="34"/>
      <c r="N364" s="276"/>
      <c r="O364" s="283"/>
      <c r="P364" s="284"/>
      <c r="Q364" s="285"/>
      <c r="R364" s="286"/>
      <c r="S364" s="287"/>
    </row>
    <row r="365" spans="2:19" ht="14.4" x14ac:dyDescent="0.3">
      <c r="B365" s="276"/>
      <c r="C365" s="277"/>
      <c r="D365" s="278"/>
      <c r="E365" s="254"/>
      <c r="F365" s="280"/>
      <c r="G365" s="326"/>
      <c r="H365" s="326"/>
      <c r="I365" s="281"/>
      <c r="J365" s="34"/>
      <c r="K365" s="288"/>
      <c r="L365" s="34"/>
      <c r="M365" s="34"/>
      <c r="N365" s="276"/>
      <c r="O365" s="283"/>
      <c r="P365" s="284"/>
      <c r="Q365" s="285"/>
      <c r="R365" s="286"/>
      <c r="S365" s="287"/>
    </row>
    <row r="366" spans="2:19" ht="14.4" x14ac:dyDescent="0.3">
      <c r="B366" s="276"/>
      <c r="C366" s="277"/>
      <c r="D366" s="278"/>
      <c r="E366" s="254"/>
      <c r="F366" s="280"/>
      <c r="G366" s="326"/>
      <c r="H366" s="326"/>
      <c r="I366" s="281"/>
      <c r="J366" s="34"/>
      <c r="K366" s="288"/>
      <c r="L366" s="34"/>
      <c r="M366" s="34"/>
      <c r="N366" s="276"/>
      <c r="O366" s="283"/>
      <c r="P366" s="284"/>
      <c r="Q366" s="285"/>
      <c r="R366" s="286"/>
      <c r="S366" s="287"/>
    </row>
    <row r="367" spans="2:19" ht="14.4" x14ac:dyDescent="0.3">
      <c r="B367" s="276"/>
      <c r="C367" s="277"/>
      <c r="D367" s="278"/>
      <c r="E367" s="254"/>
      <c r="F367" s="280"/>
      <c r="G367" s="326"/>
      <c r="H367" s="326"/>
      <c r="I367" s="281"/>
      <c r="J367" s="34"/>
      <c r="K367" s="288"/>
      <c r="L367" s="34"/>
      <c r="M367" s="34"/>
      <c r="N367" s="276"/>
      <c r="O367" s="283"/>
      <c r="P367" s="284"/>
      <c r="Q367" s="285"/>
      <c r="R367" s="286"/>
      <c r="S367" s="287"/>
    </row>
    <row r="368" spans="2:19" ht="14.4" x14ac:dyDescent="0.3">
      <c r="B368" s="276"/>
      <c r="C368" s="277"/>
      <c r="D368" s="278"/>
      <c r="E368" s="254"/>
      <c r="F368" s="280"/>
      <c r="G368" s="326"/>
      <c r="H368" s="326"/>
      <c r="I368" s="281"/>
      <c r="J368" s="34"/>
      <c r="K368" s="288"/>
      <c r="L368" s="34"/>
      <c r="M368" s="34"/>
      <c r="N368" s="276"/>
      <c r="O368" s="283"/>
      <c r="P368" s="284"/>
      <c r="Q368" s="285"/>
      <c r="R368" s="286"/>
      <c r="S368" s="287"/>
    </row>
    <row r="369" spans="2:19" ht="14.4" x14ac:dyDescent="0.3">
      <c r="B369" s="276"/>
      <c r="C369" s="277"/>
      <c r="D369" s="278"/>
      <c r="E369" s="254"/>
      <c r="F369" s="280"/>
      <c r="G369" s="326"/>
      <c r="H369" s="326"/>
      <c r="I369" s="281"/>
      <c r="J369" s="34"/>
      <c r="K369" s="288"/>
      <c r="L369" s="34"/>
      <c r="M369" s="34"/>
      <c r="N369" s="276"/>
      <c r="O369" s="283"/>
      <c r="P369" s="284"/>
      <c r="Q369" s="285"/>
      <c r="R369" s="286"/>
      <c r="S369" s="287"/>
    </row>
    <row r="370" spans="2:19" ht="14.4" x14ac:dyDescent="0.3">
      <c r="B370" s="276"/>
      <c r="C370" s="277"/>
      <c r="D370" s="278"/>
      <c r="E370" s="254"/>
      <c r="F370" s="280"/>
      <c r="G370" s="326"/>
      <c r="H370" s="326"/>
      <c r="I370" s="281"/>
      <c r="J370" s="34"/>
      <c r="K370" s="288"/>
      <c r="L370" s="34"/>
      <c r="M370" s="34"/>
      <c r="N370" s="276"/>
      <c r="O370" s="283"/>
      <c r="P370" s="284"/>
      <c r="Q370" s="285"/>
      <c r="R370" s="286"/>
      <c r="S370" s="287"/>
    </row>
    <row r="371" spans="2:19" ht="14.4" x14ac:dyDescent="0.3">
      <c r="B371" s="276"/>
      <c r="C371" s="277"/>
      <c r="D371" s="278"/>
      <c r="E371" s="254"/>
      <c r="F371" s="280"/>
      <c r="G371" s="326"/>
      <c r="H371" s="326"/>
      <c r="I371" s="281"/>
      <c r="J371" s="34"/>
      <c r="K371" s="288"/>
      <c r="L371" s="34"/>
      <c r="M371" s="34"/>
      <c r="N371" s="276"/>
      <c r="O371" s="283"/>
      <c r="P371" s="284"/>
      <c r="Q371" s="285"/>
      <c r="R371" s="286"/>
      <c r="S371" s="287"/>
    </row>
    <row r="372" spans="2:19" ht="14.4" x14ac:dyDescent="0.3">
      <c r="B372" s="276"/>
      <c r="C372" s="277"/>
      <c r="D372" s="278"/>
      <c r="E372" s="254"/>
      <c r="F372" s="280"/>
      <c r="G372" s="326"/>
      <c r="H372" s="326"/>
      <c r="I372" s="281"/>
      <c r="J372" s="34"/>
      <c r="K372" s="288"/>
      <c r="L372" s="34"/>
      <c r="M372" s="34"/>
      <c r="N372" s="276"/>
      <c r="O372" s="283"/>
      <c r="P372" s="284"/>
      <c r="Q372" s="285"/>
      <c r="R372" s="286"/>
      <c r="S372" s="287"/>
    </row>
    <row r="373" spans="2:19" ht="14.4" x14ac:dyDescent="0.3">
      <c r="B373" s="276"/>
      <c r="C373" s="277"/>
      <c r="D373" s="278"/>
      <c r="E373" s="254"/>
      <c r="F373" s="280"/>
      <c r="G373" s="326"/>
      <c r="H373" s="326"/>
      <c r="I373" s="281"/>
      <c r="J373" s="34"/>
      <c r="K373" s="288"/>
      <c r="L373" s="34"/>
      <c r="M373" s="34"/>
      <c r="N373" s="276"/>
      <c r="O373" s="283"/>
      <c r="P373" s="284"/>
      <c r="Q373" s="285"/>
      <c r="R373" s="286"/>
      <c r="S373" s="287"/>
    </row>
    <row r="374" spans="2:19" ht="14.4" x14ac:dyDescent="0.3">
      <c r="B374" s="276"/>
      <c r="C374" s="277"/>
      <c r="D374" s="278"/>
      <c r="E374" s="254"/>
      <c r="F374" s="280"/>
      <c r="G374" s="326"/>
      <c r="H374" s="326"/>
      <c r="I374" s="281"/>
      <c r="J374" s="34"/>
      <c r="K374" s="288"/>
      <c r="L374" s="34"/>
      <c r="M374" s="34"/>
      <c r="N374" s="276"/>
      <c r="O374" s="283"/>
      <c r="P374" s="284"/>
      <c r="Q374" s="285"/>
      <c r="R374" s="286"/>
      <c r="S374" s="287"/>
    </row>
    <row r="375" spans="2:19" ht="14.4" x14ac:dyDescent="0.3">
      <c r="B375" s="276"/>
      <c r="C375" s="277"/>
      <c r="D375" s="278"/>
      <c r="E375" s="254"/>
      <c r="F375" s="280"/>
      <c r="G375" s="326"/>
      <c r="H375" s="326"/>
      <c r="I375" s="281"/>
      <c r="J375" s="34"/>
      <c r="K375" s="288"/>
      <c r="L375" s="34"/>
      <c r="M375" s="34"/>
      <c r="N375" s="276"/>
      <c r="O375" s="283"/>
      <c r="P375" s="284"/>
      <c r="Q375" s="285"/>
      <c r="R375" s="286"/>
      <c r="S375" s="287"/>
    </row>
    <row r="376" spans="2:19" ht="14.4" x14ac:dyDescent="0.3">
      <c r="B376" s="276"/>
      <c r="C376" s="277"/>
      <c r="D376" s="278"/>
      <c r="E376" s="254"/>
      <c r="F376" s="280"/>
      <c r="G376" s="326"/>
      <c r="H376" s="326"/>
      <c r="I376" s="281"/>
      <c r="J376" s="34"/>
      <c r="K376" s="288"/>
      <c r="L376" s="34"/>
      <c r="M376" s="34"/>
      <c r="N376" s="276"/>
      <c r="O376" s="283"/>
      <c r="P376" s="284"/>
      <c r="Q376" s="285"/>
      <c r="R376" s="286"/>
      <c r="S376" s="287"/>
    </row>
    <row r="377" spans="2:19" ht="14.4" x14ac:dyDescent="0.3">
      <c r="B377" s="276"/>
      <c r="C377" s="277"/>
      <c r="D377" s="278"/>
      <c r="E377" s="254"/>
      <c r="F377" s="280"/>
      <c r="G377" s="326"/>
      <c r="H377" s="326"/>
      <c r="I377" s="281"/>
      <c r="J377" s="34"/>
      <c r="K377" s="288"/>
      <c r="L377" s="34"/>
      <c r="M377" s="34"/>
      <c r="N377" s="276"/>
      <c r="O377" s="283"/>
      <c r="P377" s="284"/>
      <c r="Q377" s="285"/>
      <c r="R377" s="286"/>
      <c r="S377" s="287"/>
    </row>
    <row r="378" spans="2:19" ht="14.4" x14ac:dyDescent="0.3">
      <c r="B378" s="276"/>
      <c r="C378" s="277"/>
      <c r="D378" s="278"/>
      <c r="E378" s="254"/>
      <c r="F378" s="280"/>
      <c r="G378" s="326"/>
      <c r="H378" s="326"/>
      <c r="I378" s="281"/>
      <c r="J378" s="34"/>
      <c r="K378" s="288"/>
      <c r="L378" s="34"/>
      <c r="M378" s="34"/>
      <c r="N378" s="276"/>
      <c r="O378" s="283"/>
      <c r="P378" s="284"/>
      <c r="Q378" s="285"/>
      <c r="R378" s="286"/>
      <c r="S378" s="287"/>
    </row>
    <row r="379" spans="2:19" ht="14.4" x14ac:dyDescent="0.3">
      <c r="B379" s="276"/>
      <c r="C379" s="277"/>
      <c r="D379" s="278"/>
      <c r="E379" s="254"/>
      <c r="F379" s="280"/>
      <c r="G379" s="326"/>
      <c r="H379" s="326"/>
      <c r="I379" s="281"/>
      <c r="J379" s="34"/>
      <c r="K379" s="288"/>
      <c r="L379" s="34"/>
      <c r="M379" s="34"/>
      <c r="N379" s="276"/>
      <c r="O379" s="283"/>
      <c r="P379" s="284"/>
      <c r="Q379" s="285"/>
      <c r="R379" s="286"/>
      <c r="S379" s="287"/>
    </row>
    <row r="380" spans="2:19" ht="14.4" x14ac:dyDescent="0.3">
      <c r="B380" s="276"/>
      <c r="C380" s="277"/>
      <c r="D380" s="278"/>
      <c r="E380" s="254"/>
      <c r="F380" s="280"/>
      <c r="G380" s="326"/>
      <c r="H380" s="326"/>
      <c r="I380" s="281"/>
      <c r="J380" s="34"/>
      <c r="K380" s="288"/>
      <c r="L380" s="34"/>
      <c r="M380" s="34"/>
      <c r="N380" s="276"/>
      <c r="O380" s="283"/>
      <c r="P380" s="284"/>
      <c r="Q380" s="285"/>
      <c r="R380" s="286"/>
      <c r="S380" s="287"/>
    </row>
    <row r="381" spans="2:19" ht="14.4" x14ac:dyDescent="0.3">
      <c r="B381" s="276"/>
      <c r="C381" s="277"/>
      <c r="D381" s="278"/>
      <c r="E381" s="254"/>
      <c r="F381" s="280"/>
      <c r="G381" s="326"/>
      <c r="H381" s="326"/>
      <c r="I381" s="281"/>
      <c r="J381" s="34"/>
      <c r="K381" s="288"/>
      <c r="L381" s="34"/>
      <c r="M381" s="34"/>
      <c r="N381" s="276"/>
      <c r="O381" s="283"/>
      <c r="P381" s="284"/>
      <c r="Q381" s="285"/>
      <c r="R381" s="286"/>
      <c r="S381" s="287"/>
    </row>
    <row r="382" spans="2:19" ht="14.4" x14ac:dyDescent="0.3">
      <c r="B382" s="276"/>
      <c r="C382" s="277"/>
      <c r="D382" s="278"/>
      <c r="E382" s="254"/>
      <c r="F382" s="280"/>
      <c r="G382" s="326"/>
      <c r="H382" s="326"/>
      <c r="I382" s="281"/>
      <c r="J382" s="34"/>
      <c r="K382" s="288"/>
      <c r="L382" s="34"/>
      <c r="M382" s="34"/>
      <c r="N382" s="276"/>
      <c r="O382" s="283"/>
      <c r="P382" s="284"/>
      <c r="Q382" s="285"/>
      <c r="R382" s="286"/>
      <c r="S382" s="287"/>
    </row>
    <row r="383" spans="2:19" ht="14.4" x14ac:dyDescent="0.3">
      <c r="B383" s="276"/>
      <c r="C383" s="277"/>
      <c r="D383" s="278"/>
      <c r="E383" s="254"/>
      <c r="F383" s="280"/>
      <c r="G383" s="326"/>
      <c r="H383" s="326"/>
      <c r="I383" s="281"/>
      <c r="J383" s="34"/>
      <c r="K383" s="288"/>
      <c r="L383" s="34"/>
      <c r="M383" s="34"/>
      <c r="N383" s="276"/>
      <c r="O383" s="283"/>
      <c r="P383" s="284"/>
      <c r="Q383" s="285"/>
      <c r="R383" s="286"/>
      <c r="S383" s="287"/>
    </row>
    <row r="384" spans="2:19" ht="14.4" x14ac:dyDescent="0.3">
      <c r="B384" s="276"/>
      <c r="C384" s="277"/>
      <c r="D384" s="278"/>
      <c r="E384" s="254"/>
      <c r="F384" s="280"/>
      <c r="G384" s="326"/>
      <c r="H384" s="326"/>
      <c r="I384" s="281"/>
      <c r="J384" s="34"/>
      <c r="K384" s="288"/>
      <c r="L384" s="34"/>
      <c r="M384" s="34"/>
      <c r="N384" s="276"/>
      <c r="O384" s="283"/>
      <c r="P384" s="284"/>
      <c r="Q384" s="285"/>
      <c r="R384" s="286"/>
      <c r="S384" s="287"/>
    </row>
    <row r="385" spans="2:19" ht="14.4" x14ac:dyDescent="0.3">
      <c r="B385" s="276"/>
      <c r="C385" s="277"/>
      <c r="D385" s="278"/>
      <c r="E385" s="254"/>
      <c r="F385" s="280"/>
      <c r="G385" s="326"/>
      <c r="H385" s="326"/>
      <c r="I385" s="281"/>
      <c r="J385" s="34"/>
      <c r="K385" s="288"/>
      <c r="L385" s="34"/>
      <c r="M385" s="34"/>
      <c r="N385" s="276"/>
      <c r="O385" s="283"/>
      <c r="P385" s="284"/>
      <c r="Q385" s="285"/>
      <c r="R385" s="286"/>
      <c r="S385" s="287"/>
    </row>
    <row r="386" spans="2:19" ht="14.4" x14ac:dyDescent="0.3">
      <c r="B386" s="276"/>
      <c r="C386" s="277"/>
      <c r="D386" s="278"/>
      <c r="E386" s="254"/>
      <c r="F386" s="280"/>
      <c r="G386" s="326"/>
      <c r="H386" s="326"/>
      <c r="I386" s="281"/>
      <c r="J386" s="34"/>
      <c r="K386" s="288"/>
      <c r="L386" s="34"/>
      <c r="M386" s="34"/>
      <c r="N386" s="276"/>
      <c r="O386" s="283"/>
      <c r="P386" s="284"/>
      <c r="Q386" s="285"/>
      <c r="R386" s="286"/>
      <c r="S386" s="287"/>
    </row>
    <row r="387" spans="2:19" ht="14.4" x14ac:dyDescent="0.3">
      <c r="B387" s="276"/>
      <c r="C387" s="277"/>
      <c r="D387" s="278"/>
      <c r="E387" s="254"/>
      <c r="F387" s="280"/>
      <c r="G387" s="326"/>
      <c r="H387" s="326"/>
      <c r="I387" s="281"/>
      <c r="J387" s="34"/>
      <c r="K387" s="288"/>
      <c r="L387" s="34"/>
      <c r="M387" s="34"/>
      <c r="N387" s="276"/>
      <c r="O387" s="283"/>
      <c r="P387" s="284"/>
      <c r="Q387" s="285"/>
      <c r="R387" s="286"/>
      <c r="S387" s="287"/>
    </row>
    <row r="388" spans="2:19" ht="14.4" x14ac:dyDescent="0.3">
      <c r="B388" s="276"/>
      <c r="C388" s="277"/>
      <c r="D388" s="278"/>
      <c r="E388" s="254"/>
      <c r="F388" s="280"/>
      <c r="G388" s="326"/>
      <c r="H388" s="326"/>
      <c r="I388" s="281"/>
      <c r="J388" s="34"/>
      <c r="K388" s="288"/>
      <c r="L388" s="34"/>
      <c r="M388" s="34"/>
      <c r="N388" s="276"/>
      <c r="O388" s="283"/>
      <c r="P388" s="284"/>
      <c r="Q388" s="285"/>
      <c r="R388" s="286"/>
      <c r="S388" s="287"/>
    </row>
    <row r="389" spans="2:19" ht="14.4" x14ac:dyDescent="0.3">
      <c r="B389" s="276"/>
      <c r="C389" s="277"/>
      <c r="D389" s="278"/>
      <c r="E389" s="254"/>
      <c r="F389" s="280"/>
      <c r="G389" s="326"/>
      <c r="H389" s="326"/>
      <c r="I389" s="281"/>
      <c r="J389" s="34"/>
      <c r="K389" s="288"/>
      <c r="L389" s="34"/>
      <c r="M389" s="34"/>
      <c r="N389" s="276"/>
      <c r="O389" s="283"/>
      <c r="P389" s="284"/>
      <c r="Q389" s="285"/>
      <c r="R389" s="286"/>
      <c r="S389" s="287"/>
    </row>
    <row r="390" spans="2:19" ht="14.4" x14ac:dyDescent="0.3">
      <c r="B390" s="276"/>
      <c r="C390" s="277"/>
      <c r="D390" s="278"/>
      <c r="E390" s="254"/>
      <c r="F390" s="280"/>
      <c r="G390" s="326"/>
      <c r="H390" s="326"/>
      <c r="I390" s="281"/>
      <c r="J390" s="34"/>
      <c r="K390" s="288"/>
      <c r="L390" s="34"/>
      <c r="M390" s="34"/>
      <c r="N390" s="276"/>
      <c r="O390" s="283"/>
      <c r="P390" s="284"/>
      <c r="Q390" s="285"/>
      <c r="R390" s="286"/>
      <c r="S390" s="287"/>
    </row>
    <row r="391" spans="2:19" ht="14.4" x14ac:dyDescent="0.3">
      <c r="B391" s="276"/>
      <c r="C391" s="277"/>
      <c r="D391" s="278"/>
      <c r="E391" s="254"/>
      <c r="F391" s="280"/>
      <c r="G391" s="326"/>
      <c r="H391" s="326"/>
      <c r="I391" s="281"/>
      <c r="J391" s="34"/>
      <c r="K391" s="288"/>
      <c r="L391" s="34"/>
      <c r="M391" s="34"/>
      <c r="N391" s="276"/>
      <c r="O391" s="283"/>
      <c r="P391" s="284"/>
      <c r="Q391" s="285"/>
      <c r="R391" s="286"/>
      <c r="S391" s="287"/>
    </row>
    <row r="392" spans="2:19" ht="14.4" x14ac:dyDescent="0.3">
      <c r="B392" s="276"/>
      <c r="C392" s="277"/>
      <c r="D392" s="278"/>
      <c r="E392" s="254"/>
      <c r="F392" s="280"/>
      <c r="G392" s="326"/>
      <c r="H392" s="326"/>
      <c r="I392" s="281"/>
      <c r="J392" s="34"/>
      <c r="K392" s="288"/>
      <c r="L392" s="34"/>
      <c r="M392" s="34"/>
      <c r="N392" s="276"/>
      <c r="O392" s="283"/>
      <c r="P392" s="284"/>
      <c r="Q392" s="285"/>
      <c r="R392" s="286"/>
      <c r="S392" s="287"/>
    </row>
    <row r="393" spans="2:19" ht="14.4" x14ac:dyDescent="0.3">
      <c r="B393" s="276"/>
      <c r="C393" s="277"/>
      <c r="D393" s="278"/>
      <c r="E393" s="254"/>
      <c r="F393" s="280"/>
      <c r="G393" s="326"/>
      <c r="H393" s="326"/>
      <c r="I393" s="281"/>
      <c r="J393" s="34"/>
      <c r="K393" s="288"/>
      <c r="L393" s="34"/>
      <c r="M393" s="34"/>
      <c r="N393" s="276"/>
      <c r="O393" s="283"/>
      <c r="P393" s="284"/>
      <c r="Q393" s="285"/>
      <c r="R393" s="286"/>
      <c r="S393" s="287"/>
    </row>
    <row r="394" spans="2:19" ht="14.4" x14ac:dyDescent="0.3">
      <c r="B394" s="276"/>
      <c r="C394" s="277"/>
      <c r="D394" s="278"/>
      <c r="E394" s="254"/>
      <c r="F394" s="280"/>
      <c r="G394" s="326"/>
      <c r="H394" s="326"/>
      <c r="I394" s="281"/>
      <c r="J394" s="34"/>
      <c r="K394" s="288"/>
      <c r="L394" s="34"/>
      <c r="M394" s="34"/>
      <c r="N394" s="276"/>
      <c r="O394" s="283"/>
      <c r="P394" s="284"/>
      <c r="Q394" s="285"/>
      <c r="R394" s="286"/>
      <c r="S394" s="287"/>
    </row>
    <row r="395" spans="2:19" ht="14.4" x14ac:dyDescent="0.3">
      <c r="B395" s="276"/>
      <c r="C395" s="277"/>
      <c r="D395" s="278"/>
      <c r="E395" s="254"/>
      <c r="F395" s="280"/>
      <c r="G395" s="326"/>
      <c r="H395" s="326"/>
      <c r="I395" s="281"/>
      <c r="J395" s="34"/>
      <c r="K395" s="288"/>
      <c r="L395" s="34"/>
      <c r="M395" s="34"/>
      <c r="N395" s="276"/>
      <c r="O395" s="283"/>
      <c r="P395" s="284"/>
      <c r="Q395" s="285"/>
      <c r="R395" s="286"/>
      <c r="S395" s="287"/>
    </row>
    <row r="396" spans="2:19" ht="14.4" x14ac:dyDescent="0.3">
      <c r="B396" s="276"/>
      <c r="C396" s="277"/>
      <c r="D396" s="278"/>
      <c r="E396" s="254"/>
      <c r="F396" s="280"/>
      <c r="G396" s="326"/>
      <c r="H396" s="326"/>
      <c r="I396" s="281"/>
      <c r="J396" s="34"/>
      <c r="K396" s="288"/>
      <c r="L396" s="34"/>
      <c r="M396" s="34"/>
      <c r="N396" s="276"/>
      <c r="O396" s="283"/>
      <c r="P396" s="284"/>
      <c r="Q396" s="285"/>
      <c r="R396" s="286"/>
      <c r="S396" s="287"/>
    </row>
    <row r="397" spans="2:19" ht="14.4" x14ac:dyDescent="0.3">
      <c r="B397" s="276"/>
      <c r="C397" s="277"/>
      <c r="D397" s="278"/>
      <c r="E397" s="254"/>
      <c r="F397" s="280"/>
      <c r="G397" s="326"/>
      <c r="H397" s="326"/>
      <c r="I397" s="281"/>
      <c r="J397" s="34"/>
      <c r="K397" s="288"/>
      <c r="L397" s="34"/>
      <c r="M397" s="34"/>
      <c r="N397" s="276"/>
      <c r="O397" s="283"/>
      <c r="P397" s="284"/>
      <c r="Q397" s="285"/>
      <c r="R397" s="286"/>
      <c r="S397" s="287"/>
    </row>
    <row r="398" spans="2:19" ht="14.4" x14ac:dyDescent="0.3">
      <c r="B398" s="276"/>
      <c r="C398" s="277"/>
      <c r="D398" s="278"/>
      <c r="E398" s="254"/>
      <c r="F398" s="280"/>
      <c r="G398" s="326"/>
      <c r="H398" s="326"/>
      <c r="I398" s="281"/>
      <c r="J398" s="34"/>
      <c r="K398" s="288"/>
      <c r="L398" s="34"/>
      <c r="M398" s="34"/>
      <c r="N398" s="276"/>
      <c r="O398" s="283"/>
      <c r="P398" s="284"/>
      <c r="Q398" s="285"/>
      <c r="R398" s="286"/>
      <c r="S398" s="287"/>
    </row>
    <row r="399" spans="2:19" ht="14.4" x14ac:dyDescent="0.3">
      <c r="B399" s="276"/>
      <c r="C399" s="277"/>
      <c r="D399" s="278"/>
      <c r="E399" s="254"/>
      <c r="F399" s="280"/>
      <c r="G399" s="326"/>
      <c r="H399" s="326"/>
      <c r="I399" s="281"/>
      <c r="J399" s="34"/>
      <c r="K399" s="288"/>
      <c r="L399" s="34"/>
      <c r="M399" s="34"/>
      <c r="N399" s="276"/>
      <c r="O399" s="283"/>
      <c r="P399" s="284"/>
      <c r="Q399" s="285"/>
      <c r="R399" s="286"/>
      <c r="S399" s="287"/>
    </row>
    <row r="400" spans="2:19" ht="14.4" x14ac:dyDescent="0.3">
      <c r="B400" s="276"/>
      <c r="C400" s="277"/>
      <c r="D400" s="278"/>
      <c r="E400" s="254"/>
      <c r="F400" s="280"/>
      <c r="G400" s="326"/>
      <c r="H400" s="326"/>
      <c r="I400" s="281"/>
      <c r="J400" s="34"/>
      <c r="K400" s="288"/>
      <c r="L400" s="34"/>
      <c r="M400" s="34"/>
      <c r="N400" s="276"/>
      <c r="O400" s="283"/>
      <c r="P400" s="284"/>
      <c r="Q400" s="285"/>
      <c r="R400" s="286"/>
      <c r="S400" s="287"/>
    </row>
    <row r="401" spans="2:19" ht="14.4" x14ac:dyDescent="0.3">
      <c r="B401" s="276"/>
      <c r="C401" s="277"/>
      <c r="D401" s="278"/>
      <c r="E401" s="254"/>
      <c r="F401" s="280"/>
      <c r="G401" s="326"/>
      <c r="H401" s="326"/>
      <c r="I401" s="281"/>
      <c r="J401" s="34"/>
      <c r="K401" s="288"/>
      <c r="L401" s="34"/>
      <c r="M401" s="34"/>
      <c r="N401" s="276"/>
      <c r="O401" s="283"/>
      <c r="P401" s="284"/>
      <c r="Q401" s="285"/>
      <c r="R401" s="286"/>
      <c r="S401" s="287"/>
    </row>
    <row r="402" spans="2:19" ht="14.4" x14ac:dyDescent="0.3">
      <c r="B402" s="276"/>
      <c r="C402" s="277"/>
      <c r="D402" s="278"/>
      <c r="E402" s="254"/>
      <c r="F402" s="280"/>
      <c r="G402" s="326"/>
      <c r="H402" s="326"/>
      <c r="I402" s="281"/>
      <c r="J402" s="34"/>
      <c r="K402" s="288"/>
      <c r="L402" s="34"/>
      <c r="M402" s="34"/>
      <c r="N402" s="276"/>
      <c r="O402" s="283"/>
      <c r="P402" s="284"/>
      <c r="Q402" s="285"/>
      <c r="R402" s="286"/>
      <c r="S402" s="287"/>
    </row>
    <row r="403" spans="2:19" ht="14.4" x14ac:dyDescent="0.3">
      <c r="B403" s="276"/>
      <c r="C403" s="277"/>
      <c r="D403" s="278"/>
      <c r="E403" s="254"/>
      <c r="F403" s="280"/>
      <c r="G403" s="326"/>
      <c r="H403" s="326"/>
      <c r="I403" s="281"/>
      <c r="J403" s="34"/>
      <c r="K403" s="288"/>
      <c r="L403" s="34"/>
      <c r="M403" s="34"/>
      <c r="N403" s="276"/>
      <c r="O403" s="283"/>
      <c r="P403" s="284"/>
      <c r="Q403" s="285"/>
      <c r="R403" s="286"/>
      <c r="S403" s="287"/>
    </row>
    <row r="404" spans="2:19" ht="14.4" x14ac:dyDescent="0.3">
      <c r="B404" s="276"/>
      <c r="C404" s="277"/>
      <c r="D404" s="278"/>
      <c r="E404" s="254"/>
      <c r="F404" s="280"/>
      <c r="G404" s="326"/>
      <c r="H404" s="326"/>
      <c r="I404" s="281"/>
      <c r="J404" s="34"/>
      <c r="K404" s="288"/>
      <c r="L404" s="34"/>
      <c r="M404" s="34"/>
      <c r="N404" s="276"/>
      <c r="O404" s="283"/>
      <c r="P404" s="284"/>
      <c r="Q404" s="285"/>
      <c r="R404" s="286"/>
      <c r="S404" s="287"/>
    </row>
    <row r="405" spans="2:19" ht="14.4" x14ac:dyDescent="0.3">
      <c r="B405" s="276"/>
      <c r="C405" s="277"/>
      <c r="D405" s="278"/>
      <c r="E405" s="254"/>
      <c r="F405" s="280"/>
      <c r="G405" s="326"/>
      <c r="H405" s="326"/>
      <c r="I405" s="281"/>
      <c r="J405" s="34"/>
      <c r="K405" s="288"/>
      <c r="L405" s="34"/>
      <c r="M405" s="34"/>
      <c r="N405" s="276"/>
      <c r="O405" s="283"/>
      <c r="P405" s="284"/>
      <c r="Q405" s="285"/>
      <c r="R405" s="286"/>
      <c r="S405" s="287"/>
    </row>
    <row r="406" spans="2:19" ht="14.4" x14ac:dyDescent="0.3">
      <c r="B406" s="276"/>
      <c r="C406" s="277"/>
      <c r="D406" s="278"/>
      <c r="E406" s="254"/>
      <c r="F406" s="280"/>
      <c r="G406" s="326"/>
      <c r="H406" s="326"/>
      <c r="I406" s="281"/>
      <c r="J406" s="34"/>
      <c r="K406" s="288"/>
      <c r="L406" s="34"/>
      <c r="M406" s="34"/>
      <c r="N406" s="276"/>
      <c r="O406" s="283"/>
      <c r="P406" s="284"/>
      <c r="Q406" s="285"/>
      <c r="R406" s="286"/>
      <c r="S406" s="287"/>
    </row>
    <row r="407" spans="2:19" ht="14.4" x14ac:dyDescent="0.3">
      <c r="B407" s="276"/>
      <c r="C407" s="277"/>
      <c r="D407" s="278"/>
      <c r="E407" s="254"/>
      <c r="F407" s="280"/>
      <c r="G407" s="326"/>
      <c r="H407" s="326"/>
      <c r="I407" s="281"/>
      <c r="J407" s="34"/>
      <c r="K407" s="288"/>
      <c r="L407" s="34"/>
      <c r="M407" s="34"/>
      <c r="N407" s="276"/>
      <c r="O407" s="283"/>
      <c r="P407" s="284"/>
      <c r="Q407" s="285"/>
      <c r="R407" s="286"/>
      <c r="S407" s="287"/>
    </row>
    <row r="408" spans="2:19" ht="14.4" x14ac:dyDescent="0.3">
      <c r="B408" s="276"/>
      <c r="C408" s="277"/>
      <c r="D408" s="278"/>
      <c r="E408" s="254"/>
      <c r="F408" s="280"/>
      <c r="G408" s="326"/>
      <c r="H408" s="326"/>
      <c r="I408" s="281"/>
      <c r="J408" s="34"/>
      <c r="K408" s="288"/>
      <c r="L408" s="34"/>
      <c r="M408" s="34"/>
      <c r="N408" s="276"/>
      <c r="O408" s="283"/>
      <c r="P408" s="284"/>
      <c r="Q408" s="285"/>
      <c r="R408" s="286"/>
      <c r="S408" s="287"/>
    </row>
    <row r="409" spans="2:19" ht="14.4" x14ac:dyDescent="0.3">
      <c r="B409" s="276"/>
      <c r="C409" s="277"/>
      <c r="D409" s="278"/>
      <c r="E409" s="254"/>
      <c r="F409" s="280"/>
      <c r="G409" s="326"/>
      <c r="H409" s="326"/>
      <c r="I409" s="281"/>
      <c r="J409" s="34"/>
      <c r="K409" s="288"/>
      <c r="L409" s="34"/>
      <c r="M409" s="34"/>
      <c r="N409" s="276"/>
      <c r="O409" s="283"/>
      <c r="P409" s="284"/>
      <c r="Q409" s="285"/>
      <c r="R409" s="286"/>
      <c r="S409" s="287"/>
    </row>
    <row r="410" spans="2:19" ht="14.4" x14ac:dyDescent="0.3">
      <c r="B410" s="276"/>
      <c r="C410" s="277"/>
      <c r="D410" s="278"/>
      <c r="E410" s="254"/>
      <c r="F410" s="280"/>
      <c r="G410" s="326"/>
      <c r="H410" s="326"/>
      <c r="I410" s="281"/>
      <c r="J410" s="34"/>
      <c r="K410" s="288"/>
      <c r="L410" s="34"/>
      <c r="M410" s="34"/>
      <c r="N410" s="276"/>
      <c r="O410" s="283"/>
      <c r="P410" s="284"/>
      <c r="Q410" s="285"/>
      <c r="R410" s="286"/>
      <c r="S410" s="287"/>
    </row>
    <row r="411" spans="2:19" ht="14.4" x14ac:dyDescent="0.3">
      <c r="B411" s="276"/>
      <c r="C411" s="277"/>
      <c r="D411" s="278"/>
      <c r="E411" s="254"/>
      <c r="F411" s="280"/>
      <c r="G411" s="326"/>
      <c r="H411" s="326"/>
      <c r="I411" s="281"/>
      <c r="J411" s="34"/>
      <c r="K411" s="288"/>
      <c r="L411" s="34"/>
      <c r="M411" s="34"/>
      <c r="N411" s="276"/>
      <c r="O411" s="283"/>
      <c r="P411" s="284"/>
      <c r="Q411" s="285"/>
      <c r="R411" s="286"/>
      <c r="S411" s="287"/>
    </row>
    <row r="412" spans="2:19" ht="14.4" x14ac:dyDescent="0.3">
      <c r="B412" s="276"/>
      <c r="C412" s="277"/>
      <c r="D412" s="278"/>
      <c r="E412" s="254"/>
      <c r="F412" s="280"/>
      <c r="G412" s="326"/>
      <c r="H412" s="326"/>
      <c r="I412" s="281"/>
      <c r="J412" s="34"/>
      <c r="K412" s="288"/>
      <c r="L412" s="34"/>
      <c r="M412" s="34"/>
      <c r="N412" s="276"/>
      <c r="O412" s="283"/>
      <c r="P412" s="284"/>
      <c r="Q412" s="285"/>
      <c r="R412" s="286"/>
      <c r="S412" s="287"/>
    </row>
    <row r="413" spans="2:19" ht="14.4" x14ac:dyDescent="0.3">
      <c r="B413" s="276"/>
      <c r="C413" s="277"/>
      <c r="D413" s="278"/>
      <c r="E413" s="254"/>
      <c r="F413" s="280"/>
      <c r="G413" s="326"/>
      <c r="H413" s="326"/>
      <c r="I413" s="281"/>
      <c r="J413" s="34"/>
      <c r="K413" s="288"/>
      <c r="L413" s="34"/>
      <c r="M413" s="34"/>
      <c r="N413" s="276"/>
      <c r="O413" s="283"/>
      <c r="P413" s="284"/>
      <c r="Q413" s="285"/>
      <c r="R413" s="286"/>
      <c r="S413" s="287"/>
    </row>
    <row r="414" spans="2:19" ht="14.4" x14ac:dyDescent="0.3">
      <c r="B414" s="276"/>
      <c r="C414" s="277"/>
      <c r="D414" s="278"/>
      <c r="E414" s="254"/>
      <c r="F414" s="280"/>
      <c r="G414" s="326"/>
      <c r="H414" s="326"/>
      <c r="I414" s="281"/>
      <c r="J414" s="34"/>
      <c r="K414" s="288"/>
      <c r="L414" s="34"/>
      <c r="M414" s="34"/>
      <c r="N414" s="276"/>
      <c r="O414" s="283"/>
      <c r="P414" s="284"/>
      <c r="Q414" s="285"/>
      <c r="R414" s="286"/>
      <c r="S414" s="287"/>
    </row>
    <row r="415" spans="2:19" ht="14.4" x14ac:dyDescent="0.3">
      <c r="B415" s="276"/>
      <c r="C415" s="277"/>
      <c r="D415" s="278"/>
      <c r="E415" s="254"/>
      <c r="F415" s="280"/>
      <c r="G415" s="326"/>
      <c r="H415" s="326"/>
      <c r="I415" s="281"/>
      <c r="J415" s="34"/>
      <c r="K415" s="288"/>
      <c r="L415" s="34"/>
      <c r="M415" s="34"/>
      <c r="N415" s="276"/>
      <c r="O415" s="283"/>
      <c r="P415" s="284"/>
      <c r="Q415" s="285"/>
      <c r="R415" s="286"/>
      <c r="S415" s="287"/>
    </row>
    <row r="416" spans="2:19" ht="14.4" x14ac:dyDescent="0.3">
      <c r="B416" s="276"/>
      <c r="C416" s="277"/>
      <c r="D416" s="278"/>
      <c r="E416" s="254"/>
      <c r="F416" s="280"/>
      <c r="G416" s="326"/>
      <c r="H416" s="326"/>
      <c r="I416" s="281"/>
      <c r="J416" s="34"/>
      <c r="K416" s="288"/>
      <c r="L416" s="34"/>
      <c r="M416" s="34"/>
      <c r="N416" s="276"/>
      <c r="O416" s="283"/>
      <c r="P416" s="284"/>
      <c r="Q416" s="285"/>
      <c r="R416" s="286"/>
      <c r="S416" s="287"/>
    </row>
    <row r="417" spans="2:19" ht="14.4" x14ac:dyDescent="0.3">
      <c r="B417" s="276"/>
      <c r="C417" s="277"/>
      <c r="D417" s="278"/>
      <c r="E417" s="254"/>
      <c r="F417" s="280"/>
      <c r="G417" s="326"/>
      <c r="H417" s="326"/>
      <c r="I417" s="281"/>
      <c r="J417" s="34"/>
      <c r="K417" s="288"/>
      <c r="L417" s="34"/>
      <c r="M417" s="34"/>
      <c r="N417" s="276"/>
      <c r="O417" s="283"/>
      <c r="P417" s="284"/>
      <c r="Q417" s="285"/>
      <c r="R417" s="286"/>
      <c r="S417" s="287"/>
    </row>
    <row r="418" spans="2:19" ht="14.4" x14ac:dyDescent="0.3">
      <c r="B418" s="276"/>
      <c r="C418" s="277"/>
      <c r="D418" s="278"/>
      <c r="E418" s="254"/>
      <c r="F418" s="280"/>
      <c r="G418" s="326"/>
      <c r="H418" s="326"/>
      <c r="I418" s="281"/>
      <c r="J418" s="34"/>
      <c r="K418" s="288"/>
      <c r="L418" s="34"/>
      <c r="M418" s="34"/>
      <c r="N418" s="276"/>
      <c r="O418" s="283"/>
      <c r="P418" s="284"/>
      <c r="Q418" s="285"/>
      <c r="R418" s="286"/>
      <c r="S418" s="287"/>
    </row>
    <row r="419" spans="2:19" ht="14.4" x14ac:dyDescent="0.3">
      <c r="B419" s="276"/>
      <c r="C419" s="277"/>
      <c r="D419" s="278"/>
      <c r="E419" s="254"/>
      <c r="F419" s="280"/>
      <c r="G419" s="326"/>
      <c r="H419" s="326"/>
      <c r="I419" s="281"/>
      <c r="J419" s="34"/>
      <c r="K419" s="288"/>
      <c r="L419" s="34"/>
      <c r="M419" s="34"/>
      <c r="N419" s="276"/>
      <c r="O419" s="283"/>
      <c r="P419" s="284"/>
      <c r="Q419" s="285"/>
      <c r="R419" s="286"/>
      <c r="S419" s="287"/>
    </row>
    <row r="420" spans="2:19" ht="14.4" x14ac:dyDescent="0.3">
      <c r="B420" s="276"/>
      <c r="C420" s="277"/>
      <c r="D420" s="278"/>
      <c r="E420" s="254"/>
      <c r="F420" s="280"/>
      <c r="G420" s="326"/>
      <c r="H420" s="326"/>
      <c r="I420" s="281"/>
      <c r="J420" s="34"/>
      <c r="K420" s="288"/>
      <c r="L420" s="34"/>
      <c r="M420" s="34"/>
      <c r="N420" s="276"/>
      <c r="O420" s="283"/>
      <c r="P420" s="284"/>
      <c r="Q420" s="285"/>
      <c r="R420" s="286"/>
      <c r="S420" s="287"/>
    </row>
    <row r="421" spans="2:19" ht="14.4" x14ac:dyDescent="0.3">
      <c r="B421" s="276"/>
      <c r="C421" s="277"/>
      <c r="D421" s="278"/>
      <c r="E421" s="254"/>
      <c r="F421" s="280"/>
      <c r="G421" s="326"/>
      <c r="H421" s="326"/>
      <c r="I421" s="281"/>
      <c r="J421" s="34"/>
      <c r="K421" s="288"/>
      <c r="L421" s="34"/>
      <c r="M421" s="34"/>
      <c r="N421" s="276"/>
      <c r="O421" s="283"/>
      <c r="P421" s="284"/>
      <c r="Q421" s="285"/>
      <c r="R421" s="286"/>
      <c r="S421" s="287"/>
    </row>
    <row r="422" spans="2:19" ht="14.4" x14ac:dyDescent="0.3">
      <c r="B422" s="276"/>
      <c r="C422" s="277"/>
      <c r="D422" s="278"/>
      <c r="E422" s="254"/>
      <c r="F422" s="280"/>
      <c r="G422" s="326"/>
      <c r="H422" s="326"/>
      <c r="I422" s="281"/>
      <c r="J422" s="34"/>
      <c r="K422" s="288"/>
      <c r="L422" s="34"/>
      <c r="M422" s="34"/>
      <c r="N422" s="276"/>
      <c r="O422" s="283"/>
      <c r="P422" s="284"/>
      <c r="Q422" s="285"/>
      <c r="R422" s="286"/>
      <c r="S422" s="287"/>
    </row>
    <row r="423" spans="2:19" ht="14.4" x14ac:dyDescent="0.3">
      <c r="B423" s="276"/>
      <c r="C423" s="277"/>
      <c r="D423" s="278"/>
      <c r="E423" s="254"/>
      <c r="F423" s="280"/>
      <c r="G423" s="326"/>
      <c r="H423" s="326"/>
      <c r="I423" s="281"/>
      <c r="J423" s="34"/>
      <c r="K423" s="288"/>
      <c r="L423" s="34"/>
      <c r="M423" s="34"/>
      <c r="N423" s="276"/>
      <c r="O423" s="283"/>
      <c r="P423" s="284"/>
      <c r="Q423" s="285"/>
      <c r="R423" s="286"/>
      <c r="S423" s="287"/>
    </row>
    <row r="424" spans="2:19" ht="14.4" x14ac:dyDescent="0.3">
      <c r="B424" s="276"/>
      <c r="C424" s="277"/>
      <c r="D424" s="278"/>
      <c r="E424" s="254"/>
      <c r="F424" s="280"/>
      <c r="G424" s="326"/>
      <c r="H424" s="326"/>
      <c r="I424" s="281"/>
      <c r="J424" s="34"/>
      <c r="K424" s="288"/>
      <c r="L424" s="34"/>
      <c r="M424" s="34"/>
      <c r="N424" s="276"/>
      <c r="O424" s="283"/>
      <c r="P424" s="284"/>
      <c r="Q424" s="285"/>
      <c r="R424" s="286"/>
      <c r="S424" s="287"/>
    </row>
    <row r="425" spans="2:19" ht="14.4" x14ac:dyDescent="0.3">
      <c r="B425" s="276"/>
      <c r="C425" s="277"/>
      <c r="D425" s="278"/>
      <c r="E425" s="254"/>
      <c r="F425" s="280"/>
      <c r="G425" s="326"/>
      <c r="H425" s="326"/>
      <c r="I425" s="281"/>
      <c r="J425" s="34"/>
      <c r="K425" s="288"/>
      <c r="L425" s="34"/>
      <c r="M425" s="34"/>
      <c r="N425" s="276"/>
      <c r="O425" s="283"/>
      <c r="P425" s="284"/>
      <c r="Q425" s="285"/>
      <c r="R425" s="286"/>
      <c r="S425" s="287"/>
    </row>
    <row r="426" spans="2:19" ht="14.4" x14ac:dyDescent="0.3">
      <c r="B426" s="276"/>
      <c r="C426" s="277"/>
      <c r="D426" s="278"/>
      <c r="E426" s="254"/>
      <c r="F426" s="280"/>
      <c r="G426" s="326"/>
      <c r="H426" s="326"/>
      <c r="I426" s="281"/>
      <c r="J426" s="34"/>
      <c r="K426" s="288"/>
      <c r="L426" s="34"/>
      <c r="M426" s="34"/>
      <c r="N426" s="276"/>
      <c r="O426" s="283"/>
      <c r="P426" s="284"/>
      <c r="Q426" s="285"/>
      <c r="R426" s="286"/>
      <c r="S426" s="287"/>
    </row>
    <row r="427" spans="2:19" ht="14.4" x14ac:dyDescent="0.3">
      <c r="B427" s="276"/>
      <c r="C427" s="277"/>
      <c r="D427" s="278"/>
      <c r="E427" s="254"/>
      <c r="F427" s="280"/>
      <c r="G427" s="326"/>
      <c r="H427" s="326"/>
      <c r="I427" s="281"/>
      <c r="J427" s="34"/>
      <c r="K427" s="288"/>
      <c r="L427" s="34"/>
      <c r="M427" s="34"/>
      <c r="N427" s="276"/>
      <c r="O427" s="283"/>
      <c r="P427" s="284"/>
      <c r="Q427" s="285"/>
      <c r="R427" s="286"/>
      <c r="S427" s="287"/>
    </row>
    <row r="428" spans="2:19" ht="14.4" x14ac:dyDescent="0.3">
      <c r="B428" s="276"/>
      <c r="C428" s="277"/>
      <c r="D428" s="278"/>
      <c r="E428" s="254"/>
      <c r="F428" s="280"/>
      <c r="G428" s="326"/>
      <c r="H428" s="326"/>
      <c r="I428" s="281"/>
      <c r="J428" s="34"/>
      <c r="K428" s="288"/>
      <c r="L428" s="34"/>
      <c r="M428" s="34"/>
      <c r="N428" s="276"/>
      <c r="O428" s="283"/>
      <c r="P428" s="284"/>
      <c r="Q428" s="285"/>
      <c r="R428" s="286"/>
      <c r="S428" s="287"/>
    </row>
    <row r="429" spans="2:19" ht="14.4" x14ac:dyDescent="0.3">
      <c r="B429" s="276"/>
      <c r="C429" s="277"/>
      <c r="D429" s="278"/>
      <c r="E429" s="254"/>
      <c r="F429" s="280"/>
      <c r="G429" s="326"/>
      <c r="H429" s="326"/>
      <c r="I429" s="281"/>
      <c r="J429" s="34"/>
      <c r="K429" s="288"/>
      <c r="L429" s="34"/>
      <c r="M429" s="34"/>
      <c r="N429" s="276"/>
      <c r="O429" s="283"/>
      <c r="P429" s="284"/>
      <c r="Q429" s="285"/>
      <c r="R429" s="286"/>
      <c r="S429" s="287"/>
    </row>
    <row r="430" spans="2:19" ht="14.4" x14ac:dyDescent="0.3">
      <c r="B430" s="276"/>
      <c r="C430" s="277"/>
      <c r="D430" s="278"/>
      <c r="E430" s="254"/>
      <c r="F430" s="280"/>
      <c r="G430" s="326"/>
      <c r="H430" s="326"/>
      <c r="I430" s="281"/>
      <c r="J430" s="34"/>
      <c r="K430" s="288"/>
      <c r="L430" s="34"/>
      <c r="M430" s="34"/>
      <c r="N430" s="276"/>
      <c r="O430" s="283"/>
      <c r="P430" s="284"/>
      <c r="Q430" s="285"/>
      <c r="R430" s="286"/>
      <c r="S430" s="287"/>
    </row>
    <row r="431" spans="2:19" ht="14.4" x14ac:dyDescent="0.3">
      <c r="B431" s="276"/>
      <c r="C431" s="277"/>
      <c r="D431" s="278"/>
      <c r="E431" s="254"/>
      <c r="F431" s="280"/>
      <c r="G431" s="326"/>
      <c r="H431" s="326"/>
      <c r="I431" s="281"/>
      <c r="J431" s="34"/>
      <c r="K431" s="288"/>
      <c r="L431" s="34"/>
      <c r="M431" s="34"/>
      <c r="N431" s="276"/>
      <c r="O431" s="283"/>
      <c r="P431" s="284"/>
      <c r="Q431" s="285"/>
      <c r="R431" s="286"/>
      <c r="S431" s="287"/>
    </row>
    <row r="432" spans="2:19" ht="14.4" x14ac:dyDescent="0.3">
      <c r="B432" s="276"/>
      <c r="C432" s="277"/>
      <c r="D432" s="278"/>
      <c r="E432" s="254"/>
      <c r="F432" s="280"/>
      <c r="G432" s="326"/>
      <c r="H432" s="326"/>
      <c r="I432" s="281"/>
      <c r="J432" s="34"/>
      <c r="K432" s="288"/>
      <c r="L432" s="34"/>
      <c r="M432" s="34"/>
      <c r="N432" s="276"/>
      <c r="O432" s="283"/>
      <c r="P432" s="284"/>
      <c r="Q432" s="285"/>
      <c r="R432" s="286"/>
      <c r="S432" s="287"/>
    </row>
    <row r="433" spans="2:19" ht="14.4" x14ac:dyDescent="0.3">
      <c r="B433" s="276"/>
      <c r="C433" s="277"/>
      <c r="D433" s="278"/>
      <c r="E433" s="254"/>
      <c r="F433" s="280"/>
      <c r="G433" s="326"/>
      <c r="H433" s="326"/>
      <c r="I433" s="281"/>
      <c r="J433" s="34"/>
      <c r="K433" s="288"/>
      <c r="L433" s="34"/>
      <c r="M433" s="34"/>
      <c r="N433" s="276"/>
      <c r="O433" s="283"/>
      <c r="P433" s="284"/>
      <c r="Q433" s="285"/>
      <c r="R433" s="286"/>
      <c r="S433" s="287"/>
    </row>
    <row r="434" spans="2:19" ht="14.4" x14ac:dyDescent="0.3">
      <c r="B434" s="276"/>
      <c r="C434" s="277"/>
      <c r="D434" s="278"/>
      <c r="E434" s="254"/>
      <c r="F434" s="280"/>
      <c r="G434" s="326"/>
      <c r="H434" s="326"/>
      <c r="I434" s="281"/>
      <c r="J434" s="34"/>
      <c r="K434" s="288"/>
      <c r="L434" s="34"/>
      <c r="M434" s="34"/>
      <c r="N434" s="276"/>
      <c r="O434" s="283"/>
      <c r="P434" s="284"/>
      <c r="Q434" s="285"/>
      <c r="R434" s="286"/>
      <c r="S434" s="287"/>
    </row>
    <row r="435" spans="2:19" ht="14.4" x14ac:dyDescent="0.3">
      <c r="B435" s="276"/>
      <c r="C435" s="277"/>
      <c r="D435" s="278"/>
      <c r="E435" s="254"/>
      <c r="F435" s="280"/>
      <c r="G435" s="326"/>
      <c r="H435" s="326"/>
      <c r="I435" s="281"/>
      <c r="J435" s="34"/>
      <c r="K435" s="288"/>
      <c r="L435" s="34"/>
      <c r="M435" s="34"/>
      <c r="N435" s="276"/>
      <c r="O435" s="283"/>
      <c r="P435" s="284"/>
      <c r="Q435" s="285"/>
      <c r="R435" s="286"/>
      <c r="S435" s="287"/>
    </row>
    <row r="436" spans="2:19" ht="14.4" x14ac:dyDescent="0.3">
      <c r="B436" s="276"/>
      <c r="C436" s="277"/>
      <c r="D436" s="278"/>
      <c r="E436" s="254"/>
      <c r="F436" s="280"/>
      <c r="G436" s="326"/>
      <c r="H436" s="326"/>
      <c r="I436" s="281"/>
      <c r="J436" s="34"/>
      <c r="K436" s="288"/>
      <c r="L436" s="34"/>
      <c r="M436" s="34"/>
      <c r="N436" s="276"/>
      <c r="O436" s="283"/>
      <c r="P436" s="284"/>
      <c r="Q436" s="285"/>
      <c r="R436" s="286"/>
      <c r="S436" s="287"/>
    </row>
    <row r="437" spans="2:19" ht="14.4" x14ac:dyDescent="0.3">
      <c r="B437" s="276"/>
      <c r="C437" s="277"/>
      <c r="D437" s="278"/>
      <c r="E437" s="254"/>
      <c r="F437" s="280"/>
      <c r="G437" s="326"/>
      <c r="H437" s="326"/>
      <c r="I437" s="281"/>
      <c r="J437" s="34"/>
      <c r="K437" s="288"/>
      <c r="L437" s="34"/>
      <c r="M437" s="34"/>
      <c r="N437" s="276"/>
      <c r="O437" s="283"/>
      <c r="P437" s="284"/>
      <c r="Q437" s="285"/>
      <c r="R437" s="286"/>
      <c r="S437" s="287"/>
    </row>
    <row r="438" spans="2:19" ht="14.4" x14ac:dyDescent="0.3">
      <c r="B438" s="276"/>
      <c r="C438" s="277"/>
      <c r="D438" s="278"/>
      <c r="E438" s="279"/>
      <c r="F438" s="280"/>
      <c r="G438" s="326"/>
      <c r="H438" s="326"/>
      <c r="I438" s="281"/>
      <c r="J438" s="34"/>
      <c r="K438" s="288"/>
      <c r="L438" s="34"/>
      <c r="M438" s="34"/>
      <c r="N438" s="276"/>
      <c r="O438" s="283"/>
      <c r="P438" s="284"/>
      <c r="Q438" s="285"/>
      <c r="R438" s="286"/>
      <c r="S438" s="287"/>
    </row>
    <row r="439" spans="2:19" ht="14.4" x14ac:dyDescent="0.3">
      <c r="B439" s="276"/>
      <c r="C439" s="277"/>
      <c r="D439" s="278"/>
      <c r="E439" s="279"/>
      <c r="F439" s="280"/>
      <c r="G439" s="326"/>
      <c r="H439" s="326"/>
      <c r="I439" s="281"/>
      <c r="J439" s="34"/>
      <c r="K439" s="288"/>
      <c r="L439" s="34"/>
      <c r="M439" s="34"/>
      <c r="N439" s="276"/>
      <c r="O439" s="283"/>
      <c r="P439" s="284"/>
      <c r="Q439" s="285"/>
      <c r="R439" s="286"/>
      <c r="S439" s="287"/>
    </row>
    <row r="440" spans="2:19" ht="14.4" x14ac:dyDescent="0.3">
      <c r="B440" s="276"/>
      <c r="C440" s="277"/>
      <c r="D440" s="278"/>
      <c r="E440" s="279"/>
      <c r="F440" s="280"/>
      <c r="G440" s="326"/>
      <c r="H440" s="326"/>
      <c r="I440" s="281"/>
      <c r="J440" s="34"/>
      <c r="K440" s="288"/>
      <c r="L440" s="34"/>
      <c r="M440" s="34"/>
      <c r="N440" s="276"/>
      <c r="O440" s="283"/>
      <c r="P440" s="284"/>
      <c r="Q440" s="285"/>
      <c r="R440" s="286"/>
      <c r="S440" s="287"/>
    </row>
    <row r="441" spans="2:19" ht="14.4" x14ac:dyDescent="0.3">
      <c r="B441" s="276"/>
      <c r="C441" s="277"/>
      <c r="D441" s="278"/>
      <c r="E441" s="279"/>
      <c r="F441" s="280"/>
      <c r="G441" s="326"/>
      <c r="H441" s="326"/>
      <c r="I441" s="281"/>
      <c r="J441" s="34"/>
      <c r="K441" s="288"/>
      <c r="L441" s="34"/>
      <c r="M441" s="34"/>
      <c r="N441" s="276"/>
      <c r="O441" s="283"/>
      <c r="P441" s="284"/>
      <c r="Q441" s="285"/>
      <c r="R441" s="286"/>
      <c r="S441" s="287"/>
    </row>
    <row r="442" spans="2:19" ht="14.4" x14ac:dyDescent="0.3">
      <c r="B442" s="276"/>
      <c r="C442" s="277"/>
      <c r="D442" s="278"/>
      <c r="E442" s="254"/>
      <c r="F442" s="280"/>
      <c r="G442" s="326"/>
      <c r="H442" s="326"/>
      <c r="I442" s="281"/>
      <c r="J442" s="34"/>
      <c r="K442" s="288"/>
      <c r="L442" s="34"/>
      <c r="M442" s="34"/>
      <c r="N442" s="276"/>
      <c r="O442" s="283"/>
      <c r="P442" s="284"/>
      <c r="Q442" s="285"/>
      <c r="R442" s="286"/>
      <c r="S442" s="287"/>
    </row>
    <row r="443" spans="2:19" ht="14.4" x14ac:dyDescent="0.3">
      <c r="B443" s="276"/>
      <c r="C443" s="277"/>
      <c r="D443" s="278"/>
      <c r="E443" s="254"/>
      <c r="F443" s="280"/>
      <c r="G443" s="326"/>
      <c r="H443" s="326"/>
      <c r="I443" s="281"/>
      <c r="J443" s="34"/>
      <c r="K443" s="288"/>
      <c r="L443" s="34"/>
      <c r="M443" s="34"/>
      <c r="N443" s="276"/>
      <c r="O443" s="283"/>
      <c r="P443" s="284"/>
      <c r="Q443" s="285"/>
      <c r="R443" s="286"/>
      <c r="S443" s="287"/>
    </row>
    <row r="444" spans="2:19" ht="14.4" x14ac:dyDescent="0.3">
      <c r="B444" s="276"/>
      <c r="C444" s="277"/>
      <c r="D444" s="278"/>
      <c r="E444" s="254"/>
      <c r="F444" s="280"/>
      <c r="G444" s="326"/>
      <c r="H444" s="326"/>
      <c r="I444" s="281"/>
      <c r="J444" s="34"/>
      <c r="K444" s="288"/>
      <c r="L444" s="34"/>
      <c r="M444" s="34"/>
      <c r="N444" s="276"/>
      <c r="O444" s="283"/>
      <c r="P444" s="284"/>
      <c r="Q444" s="285"/>
      <c r="R444" s="286"/>
      <c r="S444" s="287"/>
    </row>
    <row r="445" spans="2:19" ht="14.4" x14ac:dyDescent="0.3">
      <c r="B445" s="276"/>
      <c r="C445" s="277"/>
      <c r="D445" s="278"/>
      <c r="E445" s="254"/>
      <c r="F445" s="280"/>
      <c r="G445" s="326"/>
      <c r="H445" s="326"/>
      <c r="I445" s="281"/>
      <c r="J445" s="34"/>
      <c r="K445" s="288"/>
      <c r="L445" s="34"/>
      <c r="M445" s="34"/>
      <c r="N445" s="276"/>
      <c r="O445" s="283"/>
      <c r="P445" s="284"/>
      <c r="Q445" s="285"/>
      <c r="R445" s="286"/>
      <c r="S445" s="287"/>
    </row>
    <row r="446" spans="2:19" ht="14.4" x14ac:dyDescent="0.3">
      <c r="B446" s="276"/>
      <c r="C446" s="277"/>
      <c r="D446" s="278"/>
      <c r="E446" s="254"/>
      <c r="F446" s="280"/>
      <c r="G446" s="326"/>
      <c r="H446" s="326"/>
      <c r="I446" s="281"/>
      <c r="J446" s="34"/>
      <c r="K446" s="288"/>
      <c r="L446" s="34"/>
      <c r="M446" s="34"/>
      <c r="N446" s="276"/>
      <c r="O446" s="283"/>
      <c r="P446" s="284"/>
      <c r="Q446" s="285"/>
      <c r="R446" s="286"/>
      <c r="S446" s="287"/>
    </row>
    <row r="447" spans="2:19" ht="14.4" x14ac:dyDescent="0.3">
      <c r="B447" s="276"/>
      <c r="C447" s="277"/>
      <c r="D447" s="278"/>
      <c r="E447" s="254"/>
      <c r="F447" s="280"/>
      <c r="G447" s="326"/>
      <c r="H447" s="326"/>
      <c r="I447" s="281"/>
      <c r="J447" s="34"/>
      <c r="K447" s="288"/>
      <c r="L447" s="34"/>
      <c r="M447" s="34"/>
      <c r="N447" s="276"/>
      <c r="O447" s="283"/>
      <c r="P447" s="284"/>
      <c r="Q447" s="285"/>
      <c r="R447" s="286"/>
      <c r="S447" s="287"/>
    </row>
    <row r="448" spans="2:19" ht="14.4" x14ac:dyDescent="0.3">
      <c r="B448" s="276"/>
      <c r="C448" s="277"/>
      <c r="D448" s="278"/>
      <c r="E448" s="254"/>
      <c r="F448" s="280"/>
      <c r="G448" s="326"/>
      <c r="H448" s="326"/>
      <c r="I448" s="281"/>
      <c r="J448" s="34"/>
      <c r="K448" s="288"/>
      <c r="L448" s="34"/>
      <c r="M448" s="34"/>
      <c r="N448" s="276"/>
      <c r="O448" s="283"/>
      <c r="P448" s="284"/>
      <c r="Q448" s="285"/>
      <c r="R448" s="286"/>
      <c r="S448" s="287"/>
    </row>
    <row r="449" spans="2:19" ht="14.4" x14ac:dyDescent="0.3">
      <c r="B449" s="276"/>
      <c r="C449" s="277"/>
      <c r="D449" s="278"/>
      <c r="E449" s="279"/>
      <c r="F449" s="280"/>
      <c r="G449" s="326"/>
      <c r="H449" s="326"/>
      <c r="I449" s="281"/>
      <c r="J449" s="34"/>
      <c r="K449" s="288"/>
      <c r="L449" s="34"/>
      <c r="M449" s="34"/>
      <c r="N449" s="276"/>
      <c r="O449" s="283"/>
      <c r="P449" s="284"/>
      <c r="Q449" s="285"/>
      <c r="R449" s="286"/>
      <c r="S449" s="287"/>
    </row>
    <row r="450" spans="2:19" ht="14.4" x14ac:dyDescent="0.3">
      <c r="B450" s="276"/>
      <c r="C450" s="277"/>
      <c r="D450" s="278"/>
      <c r="E450" s="279"/>
      <c r="F450" s="280"/>
      <c r="G450" s="326"/>
      <c r="H450" s="326"/>
      <c r="I450" s="281"/>
      <c r="J450" s="34"/>
      <c r="K450" s="288"/>
      <c r="L450" s="34"/>
      <c r="M450" s="34"/>
      <c r="N450" s="276"/>
      <c r="O450" s="283"/>
      <c r="P450" s="284"/>
      <c r="Q450" s="285"/>
      <c r="R450" s="286"/>
      <c r="S450" s="287"/>
    </row>
    <row r="451" spans="2:19" ht="14.4" x14ac:dyDescent="0.3">
      <c r="B451" s="276"/>
      <c r="C451" s="277"/>
      <c r="D451" s="278"/>
      <c r="E451" s="279"/>
      <c r="F451" s="280"/>
      <c r="G451" s="326"/>
      <c r="H451" s="326"/>
      <c r="I451" s="281"/>
      <c r="J451" s="34"/>
      <c r="K451" s="288"/>
      <c r="L451" s="34"/>
      <c r="M451" s="34"/>
      <c r="N451" s="276"/>
      <c r="O451" s="283"/>
      <c r="P451" s="284"/>
      <c r="Q451" s="285"/>
      <c r="R451" s="286"/>
      <c r="S451" s="287"/>
    </row>
    <row r="452" spans="2:19" ht="14.4" x14ac:dyDescent="0.3">
      <c r="B452" s="276"/>
      <c r="C452" s="277"/>
      <c r="D452" s="278"/>
      <c r="E452" s="279"/>
      <c r="F452" s="280"/>
      <c r="G452" s="326"/>
      <c r="H452" s="326"/>
      <c r="I452" s="281"/>
      <c r="J452" s="34"/>
      <c r="K452" s="288"/>
      <c r="L452" s="34"/>
      <c r="M452" s="34"/>
      <c r="N452" s="276"/>
      <c r="O452" s="283"/>
      <c r="P452" s="284"/>
      <c r="Q452" s="285"/>
      <c r="R452" s="286"/>
      <c r="S452" s="287"/>
    </row>
    <row r="453" spans="2:19" ht="14.4" x14ac:dyDescent="0.3">
      <c r="B453" s="276"/>
      <c r="C453" s="277"/>
      <c r="D453" s="278"/>
      <c r="E453" s="279"/>
      <c r="F453" s="280"/>
      <c r="G453" s="326"/>
      <c r="H453" s="326"/>
      <c r="I453" s="281"/>
      <c r="J453" s="34"/>
      <c r="K453" s="288"/>
      <c r="L453" s="34"/>
      <c r="M453" s="34"/>
      <c r="N453" s="276"/>
      <c r="O453" s="283"/>
      <c r="P453" s="284"/>
      <c r="Q453" s="285"/>
      <c r="R453" s="286"/>
      <c r="S453" s="287"/>
    </row>
    <row r="454" spans="2:19" ht="14.4" x14ac:dyDescent="0.3">
      <c r="B454" s="276"/>
      <c r="C454" s="277"/>
      <c r="D454" s="278"/>
      <c r="E454" s="279"/>
      <c r="F454" s="280"/>
      <c r="G454" s="326"/>
      <c r="H454" s="326"/>
      <c r="I454" s="281"/>
      <c r="J454" s="34"/>
      <c r="K454" s="288"/>
      <c r="L454" s="34"/>
      <c r="M454" s="34"/>
      <c r="N454" s="276"/>
      <c r="O454" s="283"/>
      <c r="P454" s="284"/>
      <c r="Q454" s="285"/>
      <c r="R454" s="286"/>
      <c r="S454" s="287"/>
    </row>
    <row r="455" spans="2:19" ht="14.4" x14ac:dyDescent="0.3">
      <c r="B455" s="276"/>
      <c r="C455" s="277"/>
      <c r="D455" s="278"/>
      <c r="E455" s="279"/>
      <c r="F455" s="280"/>
      <c r="G455" s="326"/>
      <c r="H455" s="326"/>
      <c r="I455" s="281"/>
      <c r="J455" s="34"/>
      <c r="K455" s="288"/>
      <c r="L455" s="34"/>
      <c r="M455" s="34"/>
      <c r="N455" s="276"/>
      <c r="O455" s="283"/>
      <c r="P455" s="284"/>
      <c r="Q455" s="285"/>
      <c r="R455" s="286"/>
      <c r="S455" s="287"/>
    </row>
    <row r="456" spans="2:19" ht="14.4" x14ac:dyDescent="0.3">
      <c r="B456" s="276"/>
      <c r="C456" s="277"/>
      <c r="D456" s="278"/>
      <c r="E456" s="279"/>
      <c r="F456" s="280"/>
      <c r="G456" s="326"/>
      <c r="H456" s="326"/>
      <c r="I456" s="281"/>
      <c r="J456" s="34"/>
      <c r="K456" s="288"/>
      <c r="L456" s="34"/>
      <c r="M456" s="34"/>
      <c r="N456" s="276"/>
      <c r="O456" s="283"/>
      <c r="P456" s="284"/>
      <c r="Q456" s="285"/>
      <c r="R456" s="286"/>
      <c r="S456" s="287"/>
    </row>
    <row r="457" spans="2:19" ht="14.4" x14ac:dyDescent="0.3">
      <c r="B457" s="276"/>
      <c r="C457" s="277"/>
      <c r="D457" s="278"/>
      <c r="E457" s="279"/>
      <c r="F457" s="280"/>
      <c r="G457" s="326"/>
      <c r="H457" s="326"/>
      <c r="I457" s="281"/>
      <c r="J457" s="34"/>
      <c r="K457" s="288"/>
      <c r="L457" s="34"/>
      <c r="M457" s="34"/>
      <c r="N457" s="276"/>
      <c r="O457" s="283"/>
      <c r="P457" s="284"/>
      <c r="Q457" s="285"/>
      <c r="R457" s="286"/>
      <c r="S457" s="287"/>
    </row>
    <row r="458" spans="2:19" ht="14.4" x14ac:dyDescent="0.3">
      <c r="B458" s="276"/>
      <c r="C458" s="277"/>
      <c r="D458" s="278"/>
      <c r="E458" s="279"/>
      <c r="F458" s="280"/>
      <c r="G458" s="326"/>
      <c r="H458" s="326"/>
      <c r="I458" s="281"/>
      <c r="J458" s="34"/>
      <c r="K458" s="288"/>
      <c r="L458" s="34"/>
      <c r="M458" s="34"/>
      <c r="N458" s="276"/>
      <c r="O458" s="283"/>
      <c r="P458" s="284"/>
      <c r="Q458" s="285"/>
      <c r="R458" s="286"/>
      <c r="S458" s="287"/>
    </row>
    <row r="459" spans="2:19" ht="14.4" x14ac:dyDescent="0.3">
      <c r="B459" s="276"/>
      <c r="C459" s="277"/>
      <c r="D459" s="278"/>
      <c r="E459" s="279"/>
      <c r="F459" s="280"/>
      <c r="G459" s="326"/>
      <c r="H459" s="326"/>
      <c r="I459" s="281"/>
      <c r="J459" s="34"/>
      <c r="K459" s="288"/>
      <c r="L459" s="34"/>
      <c r="M459" s="34"/>
      <c r="N459" s="276"/>
      <c r="O459" s="283"/>
      <c r="P459" s="284"/>
      <c r="Q459" s="285"/>
      <c r="R459" s="286"/>
      <c r="S459" s="287"/>
    </row>
    <row r="460" spans="2:19" ht="14.4" x14ac:dyDescent="0.3">
      <c r="B460" s="276"/>
      <c r="C460" s="277"/>
      <c r="D460" s="278"/>
      <c r="E460" s="279"/>
      <c r="F460" s="280"/>
      <c r="G460" s="326"/>
      <c r="H460" s="326"/>
      <c r="I460" s="281"/>
      <c r="J460" s="34"/>
      <c r="K460" s="288"/>
      <c r="L460" s="34"/>
      <c r="M460" s="34"/>
      <c r="N460" s="276"/>
      <c r="O460" s="283"/>
      <c r="P460" s="284"/>
      <c r="Q460" s="285"/>
      <c r="R460" s="286"/>
      <c r="S460" s="287"/>
    </row>
    <row r="461" spans="2:19" ht="14.4" x14ac:dyDescent="0.3">
      <c r="B461" s="276"/>
      <c r="C461" s="277"/>
      <c r="D461" s="278"/>
      <c r="E461" s="279"/>
      <c r="F461" s="280"/>
      <c r="G461" s="326"/>
      <c r="H461" s="326"/>
      <c r="I461" s="281"/>
      <c r="J461" s="34"/>
      <c r="K461" s="288"/>
      <c r="L461" s="34"/>
      <c r="M461" s="34"/>
      <c r="N461" s="276"/>
      <c r="O461" s="283"/>
      <c r="P461" s="284"/>
      <c r="Q461" s="285"/>
      <c r="R461" s="286"/>
      <c r="S461" s="287"/>
    </row>
    <row r="462" spans="2:19" ht="14.4" x14ac:dyDescent="0.3">
      <c r="B462" s="276"/>
      <c r="C462" s="277"/>
      <c r="D462" s="278"/>
      <c r="E462" s="279"/>
      <c r="F462" s="280"/>
      <c r="G462" s="326"/>
      <c r="H462" s="326"/>
      <c r="I462" s="281"/>
      <c r="J462" s="34"/>
      <c r="K462" s="288"/>
      <c r="L462" s="34"/>
      <c r="M462" s="34"/>
      <c r="N462" s="276"/>
      <c r="O462" s="283"/>
      <c r="P462" s="284"/>
      <c r="Q462" s="285"/>
      <c r="R462" s="286"/>
      <c r="S462" s="287"/>
    </row>
    <row r="463" spans="2:19" ht="14.4" x14ac:dyDescent="0.3">
      <c r="B463" s="276"/>
      <c r="C463" s="277"/>
      <c r="D463" s="278"/>
      <c r="E463" s="279"/>
      <c r="F463" s="280"/>
      <c r="G463" s="326"/>
      <c r="H463" s="326"/>
      <c r="I463" s="281"/>
      <c r="J463" s="34"/>
      <c r="K463" s="288"/>
      <c r="L463" s="34"/>
      <c r="M463" s="34"/>
      <c r="N463" s="276"/>
      <c r="O463" s="283"/>
      <c r="P463" s="284"/>
      <c r="Q463" s="285"/>
      <c r="R463" s="286"/>
      <c r="S463" s="287"/>
    </row>
    <row r="464" spans="2:19" ht="14.4" x14ac:dyDescent="0.3">
      <c r="B464" s="276"/>
      <c r="C464" s="277"/>
      <c r="D464" s="278"/>
      <c r="E464" s="279"/>
      <c r="F464" s="280"/>
      <c r="G464" s="326"/>
      <c r="H464" s="326"/>
      <c r="I464" s="281"/>
      <c r="J464" s="34"/>
      <c r="K464" s="288"/>
      <c r="L464" s="34"/>
      <c r="M464" s="34"/>
      <c r="N464" s="276"/>
      <c r="O464" s="283"/>
      <c r="P464" s="284"/>
      <c r="Q464" s="285"/>
      <c r="R464" s="286"/>
      <c r="S464" s="287"/>
    </row>
    <row r="465" spans="2:19" ht="14.4" x14ac:dyDescent="0.3">
      <c r="B465" s="276"/>
      <c r="C465" s="277"/>
      <c r="D465" s="278"/>
      <c r="E465" s="279"/>
      <c r="F465" s="280"/>
      <c r="G465" s="326"/>
      <c r="H465" s="326"/>
      <c r="I465" s="281"/>
      <c r="J465" s="34"/>
      <c r="K465" s="288"/>
      <c r="L465" s="34"/>
      <c r="M465" s="34"/>
      <c r="N465" s="276"/>
      <c r="O465" s="283"/>
      <c r="P465" s="284"/>
      <c r="Q465" s="285"/>
      <c r="R465" s="286"/>
      <c r="S465" s="287"/>
    </row>
    <row r="466" spans="2:19" ht="14.4" x14ac:dyDescent="0.3">
      <c r="B466" s="276"/>
      <c r="C466" s="277"/>
      <c r="D466" s="278"/>
      <c r="E466" s="279"/>
      <c r="F466" s="280"/>
      <c r="G466" s="326"/>
      <c r="H466" s="326"/>
      <c r="I466" s="281"/>
      <c r="J466" s="34"/>
      <c r="K466" s="288"/>
      <c r="L466" s="34"/>
      <c r="M466" s="34"/>
      <c r="N466" s="276"/>
      <c r="O466" s="283"/>
      <c r="P466" s="284"/>
      <c r="Q466" s="285"/>
      <c r="R466" s="286"/>
      <c r="S466" s="287"/>
    </row>
    <row r="467" spans="2:19" ht="14.4" x14ac:dyDescent="0.3">
      <c r="B467" s="276"/>
      <c r="C467" s="277"/>
      <c r="D467" s="278"/>
      <c r="E467" s="279"/>
      <c r="F467" s="280"/>
      <c r="G467" s="326"/>
      <c r="H467" s="326"/>
      <c r="I467" s="281"/>
      <c r="J467" s="34"/>
      <c r="K467" s="288"/>
      <c r="L467" s="34"/>
      <c r="M467" s="34"/>
      <c r="N467" s="276"/>
      <c r="O467" s="283"/>
      <c r="P467" s="284"/>
      <c r="Q467" s="285"/>
      <c r="R467" s="286"/>
      <c r="S467" s="287"/>
    </row>
    <row r="468" spans="2:19" ht="14.4" x14ac:dyDescent="0.3">
      <c r="B468" s="276"/>
      <c r="C468" s="277"/>
      <c r="D468" s="278"/>
      <c r="E468" s="279"/>
      <c r="F468" s="280"/>
      <c r="G468" s="326"/>
      <c r="H468" s="326"/>
      <c r="I468" s="281"/>
      <c r="J468" s="34"/>
      <c r="K468" s="288"/>
      <c r="L468" s="34"/>
      <c r="M468" s="34"/>
      <c r="N468" s="276"/>
      <c r="O468" s="283"/>
      <c r="P468" s="284"/>
      <c r="Q468" s="285"/>
      <c r="R468" s="286"/>
      <c r="S468" s="287"/>
    </row>
    <row r="469" spans="2:19" ht="14.4" x14ac:dyDescent="0.3">
      <c r="B469" s="276"/>
      <c r="C469" s="277"/>
      <c r="D469" s="278"/>
      <c r="E469" s="279"/>
      <c r="F469" s="280"/>
      <c r="G469" s="326"/>
      <c r="H469" s="326"/>
      <c r="I469" s="281"/>
      <c r="J469" s="34"/>
      <c r="K469" s="288"/>
      <c r="L469" s="34"/>
      <c r="M469" s="34"/>
      <c r="N469" s="276"/>
      <c r="O469" s="283"/>
      <c r="P469" s="284"/>
      <c r="Q469" s="285"/>
      <c r="R469" s="286"/>
      <c r="S469" s="287"/>
    </row>
    <row r="470" spans="2:19" ht="14.4" x14ac:dyDescent="0.3">
      <c r="B470" s="276"/>
      <c r="C470" s="277"/>
      <c r="D470" s="278"/>
      <c r="E470" s="279"/>
      <c r="F470" s="280"/>
      <c r="G470" s="326"/>
      <c r="H470" s="326"/>
      <c r="I470" s="281"/>
      <c r="J470" s="34"/>
      <c r="K470" s="288"/>
      <c r="L470" s="34"/>
      <c r="M470" s="34"/>
      <c r="N470" s="276"/>
      <c r="O470" s="283"/>
      <c r="P470" s="284"/>
      <c r="Q470" s="285"/>
      <c r="R470" s="286"/>
      <c r="S470" s="287"/>
    </row>
    <row r="471" spans="2:19" ht="14.4" x14ac:dyDescent="0.3">
      <c r="B471" s="276"/>
      <c r="C471" s="277"/>
      <c r="D471" s="278"/>
      <c r="E471" s="279"/>
      <c r="F471" s="280"/>
      <c r="G471" s="326"/>
      <c r="H471" s="326"/>
      <c r="I471" s="281"/>
      <c r="J471" s="34"/>
      <c r="K471" s="288"/>
      <c r="L471" s="34"/>
      <c r="M471" s="34"/>
      <c r="N471" s="276"/>
      <c r="O471" s="283"/>
      <c r="P471" s="284"/>
      <c r="Q471" s="285"/>
      <c r="R471" s="286"/>
      <c r="S471" s="287"/>
    </row>
    <row r="472" spans="2:19" ht="14.4" x14ac:dyDescent="0.3">
      <c r="B472" s="276"/>
      <c r="C472" s="277"/>
      <c r="D472" s="278"/>
      <c r="E472" s="279"/>
      <c r="F472" s="280"/>
      <c r="G472" s="326"/>
      <c r="H472" s="326"/>
      <c r="I472" s="281"/>
      <c r="J472" s="34"/>
      <c r="K472" s="288"/>
      <c r="L472" s="34"/>
      <c r="M472" s="34"/>
      <c r="N472" s="276"/>
      <c r="O472" s="283"/>
      <c r="P472" s="284"/>
      <c r="Q472" s="285"/>
      <c r="R472" s="286"/>
      <c r="S472" s="287"/>
    </row>
    <row r="473" spans="2:19" ht="14.4" x14ac:dyDescent="0.3">
      <c r="B473" s="276"/>
      <c r="C473" s="277"/>
      <c r="D473" s="278"/>
      <c r="E473" s="279"/>
      <c r="F473" s="280"/>
      <c r="G473" s="326"/>
      <c r="H473" s="326"/>
      <c r="I473" s="281"/>
      <c r="J473" s="34"/>
      <c r="K473" s="288"/>
      <c r="L473" s="34"/>
      <c r="M473" s="34"/>
      <c r="N473" s="276"/>
      <c r="O473" s="283"/>
      <c r="P473" s="284"/>
      <c r="Q473" s="285"/>
      <c r="R473" s="286"/>
      <c r="S473" s="287"/>
    </row>
    <row r="474" spans="2:19" ht="14.4" x14ac:dyDescent="0.3">
      <c r="B474" s="276"/>
      <c r="C474" s="277"/>
      <c r="D474" s="278"/>
      <c r="E474" s="279"/>
      <c r="F474" s="280"/>
      <c r="G474" s="326"/>
      <c r="H474" s="326"/>
      <c r="I474" s="281"/>
      <c r="J474" s="34"/>
      <c r="K474" s="288"/>
      <c r="L474" s="34"/>
      <c r="M474" s="34"/>
      <c r="N474" s="276"/>
      <c r="O474" s="283"/>
      <c r="P474" s="284"/>
      <c r="Q474" s="285"/>
      <c r="R474" s="286"/>
      <c r="S474" s="287"/>
    </row>
    <row r="475" spans="2:19" ht="14.4" x14ac:dyDescent="0.3">
      <c r="B475" s="276"/>
      <c r="C475" s="277"/>
      <c r="D475" s="278"/>
      <c r="E475" s="279"/>
      <c r="F475" s="280"/>
      <c r="G475" s="326"/>
      <c r="H475" s="326"/>
      <c r="I475" s="281"/>
      <c r="J475" s="34"/>
      <c r="K475" s="288"/>
      <c r="L475" s="34"/>
      <c r="M475" s="34"/>
      <c r="N475" s="276"/>
      <c r="O475" s="283"/>
      <c r="P475" s="284"/>
      <c r="Q475" s="285"/>
      <c r="R475" s="286"/>
      <c r="S475" s="287"/>
    </row>
    <row r="476" spans="2:19" ht="14.4" x14ac:dyDescent="0.3">
      <c r="B476" s="276"/>
      <c r="C476" s="277"/>
      <c r="D476" s="278"/>
      <c r="E476" s="279"/>
      <c r="F476" s="280"/>
      <c r="G476" s="326"/>
      <c r="H476" s="326"/>
      <c r="I476" s="281"/>
      <c r="J476" s="34"/>
      <c r="K476" s="288"/>
      <c r="L476" s="34"/>
      <c r="M476" s="34"/>
      <c r="N476" s="276"/>
      <c r="O476" s="283"/>
      <c r="P476" s="284"/>
      <c r="Q476" s="285"/>
      <c r="R476" s="286"/>
      <c r="S476" s="287"/>
    </row>
    <row r="477" spans="2:19" ht="14.4" x14ac:dyDescent="0.3">
      <c r="B477" s="276"/>
      <c r="C477" s="277"/>
      <c r="D477" s="278"/>
      <c r="E477" s="254"/>
      <c r="F477" s="280"/>
      <c r="G477" s="326"/>
      <c r="H477" s="326"/>
      <c r="I477" s="281"/>
      <c r="J477" s="34"/>
      <c r="K477" s="288"/>
      <c r="L477" s="34"/>
      <c r="M477" s="34"/>
      <c r="N477" s="276"/>
      <c r="O477" s="283"/>
      <c r="P477" s="284"/>
      <c r="Q477" s="285"/>
      <c r="R477" s="286"/>
      <c r="S477" s="287"/>
    </row>
    <row r="478" spans="2:19" ht="14.4" x14ac:dyDescent="0.3">
      <c r="B478" s="276"/>
      <c r="C478" s="277"/>
      <c r="D478" s="278"/>
      <c r="E478" s="279"/>
      <c r="F478" s="280"/>
      <c r="G478" s="326"/>
      <c r="H478" s="326"/>
      <c r="I478" s="281"/>
      <c r="J478" s="34"/>
      <c r="K478" s="288"/>
      <c r="L478" s="34"/>
      <c r="M478" s="34"/>
      <c r="N478" s="276"/>
      <c r="O478" s="283"/>
      <c r="P478" s="284"/>
      <c r="Q478" s="285"/>
      <c r="R478" s="286"/>
      <c r="S478" s="287"/>
    </row>
    <row r="479" spans="2:19" ht="14.4" x14ac:dyDescent="0.3">
      <c r="B479" s="276"/>
      <c r="C479" s="277"/>
      <c r="D479" s="278"/>
      <c r="E479" s="279"/>
      <c r="F479" s="280"/>
      <c r="G479" s="326"/>
      <c r="H479" s="326"/>
      <c r="I479" s="281"/>
      <c r="J479" s="34"/>
      <c r="K479" s="288"/>
      <c r="L479" s="34"/>
      <c r="M479" s="34"/>
      <c r="N479" s="276"/>
      <c r="O479" s="283"/>
      <c r="P479" s="284"/>
      <c r="Q479" s="285"/>
      <c r="R479" s="286"/>
      <c r="S479" s="287"/>
    </row>
    <row r="480" spans="2:19" ht="14.4" x14ac:dyDescent="0.3">
      <c r="B480" s="276"/>
      <c r="C480" s="277"/>
      <c r="D480" s="278"/>
      <c r="E480" s="279"/>
      <c r="F480" s="280"/>
      <c r="G480" s="326"/>
      <c r="H480" s="326"/>
      <c r="I480" s="281"/>
      <c r="J480" s="34"/>
      <c r="K480" s="288"/>
      <c r="L480" s="34"/>
      <c r="M480" s="34"/>
      <c r="N480" s="276"/>
      <c r="O480" s="283"/>
      <c r="P480" s="284"/>
      <c r="Q480" s="285"/>
      <c r="R480" s="286"/>
      <c r="S480" s="287"/>
    </row>
    <row r="481" spans="2:19" ht="14.4" x14ac:dyDescent="0.3">
      <c r="B481" s="276"/>
      <c r="C481" s="277"/>
      <c r="D481" s="278"/>
      <c r="E481" s="279"/>
      <c r="F481" s="280"/>
      <c r="G481" s="326"/>
      <c r="H481" s="326"/>
      <c r="I481" s="281"/>
      <c r="J481" s="34"/>
      <c r="K481" s="288"/>
      <c r="L481" s="34"/>
      <c r="M481" s="34"/>
      <c r="N481" s="276"/>
      <c r="O481" s="283"/>
      <c r="P481" s="284"/>
      <c r="Q481" s="285"/>
      <c r="R481" s="286"/>
      <c r="S481" s="287"/>
    </row>
    <row r="482" spans="2:19" ht="14.4" x14ac:dyDescent="0.3">
      <c r="B482" s="276"/>
      <c r="C482" s="277"/>
      <c r="D482" s="278"/>
      <c r="E482" s="279"/>
      <c r="F482" s="280"/>
      <c r="G482" s="326"/>
      <c r="H482" s="326"/>
      <c r="I482" s="281"/>
      <c r="J482" s="34"/>
      <c r="K482" s="288"/>
      <c r="L482" s="34"/>
      <c r="M482" s="34"/>
      <c r="N482" s="276"/>
      <c r="O482" s="283"/>
      <c r="P482" s="284"/>
      <c r="Q482" s="285"/>
      <c r="R482" s="286"/>
      <c r="S482" s="287"/>
    </row>
    <row r="483" spans="2:19" ht="14.4" x14ac:dyDescent="0.3">
      <c r="B483" s="276"/>
      <c r="C483" s="277"/>
      <c r="D483" s="278"/>
      <c r="E483" s="279"/>
      <c r="F483" s="280"/>
      <c r="G483" s="326"/>
      <c r="H483" s="326"/>
      <c r="I483" s="281"/>
      <c r="J483" s="34"/>
      <c r="K483" s="288"/>
      <c r="L483" s="34"/>
      <c r="M483" s="34"/>
      <c r="N483" s="276"/>
      <c r="O483" s="283"/>
      <c r="P483" s="284"/>
      <c r="Q483" s="285"/>
      <c r="R483" s="286"/>
      <c r="S483" s="287"/>
    </row>
    <row r="484" spans="2:19" ht="14.4" x14ac:dyDescent="0.3">
      <c r="B484" s="276"/>
      <c r="C484" s="277"/>
      <c r="D484" s="278"/>
      <c r="E484" s="279"/>
      <c r="F484" s="280"/>
      <c r="G484" s="326"/>
      <c r="H484" s="326"/>
      <c r="I484" s="281"/>
      <c r="J484" s="34"/>
      <c r="K484" s="278"/>
      <c r="L484" s="34"/>
      <c r="M484" s="34"/>
      <c r="N484" s="276"/>
      <c r="O484" s="283"/>
      <c r="P484" s="284"/>
      <c r="Q484" s="285"/>
      <c r="R484" s="286"/>
      <c r="S484" s="287"/>
    </row>
    <row r="485" spans="2:19" ht="14.4" x14ac:dyDescent="0.3">
      <c r="B485" s="276"/>
      <c r="C485" s="277"/>
      <c r="D485" s="278"/>
      <c r="E485" s="254"/>
      <c r="F485" s="280"/>
      <c r="G485" s="326"/>
      <c r="H485" s="326"/>
      <c r="I485" s="281"/>
      <c r="J485" s="34"/>
      <c r="K485" s="278"/>
      <c r="L485" s="34"/>
      <c r="M485" s="34"/>
      <c r="N485" s="276"/>
      <c r="O485" s="283"/>
      <c r="P485" s="284"/>
      <c r="Q485" s="285"/>
      <c r="R485" s="286"/>
      <c r="S485" s="287"/>
    </row>
    <row r="486" spans="2:19" ht="14.4" x14ac:dyDescent="0.3">
      <c r="B486" s="276"/>
      <c r="C486" s="277"/>
      <c r="D486" s="278"/>
      <c r="E486" s="254"/>
      <c r="F486" s="280"/>
      <c r="G486" s="326"/>
      <c r="H486" s="326"/>
      <c r="I486" s="281"/>
      <c r="J486" s="34"/>
      <c r="K486" s="278"/>
      <c r="L486" s="34"/>
      <c r="M486" s="34"/>
      <c r="N486" s="276"/>
      <c r="O486" s="283"/>
      <c r="P486" s="284"/>
      <c r="Q486" s="285"/>
      <c r="R486" s="286"/>
      <c r="S486" s="287"/>
    </row>
    <row r="487" spans="2:19" ht="14.4" x14ac:dyDescent="0.3">
      <c r="B487" s="276"/>
      <c r="C487" s="277"/>
      <c r="D487" s="278"/>
      <c r="E487" s="254"/>
      <c r="F487" s="280"/>
      <c r="G487" s="326"/>
      <c r="H487" s="326"/>
      <c r="I487" s="281"/>
      <c r="J487" s="34"/>
      <c r="K487" s="278"/>
      <c r="L487" s="34"/>
      <c r="M487" s="34"/>
      <c r="N487" s="276"/>
      <c r="O487" s="283"/>
      <c r="P487" s="284"/>
      <c r="Q487" s="285"/>
      <c r="R487" s="286"/>
      <c r="S487" s="287"/>
    </row>
    <row r="488" spans="2:19" ht="14.4" x14ac:dyDescent="0.3">
      <c r="B488" s="276"/>
      <c r="C488" s="277"/>
      <c r="D488" s="278"/>
      <c r="E488" s="254"/>
      <c r="F488" s="280"/>
      <c r="G488" s="326"/>
      <c r="H488" s="326"/>
      <c r="I488" s="281"/>
      <c r="J488" s="34"/>
      <c r="K488" s="278"/>
      <c r="L488" s="34"/>
      <c r="M488" s="34"/>
      <c r="N488" s="276"/>
      <c r="O488" s="283"/>
      <c r="P488" s="284"/>
      <c r="Q488" s="285"/>
      <c r="R488" s="286"/>
      <c r="S488" s="287"/>
    </row>
    <row r="489" spans="2:19" ht="14.4" x14ac:dyDescent="0.3">
      <c r="B489" s="276"/>
      <c r="C489" s="277"/>
      <c r="D489" s="278"/>
      <c r="E489" s="254"/>
      <c r="F489" s="280"/>
      <c r="G489" s="326"/>
      <c r="H489" s="326"/>
      <c r="I489" s="281"/>
      <c r="J489" s="34"/>
      <c r="K489" s="278"/>
      <c r="L489" s="34"/>
      <c r="M489" s="34"/>
      <c r="N489" s="276"/>
      <c r="O489" s="283"/>
      <c r="P489" s="284"/>
      <c r="Q489" s="285"/>
      <c r="R489" s="286"/>
      <c r="S489" s="287"/>
    </row>
    <row r="490" spans="2:19" ht="14.4" x14ac:dyDescent="0.3">
      <c r="B490" s="276"/>
      <c r="C490" s="277"/>
      <c r="D490" s="278"/>
      <c r="E490" s="254"/>
      <c r="F490" s="280"/>
      <c r="G490" s="326"/>
      <c r="H490" s="326"/>
      <c r="I490" s="281"/>
      <c r="J490" s="34"/>
      <c r="K490" s="278"/>
      <c r="L490" s="34"/>
      <c r="M490" s="34"/>
      <c r="N490" s="276"/>
      <c r="O490" s="283"/>
      <c r="P490" s="284"/>
      <c r="Q490" s="285"/>
      <c r="R490" s="286"/>
      <c r="S490" s="287"/>
    </row>
    <row r="491" spans="2:19" ht="14.4" x14ac:dyDescent="0.3">
      <c r="B491" s="276"/>
      <c r="C491" s="277"/>
      <c r="D491" s="278"/>
      <c r="E491" s="279"/>
      <c r="F491" s="280"/>
      <c r="G491" s="326"/>
      <c r="H491" s="326"/>
      <c r="I491" s="281"/>
      <c r="J491" s="34"/>
      <c r="K491" s="278"/>
      <c r="L491" s="34"/>
      <c r="M491" s="34"/>
      <c r="N491" s="276"/>
      <c r="O491" s="283"/>
      <c r="P491" s="284"/>
      <c r="Q491" s="285"/>
      <c r="R491" s="286"/>
      <c r="S491" s="287"/>
    </row>
    <row r="492" spans="2:19" x14ac:dyDescent="0.3">
      <c r="B492" s="276"/>
      <c r="C492" s="277"/>
      <c r="D492" s="278"/>
      <c r="E492" s="254"/>
      <c r="F492" s="280"/>
      <c r="G492" s="326"/>
      <c r="H492" s="326"/>
      <c r="I492" s="281"/>
      <c r="J492" s="282"/>
      <c r="K492" s="278"/>
      <c r="L492" s="278"/>
      <c r="M492" s="278"/>
      <c r="N492" s="276"/>
      <c r="O492" s="283"/>
      <c r="P492" s="284"/>
      <c r="Q492" s="285"/>
      <c r="R492" s="286"/>
      <c r="S492" s="287"/>
    </row>
    <row r="493" spans="2:19" x14ac:dyDescent="0.3">
      <c r="B493" s="276"/>
      <c r="C493" s="277"/>
      <c r="D493" s="278"/>
      <c r="E493" s="254"/>
      <c r="F493" s="280"/>
      <c r="G493" s="326"/>
      <c r="H493" s="326"/>
      <c r="I493" s="281"/>
      <c r="J493" s="282"/>
      <c r="K493" s="278"/>
      <c r="L493" s="278"/>
      <c r="M493" s="278"/>
      <c r="N493" s="276"/>
      <c r="O493" s="283"/>
      <c r="P493" s="284"/>
      <c r="Q493" s="285"/>
      <c r="R493" s="286"/>
      <c r="S493" s="287"/>
    </row>
    <row r="494" spans="2:19" x14ac:dyDescent="0.3">
      <c r="B494" s="276"/>
      <c r="C494" s="277"/>
      <c r="D494" s="278"/>
      <c r="E494" s="254"/>
      <c r="F494" s="280"/>
      <c r="G494" s="326"/>
      <c r="H494" s="326"/>
      <c r="I494" s="281"/>
      <c r="J494" s="282"/>
      <c r="K494" s="278"/>
      <c r="L494" s="278"/>
      <c r="M494" s="278"/>
      <c r="N494" s="276"/>
      <c r="O494" s="283"/>
      <c r="P494" s="284"/>
      <c r="Q494" s="285"/>
      <c r="R494" s="286"/>
      <c r="S494" s="287"/>
    </row>
    <row r="495" spans="2:19" x14ac:dyDescent="0.3">
      <c r="B495" s="276"/>
      <c r="C495" s="277"/>
      <c r="D495" s="278"/>
      <c r="E495" s="254"/>
      <c r="F495" s="280"/>
      <c r="G495" s="326"/>
      <c r="H495" s="326"/>
      <c r="I495" s="281"/>
      <c r="J495" s="282"/>
      <c r="K495" s="278"/>
      <c r="L495" s="278"/>
      <c r="M495" s="278"/>
      <c r="N495" s="276"/>
      <c r="O495" s="283"/>
      <c r="P495" s="284"/>
      <c r="Q495" s="285"/>
      <c r="R495" s="286"/>
      <c r="S495" s="287"/>
    </row>
    <row r="496" spans="2:19" x14ac:dyDescent="0.3">
      <c r="B496" s="276"/>
      <c r="C496" s="277"/>
      <c r="D496" s="278"/>
      <c r="E496" s="254"/>
      <c r="F496" s="280"/>
      <c r="G496" s="326"/>
      <c r="H496" s="326"/>
      <c r="I496" s="281"/>
      <c r="J496" s="282"/>
      <c r="K496" s="278"/>
      <c r="L496" s="278"/>
      <c r="M496" s="278"/>
      <c r="N496" s="276"/>
      <c r="O496" s="283"/>
      <c r="P496" s="284"/>
      <c r="Q496" s="285"/>
      <c r="R496" s="286"/>
      <c r="S496" s="287"/>
    </row>
    <row r="497" spans="2:19" x14ac:dyDescent="0.3">
      <c r="B497" s="276"/>
      <c r="C497" s="277"/>
      <c r="D497" s="278"/>
      <c r="E497" s="254"/>
      <c r="F497" s="280"/>
      <c r="G497" s="326"/>
      <c r="H497" s="326"/>
      <c r="I497" s="281"/>
      <c r="J497" s="282"/>
      <c r="K497" s="278"/>
      <c r="L497" s="278"/>
      <c r="M497" s="278"/>
      <c r="N497" s="276"/>
      <c r="O497" s="283"/>
      <c r="P497" s="284"/>
      <c r="Q497" s="285"/>
      <c r="R497" s="286"/>
      <c r="S497" s="287"/>
    </row>
    <row r="498" spans="2:19" x14ac:dyDescent="0.3">
      <c r="B498" s="276"/>
      <c r="C498" s="277"/>
      <c r="D498" s="278"/>
      <c r="E498" s="254"/>
      <c r="F498" s="280"/>
      <c r="G498" s="326"/>
      <c r="H498" s="326"/>
      <c r="I498" s="281"/>
      <c r="J498" s="282"/>
      <c r="K498" s="278"/>
      <c r="L498" s="278"/>
      <c r="M498" s="278"/>
      <c r="N498" s="276"/>
      <c r="O498" s="283"/>
      <c r="P498" s="284"/>
      <c r="Q498" s="285"/>
      <c r="R498" s="286"/>
      <c r="S498" s="287"/>
    </row>
    <row r="499" spans="2:19" x14ac:dyDescent="0.3">
      <c r="B499" s="276"/>
      <c r="C499" s="277"/>
      <c r="D499" s="278"/>
      <c r="E499" s="279"/>
      <c r="F499" s="280"/>
      <c r="G499" s="326"/>
      <c r="H499" s="326"/>
      <c r="I499" s="281"/>
      <c r="J499" s="282"/>
      <c r="K499" s="278"/>
      <c r="L499" s="278"/>
      <c r="M499" s="278"/>
      <c r="N499" s="276"/>
      <c r="O499" s="283"/>
      <c r="P499" s="284"/>
      <c r="Q499" s="285"/>
      <c r="R499" s="286"/>
      <c r="S499" s="287"/>
    </row>
    <row r="500" spans="2:19" x14ac:dyDescent="0.3">
      <c r="B500" s="276"/>
      <c r="C500" s="277"/>
      <c r="D500" s="278"/>
      <c r="E500" s="279"/>
      <c r="F500" s="280"/>
      <c r="G500" s="326"/>
      <c r="H500" s="326"/>
      <c r="I500" s="281"/>
      <c r="J500" s="282"/>
      <c r="K500" s="278"/>
      <c r="L500" s="278"/>
      <c r="M500" s="278"/>
      <c r="N500" s="276"/>
      <c r="O500" s="283"/>
      <c r="P500" s="284"/>
      <c r="Q500" s="285"/>
      <c r="R500" s="286"/>
      <c r="S500" s="287"/>
    </row>
    <row r="501" spans="2:19" x14ac:dyDescent="0.3">
      <c r="B501" s="276"/>
      <c r="C501" s="277"/>
      <c r="D501" s="278"/>
      <c r="E501" s="279"/>
      <c r="F501" s="280"/>
      <c r="G501" s="326"/>
      <c r="H501" s="326"/>
      <c r="I501" s="281"/>
      <c r="J501" s="282"/>
      <c r="K501" s="278"/>
      <c r="L501" s="278"/>
      <c r="M501" s="278"/>
      <c r="N501" s="276"/>
      <c r="O501" s="283"/>
      <c r="P501" s="284"/>
      <c r="Q501" s="285"/>
      <c r="R501" s="286"/>
      <c r="S501" s="287"/>
    </row>
    <row r="502" spans="2:19" x14ac:dyDescent="0.3">
      <c r="B502" s="276"/>
      <c r="C502" s="277"/>
      <c r="D502" s="278"/>
      <c r="E502" s="279"/>
      <c r="F502" s="280"/>
      <c r="G502" s="326"/>
      <c r="H502" s="326"/>
      <c r="I502" s="281"/>
      <c r="J502" s="282"/>
      <c r="K502" s="278"/>
      <c r="L502" s="278"/>
      <c r="M502" s="278"/>
      <c r="N502" s="276"/>
      <c r="O502" s="283"/>
      <c r="P502" s="284"/>
      <c r="Q502" s="285"/>
      <c r="R502" s="286"/>
      <c r="S502" s="287"/>
    </row>
    <row r="503" spans="2:19" x14ac:dyDescent="0.3">
      <c r="B503" s="276"/>
      <c r="C503" s="277"/>
      <c r="D503" s="278"/>
      <c r="E503" s="279"/>
      <c r="F503" s="280"/>
      <c r="G503" s="326"/>
      <c r="H503" s="326"/>
      <c r="I503" s="281"/>
      <c r="J503" s="282"/>
      <c r="K503" s="278"/>
      <c r="L503" s="278"/>
      <c r="M503" s="278"/>
      <c r="N503" s="276"/>
      <c r="O503" s="283"/>
      <c r="P503" s="284"/>
      <c r="Q503" s="285"/>
      <c r="R503" s="286"/>
      <c r="S503" s="287"/>
    </row>
    <row r="504" spans="2:19" x14ac:dyDescent="0.3">
      <c r="B504" s="276"/>
      <c r="C504" s="277"/>
      <c r="D504" s="278"/>
      <c r="E504" s="279"/>
      <c r="F504" s="280"/>
      <c r="G504" s="326"/>
      <c r="H504" s="326"/>
      <c r="I504" s="281"/>
      <c r="J504" s="282"/>
      <c r="K504" s="278"/>
      <c r="L504" s="278"/>
      <c r="M504" s="278"/>
      <c r="N504" s="276"/>
      <c r="O504" s="283"/>
      <c r="P504" s="284"/>
      <c r="Q504" s="285"/>
      <c r="R504" s="286"/>
      <c r="S504" s="287"/>
    </row>
    <row r="505" spans="2:19" x14ac:dyDescent="0.3">
      <c r="B505" s="276"/>
      <c r="C505" s="277"/>
      <c r="D505" s="278"/>
      <c r="E505" s="279"/>
      <c r="F505" s="280"/>
      <c r="G505" s="326"/>
      <c r="H505" s="326"/>
      <c r="I505" s="281"/>
      <c r="J505" s="282"/>
      <c r="K505" s="278"/>
      <c r="L505" s="278"/>
      <c r="M505" s="278"/>
      <c r="N505" s="276"/>
      <c r="O505" s="283"/>
      <c r="P505" s="284"/>
      <c r="Q505" s="285"/>
      <c r="R505" s="286"/>
      <c r="S505" s="287"/>
    </row>
    <row r="506" spans="2:19" x14ac:dyDescent="0.3">
      <c r="B506" s="276"/>
      <c r="C506" s="277"/>
      <c r="D506" s="278"/>
      <c r="E506" s="279"/>
      <c r="F506" s="280"/>
      <c r="G506" s="326"/>
      <c r="H506" s="326"/>
      <c r="I506" s="281"/>
      <c r="J506" s="282"/>
      <c r="K506" s="278"/>
      <c r="L506" s="278"/>
      <c r="M506" s="278"/>
      <c r="N506" s="276"/>
      <c r="O506" s="283"/>
      <c r="P506" s="284"/>
      <c r="Q506" s="285"/>
      <c r="R506" s="286"/>
      <c r="S506" s="287"/>
    </row>
    <row r="507" spans="2:19" x14ac:dyDescent="0.3">
      <c r="B507" s="276"/>
      <c r="C507" s="277"/>
      <c r="D507" s="278"/>
      <c r="E507" s="279"/>
      <c r="F507" s="280"/>
      <c r="G507" s="326"/>
      <c r="H507" s="326"/>
      <c r="I507" s="281"/>
      <c r="J507" s="282"/>
      <c r="K507" s="278"/>
      <c r="L507" s="278"/>
      <c r="M507" s="278"/>
      <c r="N507" s="276"/>
      <c r="O507" s="283"/>
      <c r="P507" s="284"/>
      <c r="Q507" s="285"/>
      <c r="R507" s="286"/>
      <c r="S507" s="287"/>
    </row>
    <row r="508" spans="2:19" x14ac:dyDescent="0.3">
      <c r="B508" s="276"/>
      <c r="C508" s="277"/>
      <c r="D508" s="278"/>
      <c r="E508" s="279"/>
      <c r="F508" s="280"/>
      <c r="G508" s="281"/>
      <c r="H508" s="281"/>
      <c r="I508" s="281"/>
      <c r="J508" s="282"/>
      <c r="K508" s="278"/>
      <c r="L508" s="278"/>
      <c r="M508" s="278"/>
      <c r="N508" s="276"/>
      <c r="O508" s="283"/>
      <c r="P508" s="284"/>
      <c r="Q508" s="285"/>
      <c r="R508" s="286"/>
      <c r="S508" s="287"/>
    </row>
    <row r="509" spans="2:19" x14ac:dyDescent="0.3">
      <c r="B509" s="276"/>
      <c r="C509" s="277"/>
      <c r="D509" s="278"/>
      <c r="E509" s="279"/>
      <c r="F509" s="280"/>
      <c r="G509" s="326"/>
      <c r="H509" s="326"/>
      <c r="I509" s="281"/>
      <c r="J509" s="282"/>
      <c r="K509" s="278"/>
      <c r="L509" s="278"/>
      <c r="M509" s="278"/>
      <c r="N509" s="276"/>
      <c r="O509" s="283"/>
      <c r="P509" s="284"/>
      <c r="Q509" s="285"/>
      <c r="R509" s="286"/>
      <c r="S509" s="287"/>
    </row>
    <row r="510" spans="2:19" x14ac:dyDescent="0.3">
      <c r="B510" s="276"/>
      <c r="C510" s="277"/>
      <c r="D510" s="278"/>
      <c r="E510" s="279"/>
      <c r="F510" s="280"/>
      <c r="G510" s="326"/>
      <c r="H510" s="326"/>
      <c r="I510" s="281"/>
      <c r="J510" s="282"/>
      <c r="K510" s="278"/>
      <c r="L510" s="278"/>
      <c r="M510" s="278"/>
      <c r="N510" s="276"/>
      <c r="O510" s="283"/>
      <c r="P510" s="284"/>
      <c r="Q510" s="285"/>
      <c r="R510" s="286"/>
      <c r="S510" s="287"/>
    </row>
    <row r="511" spans="2:19" x14ac:dyDescent="0.3">
      <c r="B511" s="276"/>
      <c r="C511" s="277"/>
      <c r="D511" s="278"/>
      <c r="E511" s="279"/>
      <c r="F511" s="280"/>
      <c r="G511" s="326"/>
      <c r="H511" s="326"/>
      <c r="I511" s="281"/>
      <c r="J511" s="282"/>
      <c r="K511" s="278"/>
      <c r="L511" s="278"/>
      <c r="M511" s="278"/>
      <c r="N511" s="276"/>
      <c r="O511" s="283"/>
      <c r="P511" s="284"/>
      <c r="Q511" s="285"/>
      <c r="R511" s="286"/>
      <c r="S511" s="287"/>
    </row>
    <row r="512" spans="2:19" x14ac:dyDescent="0.3">
      <c r="B512" s="276"/>
      <c r="C512" s="277"/>
      <c r="D512" s="278"/>
      <c r="E512" s="279"/>
      <c r="F512" s="280"/>
      <c r="G512" s="326"/>
      <c r="H512" s="326"/>
      <c r="I512" s="281"/>
      <c r="J512" s="282"/>
      <c r="K512" s="278"/>
      <c r="L512" s="278"/>
      <c r="M512" s="278"/>
      <c r="N512" s="276"/>
      <c r="O512" s="283"/>
      <c r="P512" s="284"/>
      <c r="Q512" s="285"/>
      <c r="R512" s="286"/>
      <c r="S512" s="287"/>
    </row>
    <row r="513" spans="2:19" x14ac:dyDescent="0.3">
      <c r="B513" s="276"/>
      <c r="C513" s="277"/>
      <c r="D513" s="278"/>
      <c r="E513" s="279"/>
      <c r="F513" s="280"/>
      <c r="G513" s="326"/>
      <c r="H513" s="326"/>
      <c r="I513" s="281"/>
      <c r="J513" s="282"/>
      <c r="K513" s="278"/>
      <c r="L513" s="278"/>
      <c r="M513" s="278"/>
      <c r="N513" s="276"/>
      <c r="O513" s="283"/>
      <c r="P513" s="284"/>
      <c r="Q513" s="285"/>
      <c r="R513" s="286"/>
      <c r="S513" s="287"/>
    </row>
    <row r="514" spans="2:19" x14ac:dyDescent="0.3">
      <c r="B514" s="276"/>
      <c r="C514" s="277"/>
      <c r="D514" s="278"/>
      <c r="E514" s="279"/>
      <c r="F514" s="280"/>
      <c r="G514" s="326"/>
      <c r="H514" s="326"/>
      <c r="I514" s="281"/>
      <c r="J514" s="282"/>
      <c r="K514" s="278"/>
      <c r="L514" s="278"/>
      <c r="M514" s="278"/>
      <c r="N514" s="276"/>
      <c r="O514" s="283"/>
      <c r="P514" s="284"/>
      <c r="Q514" s="285"/>
      <c r="R514" s="286"/>
      <c r="S514" s="287"/>
    </row>
    <row r="515" spans="2:19" x14ac:dyDescent="0.3">
      <c r="B515" s="276"/>
      <c r="C515" s="277"/>
      <c r="D515" s="278"/>
      <c r="E515" s="279"/>
      <c r="F515" s="280"/>
      <c r="G515" s="326"/>
      <c r="H515" s="326"/>
      <c r="I515" s="281"/>
      <c r="J515" s="282"/>
      <c r="K515" s="278"/>
      <c r="L515" s="278"/>
      <c r="M515" s="278"/>
      <c r="N515" s="276"/>
      <c r="O515" s="283"/>
      <c r="P515" s="284"/>
      <c r="Q515" s="285"/>
      <c r="R515" s="286"/>
      <c r="S515" s="287"/>
    </row>
    <row r="516" spans="2:19" x14ac:dyDescent="0.3">
      <c r="B516" s="276"/>
      <c r="C516" s="277"/>
      <c r="D516" s="278"/>
      <c r="E516" s="279"/>
      <c r="F516" s="280"/>
      <c r="G516" s="326"/>
      <c r="H516" s="326"/>
      <c r="I516" s="281"/>
      <c r="J516" s="282"/>
      <c r="K516" s="278"/>
      <c r="L516" s="278"/>
      <c r="M516" s="278"/>
      <c r="N516" s="276"/>
      <c r="O516" s="283"/>
      <c r="P516" s="284"/>
      <c r="Q516" s="285"/>
      <c r="R516" s="286"/>
      <c r="S516" s="287"/>
    </row>
    <row r="517" spans="2:19" x14ac:dyDescent="0.3">
      <c r="B517" s="276"/>
      <c r="C517" s="277"/>
      <c r="D517" s="278"/>
      <c r="E517" s="279"/>
      <c r="F517" s="280"/>
      <c r="G517" s="326"/>
      <c r="H517" s="326"/>
      <c r="I517" s="281"/>
      <c r="J517" s="282"/>
      <c r="K517" s="278"/>
      <c r="L517" s="278"/>
      <c r="M517" s="278"/>
      <c r="N517" s="276"/>
      <c r="O517" s="283"/>
      <c r="P517" s="284"/>
      <c r="Q517" s="285"/>
      <c r="R517" s="286"/>
      <c r="S517" s="287"/>
    </row>
    <row r="518" spans="2:19" x14ac:dyDescent="0.3">
      <c r="B518" s="276"/>
      <c r="C518" s="277"/>
      <c r="D518" s="278"/>
      <c r="E518" s="279"/>
      <c r="F518" s="280"/>
      <c r="G518" s="326"/>
      <c r="H518" s="326"/>
      <c r="I518" s="281"/>
      <c r="J518" s="282"/>
      <c r="K518" s="278"/>
      <c r="L518" s="278"/>
      <c r="M518" s="278"/>
      <c r="N518" s="276"/>
      <c r="O518" s="283"/>
      <c r="P518" s="284"/>
      <c r="Q518" s="285"/>
      <c r="R518" s="286"/>
      <c r="S518" s="287"/>
    </row>
    <row r="519" spans="2:19" x14ac:dyDescent="0.3">
      <c r="B519" s="276"/>
      <c r="C519" s="277"/>
      <c r="D519" s="278"/>
      <c r="E519" s="279"/>
      <c r="F519" s="280"/>
      <c r="G519" s="326"/>
      <c r="H519" s="326"/>
      <c r="I519" s="281"/>
      <c r="J519" s="282"/>
      <c r="K519" s="278"/>
      <c r="L519" s="278"/>
      <c r="M519" s="278"/>
      <c r="N519" s="276"/>
      <c r="O519" s="283"/>
      <c r="P519" s="284"/>
      <c r="Q519" s="285"/>
      <c r="R519" s="286"/>
      <c r="S519" s="287"/>
    </row>
    <row r="520" spans="2:19" x14ac:dyDescent="0.3">
      <c r="B520" s="276"/>
      <c r="C520" s="277"/>
      <c r="D520" s="278"/>
      <c r="E520" s="279"/>
      <c r="F520" s="280"/>
      <c r="G520" s="326"/>
      <c r="H520" s="326"/>
      <c r="I520" s="281"/>
      <c r="J520" s="282"/>
      <c r="K520" s="278"/>
      <c r="L520" s="278"/>
      <c r="M520" s="278"/>
      <c r="N520" s="276"/>
      <c r="O520" s="283"/>
      <c r="P520" s="284"/>
      <c r="Q520" s="285"/>
      <c r="R520" s="286"/>
      <c r="S520" s="287"/>
    </row>
    <row r="521" spans="2:19" x14ac:dyDescent="0.3">
      <c r="B521" s="276"/>
      <c r="C521" s="277"/>
      <c r="D521" s="278"/>
      <c r="E521" s="279"/>
      <c r="F521" s="280"/>
      <c r="G521" s="326"/>
      <c r="H521" s="326"/>
      <c r="I521" s="281"/>
      <c r="J521" s="282"/>
      <c r="K521" s="278"/>
      <c r="L521" s="278"/>
      <c r="M521" s="278"/>
      <c r="N521" s="276"/>
      <c r="O521" s="283"/>
      <c r="P521" s="284"/>
      <c r="Q521" s="285"/>
      <c r="R521" s="286"/>
      <c r="S521" s="287"/>
    </row>
    <row r="522" spans="2:19" x14ac:dyDescent="0.3">
      <c r="B522" s="276"/>
      <c r="C522" s="277"/>
      <c r="D522" s="278"/>
      <c r="E522" s="279"/>
      <c r="F522" s="280"/>
      <c r="G522" s="326"/>
      <c r="H522" s="326"/>
      <c r="I522" s="281"/>
      <c r="J522" s="282"/>
      <c r="K522" s="278"/>
      <c r="L522" s="278"/>
      <c r="M522" s="278"/>
      <c r="N522" s="276"/>
      <c r="O522" s="283"/>
      <c r="P522" s="284"/>
      <c r="Q522" s="285"/>
      <c r="R522" s="286"/>
      <c r="S522" s="287"/>
    </row>
    <row r="523" spans="2:19" x14ac:dyDescent="0.3">
      <c r="B523" s="276"/>
      <c r="C523" s="277"/>
      <c r="D523" s="278"/>
      <c r="E523" s="279"/>
      <c r="F523" s="280"/>
      <c r="G523" s="326"/>
      <c r="H523" s="326"/>
      <c r="I523" s="281"/>
      <c r="J523" s="282"/>
      <c r="K523" s="278"/>
      <c r="L523" s="278"/>
      <c r="M523" s="278"/>
      <c r="N523" s="276"/>
      <c r="O523" s="283"/>
      <c r="P523" s="284"/>
      <c r="Q523" s="285"/>
      <c r="R523" s="286"/>
      <c r="S523" s="287"/>
    </row>
    <row r="524" spans="2:19" x14ac:dyDescent="0.3">
      <c r="B524" s="276"/>
      <c r="C524" s="277"/>
      <c r="D524" s="278"/>
      <c r="E524" s="279"/>
      <c r="F524" s="280"/>
      <c r="G524" s="326"/>
      <c r="H524" s="326"/>
      <c r="I524" s="281"/>
      <c r="J524" s="282"/>
      <c r="K524" s="278"/>
      <c r="L524" s="278"/>
      <c r="M524" s="278"/>
      <c r="N524" s="276"/>
      <c r="O524" s="283"/>
      <c r="P524" s="284"/>
      <c r="Q524" s="285"/>
      <c r="R524" s="286"/>
      <c r="S524" s="287"/>
    </row>
    <row r="525" spans="2:19" x14ac:dyDescent="0.3">
      <c r="B525" s="327"/>
      <c r="C525" s="328"/>
      <c r="D525" s="329"/>
      <c r="E525" s="330"/>
      <c r="F525" s="331"/>
      <c r="G525" s="332"/>
      <c r="H525" s="332"/>
      <c r="I525" s="332"/>
      <c r="J525" s="333"/>
      <c r="K525" s="278"/>
      <c r="L525" s="278"/>
      <c r="M525" s="278"/>
      <c r="N525" s="276"/>
      <c r="O525" s="283"/>
      <c r="P525" s="284"/>
      <c r="Q525" s="285"/>
      <c r="R525" s="286"/>
      <c r="S525" s="287"/>
    </row>
    <row r="526" spans="2:19" x14ac:dyDescent="0.3">
      <c r="B526" s="276"/>
      <c r="C526" s="277"/>
      <c r="D526" s="278"/>
      <c r="E526" s="279"/>
      <c r="F526" s="280"/>
      <c r="G526" s="281"/>
      <c r="H526" s="281"/>
      <c r="I526" s="281"/>
      <c r="J526" s="282"/>
      <c r="K526" s="278"/>
      <c r="L526" s="278"/>
      <c r="M526" s="278"/>
      <c r="N526" s="276"/>
      <c r="O526" s="283"/>
      <c r="P526" s="284"/>
      <c r="Q526" s="285"/>
      <c r="R526" s="286"/>
      <c r="S526" s="287"/>
    </row>
    <row r="527" spans="2:19" x14ac:dyDescent="0.3">
      <c r="B527" s="276"/>
      <c r="C527" s="277"/>
      <c r="D527" s="278"/>
      <c r="E527" s="279"/>
      <c r="F527" s="280"/>
      <c r="G527" s="281"/>
      <c r="H527" s="281"/>
      <c r="I527" s="281"/>
      <c r="J527" s="282"/>
      <c r="K527" s="278"/>
      <c r="L527" s="278"/>
      <c r="M527" s="278"/>
      <c r="N527" s="276"/>
      <c r="O527" s="283"/>
      <c r="P527" s="284"/>
      <c r="Q527" s="285"/>
      <c r="R527" s="286"/>
      <c r="S527" s="287"/>
    </row>
    <row r="528" spans="2:19" x14ac:dyDescent="0.3">
      <c r="B528" s="276"/>
      <c r="C528" s="277"/>
      <c r="D528" s="278"/>
      <c r="E528" s="279"/>
      <c r="F528" s="280"/>
      <c r="G528" s="281"/>
      <c r="H528" s="281"/>
      <c r="I528" s="281"/>
      <c r="J528" s="282"/>
      <c r="K528" s="278"/>
      <c r="L528" s="278"/>
      <c r="M528" s="278"/>
      <c r="N528" s="276"/>
      <c r="O528" s="283"/>
      <c r="P528" s="284"/>
      <c r="Q528" s="285"/>
      <c r="R528" s="286"/>
      <c r="S528" s="287"/>
    </row>
    <row r="529" spans="2:19" x14ac:dyDescent="0.3">
      <c r="B529" s="276"/>
      <c r="C529" s="277"/>
      <c r="D529" s="278"/>
      <c r="E529" s="279"/>
      <c r="F529" s="280"/>
      <c r="G529" s="281"/>
      <c r="H529" s="281"/>
      <c r="I529" s="281"/>
      <c r="J529" s="282"/>
      <c r="K529" s="278"/>
      <c r="L529" s="278"/>
      <c r="M529" s="278"/>
      <c r="N529" s="276"/>
      <c r="O529" s="283"/>
      <c r="P529" s="284"/>
      <c r="Q529" s="285"/>
      <c r="R529" s="286"/>
      <c r="S529" s="287"/>
    </row>
    <row r="530" spans="2:19" x14ac:dyDescent="0.3">
      <c r="B530" s="276"/>
      <c r="C530" s="277"/>
      <c r="D530" s="278"/>
      <c r="E530" s="279"/>
      <c r="F530" s="280"/>
      <c r="G530" s="281"/>
      <c r="H530" s="281"/>
      <c r="I530" s="281"/>
      <c r="J530" s="282"/>
      <c r="K530" s="278"/>
      <c r="L530" s="278"/>
      <c r="M530" s="278"/>
      <c r="N530" s="276"/>
      <c r="O530" s="283"/>
      <c r="P530" s="284"/>
      <c r="Q530" s="285"/>
      <c r="R530" s="286"/>
      <c r="S530" s="287"/>
    </row>
    <row r="531" spans="2:19" x14ac:dyDescent="0.3">
      <c r="B531" s="276"/>
      <c r="C531" s="277"/>
      <c r="D531" s="278"/>
      <c r="E531" s="279"/>
      <c r="F531" s="280"/>
      <c r="G531" s="281"/>
      <c r="H531" s="281"/>
      <c r="I531" s="281"/>
      <c r="J531" s="282"/>
      <c r="K531" s="278"/>
      <c r="L531" s="278"/>
      <c r="M531" s="278"/>
      <c r="N531" s="276"/>
      <c r="O531" s="283"/>
      <c r="P531" s="284"/>
      <c r="Q531" s="285"/>
      <c r="R531" s="286"/>
      <c r="S531" s="287"/>
    </row>
    <row r="532" spans="2:19" x14ac:dyDescent="0.3">
      <c r="B532" s="276"/>
      <c r="C532" s="277"/>
      <c r="D532" s="278"/>
      <c r="E532" s="279"/>
      <c r="F532" s="280"/>
      <c r="G532" s="281"/>
      <c r="H532" s="281"/>
      <c r="I532" s="281"/>
      <c r="J532" s="282"/>
      <c r="K532" s="278"/>
      <c r="L532" s="278"/>
      <c r="M532" s="278"/>
      <c r="N532" s="276"/>
      <c r="O532" s="283"/>
      <c r="P532" s="284"/>
      <c r="Q532" s="285"/>
      <c r="R532" s="286"/>
      <c r="S532" s="287"/>
    </row>
    <row r="533" spans="2:19" x14ac:dyDescent="0.3">
      <c r="B533" s="276"/>
      <c r="C533" s="277"/>
      <c r="D533" s="278"/>
      <c r="E533" s="279"/>
      <c r="F533" s="280"/>
      <c r="G533" s="281"/>
      <c r="H533" s="281"/>
      <c r="I533" s="281"/>
      <c r="J533" s="282"/>
      <c r="K533" s="278"/>
      <c r="L533" s="278"/>
      <c r="M533" s="278"/>
      <c r="N533" s="276"/>
      <c r="O533" s="283"/>
      <c r="P533" s="284"/>
      <c r="Q533" s="285"/>
      <c r="R533" s="286"/>
      <c r="S533" s="287"/>
    </row>
    <row r="534" spans="2:19" x14ac:dyDescent="0.3">
      <c r="B534" s="276"/>
      <c r="C534" s="277"/>
      <c r="D534" s="278"/>
      <c r="E534" s="279"/>
      <c r="F534" s="280"/>
      <c r="G534" s="281"/>
      <c r="H534" s="281"/>
      <c r="I534" s="281"/>
      <c r="J534" s="282"/>
      <c r="K534" s="278"/>
      <c r="L534" s="278"/>
      <c r="M534" s="278"/>
      <c r="N534" s="276"/>
      <c r="O534" s="283"/>
      <c r="P534" s="284"/>
      <c r="Q534" s="285"/>
      <c r="R534" s="286"/>
      <c r="S534" s="287"/>
    </row>
    <row r="535" spans="2:19" x14ac:dyDescent="0.3">
      <c r="B535" s="276"/>
      <c r="C535" s="277"/>
      <c r="D535" s="278"/>
      <c r="E535" s="279"/>
      <c r="F535" s="280"/>
      <c r="G535" s="281"/>
      <c r="H535" s="281"/>
      <c r="I535" s="281"/>
      <c r="J535" s="282"/>
      <c r="K535" s="278"/>
      <c r="L535" s="278"/>
      <c r="M535" s="278"/>
      <c r="N535" s="276"/>
      <c r="O535" s="283"/>
      <c r="P535" s="284"/>
      <c r="Q535" s="285"/>
      <c r="R535" s="286"/>
      <c r="S535" s="287"/>
    </row>
    <row r="536" spans="2:19" x14ac:dyDescent="0.3">
      <c r="B536" s="276"/>
      <c r="C536" s="277"/>
      <c r="D536" s="278"/>
      <c r="E536" s="279"/>
      <c r="F536" s="280"/>
      <c r="G536" s="281"/>
      <c r="H536" s="281"/>
      <c r="I536" s="281"/>
      <c r="J536" s="282"/>
      <c r="K536" s="278"/>
      <c r="L536" s="278"/>
      <c r="M536" s="278"/>
      <c r="N536" s="276"/>
      <c r="O536" s="283"/>
      <c r="P536" s="284"/>
      <c r="Q536" s="285"/>
      <c r="R536" s="286"/>
      <c r="S536" s="287"/>
    </row>
    <row r="537" spans="2:19" x14ac:dyDescent="0.3">
      <c r="B537" s="276"/>
      <c r="C537" s="277"/>
      <c r="D537" s="278"/>
      <c r="E537" s="279"/>
      <c r="F537" s="280"/>
      <c r="G537" s="281"/>
      <c r="H537" s="281"/>
      <c r="I537" s="281"/>
      <c r="J537" s="282"/>
      <c r="K537" s="278"/>
      <c r="L537" s="278"/>
      <c r="M537" s="278"/>
      <c r="N537" s="276"/>
      <c r="O537" s="283"/>
      <c r="P537" s="284"/>
      <c r="Q537" s="285"/>
      <c r="R537" s="286"/>
      <c r="S537" s="287"/>
    </row>
    <row r="538" spans="2:19" x14ac:dyDescent="0.3">
      <c r="B538" s="276"/>
      <c r="C538" s="277"/>
      <c r="D538" s="278"/>
      <c r="E538" s="279"/>
      <c r="F538" s="280"/>
      <c r="G538" s="281"/>
      <c r="H538" s="281"/>
      <c r="I538" s="281"/>
      <c r="J538" s="282"/>
      <c r="K538" s="278"/>
      <c r="L538" s="278"/>
      <c r="M538" s="278"/>
      <c r="N538" s="276"/>
      <c r="O538" s="283"/>
      <c r="P538" s="284"/>
      <c r="Q538" s="285"/>
      <c r="R538" s="286"/>
      <c r="S538" s="287"/>
    </row>
    <row r="539" spans="2:19" x14ac:dyDescent="0.3">
      <c r="B539" s="276"/>
      <c r="C539" s="277"/>
      <c r="D539" s="278"/>
      <c r="E539" s="279"/>
      <c r="F539" s="280"/>
      <c r="G539" s="281"/>
      <c r="H539" s="281"/>
      <c r="I539" s="281"/>
      <c r="J539" s="282"/>
      <c r="K539" s="278"/>
      <c r="L539" s="278"/>
      <c r="M539" s="278"/>
      <c r="N539" s="276"/>
      <c r="O539" s="283"/>
      <c r="P539" s="284"/>
      <c r="Q539" s="285"/>
      <c r="R539" s="286"/>
      <c r="S539" s="287"/>
    </row>
    <row r="540" spans="2:19" x14ac:dyDescent="0.3">
      <c r="B540" s="276"/>
      <c r="C540" s="277"/>
      <c r="D540" s="278"/>
      <c r="E540" s="279"/>
      <c r="F540" s="280"/>
      <c r="G540" s="281"/>
      <c r="H540" s="281"/>
      <c r="I540" s="281"/>
      <c r="J540" s="282"/>
      <c r="K540" s="278"/>
      <c r="L540" s="278"/>
      <c r="M540" s="278"/>
      <c r="N540" s="276"/>
      <c r="O540" s="283"/>
      <c r="P540" s="284"/>
      <c r="Q540" s="285"/>
      <c r="R540" s="286"/>
      <c r="S540" s="287"/>
    </row>
    <row r="541" spans="2:19" x14ac:dyDescent="0.3">
      <c r="B541" s="276"/>
      <c r="C541" s="277"/>
      <c r="D541" s="278"/>
      <c r="E541" s="279"/>
      <c r="F541" s="280"/>
      <c r="G541" s="281"/>
      <c r="H541" s="281"/>
      <c r="I541" s="281"/>
      <c r="J541" s="282"/>
      <c r="K541" s="278"/>
      <c r="L541" s="278"/>
      <c r="M541" s="278"/>
      <c r="N541" s="276"/>
      <c r="O541" s="283"/>
      <c r="P541" s="284"/>
      <c r="Q541" s="285"/>
      <c r="R541" s="286"/>
      <c r="S541" s="287"/>
    </row>
    <row r="542" spans="2:19" x14ac:dyDescent="0.3">
      <c r="B542" s="276"/>
      <c r="C542" s="277"/>
      <c r="D542" s="278"/>
      <c r="E542" s="279"/>
      <c r="F542" s="280"/>
      <c r="G542" s="281"/>
      <c r="H542" s="281"/>
      <c r="I542" s="281"/>
      <c r="J542" s="282"/>
      <c r="K542" s="278"/>
      <c r="L542" s="278"/>
      <c r="M542" s="278"/>
      <c r="N542" s="276"/>
      <c r="O542" s="283"/>
      <c r="P542" s="284"/>
      <c r="Q542" s="285"/>
      <c r="R542" s="286"/>
      <c r="S542" s="287"/>
    </row>
    <row r="543" spans="2:19" x14ac:dyDescent="0.3">
      <c r="B543" s="276"/>
      <c r="C543" s="277"/>
      <c r="D543" s="278"/>
      <c r="E543" s="279"/>
      <c r="F543" s="280"/>
      <c r="G543" s="281"/>
      <c r="H543" s="281"/>
      <c r="I543" s="281"/>
      <c r="J543" s="282"/>
      <c r="K543" s="278"/>
      <c r="L543" s="278"/>
      <c r="M543" s="278"/>
      <c r="N543" s="276"/>
      <c r="O543" s="283"/>
      <c r="P543" s="284"/>
      <c r="Q543" s="285"/>
      <c r="R543" s="286"/>
      <c r="S543" s="287"/>
    </row>
    <row r="544" spans="2:19" x14ac:dyDescent="0.3">
      <c r="B544" s="276"/>
      <c r="C544" s="277"/>
      <c r="D544" s="278"/>
      <c r="E544" s="279"/>
      <c r="F544" s="280"/>
      <c r="G544" s="281"/>
      <c r="H544" s="281"/>
      <c r="I544" s="281"/>
      <c r="J544" s="282"/>
      <c r="K544" s="278"/>
      <c r="L544" s="278"/>
      <c r="M544" s="278"/>
      <c r="N544" s="276"/>
      <c r="O544" s="283"/>
      <c r="P544" s="284"/>
      <c r="Q544" s="285"/>
      <c r="R544" s="286"/>
      <c r="S544" s="287"/>
    </row>
    <row r="545" spans="2:19" x14ac:dyDescent="0.3">
      <c r="B545" s="276"/>
      <c r="C545" s="277"/>
      <c r="D545" s="278"/>
      <c r="E545" s="254"/>
      <c r="F545" s="280"/>
      <c r="G545" s="281"/>
      <c r="H545" s="281"/>
      <c r="I545" s="281"/>
      <c r="J545" s="282"/>
      <c r="K545" s="278"/>
      <c r="L545" s="278"/>
      <c r="M545" s="278"/>
      <c r="N545" s="276"/>
      <c r="O545" s="283"/>
      <c r="P545" s="284"/>
      <c r="Q545" s="285"/>
      <c r="R545" s="286"/>
      <c r="S545" s="287"/>
    </row>
    <row r="546" spans="2:19" x14ac:dyDescent="0.3">
      <c r="B546" s="276"/>
      <c r="C546" s="277"/>
      <c r="D546" s="278"/>
      <c r="E546" s="254"/>
      <c r="F546" s="280"/>
      <c r="G546" s="281"/>
      <c r="H546" s="281"/>
      <c r="I546" s="281"/>
      <c r="J546" s="282"/>
      <c r="K546" s="278"/>
      <c r="L546" s="278"/>
      <c r="M546" s="278"/>
      <c r="N546" s="276"/>
      <c r="O546" s="283"/>
      <c r="P546" s="284"/>
      <c r="Q546" s="285"/>
      <c r="R546" s="286"/>
      <c r="S546" s="287"/>
    </row>
    <row r="547" spans="2:19" x14ac:dyDescent="0.3">
      <c r="B547" s="276"/>
      <c r="C547" s="277"/>
      <c r="D547" s="278"/>
      <c r="E547" s="254"/>
      <c r="F547" s="280"/>
      <c r="G547" s="281"/>
      <c r="H547" s="281"/>
      <c r="I547" s="281"/>
      <c r="J547" s="282"/>
      <c r="K547" s="278"/>
      <c r="L547" s="278"/>
      <c r="M547" s="278"/>
      <c r="N547" s="276"/>
      <c r="O547" s="283"/>
      <c r="P547" s="284"/>
      <c r="Q547" s="285"/>
      <c r="R547" s="286"/>
      <c r="S547" s="287"/>
    </row>
    <row r="548" spans="2:19" x14ac:dyDescent="0.3">
      <c r="B548" s="276"/>
      <c r="C548" s="277"/>
      <c r="D548" s="278"/>
      <c r="E548" s="254"/>
      <c r="F548" s="280"/>
      <c r="G548" s="281"/>
      <c r="H548" s="281"/>
      <c r="I548" s="281"/>
      <c r="J548" s="282"/>
      <c r="K548" s="278"/>
      <c r="L548" s="278"/>
      <c r="M548" s="278"/>
      <c r="N548" s="276"/>
      <c r="O548" s="283"/>
      <c r="P548" s="284"/>
      <c r="Q548" s="285"/>
      <c r="R548" s="286"/>
      <c r="S548" s="287"/>
    </row>
    <row r="549" spans="2:19" x14ac:dyDescent="0.3">
      <c r="B549" s="276"/>
      <c r="C549" s="277"/>
      <c r="D549" s="278"/>
      <c r="E549" s="254"/>
      <c r="F549" s="280"/>
      <c r="G549" s="281"/>
      <c r="H549" s="281"/>
      <c r="I549" s="281"/>
      <c r="J549" s="282"/>
      <c r="K549" s="278"/>
      <c r="L549" s="278"/>
      <c r="M549" s="278"/>
      <c r="N549" s="276"/>
      <c r="O549" s="283"/>
      <c r="P549" s="284"/>
      <c r="Q549" s="285"/>
      <c r="R549" s="286"/>
      <c r="S549" s="287"/>
    </row>
    <row r="550" spans="2:19" x14ac:dyDescent="0.3">
      <c r="B550" s="276"/>
      <c r="C550" s="277"/>
      <c r="D550" s="278"/>
      <c r="E550" s="254"/>
      <c r="F550" s="280"/>
      <c r="G550" s="281"/>
      <c r="H550" s="281"/>
      <c r="I550" s="281"/>
      <c r="J550" s="282"/>
      <c r="K550" s="278"/>
      <c r="L550" s="278"/>
      <c r="M550" s="278"/>
      <c r="N550" s="276"/>
      <c r="O550" s="283"/>
      <c r="P550" s="284"/>
      <c r="Q550" s="285"/>
      <c r="R550" s="286"/>
      <c r="S550" s="287"/>
    </row>
    <row r="551" spans="2:19" x14ac:dyDescent="0.3">
      <c r="B551" s="276"/>
      <c r="C551" s="277"/>
      <c r="D551" s="278"/>
      <c r="E551" s="254"/>
      <c r="F551" s="280"/>
      <c r="G551" s="281"/>
      <c r="H551" s="281"/>
      <c r="I551" s="281"/>
      <c r="J551" s="282"/>
      <c r="K551" s="278"/>
      <c r="L551" s="278"/>
      <c r="M551" s="278"/>
      <c r="N551" s="276"/>
      <c r="O551" s="283"/>
      <c r="P551" s="284"/>
      <c r="Q551" s="285"/>
      <c r="R551" s="286"/>
      <c r="S551" s="287"/>
    </row>
    <row r="552" spans="2:19" x14ac:dyDescent="0.3">
      <c r="B552" s="276"/>
      <c r="C552" s="277"/>
      <c r="D552" s="278"/>
      <c r="E552" s="254"/>
      <c r="F552" s="280"/>
      <c r="G552" s="281"/>
      <c r="H552" s="281"/>
      <c r="I552" s="281"/>
      <c r="J552" s="282"/>
      <c r="K552" s="278"/>
      <c r="L552" s="278"/>
      <c r="M552" s="278"/>
      <c r="N552" s="276"/>
      <c r="O552" s="283"/>
      <c r="P552" s="284"/>
      <c r="Q552" s="285"/>
      <c r="R552" s="286"/>
      <c r="S552" s="287"/>
    </row>
    <row r="553" spans="2:19" x14ac:dyDescent="0.3">
      <c r="B553" s="276"/>
      <c r="C553" s="277"/>
      <c r="D553" s="278"/>
      <c r="E553" s="254"/>
      <c r="F553" s="280"/>
      <c r="G553" s="281"/>
      <c r="H553" s="281"/>
      <c r="I553" s="281"/>
      <c r="J553" s="282"/>
      <c r="K553" s="278"/>
      <c r="L553" s="278"/>
      <c r="M553" s="278"/>
      <c r="N553" s="276"/>
      <c r="O553" s="283"/>
      <c r="P553" s="284"/>
      <c r="Q553" s="285"/>
      <c r="R553" s="286"/>
      <c r="S553" s="287"/>
    </row>
    <row r="554" spans="2:19" x14ac:dyDescent="0.3">
      <c r="B554" s="276"/>
      <c r="C554" s="277"/>
      <c r="D554" s="278"/>
      <c r="E554" s="254"/>
      <c r="F554" s="280"/>
      <c r="G554" s="281"/>
      <c r="H554" s="281"/>
      <c r="I554" s="281"/>
      <c r="J554" s="282"/>
      <c r="K554" s="278"/>
      <c r="L554" s="278"/>
      <c r="M554" s="278"/>
      <c r="N554" s="276"/>
      <c r="O554" s="283"/>
      <c r="P554" s="284"/>
      <c r="Q554" s="285"/>
      <c r="R554" s="286"/>
      <c r="S554" s="287"/>
    </row>
    <row r="555" spans="2:19" x14ac:dyDescent="0.3">
      <c r="B555" s="276"/>
      <c r="C555" s="277"/>
      <c r="D555" s="278"/>
      <c r="E555" s="279"/>
      <c r="F555" s="280"/>
      <c r="G555" s="281"/>
      <c r="H555" s="281"/>
      <c r="I555" s="281"/>
      <c r="J555" s="282"/>
      <c r="K555" s="278"/>
      <c r="L555" s="278"/>
      <c r="M555" s="286"/>
      <c r="N555" s="276"/>
      <c r="O555" s="283"/>
      <c r="P555" s="284"/>
      <c r="Q555" s="285"/>
      <c r="R555" s="286"/>
      <c r="S555" s="287"/>
    </row>
    <row r="556" spans="2:19" x14ac:dyDescent="0.3">
      <c r="B556" s="276"/>
      <c r="C556" s="277"/>
      <c r="D556" s="278"/>
      <c r="E556" s="279"/>
      <c r="F556" s="280"/>
      <c r="G556" s="281"/>
      <c r="H556" s="281"/>
      <c r="I556" s="281"/>
      <c r="J556" s="282"/>
      <c r="K556" s="278"/>
      <c r="L556" s="278"/>
      <c r="M556" s="286"/>
      <c r="N556" s="276"/>
      <c r="O556" s="283"/>
      <c r="P556" s="284"/>
      <c r="Q556" s="285"/>
      <c r="R556" s="286"/>
      <c r="S556" s="287"/>
    </row>
    <row r="557" spans="2:19" x14ac:dyDescent="0.3">
      <c r="B557" s="276"/>
      <c r="C557" s="277"/>
      <c r="D557" s="278"/>
      <c r="E557" s="279"/>
      <c r="F557" s="280"/>
      <c r="G557" s="281"/>
      <c r="H557" s="281"/>
      <c r="I557" s="281"/>
      <c r="J557" s="282"/>
      <c r="K557" s="278"/>
      <c r="L557" s="278"/>
      <c r="M557" s="286"/>
      <c r="N557" s="276"/>
      <c r="O557" s="283"/>
      <c r="P557" s="284"/>
      <c r="Q557" s="285"/>
      <c r="R557" s="286"/>
      <c r="S557" s="287"/>
    </row>
    <row r="558" spans="2:19" x14ac:dyDescent="0.3">
      <c r="B558" s="276"/>
      <c r="C558" s="277"/>
      <c r="D558" s="278"/>
      <c r="E558" s="279"/>
      <c r="F558" s="280"/>
      <c r="G558" s="281"/>
      <c r="H558" s="281"/>
      <c r="I558" s="281"/>
      <c r="J558" s="282"/>
      <c r="K558" s="278"/>
      <c r="L558" s="278"/>
      <c r="M558" s="286"/>
      <c r="N558" s="276"/>
      <c r="O558" s="283"/>
      <c r="P558" s="284"/>
      <c r="Q558" s="285"/>
      <c r="R558" s="286"/>
      <c r="S558" s="287"/>
    </row>
    <row r="559" spans="2:19" x14ac:dyDescent="0.3">
      <c r="B559" s="276"/>
      <c r="C559" s="277"/>
      <c r="D559" s="278"/>
      <c r="E559" s="279"/>
      <c r="F559" s="280"/>
      <c r="G559" s="281"/>
      <c r="H559" s="281"/>
      <c r="I559" s="281"/>
      <c r="J559" s="282"/>
      <c r="K559" s="278"/>
      <c r="L559" s="278"/>
      <c r="M559" s="286"/>
      <c r="N559" s="276"/>
      <c r="O559" s="283"/>
      <c r="P559" s="284"/>
      <c r="Q559" s="285"/>
      <c r="R559" s="286"/>
      <c r="S559" s="287"/>
    </row>
    <row r="560" spans="2:19" x14ac:dyDescent="0.3">
      <c r="B560" s="276"/>
      <c r="C560" s="277"/>
      <c r="D560" s="278"/>
      <c r="E560" s="279"/>
      <c r="F560" s="280"/>
      <c r="G560" s="281"/>
      <c r="H560" s="281"/>
      <c r="I560" s="281"/>
      <c r="J560" s="282"/>
      <c r="K560" s="278"/>
      <c r="L560" s="278"/>
      <c r="M560" s="278"/>
      <c r="N560" s="276"/>
      <c r="O560" s="283"/>
      <c r="P560" s="284"/>
      <c r="Q560" s="285"/>
      <c r="R560" s="286"/>
      <c r="S560" s="287"/>
    </row>
    <row r="561" spans="2:19" x14ac:dyDescent="0.3">
      <c r="B561" s="276"/>
      <c r="C561" s="277"/>
      <c r="D561" s="278"/>
      <c r="E561" s="279"/>
      <c r="F561" s="280"/>
      <c r="G561" s="281"/>
      <c r="H561" s="281"/>
      <c r="I561" s="281"/>
      <c r="J561" s="282"/>
      <c r="K561" s="278"/>
      <c r="L561" s="278"/>
      <c r="M561" s="278"/>
      <c r="N561" s="276"/>
      <c r="O561" s="283"/>
      <c r="P561" s="284"/>
      <c r="Q561" s="285"/>
      <c r="R561" s="286"/>
      <c r="S561" s="287"/>
    </row>
    <row r="562" spans="2:19" x14ac:dyDescent="0.3">
      <c r="B562" s="276"/>
      <c r="C562" s="277"/>
      <c r="D562" s="278"/>
      <c r="E562" s="279"/>
      <c r="F562" s="280"/>
      <c r="G562" s="281"/>
      <c r="H562" s="281"/>
      <c r="I562" s="281"/>
      <c r="J562" s="282"/>
      <c r="K562" s="278"/>
      <c r="L562" s="278"/>
      <c r="M562" s="278"/>
      <c r="N562" s="276"/>
      <c r="O562" s="283"/>
      <c r="P562" s="284"/>
      <c r="Q562" s="285"/>
      <c r="R562" s="286"/>
      <c r="S562" s="287"/>
    </row>
    <row r="563" spans="2:19" x14ac:dyDescent="0.3">
      <c r="B563" s="276"/>
      <c r="C563" s="277"/>
      <c r="D563" s="278"/>
      <c r="E563" s="279"/>
      <c r="F563" s="280"/>
      <c r="G563" s="281"/>
      <c r="H563" s="281"/>
      <c r="I563" s="281"/>
      <c r="J563" s="282"/>
      <c r="K563" s="278"/>
      <c r="L563" s="278"/>
      <c r="M563" s="278"/>
      <c r="N563" s="276"/>
      <c r="O563" s="283"/>
      <c r="P563" s="284"/>
      <c r="Q563" s="285"/>
      <c r="R563" s="286"/>
      <c r="S563" s="287"/>
    </row>
    <row r="564" spans="2:19" x14ac:dyDescent="0.3">
      <c r="B564" s="276"/>
      <c r="C564" s="277"/>
      <c r="D564" s="278"/>
      <c r="E564" s="279"/>
      <c r="F564" s="280"/>
      <c r="G564" s="281"/>
      <c r="H564" s="281"/>
      <c r="I564" s="281"/>
      <c r="J564" s="282"/>
      <c r="K564" s="278"/>
      <c r="L564" s="278"/>
      <c r="M564" s="278"/>
      <c r="N564" s="276"/>
      <c r="O564" s="283"/>
      <c r="P564" s="284"/>
      <c r="Q564" s="285"/>
      <c r="R564" s="286"/>
      <c r="S564" s="287"/>
    </row>
    <row r="565" spans="2:19" x14ac:dyDescent="0.3">
      <c r="B565" s="276"/>
      <c r="C565" s="277"/>
      <c r="D565" s="278"/>
      <c r="E565" s="279"/>
      <c r="F565" s="280"/>
      <c r="G565" s="281"/>
      <c r="H565" s="281"/>
      <c r="I565" s="281"/>
      <c r="J565" s="282"/>
      <c r="K565" s="278"/>
      <c r="L565" s="278"/>
      <c r="M565" s="278"/>
      <c r="N565" s="276"/>
      <c r="O565" s="283"/>
      <c r="P565" s="284"/>
      <c r="Q565" s="285"/>
      <c r="R565" s="286"/>
      <c r="S565" s="287"/>
    </row>
    <row r="566" spans="2:19" x14ac:dyDescent="0.3">
      <c r="B566" s="276"/>
      <c r="C566" s="277"/>
      <c r="D566" s="278"/>
      <c r="E566" s="279"/>
      <c r="F566" s="280"/>
      <c r="G566" s="281"/>
      <c r="H566" s="281"/>
      <c r="I566" s="281"/>
      <c r="J566" s="282"/>
      <c r="K566" s="278"/>
      <c r="L566" s="278"/>
      <c r="M566" s="278"/>
      <c r="N566" s="276"/>
      <c r="O566" s="283"/>
      <c r="P566" s="284"/>
      <c r="Q566" s="285"/>
      <c r="R566" s="286"/>
      <c r="S566" s="287"/>
    </row>
    <row r="567" spans="2:19" x14ac:dyDescent="0.3">
      <c r="B567" s="276"/>
      <c r="C567" s="277"/>
      <c r="D567" s="278"/>
      <c r="E567" s="279"/>
      <c r="F567" s="280"/>
      <c r="G567" s="281"/>
      <c r="H567" s="281"/>
      <c r="I567" s="281"/>
      <c r="J567" s="282"/>
      <c r="K567" s="278"/>
      <c r="L567" s="278"/>
      <c r="M567" s="278"/>
      <c r="N567" s="276"/>
      <c r="O567" s="283"/>
      <c r="P567" s="284"/>
      <c r="Q567" s="285"/>
      <c r="R567" s="286"/>
      <c r="S567" s="287"/>
    </row>
    <row r="568" spans="2:19" x14ac:dyDescent="0.3">
      <c r="B568" s="276"/>
      <c r="C568" s="277"/>
      <c r="D568" s="278"/>
      <c r="E568" s="279"/>
      <c r="F568" s="280"/>
      <c r="G568" s="281"/>
      <c r="H568" s="281"/>
      <c r="I568" s="281"/>
      <c r="J568" s="282"/>
      <c r="K568" s="278"/>
      <c r="L568" s="278"/>
      <c r="M568" s="278"/>
      <c r="N568" s="276"/>
      <c r="O568" s="283"/>
      <c r="P568" s="284"/>
      <c r="Q568" s="285"/>
      <c r="R568" s="286"/>
      <c r="S568" s="287"/>
    </row>
    <row r="569" spans="2:19" x14ac:dyDescent="0.3">
      <c r="B569" s="276"/>
      <c r="C569" s="277"/>
      <c r="D569" s="278"/>
      <c r="E569" s="279"/>
      <c r="F569" s="280"/>
      <c r="G569" s="281"/>
      <c r="H569" s="281"/>
      <c r="I569" s="281"/>
      <c r="J569" s="282"/>
      <c r="K569" s="278"/>
      <c r="L569" s="278"/>
      <c r="M569" s="278"/>
      <c r="N569" s="276"/>
      <c r="O569" s="283"/>
      <c r="P569" s="284"/>
      <c r="Q569" s="285"/>
      <c r="R569" s="286"/>
      <c r="S569" s="287"/>
    </row>
    <row r="570" spans="2:19" x14ac:dyDescent="0.3">
      <c r="B570" s="276"/>
      <c r="C570" s="277"/>
      <c r="D570" s="278"/>
      <c r="E570" s="279"/>
      <c r="F570" s="280"/>
      <c r="G570" s="281"/>
      <c r="H570" s="281"/>
      <c r="I570" s="281"/>
      <c r="J570" s="282"/>
      <c r="K570" s="278"/>
      <c r="L570" s="278"/>
      <c r="M570" s="278"/>
      <c r="N570" s="276"/>
      <c r="O570" s="283"/>
      <c r="P570" s="284"/>
      <c r="Q570" s="285"/>
      <c r="R570" s="286"/>
      <c r="S570" s="287"/>
    </row>
    <row r="571" spans="2:19" x14ac:dyDescent="0.3">
      <c r="B571" s="276"/>
      <c r="C571" s="277"/>
      <c r="D571" s="278"/>
      <c r="E571" s="279"/>
      <c r="F571" s="280"/>
      <c r="G571" s="281"/>
      <c r="H571" s="281"/>
      <c r="I571" s="281"/>
      <c r="J571" s="282"/>
      <c r="K571" s="278"/>
      <c r="L571" s="278"/>
      <c r="M571" s="278"/>
      <c r="N571" s="276"/>
      <c r="O571" s="283"/>
      <c r="P571" s="284"/>
      <c r="Q571" s="285"/>
      <c r="R571" s="286"/>
      <c r="S571" s="287"/>
    </row>
    <row r="572" spans="2:19" x14ac:dyDescent="0.3">
      <c r="B572" s="276"/>
      <c r="C572" s="277"/>
      <c r="D572" s="278"/>
      <c r="E572" s="279"/>
      <c r="F572" s="280"/>
      <c r="G572" s="281"/>
      <c r="H572" s="281"/>
      <c r="I572" s="281"/>
      <c r="J572" s="282"/>
      <c r="K572" s="278"/>
      <c r="L572" s="278"/>
      <c r="M572" s="278"/>
      <c r="N572" s="276"/>
      <c r="O572" s="283"/>
      <c r="P572" s="284"/>
      <c r="Q572" s="285"/>
      <c r="R572" s="286"/>
      <c r="S572" s="287"/>
    </row>
    <row r="573" spans="2:19" x14ac:dyDescent="0.3">
      <c r="B573" s="276"/>
      <c r="C573" s="277"/>
      <c r="D573" s="278"/>
      <c r="E573" s="279"/>
      <c r="F573" s="280"/>
      <c r="G573" s="281"/>
      <c r="H573" s="281"/>
      <c r="I573" s="281"/>
      <c r="J573" s="282"/>
      <c r="K573" s="278"/>
      <c r="L573" s="278"/>
      <c r="M573" s="278"/>
      <c r="N573" s="276"/>
      <c r="O573" s="283"/>
      <c r="P573" s="284"/>
      <c r="Q573" s="285"/>
      <c r="R573" s="286"/>
      <c r="S573" s="287"/>
    </row>
    <row r="574" spans="2:19" x14ac:dyDescent="0.3">
      <c r="B574" s="276"/>
      <c r="C574" s="277"/>
      <c r="D574" s="278"/>
      <c r="E574" s="279"/>
      <c r="F574" s="280"/>
      <c r="G574" s="281"/>
      <c r="H574" s="281"/>
      <c r="I574" s="281"/>
      <c r="J574" s="282"/>
      <c r="K574" s="278"/>
      <c r="L574" s="278"/>
      <c r="M574" s="278"/>
      <c r="N574" s="276"/>
      <c r="O574" s="283"/>
      <c r="P574" s="284"/>
      <c r="Q574" s="285"/>
      <c r="R574" s="286"/>
      <c r="S574" s="287"/>
    </row>
    <row r="575" spans="2:19" x14ac:dyDescent="0.3">
      <c r="B575" s="276"/>
      <c r="C575" s="277"/>
      <c r="D575" s="278"/>
      <c r="E575" s="279"/>
      <c r="F575" s="280"/>
      <c r="G575" s="281"/>
      <c r="H575" s="281"/>
      <c r="I575" s="281"/>
      <c r="J575" s="282"/>
      <c r="K575" s="278"/>
      <c r="L575" s="278"/>
      <c r="M575" s="278"/>
      <c r="N575" s="276"/>
      <c r="O575" s="283"/>
      <c r="P575" s="284"/>
      <c r="Q575" s="285"/>
      <c r="R575" s="286"/>
      <c r="S575" s="287"/>
    </row>
    <row r="576" spans="2:19" x14ac:dyDescent="0.3">
      <c r="B576" s="276"/>
      <c r="C576" s="277"/>
      <c r="D576" s="278"/>
      <c r="E576" s="279"/>
      <c r="F576" s="280"/>
      <c r="G576" s="281"/>
      <c r="H576" s="281"/>
      <c r="I576" s="281"/>
      <c r="J576" s="282"/>
      <c r="K576" s="278"/>
      <c r="L576" s="278"/>
      <c r="M576" s="278"/>
      <c r="N576" s="276"/>
      <c r="O576" s="283"/>
      <c r="P576" s="284"/>
      <c r="Q576" s="285"/>
      <c r="R576" s="286"/>
      <c r="S576" s="287"/>
    </row>
    <row r="577" spans="2:19" x14ac:dyDescent="0.3">
      <c r="B577" s="276"/>
      <c r="C577" s="277"/>
      <c r="D577" s="278"/>
      <c r="E577" s="279"/>
      <c r="F577" s="280"/>
      <c r="G577" s="281"/>
      <c r="H577" s="281"/>
      <c r="I577" s="281"/>
      <c r="J577" s="282"/>
      <c r="K577" s="278"/>
      <c r="L577" s="278"/>
      <c r="M577" s="278"/>
      <c r="N577" s="276"/>
      <c r="O577" s="283"/>
      <c r="P577" s="284"/>
      <c r="Q577" s="285"/>
      <c r="R577" s="286"/>
      <c r="S577" s="287"/>
    </row>
    <row r="578" spans="2:19" x14ac:dyDescent="0.3">
      <c r="B578" s="276"/>
      <c r="C578" s="277"/>
      <c r="D578" s="278"/>
      <c r="E578" s="279"/>
      <c r="F578" s="280"/>
      <c r="G578" s="281"/>
      <c r="H578" s="281"/>
      <c r="I578" s="281"/>
      <c r="J578" s="282"/>
      <c r="K578" s="278"/>
      <c r="L578" s="278"/>
      <c r="M578" s="278"/>
      <c r="N578" s="276"/>
      <c r="O578" s="283"/>
      <c r="P578" s="284"/>
      <c r="Q578" s="285"/>
      <c r="R578" s="286"/>
      <c r="S578" s="287"/>
    </row>
    <row r="579" spans="2:19" x14ac:dyDescent="0.3">
      <c r="B579" s="276"/>
      <c r="C579" s="277"/>
      <c r="D579" s="278"/>
      <c r="E579" s="279"/>
      <c r="F579" s="280"/>
      <c r="G579" s="281"/>
      <c r="H579" s="281"/>
      <c r="I579" s="281"/>
      <c r="J579" s="282"/>
      <c r="K579" s="278"/>
      <c r="L579" s="278"/>
      <c r="M579" s="278"/>
      <c r="N579" s="276"/>
      <c r="O579" s="283"/>
      <c r="P579" s="284"/>
      <c r="Q579" s="285"/>
      <c r="R579" s="286"/>
      <c r="S579" s="287"/>
    </row>
    <row r="580" spans="2:19" x14ac:dyDescent="0.3">
      <c r="B580" s="276"/>
      <c r="C580" s="277"/>
      <c r="D580" s="278"/>
      <c r="E580" s="279"/>
      <c r="F580" s="280"/>
      <c r="G580" s="281"/>
      <c r="H580" s="281"/>
      <c r="I580" s="281"/>
      <c r="J580" s="282"/>
      <c r="K580" s="278"/>
      <c r="L580" s="278"/>
      <c r="M580" s="278"/>
      <c r="N580" s="276"/>
      <c r="O580" s="283"/>
      <c r="P580" s="284"/>
      <c r="Q580" s="285"/>
      <c r="R580" s="286"/>
      <c r="S580" s="287"/>
    </row>
    <row r="581" spans="2:19" x14ac:dyDescent="0.3">
      <c r="B581" s="276"/>
      <c r="C581" s="277"/>
      <c r="D581" s="278"/>
      <c r="E581" s="279"/>
      <c r="F581" s="280"/>
      <c r="G581" s="281"/>
      <c r="H581" s="281"/>
      <c r="I581" s="281"/>
      <c r="J581" s="282"/>
      <c r="K581" s="278"/>
      <c r="L581" s="278"/>
      <c r="M581" s="278"/>
      <c r="N581" s="276"/>
      <c r="O581" s="283"/>
      <c r="P581" s="284"/>
      <c r="Q581" s="285"/>
      <c r="R581" s="286"/>
      <c r="S581" s="287"/>
    </row>
    <row r="582" spans="2:19" x14ac:dyDescent="0.3">
      <c r="B582" s="276"/>
      <c r="C582" s="277"/>
      <c r="D582" s="278"/>
      <c r="E582" s="279"/>
      <c r="F582" s="280"/>
      <c r="G582" s="281"/>
      <c r="H582" s="281"/>
      <c r="I582" s="281"/>
      <c r="J582" s="282"/>
      <c r="K582" s="278"/>
      <c r="L582" s="278"/>
      <c r="M582" s="278"/>
      <c r="N582" s="276"/>
      <c r="O582" s="283"/>
      <c r="P582" s="284"/>
      <c r="Q582" s="285"/>
      <c r="R582" s="286"/>
      <c r="S582" s="287"/>
    </row>
    <row r="583" spans="2:19" x14ac:dyDescent="0.3">
      <c r="B583" s="276"/>
      <c r="C583" s="277"/>
      <c r="D583" s="278"/>
      <c r="E583" s="279"/>
      <c r="F583" s="280"/>
      <c r="G583" s="281"/>
      <c r="H583" s="281"/>
      <c r="I583" s="281"/>
      <c r="J583" s="282"/>
      <c r="K583" s="278"/>
      <c r="L583" s="278"/>
      <c r="M583" s="278"/>
      <c r="N583" s="276"/>
      <c r="O583" s="283"/>
      <c r="P583" s="284"/>
      <c r="Q583" s="285"/>
      <c r="R583" s="286"/>
      <c r="S583" s="287"/>
    </row>
    <row r="584" spans="2:19" x14ac:dyDescent="0.3">
      <c r="B584" s="276"/>
      <c r="C584" s="277"/>
      <c r="D584" s="278"/>
      <c r="E584" s="279"/>
      <c r="F584" s="280"/>
      <c r="G584" s="281"/>
      <c r="H584" s="281"/>
      <c r="I584" s="281"/>
      <c r="J584" s="282"/>
      <c r="K584" s="278"/>
      <c r="L584" s="278"/>
      <c r="M584" s="278"/>
      <c r="N584" s="276"/>
      <c r="O584" s="283"/>
      <c r="P584" s="284"/>
      <c r="Q584" s="285"/>
      <c r="R584" s="286"/>
      <c r="S584" s="287"/>
    </row>
    <row r="585" spans="2:19" x14ac:dyDescent="0.3">
      <c r="B585" s="276"/>
      <c r="C585" s="277"/>
      <c r="D585" s="278"/>
      <c r="E585" s="279"/>
      <c r="F585" s="280"/>
      <c r="G585" s="281"/>
      <c r="H585" s="281"/>
      <c r="I585" s="281"/>
      <c r="J585" s="282"/>
      <c r="K585" s="278"/>
      <c r="L585" s="278"/>
      <c r="M585" s="278"/>
      <c r="N585" s="276"/>
      <c r="O585" s="283"/>
      <c r="P585" s="284"/>
      <c r="Q585" s="285"/>
      <c r="R585" s="286"/>
      <c r="S585" s="287"/>
    </row>
    <row r="586" spans="2:19" x14ac:dyDescent="0.3">
      <c r="B586" s="276"/>
      <c r="C586" s="277"/>
      <c r="D586" s="278"/>
      <c r="E586" s="279"/>
      <c r="F586" s="280"/>
      <c r="G586" s="281"/>
      <c r="H586" s="281"/>
      <c r="I586" s="281"/>
      <c r="J586" s="282"/>
      <c r="K586" s="278"/>
      <c r="L586" s="278"/>
      <c r="M586" s="278"/>
      <c r="N586" s="276"/>
      <c r="O586" s="283"/>
      <c r="P586" s="284"/>
      <c r="Q586" s="285"/>
      <c r="R586" s="286"/>
      <c r="S586" s="287"/>
    </row>
    <row r="587" spans="2:19" x14ac:dyDescent="0.3">
      <c r="B587" s="276"/>
      <c r="C587" s="277"/>
      <c r="D587" s="278"/>
      <c r="E587" s="279"/>
      <c r="F587" s="280"/>
      <c r="G587" s="281"/>
      <c r="H587" s="281"/>
      <c r="I587" s="281"/>
      <c r="J587" s="282"/>
      <c r="K587" s="278"/>
      <c r="L587" s="278"/>
      <c r="M587" s="278"/>
      <c r="N587" s="276"/>
      <c r="O587" s="283"/>
      <c r="P587" s="284"/>
      <c r="Q587" s="285"/>
      <c r="R587" s="286"/>
      <c r="S587" s="287"/>
    </row>
    <row r="588" spans="2:19" x14ac:dyDescent="0.3">
      <c r="B588" s="276"/>
      <c r="C588" s="277"/>
      <c r="D588" s="278"/>
      <c r="E588" s="279"/>
      <c r="F588" s="280"/>
      <c r="G588" s="281"/>
      <c r="H588" s="281"/>
      <c r="I588" s="281"/>
      <c r="J588" s="282"/>
      <c r="K588" s="278"/>
      <c r="L588" s="278"/>
      <c r="M588" s="278"/>
      <c r="N588" s="276"/>
      <c r="O588" s="283"/>
      <c r="P588" s="284"/>
      <c r="Q588" s="285"/>
      <c r="R588" s="286"/>
      <c r="S588" s="287"/>
    </row>
    <row r="589" spans="2:19" x14ac:dyDescent="0.3">
      <c r="B589" s="276"/>
      <c r="C589" s="277"/>
      <c r="D589" s="278"/>
      <c r="E589" s="279"/>
      <c r="F589" s="280"/>
      <c r="G589" s="281"/>
      <c r="H589" s="281"/>
      <c r="I589" s="281"/>
      <c r="J589" s="282"/>
      <c r="K589" s="278"/>
      <c r="L589" s="278"/>
      <c r="M589" s="278"/>
      <c r="N589" s="276"/>
      <c r="O589" s="283"/>
      <c r="P589" s="284"/>
      <c r="Q589" s="285"/>
      <c r="R589" s="286"/>
      <c r="S589" s="287"/>
    </row>
    <row r="590" spans="2:19" x14ac:dyDescent="0.3">
      <c r="B590" s="276"/>
      <c r="C590" s="277"/>
      <c r="D590" s="278"/>
      <c r="E590" s="279"/>
      <c r="F590" s="280"/>
      <c r="G590" s="281"/>
      <c r="H590" s="281"/>
      <c r="I590" s="281"/>
      <c r="J590" s="282"/>
      <c r="K590" s="278"/>
      <c r="L590" s="278"/>
      <c r="M590" s="278"/>
      <c r="N590" s="276"/>
      <c r="O590" s="283"/>
      <c r="P590" s="284"/>
      <c r="Q590" s="285"/>
      <c r="R590" s="286"/>
      <c r="S590" s="287"/>
    </row>
    <row r="591" spans="2:19" x14ac:dyDescent="0.3">
      <c r="B591" s="276"/>
      <c r="C591" s="277"/>
      <c r="D591" s="278"/>
      <c r="E591" s="279"/>
      <c r="F591" s="280"/>
      <c r="G591" s="281"/>
      <c r="H591" s="281"/>
      <c r="I591" s="281"/>
      <c r="J591" s="282"/>
      <c r="K591" s="278"/>
      <c r="L591" s="278"/>
      <c r="M591" s="278"/>
      <c r="N591" s="276"/>
      <c r="O591" s="283"/>
      <c r="P591" s="284"/>
      <c r="Q591" s="285"/>
      <c r="R591" s="286"/>
      <c r="S591" s="287"/>
    </row>
    <row r="592" spans="2:19" x14ac:dyDescent="0.3">
      <c r="B592" s="276"/>
      <c r="C592" s="277"/>
      <c r="D592" s="278"/>
      <c r="E592" s="279"/>
      <c r="F592" s="280"/>
      <c r="G592" s="281"/>
      <c r="H592" s="281"/>
      <c r="I592" s="281"/>
      <c r="J592" s="282"/>
      <c r="K592" s="278"/>
      <c r="L592" s="278"/>
      <c r="M592" s="278"/>
      <c r="N592" s="276"/>
      <c r="O592" s="283"/>
      <c r="P592" s="284"/>
      <c r="Q592" s="285"/>
      <c r="R592" s="286"/>
      <c r="S592" s="287"/>
    </row>
    <row r="593" spans="2:19" x14ac:dyDescent="0.3">
      <c r="B593" s="276"/>
      <c r="C593" s="277"/>
      <c r="D593" s="278"/>
      <c r="E593" s="279"/>
      <c r="F593" s="280"/>
      <c r="G593" s="281"/>
      <c r="H593" s="281"/>
      <c r="I593" s="281"/>
      <c r="J593" s="282"/>
      <c r="K593" s="278"/>
      <c r="L593" s="278"/>
      <c r="M593" s="278"/>
      <c r="N593" s="276"/>
      <c r="O593" s="283"/>
      <c r="P593" s="284"/>
      <c r="Q593" s="285"/>
      <c r="R593" s="286"/>
      <c r="S593" s="287"/>
    </row>
    <row r="594" spans="2:19" x14ac:dyDescent="0.3">
      <c r="B594" s="276"/>
      <c r="C594" s="277"/>
      <c r="D594" s="278"/>
      <c r="E594" s="279"/>
      <c r="F594" s="280"/>
      <c r="G594" s="281"/>
      <c r="H594" s="281"/>
      <c r="I594" s="281"/>
      <c r="J594" s="282"/>
      <c r="K594" s="278"/>
      <c r="L594" s="278"/>
      <c r="M594" s="278"/>
      <c r="N594" s="276"/>
      <c r="O594" s="283"/>
      <c r="P594" s="284"/>
      <c r="Q594" s="285"/>
      <c r="R594" s="286"/>
      <c r="S594" s="287"/>
    </row>
    <row r="595" spans="2:19" x14ac:dyDescent="0.3">
      <c r="B595" s="276"/>
      <c r="C595" s="277"/>
      <c r="D595" s="278"/>
      <c r="E595" s="279"/>
      <c r="F595" s="280"/>
      <c r="G595" s="281"/>
      <c r="H595" s="281"/>
      <c r="I595" s="281"/>
      <c r="J595" s="282"/>
      <c r="K595" s="278"/>
      <c r="L595" s="278"/>
      <c r="M595" s="278"/>
      <c r="N595" s="276"/>
      <c r="O595" s="283"/>
      <c r="P595" s="284"/>
      <c r="Q595" s="285"/>
      <c r="R595" s="286"/>
      <c r="S595" s="287"/>
    </row>
    <row r="596" spans="2:19" x14ac:dyDescent="0.3">
      <c r="B596" s="276"/>
      <c r="C596" s="277"/>
      <c r="D596" s="278"/>
      <c r="E596" s="279"/>
      <c r="F596" s="280"/>
      <c r="G596" s="281"/>
      <c r="H596" s="281"/>
      <c r="I596" s="281"/>
      <c r="J596" s="282"/>
      <c r="K596" s="278"/>
      <c r="L596" s="278"/>
      <c r="M596" s="278"/>
      <c r="N596" s="276"/>
      <c r="O596" s="283"/>
      <c r="P596" s="284"/>
      <c r="Q596" s="285"/>
      <c r="R596" s="286"/>
      <c r="S596" s="287"/>
    </row>
    <row r="597" spans="2:19" x14ac:dyDescent="0.3">
      <c r="B597" s="276"/>
      <c r="C597" s="277"/>
      <c r="D597" s="278"/>
      <c r="E597" s="279"/>
      <c r="F597" s="280"/>
      <c r="G597" s="281"/>
      <c r="H597" s="281"/>
      <c r="I597" s="281"/>
      <c r="J597" s="282"/>
      <c r="K597" s="278"/>
      <c r="L597" s="278"/>
      <c r="M597" s="278"/>
      <c r="N597" s="276"/>
      <c r="O597" s="283"/>
      <c r="P597" s="284"/>
      <c r="Q597" s="285"/>
      <c r="R597" s="286"/>
      <c r="S597" s="287"/>
    </row>
    <row r="598" spans="2:19" x14ac:dyDescent="0.3">
      <c r="B598" s="276"/>
      <c r="C598" s="277"/>
      <c r="D598" s="278"/>
      <c r="E598" s="279"/>
      <c r="F598" s="280"/>
      <c r="G598" s="281"/>
      <c r="H598" s="281"/>
      <c r="I598" s="281"/>
      <c r="J598" s="282"/>
      <c r="K598" s="278"/>
      <c r="L598" s="278"/>
      <c r="M598" s="278"/>
      <c r="N598" s="276"/>
      <c r="O598" s="283"/>
      <c r="P598" s="284"/>
      <c r="Q598" s="285"/>
      <c r="R598" s="286"/>
      <c r="S598" s="287"/>
    </row>
    <row r="599" spans="2:19" x14ac:dyDescent="0.3">
      <c r="B599" s="276"/>
      <c r="C599" s="277"/>
      <c r="D599" s="278"/>
      <c r="E599" s="279"/>
      <c r="F599" s="280"/>
      <c r="G599" s="281"/>
      <c r="H599" s="281"/>
      <c r="I599" s="281"/>
      <c r="J599" s="282"/>
      <c r="K599" s="278"/>
      <c r="L599" s="278"/>
      <c r="M599" s="278"/>
      <c r="N599" s="276"/>
      <c r="O599" s="283"/>
      <c r="P599" s="284"/>
      <c r="Q599" s="285"/>
      <c r="R599" s="286"/>
      <c r="S599" s="287"/>
    </row>
    <row r="600" spans="2:19" x14ac:dyDescent="0.3">
      <c r="B600" s="276"/>
      <c r="C600" s="277"/>
      <c r="D600" s="278"/>
      <c r="E600" s="279"/>
      <c r="F600" s="280"/>
      <c r="G600" s="281"/>
      <c r="H600" s="281"/>
      <c r="I600" s="281"/>
      <c r="J600" s="282"/>
      <c r="K600" s="278"/>
      <c r="L600" s="278"/>
      <c r="M600" s="278"/>
      <c r="N600" s="276"/>
      <c r="O600" s="283"/>
      <c r="P600" s="284"/>
      <c r="Q600" s="285"/>
      <c r="R600" s="286"/>
      <c r="S600" s="287"/>
    </row>
    <row r="601" spans="2:19" x14ac:dyDescent="0.3">
      <c r="B601" s="276"/>
      <c r="C601" s="277"/>
      <c r="D601" s="278"/>
      <c r="E601" s="279"/>
      <c r="F601" s="280"/>
      <c r="G601" s="281"/>
      <c r="H601" s="281"/>
      <c r="I601" s="281"/>
      <c r="J601" s="282"/>
      <c r="K601" s="278"/>
      <c r="L601" s="278"/>
      <c r="M601" s="278"/>
      <c r="N601" s="276"/>
      <c r="O601" s="283"/>
      <c r="P601" s="284"/>
      <c r="Q601" s="285"/>
      <c r="R601" s="286"/>
      <c r="S601" s="287"/>
    </row>
    <row r="602" spans="2:19" x14ac:dyDescent="0.3">
      <c r="B602" s="276"/>
      <c r="C602" s="277"/>
      <c r="D602" s="278"/>
      <c r="E602" s="279"/>
      <c r="F602" s="280"/>
      <c r="G602" s="281"/>
      <c r="H602" s="281"/>
      <c r="I602" s="281"/>
      <c r="J602" s="282"/>
      <c r="K602" s="278"/>
      <c r="L602" s="278"/>
      <c r="M602" s="278"/>
      <c r="N602" s="276"/>
      <c r="O602" s="283"/>
      <c r="P602" s="284"/>
      <c r="Q602" s="285"/>
      <c r="R602" s="286"/>
      <c r="S602" s="287"/>
    </row>
    <row r="603" spans="2:19" x14ac:dyDescent="0.3">
      <c r="B603" s="276"/>
      <c r="C603" s="277"/>
      <c r="D603" s="278"/>
      <c r="E603" s="279"/>
      <c r="F603" s="280"/>
      <c r="G603" s="281"/>
      <c r="H603" s="281"/>
      <c r="I603" s="281"/>
      <c r="J603" s="282"/>
      <c r="K603" s="278"/>
      <c r="L603" s="278"/>
      <c r="M603" s="278"/>
      <c r="N603" s="276"/>
      <c r="O603" s="283"/>
      <c r="P603" s="284"/>
      <c r="Q603" s="285"/>
      <c r="R603" s="286"/>
      <c r="S603" s="287"/>
    </row>
    <row r="604" spans="2:19" x14ac:dyDescent="0.3">
      <c r="B604" s="276"/>
      <c r="C604" s="277"/>
      <c r="D604" s="278"/>
      <c r="E604" s="279"/>
      <c r="F604" s="280"/>
      <c r="G604" s="281"/>
      <c r="H604" s="281"/>
      <c r="I604" s="281"/>
      <c r="J604" s="282"/>
      <c r="K604" s="278"/>
      <c r="L604" s="278"/>
      <c r="M604" s="278"/>
      <c r="N604" s="276"/>
      <c r="O604" s="283"/>
      <c r="P604" s="284"/>
      <c r="Q604" s="285"/>
      <c r="R604" s="286"/>
      <c r="S604" s="287"/>
    </row>
    <row r="605" spans="2:19" x14ac:dyDescent="0.3">
      <c r="B605" s="276"/>
      <c r="C605" s="277"/>
      <c r="D605" s="278"/>
      <c r="E605" s="279"/>
      <c r="F605" s="280"/>
      <c r="G605" s="281"/>
      <c r="H605" s="281"/>
      <c r="I605" s="281"/>
      <c r="J605" s="282"/>
      <c r="K605" s="278"/>
      <c r="L605" s="278"/>
      <c r="M605" s="278"/>
      <c r="N605" s="276"/>
      <c r="O605" s="283"/>
      <c r="P605" s="284"/>
      <c r="Q605" s="285"/>
      <c r="R605" s="286"/>
      <c r="S605" s="287"/>
    </row>
    <row r="606" spans="2:19" x14ac:dyDescent="0.3">
      <c r="B606" s="276"/>
      <c r="C606" s="277"/>
      <c r="D606" s="278"/>
      <c r="E606" s="279"/>
      <c r="F606" s="280"/>
      <c r="G606" s="281"/>
      <c r="H606" s="281"/>
      <c r="I606" s="281"/>
      <c r="J606" s="282"/>
      <c r="K606" s="278"/>
      <c r="L606" s="278"/>
      <c r="M606" s="278"/>
      <c r="N606" s="276"/>
      <c r="O606" s="283"/>
      <c r="P606" s="284"/>
      <c r="Q606" s="285"/>
      <c r="R606" s="286"/>
      <c r="S606" s="287"/>
    </row>
    <row r="607" spans="2:19" x14ac:dyDescent="0.3">
      <c r="B607" s="276"/>
      <c r="C607" s="277"/>
      <c r="D607" s="278"/>
      <c r="E607" s="279"/>
      <c r="F607" s="280"/>
      <c r="G607" s="281"/>
      <c r="H607" s="281"/>
      <c r="I607" s="281"/>
      <c r="J607" s="282"/>
      <c r="K607" s="278"/>
      <c r="L607" s="278"/>
      <c r="M607" s="278"/>
      <c r="N607" s="276"/>
      <c r="O607" s="283"/>
      <c r="P607" s="284"/>
      <c r="Q607" s="285"/>
      <c r="R607" s="286"/>
      <c r="S607" s="287"/>
    </row>
    <row r="608" spans="2:19" x14ac:dyDescent="0.3">
      <c r="B608" s="276"/>
      <c r="C608" s="277"/>
      <c r="D608" s="278"/>
      <c r="E608" s="279"/>
      <c r="F608" s="280"/>
      <c r="G608" s="281"/>
      <c r="H608" s="281"/>
      <c r="I608" s="281"/>
      <c r="J608" s="282"/>
      <c r="K608" s="278"/>
      <c r="L608" s="278"/>
      <c r="M608" s="278"/>
      <c r="N608" s="276"/>
      <c r="O608" s="283"/>
      <c r="P608" s="284"/>
      <c r="Q608" s="285"/>
      <c r="R608" s="286"/>
      <c r="S608" s="287"/>
    </row>
    <row r="609" spans="2:19" x14ac:dyDescent="0.3">
      <c r="B609" s="276"/>
      <c r="C609" s="277"/>
      <c r="D609" s="278"/>
      <c r="E609" s="279"/>
      <c r="F609" s="280"/>
      <c r="G609" s="281"/>
      <c r="H609" s="281"/>
      <c r="I609" s="281"/>
      <c r="J609" s="282"/>
      <c r="K609" s="278"/>
      <c r="L609" s="278"/>
      <c r="M609" s="278"/>
      <c r="N609" s="276"/>
      <c r="O609" s="283"/>
      <c r="P609" s="284"/>
      <c r="Q609" s="285"/>
      <c r="R609" s="286"/>
      <c r="S609" s="287"/>
    </row>
    <row r="610" spans="2:19" x14ac:dyDescent="0.3">
      <c r="B610" s="276"/>
      <c r="C610" s="277"/>
      <c r="D610" s="278"/>
      <c r="E610" s="279"/>
      <c r="F610" s="280"/>
      <c r="G610" s="281"/>
      <c r="H610" s="281"/>
      <c r="I610" s="281"/>
      <c r="J610" s="282"/>
      <c r="K610" s="278"/>
      <c r="L610" s="278"/>
      <c r="M610" s="278"/>
      <c r="N610" s="276"/>
      <c r="O610" s="283"/>
      <c r="P610" s="284"/>
      <c r="Q610" s="285"/>
      <c r="R610" s="286"/>
      <c r="S610" s="287"/>
    </row>
    <row r="611" spans="2:19" x14ac:dyDescent="0.3">
      <c r="B611" s="276"/>
      <c r="C611" s="277"/>
      <c r="D611" s="278"/>
      <c r="E611" s="279"/>
      <c r="F611" s="280"/>
      <c r="G611" s="281"/>
      <c r="H611" s="281"/>
      <c r="I611" s="281"/>
      <c r="J611" s="282"/>
      <c r="K611" s="278"/>
      <c r="L611" s="278"/>
      <c r="M611" s="278"/>
      <c r="N611" s="276"/>
      <c r="O611" s="283"/>
      <c r="P611" s="284"/>
      <c r="Q611" s="285"/>
      <c r="R611" s="286"/>
      <c r="S611" s="287"/>
    </row>
    <row r="612" spans="2:19" x14ac:dyDescent="0.3">
      <c r="B612" s="276"/>
      <c r="C612" s="277"/>
      <c r="D612" s="278"/>
      <c r="E612" s="279"/>
      <c r="F612" s="280"/>
      <c r="G612" s="281"/>
      <c r="H612" s="281"/>
      <c r="I612" s="281"/>
      <c r="J612" s="282"/>
      <c r="K612" s="278"/>
      <c r="L612" s="278"/>
      <c r="M612" s="278"/>
      <c r="N612" s="276"/>
      <c r="O612" s="283"/>
      <c r="P612" s="284"/>
      <c r="Q612" s="285"/>
      <c r="R612" s="286"/>
      <c r="S612" s="287"/>
    </row>
    <row r="613" spans="2:19" x14ac:dyDescent="0.3">
      <c r="B613" s="276"/>
      <c r="C613" s="277"/>
      <c r="D613" s="278"/>
      <c r="E613" s="279"/>
      <c r="F613" s="280"/>
      <c r="G613" s="281"/>
      <c r="H613" s="281"/>
      <c r="I613" s="281"/>
      <c r="J613" s="282"/>
      <c r="K613" s="278"/>
      <c r="L613" s="278"/>
      <c r="M613" s="278"/>
      <c r="N613" s="276"/>
      <c r="O613" s="283"/>
      <c r="P613" s="284"/>
      <c r="Q613" s="285"/>
      <c r="R613" s="286"/>
      <c r="S613" s="287"/>
    </row>
    <row r="614" spans="2:19" x14ac:dyDescent="0.3">
      <c r="B614" s="276"/>
      <c r="C614" s="277"/>
      <c r="D614" s="278"/>
      <c r="E614" s="279"/>
      <c r="F614" s="280"/>
      <c r="G614" s="281"/>
      <c r="H614" s="281"/>
      <c r="I614" s="281"/>
      <c r="J614" s="282"/>
      <c r="K614" s="278"/>
      <c r="L614" s="278"/>
      <c r="M614" s="278"/>
      <c r="N614" s="276"/>
      <c r="O614" s="283"/>
      <c r="P614" s="284"/>
      <c r="Q614" s="285"/>
      <c r="R614" s="286"/>
      <c r="S614" s="287"/>
    </row>
    <row r="615" spans="2:19" x14ac:dyDescent="0.3">
      <c r="B615" s="276"/>
      <c r="C615" s="277"/>
      <c r="D615" s="278"/>
      <c r="E615" s="279"/>
      <c r="F615" s="280"/>
      <c r="G615" s="281"/>
      <c r="H615" s="281"/>
      <c r="I615" s="281"/>
      <c r="J615" s="282"/>
      <c r="K615" s="278"/>
      <c r="L615" s="278"/>
      <c r="M615" s="278"/>
      <c r="N615" s="276"/>
      <c r="O615" s="283"/>
      <c r="P615" s="284"/>
      <c r="Q615" s="285"/>
      <c r="R615" s="286"/>
      <c r="S615" s="287"/>
    </row>
    <row r="616" spans="2:19" x14ac:dyDescent="0.3">
      <c r="B616" s="276"/>
      <c r="C616" s="277"/>
      <c r="D616" s="278"/>
      <c r="E616" s="279"/>
      <c r="F616" s="280"/>
      <c r="G616" s="281"/>
      <c r="H616" s="281"/>
      <c r="I616" s="281"/>
      <c r="J616" s="282"/>
      <c r="K616" s="278"/>
      <c r="L616" s="278"/>
      <c r="M616" s="278"/>
      <c r="N616" s="276"/>
      <c r="O616" s="283"/>
      <c r="P616" s="284"/>
      <c r="Q616" s="285"/>
      <c r="R616" s="286"/>
      <c r="S616" s="287"/>
    </row>
    <row r="617" spans="2:19" x14ac:dyDescent="0.3">
      <c r="B617" s="276"/>
      <c r="C617" s="277"/>
      <c r="D617" s="278"/>
      <c r="E617" s="279"/>
      <c r="F617" s="280"/>
      <c r="G617" s="281"/>
      <c r="H617" s="281"/>
      <c r="I617" s="281"/>
      <c r="J617" s="282"/>
      <c r="K617" s="278"/>
      <c r="L617" s="278"/>
      <c r="M617" s="278"/>
      <c r="N617" s="276"/>
      <c r="O617" s="283"/>
      <c r="P617" s="284"/>
      <c r="Q617" s="285"/>
      <c r="R617" s="286"/>
      <c r="S617" s="287"/>
    </row>
    <row r="618" spans="2:19" x14ac:dyDescent="0.3">
      <c r="B618" s="276"/>
      <c r="C618" s="277"/>
      <c r="D618" s="278"/>
      <c r="E618" s="279"/>
      <c r="F618" s="280"/>
      <c r="G618" s="281"/>
      <c r="H618" s="281"/>
      <c r="I618" s="281"/>
      <c r="J618" s="282"/>
      <c r="K618" s="278"/>
      <c r="L618" s="278"/>
      <c r="M618" s="278"/>
      <c r="N618" s="276"/>
      <c r="O618" s="283"/>
      <c r="P618" s="284"/>
      <c r="Q618" s="285"/>
      <c r="R618" s="286"/>
      <c r="S618" s="287"/>
    </row>
    <row r="619" spans="2:19" x14ac:dyDescent="0.3">
      <c r="B619" s="276"/>
      <c r="C619" s="277"/>
      <c r="D619" s="278"/>
      <c r="E619" s="279"/>
      <c r="F619" s="280"/>
      <c r="G619" s="281"/>
      <c r="H619" s="281"/>
      <c r="I619" s="281"/>
      <c r="J619" s="282"/>
      <c r="K619" s="278"/>
      <c r="L619" s="278"/>
      <c r="M619" s="278"/>
      <c r="N619" s="276"/>
      <c r="O619" s="283"/>
      <c r="P619" s="284"/>
      <c r="Q619" s="285"/>
      <c r="R619" s="286"/>
      <c r="S619" s="287"/>
    </row>
    <row r="620" spans="2:19" x14ac:dyDescent="0.3">
      <c r="B620" s="276"/>
      <c r="C620" s="277"/>
      <c r="D620" s="278"/>
      <c r="E620" s="279"/>
      <c r="F620" s="280"/>
      <c r="G620" s="281"/>
      <c r="H620" s="281"/>
      <c r="I620" s="281"/>
      <c r="J620" s="282"/>
      <c r="K620" s="278"/>
      <c r="L620" s="278"/>
      <c r="M620" s="278"/>
      <c r="N620" s="276"/>
      <c r="O620" s="283"/>
      <c r="P620" s="284"/>
      <c r="Q620" s="285"/>
      <c r="R620" s="286"/>
      <c r="S620" s="287"/>
    </row>
    <row r="621" spans="2:19" x14ac:dyDescent="0.3">
      <c r="B621" s="276"/>
      <c r="C621" s="277"/>
      <c r="D621" s="278"/>
      <c r="E621" s="279"/>
      <c r="F621" s="280"/>
      <c r="G621" s="281"/>
      <c r="H621" s="281"/>
      <c r="I621" s="281"/>
      <c r="J621" s="282"/>
      <c r="K621" s="278"/>
      <c r="L621" s="278"/>
      <c r="M621" s="278"/>
      <c r="N621" s="276"/>
      <c r="O621" s="283"/>
      <c r="P621" s="284"/>
      <c r="Q621" s="285"/>
      <c r="R621" s="286"/>
      <c r="S621" s="287"/>
    </row>
    <row r="622" spans="2:19" x14ac:dyDescent="0.3">
      <c r="B622" s="276"/>
      <c r="C622" s="277"/>
      <c r="D622" s="278"/>
      <c r="E622" s="279"/>
      <c r="F622" s="280"/>
      <c r="G622" s="281"/>
      <c r="H622" s="281"/>
      <c r="I622" s="281"/>
      <c r="J622" s="282"/>
      <c r="K622" s="278"/>
      <c r="L622" s="278"/>
      <c r="M622" s="278"/>
      <c r="N622" s="276"/>
      <c r="O622" s="283"/>
      <c r="P622" s="284"/>
      <c r="Q622" s="285"/>
      <c r="R622" s="286"/>
      <c r="S622" s="287"/>
    </row>
    <row r="623" spans="2:19" x14ac:dyDescent="0.3">
      <c r="B623" s="276"/>
      <c r="C623" s="277"/>
      <c r="D623" s="278"/>
      <c r="E623" s="279"/>
      <c r="F623" s="280"/>
      <c r="G623" s="281"/>
      <c r="H623" s="281"/>
      <c r="I623" s="281"/>
      <c r="J623" s="282"/>
      <c r="K623" s="278"/>
      <c r="L623" s="278"/>
      <c r="M623" s="278"/>
      <c r="N623" s="276"/>
      <c r="O623" s="283"/>
      <c r="P623" s="284"/>
      <c r="Q623" s="285"/>
      <c r="R623" s="286"/>
      <c r="S623" s="287"/>
    </row>
    <row r="624" spans="2:19" x14ac:dyDescent="0.3">
      <c r="B624" s="276"/>
      <c r="C624" s="277"/>
      <c r="D624" s="278"/>
      <c r="E624" s="279"/>
      <c r="F624" s="280"/>
      <c r="G624" s="281"/>
      <c r="H624" s="281"/>
      <c r="I624" s="281"/>
      <c r="J624" s="282"/>
      <c r="K624" s="278"/>
      <c r="L624" s="278"/>
      <c r="M624" s="278"/>
      <c r="N624" s="276"/>
      <c r="O624" s="283"/>
      <c r="P624" s="284"/>
      <c r="Q624" s="285"/>
      <c r="R624" s="286"/>
      <c r="S624" s="287"/>
    </row>
    <row r="625" spans="2:19" x14ac:dyDescent="0.3">
      <c r="B625" s="276"/>
      <c r="C625" s="277"/>
      <c r="D625" s="278"/>
      <c r="E625" s="279"/>
      <c r="F625" s="280"/>
      <c r="G625" s="281"/>
      <c r="H625" s="281"/>
      <c r="I625" s="281"/>
      <c r="J625" s="282"/>
      <c r="K625" s="278"/>
      <c r="L625" s="278"/>
      <c r="M625" s="278"/>
      <c r="N625" s="276"/>
      <c r="O625" s="283"/>
      <c r="P625" s="284"/>
      <c r="Q625" s="285"/>
      <c r="R625" s="286"/>
      <c r="S625" s="287"/>
    </row>
    <row r="626" spans="2:19" x14ac:dyDescent="0.3">
      <c r="B626" s="276"/>
      <c r="C626" s="277"/>
      <c r="D626" s="278"/>
      <c r="E626" s="279"/>
      <c r="F626" s="280"/>
      <c r="G626" s="281"/>
      <c r="H626" s="281"/>
      <c r="I626" s="281"/>
      <c r="J626" s="282"/>
      <c r="K626" s="278"/>
      <c r="L626" s="278"/>
      <c r="M626" s="278"/>
      <c r="N626" s="276"/>
      <c r="O626" s="283"/>
      <c r="P626" s="284"/>
      <c r="Q626" s="285"/>
      <c r="R626" s="286"/>
      <c r="S626" s="287"/>
    </row>
    <row r="627" spans="2:19" x14ac:dyDescent="0.3">
      <c r="B627" s="276"/>
      <c r="C627" s="277"/>
      <c r="D627" s="278"/>
      <c r="E627" s="254"/>
      <c r="F627" s="280"/>
      <c r="G627" s="281"/>
      <c r="H627" s="281"/>
      <c r="I627" s="281"/>
      <c r="J627" s="282"/>
      <c r="K627" s="278"/>
      <c r="L627" s="278"/>
      <c r="M627" s="278"/>
      <c r="N627" s="276"/>
      <c r="O627" s="283"/>
      <c r="P627" s="284"/>
      <c r="Q627" s="285"/>
      <c r="R627" s="286"/>
      <c r="S627" s="287"/>
    </row>
    <row r="628" spans="2:19" x14ac:dyDescent="0.3">
      <c r="B628" s="276"/>
      <c r="C628" s="277"/>
      <c r="D628" s="278"/>
      <c r="E628" s="254"/>
      <c r="F628" s="280"/>
      <c r="G628" s="281"/>
      <c r="H628" s="281"/>
      <c r="I628" s="281"/>
      <c r="J628" s="282"/>
      <c r="K628" s="278"/>
      <c r="L628" s="278"/>
      <c r="M628" s="278"/>
      <c r="N628" s="276"/>
      <c r="O628" s="283"/>
      <c r="P628" s="284"/>
      <c r="Q628" s="285"/>
      <c r="R628" s="286"/>
      <c r="S628" s="287"/>
    </row>
    <row r="629" spans="2:19" x14ac:dyDescent="0.3">
      <c r="B629" s="276"/>
      <c r="C629" s="277"/>
      <c r="D629" s="278"/>
      <c r="E629" s="254"/>
      <c r="F629" s="280"/>
      <c r="G629" s="281"/>
      <c r="H629" s="281"/>
      <c r="I629" s="281"/>
      <c r="J629" s="282"/>
      <c r="K629" s="278"/>
      <c r="L629" s="278"/>
      <c r="M629" s="278"/>
      <c r="N629" s="276"/>
      <c r="O629" s="283"/>
      <c r="P629" s="284"/>
      <c r="Q629" s="285"/>
      <c r="R629" s="286"/>
      <c r="S629" s="287"/>
    </row>
    <row r="630" spans="2:19" x14ac:dyDescent="0.3">
      <c r="B630" s="276"/>
      <c r="C630" s="277"/>
      <c r="D630" s="278"/>
      <c r="E630" s="254"/>
      <c r="F630" s="280"/>
      <c r="G630" s="281"/>
      <c r="H630" s="281"/>
      <c r="I630" s="281"/>
      <c r="J630" s="282"/>
      <c r="K630" s="278"/>
      <c r="L630" s="278"/>
      <c r="M630" s="278"/>
      <c r="N630" s="276"/>
      <c r="O630" s="283"/>
      <c r="P630" s="284"/>
      <c r="Q630" s="285"/>
      <c r="R630" s="286"/>
      <c r="S630" s="287"/>
    </row>
    <row r="631" spans="2:19" x14ac:dyDescent="0.3">
      <c r="B631" s="276"/>
      <c r="C631" s="277"/>
      <c r="D631" s="278"/>
      <c r="E631" s="254"/>
      <c r="F631" s="280"/>
      <c r="G631" s="281"/>
      <c r="H631" s="281"/>
      <c r="I631" s="281"/>
      <c r="J631" s="282"/>
      <c r="K631" s="278"/>
      <c r="L631" s="278"/>
      <c r="M631" s="278"/>
      <c r="N631" s="276"/>
      <c r="O631" s="283"/>
      <c r="P631" s="284"/>
      <c r="Q631" s="285"/>
      <c r="R631" s="286"/>
      <c r="S631" s="287"/>
    </row>
    <row r="632" spans="2:19" x14ac:dyDescent="0.3">
      <c r="B632" s="276"/>
      <c r="C632" s="277"/>
      <c r="D632" s="278"/>
      <c r="E632" s="254"/>
      <c r="F632" s="280"/>
      <c r="G632" s="281"/>
      <c r="H632" s="281"/>
      <c r="I632" s="281"/>
      <c r="J632" s="282"/>
      <c r="K632" s="278"/>
      <c r="L632" s="278"/>
      <c r="M632" s="278"/>
      <c r="N632" s="276"/>
      <c r="O632" s="283"/>
      <c r="P632" s="284"/>
      <c r="Q632" s="285"/>
      <c r="R632" s="286"/>
      <c r="S632" s="287"/>
    </row>
    <row r="633" spans="2:19" x14ac:dyDescent="0.3">
      <c r="B633" s="276"/>
      <c r="C633" s="277"/>
      <c r="D633" s="278"/>
      <c r="E633" s="254"/>
      <c r="F633" s="280"/>
      <c r="G633" s="281"/>
      <c r="H633" s="281"/>
      <c r="I633" s="281"/>
      <c r="J633" s="282"/>
      <c r="K633" s="278"/>
      <c r="L633" s="278"/>
      <c r="M633" s="278"/>
      <c r="N633" s="276"/>
      <c r="O633" s="283"/>
      <c r="P633" s="284"/>
      <c r="Q633" s="285"/>
      <c r="R633" s="286"/>
      <c r="S633" s="287"/>
    </row>
    <row r="634" spans="2:19" x14ac:dyDescent="0.3">
      <c r="B634" s="276"/>
      <c r="C634" s="277"/>
      <c r="D634" s="278"/>
      <c r="E634" s="254"/>
      <c r="F634" s="280"/>
      <c r="G634" s="281"/>
      <c r="H634" s="281"/>
      <c r="I634" s="281"/>
      <c r="J634" s="282"/>
      <c r="K634" s="278"/>
      <c r="L634" s="278"/>
      <c r="M634" s="278"/>
      <c r="N634" s="276"/>
      <c r="O634" s="283"/>
      <c r="P634" s="284"/>
      <c r="Q634" s="285"/>
      <c r="R634" s="286"/>
      <c r="S634" s="287"/>
    </row>
    <row r="635" spans="2:19" x14ac:dyDescent="0.3">
      <c r="B635" s="276"/>
      <c r="C635" s="277"/>
      <c r="D635" s="278"/>
      <c r="E635" s="254"/>
      <c r="F635" s="280"/>
      <c r="G635" s="281"/>
      <c r="H635" s="281"/>
      <c r="I635" s="281"/>
      <c r="J635" s="282"/>
      <c r="K635" s="278"/>
      <c r="L635" s="278"/>
      <c r="M635" s="278"/>
      <c r="N635" s="276"/>
      <c r="O635" s="283"/>
      <c r="P635" s="284"/>
      <c r="Q635" s="285"/>
      <c r="R635" s="286"/>
      <c r="S635" s="287"/>
    </row>
    <row r="636" spans="2:19" x14ac:dyDescent="0.3">
      <c r="B636" s="276"/>
      <c r="C636" s="277"/>
      <c r="D636" s="278"/>
      <c r="E636" s="254"/>
      <c r="F636" s="280"/>
      <c r="G636" s="281"/>
      <c r="H636" s="281"/>
      <c r="I636" s="281"/>
      <c r="J636" s="282"/>
      <c r="K636" s="278"/>
      <c r="L636" s="278"/>
      <c r="M636" s="278"/>
      <c r="N636" s="276"/>
      <c r="O636" s="283"/>
      <c r="P636" s="284"/>
      <c r="Q636" s="285"/>
      <c r="R636" s="286"/>
      <c r="S636" s="287"/>
    </row>
    <row r="637" spans="2:19" x14ac:dyDescent="0.3">
      <c r="B637" s="276"/>
      <c r="C637" s="277"/>
      <c r="D637" s="278"/>
      <c r="E637" s="254"/>
      <c r="F637" s="280"/>
      <c r="G637" s="281"/>
      <c r="H637" s="281"/>
      <c r="I637" s="281"/>
      <c r="J637" s="282"/>
      <c r="K637" s="278"/>
      <c r="L637" s="278"/>
      <c r="M637" s="278"/>
      <c r="N637" s="276"/>
      <c r="O637" s="283"/>
      <c r="P637" s="284"/>
      <c r="Q637" s="285"/>
      <c r="R637" s="286"/>
      <c r="S637" s="287"/>
    </row>
    <row r="638" spans="2:19" x14ac:dyDescent="0.3">
      <c r="B638" s="276"/>
      <c r="C638" s="277"/>
      <c r="D638" s="278"/>
      <c r="E638" s="254"/>
      <c r="F638" s="280"/>
      <c r="G638" s="281"/>
      <c r="H638" s="281"/>
      <c r="I638" s="281"/>
      <c r="J638" s="282"/>
      <c r="K638" s="278"/>
      <c r="L638" s="278"/>
      <c r="M638" s="278"/>
      <c r="N638" s="276"/>
      <c r="O638" s="283"/>
      <c r="P638" s="284"/>
      <c r="Q638" s="285"/>
      <c r="R638" s="286"/>
      <c r="S638" s="287"/>
    </row>
    <row r="639" spans="2:19" x14ac:dyDescent="0.3">
      <c r="B639" s="276"/>
      <c r="C639" s="277"/>
      <c r="D639" s="278"/>
      <c r="E639" s="254"/>
      <c r="F639" s="280"/>
      <c r="G639" s="281"/>
      <c r="H639" s="281"/>
      <c r="I639" s="281"/>
      <c r="J639" s="282"/>
      <c r="K639" s="278"/>
      <c r="L639" s="278"/>
      <c r="M639" s="278"/>
      <c r="N639" s="276"/>
      <c r="O639" s="283"/>
      <c r="P639" s="284"/>
      <c r="Q639" s="285"/>
      <c r="R639" s="286"/>
      <c r="S639" s="287"/>
    </row>
    <row r="640" spans="2:19" x14ac:dyDescent="0.3">
      <c r="B640" s="276"/>
      <c r="C640" s="277"/>
      <c r="D640" s="278"/>
      <c r="E640" s="254"/>
      <c r="F640" s="280"/>
      <c r="G640" s="281"/>
      <c r="H640" s="281"/>
      <c r="I640" s="281"/>
      <c r="J640" s="282"/>
      <c r="K640" s="278"/>
      <c r="L640" s="278"/>
      <c r="M640" s="278"/>
      <c r="N640" s="276"/>
      <c r="O640" s="283"/>
      <c r="P640" s="284"/>
      <c r="Q640" s="285"/>
      <c r="R640" s="286"/>
      <c r="S640" s="287"/>
    </row>
    <row r="641" spans="2:19" x14ac:dyDescent="0.3">
      <c r="B641" s="276"/>
      <c r="C641" s="277"/>
      <c r="D641" s="278"/>
      <c r="E641" s="254"/>
      <c r="F641" s="280"/>
      <c r="G641" s="281"/>
      <c r="H641" s="281"/>
      <c r="I641" s="281"/>
      <c r="J641" s="282"/>
      <c r="K641" s="278"/>
      <c r="L641" s="278"/>
      <c r="M641" s="278"/>
      <c r="N641" s="276"/>
      <c r="O641" s="283"/>
      <c r="P641" s="284"/>
      <c r="Q641" s="285"/>
      <c r="R641" s="286"/>
      <c r="S641" s="287"/>
    </row>
    <row r="642" spans="2:19" x14ac:dyDescent="0.3">
      <c r="B642" s="276"/>
      <c r="C642" s="277"/>
      <c r="D642" s="278"/>
      <c r="E642" s="254"/>
      <c r="F642" s="280"/>
      <c r="G642" s="281"/>
      <c r="H642" s="281"/>
      <c r="I642" s="281"/>
      <c r="J642" s="282"/>
      <c r="K642" s="278"/>
      <c r="L642" s="278"/>
      <c r="M642" s="278"/>
      <c r="N642" s="276"/>
      <c r="O642" s="283"/>
      <c r="P642" s="284"/>
      <c r="Q642" s="285"/>
      <c r="R642" s="286"/>
      <c r="S642" s="287"/>
    </row>
    <row r="643" spans="2:19" x14ac:dyDescent="0.3">
      <c r="B643" s="276"/>
      <c r="C643" s="277"/>
      <c r="D643" s="278"/>
      <c r="E643" s="254"/>
      <c r="F643" s="280"/>
      <c r="G643" s="281"/>
      <c r="H643" s="281"/>
      <c r="I643" s="281"/>
      <c r="J643" s="282"/>
      <c r="K643" s="278"/>
      <c r="L643" s="278"/>
      <c r="M643" s="278"/>
      <c r="N643" s="276"/>
      <c r="O643" s="283"/>
      <c r="P643" s="284"/>
      <c r="Q643" s="285"/>
      <c r="R643" s="286"/>
      <c r="S643" s="287"/>
    </row>
    <row r="644" spans="2:19" x14ac:dyDescent="0.3">
      <c r="B644" s="276"/>
      <c r="C644" s="277"/>
      <c r="D644" s="278"/>
      <c r="E644" s="254"/>
      <c r="F644" s="280"/>
      <c r="G644" s="281"/>
      <c r="H644" s="281"/>
      <c r="I644" s="281"/>
      <c r="J644" s="282"/>
      <c r="K644" s="278"/>
      <c r="L644" s="278"/>
      <c r="M644" s="278"/>
      <c r="N644" s="276"/>
      <c r="O644" s="283"/>
      <c r="P644" s="284"/>
      <c r="Q644" s="285"/>
      <c r="R644" s="286"/>
      <c r="S644" s="287"/>
    </row>
    <row r="645" spans="2:19" x14ac:dyDescent="0.3">
      <c r="B645" s="276"/>
      <c r="C645" s="277"/>
      <c r="D645" s="278"/>
      <c r="E645" s="254"/>
      <c r="F645" s="280"/>
      <c r="G645" s="281"/>
      <c r="H645" s="281"/>
      <c r="I645" s="281"/>
      <c r="J645" s="282"/>
      <c r="K645" s="278"/>
      <c r="L645" s="278"/>
      <c r="M645" s="278"/>
      <c r="N645" s="276"/>
      <c r="O645" s="283"/>
      <c r="P645" s="284"/>
      <c r="Q645" s="285"/>
      <c r="R645" s="286"/>
      <c r="S645" s="287"/>
    </row>
    <row r="646" spans="2:19" x14ac:dyDescent="0.3">
      <c r="B646" s="276"/>
      <c r="C646" s="277"/>
      <c r="D646" s="278"/>
      <c r="E646" s="254"/>
      <c r="F646" s="280"/>
      <c r="G646" s="281"/>
      <c r="H646" s="281"/>
      <c r="I646" s="281"/>
      <c r="J646" s="288"/>
      <c r="K646" s="278"/>
      <c r="L646" s="278"/>
      <c r="M646" s="278"/>
      <c r="N646" s="276"/>
      <c r="O646" s="283"/>
      <c r="P646" s="284"/>
      <c r="Q646" s="285"/>
      <c r="R646" s="286"/>
      <c r="S646" s="287"/>
    </row>
    <row r="647" spans="2:19" x14ac:dyDescent="0.3">
      <c r="B647" s="276"/>
      <c r="C647" s="277"/>
      <c r="D647" s="278"/>
      <c r="E647" s="254"/>
      <c r="F647" s="280"/>
      <c r="G647" s="281"/>
      <c r="H647" s="281"/>
      <c r="I647" s="281"/>
      <c r="J647" s="282"/>
      <c r="K647" s="278"/>
      <c r="L647" s="289"/>
      <c r="M647" s="289"/>
      <c r="N647" s="276"/>
      <c r="O647" s="283"/>
      <c r="P647" s="284"/>
      <c r="Q647" s="290"/>
      <c r="R647" s="291"/>
      <c r="S647" s="292"/>
    </row>
    <row r="648" spans="2:19" x14ac:dyDescent="0.3">
      <c r="B648" s="276"/>
      <c r="C648" s="277"/>
      <c r="D648" s="278"/>
      <c r="E648" s="254"/>
      <c r="F648" s="280"/>
      <c r="G648" s="281"/>
      <c r="H648" s="281"/>
      <c r="I648" s="281"/>
      <c r="J648" s="282"/>
      <c r="K648" s="278"/>
      <c r="L648" s="289"/>
      <c r="M648" s="289"/>
      <c r="N648" s="276"/>
      <c r="O648" s="283"/>
      <c r="P648" s="284"/>
      <c r="Q648" s="290"/>
      <c r="R648" s="291"/>
      <c r="S648" s="292"/>
    </row>
    <row r="649" spans="2:19" x14ac:dyDescent="0.3">
      <c r="B649" s="276"/>
      <c r="C649" s="277"/>
      <c r="D649" s="278"/>
      <c r="E649" s="254"/>
      <c r="F649" s="280"/>
      <c r="G649" s="281"/>
      <c r="H649" s="281"/>
      <c r="I649" s="281"/>
      <c r="J649" s="282"/>
      <c r="K649" s="278"/>
      <c r="L649" s="289"/>
      <c r="M649" s="289"/>
      <c r="N649" s="276"/>
      <c r="O649" s="283"/>
      <c r="P649" s="284"/>
      <c r="Q649" s="290"/>
      <c r="R649" s="291"/>
      <c r="S649" s="292"/>
    </row>
    <row r="650" spans="2:19" x14ac:dyDescent="0.3">
      <c r="B650" s="276"/>
      <c r="C650" s="277"/>
      <c r="D650" s="278"/>
      <c r="E650" s="254"/>
      <c r="F650" s="280"/>
      <c r="G650" s="281"/>
      <c r="H650" s="281"/>
      <c r="I650" s="281"/>
      <c r="J650" s="282"/>
      <c r="K650" s="278"/>
      <c r="L650" s="289"/>
      <c r="M650" s="289"/>
      <c r="N650" s="276"/>
      <c r="O650" s="283"/>
      <c r="P650" s="284"/>
      <c r="Q650" s="290"/>
      <c r="R650" s="291"/>
      <c r="S650" s="292"/>
    </row>
    <row r="651" spans="2:19" x14ac:dyDescent="0.3">
      <c r="B651" s="276"/>
      <c r="C651" s="277"/>
      <c r="D651" s="278"/>
      <c r="E651" s="254"/>
      <c r="F651" s="280"/>
      <c r="G651" s="281"/>
      <c r="H651" s="281"/>
      <c r="I651" s="281"/>
      <c r="J651" s="288"/>
      <c r="K651" s="278"/>
      <c r="L651" s="278"/>
      <c r="M651" s="278"/>
      <c r="N651" s="276"/>
      <c r="O651" s="283"/>
      <c r="P651" s="284"/>
      <c r="Q651" s="290"/>
      <c r="R651" s="286"/>
      <c r="S651" s="287"/>
    </row>
    <row r="652" spans="2:19" x14ac:dyDescent="0.3">
      <c r="B652" s="276"/>
      <c r="C652" s="277"/>
      <c r="D652" s="278"/>
      <c r="E652" s="254"/>
      <c r="F652" s="280"/>
      <c r="G652" s="281"/>
      <c r="H652" s="281"/>
      <c r="I652" s="281"/>
      <c r="J652" s="282"/>
      <c r="K652" s="278"/>
      <c r="L652" s="278"/>
      <c r="M652" s="278"/>
      <c r="N652" s="276"/>
      <c r="O652" s="283"/>
      <c r="P652" s="284"/>
      <c r="Q652" s="285"/>
      <c r="R652" s="286"/>
      <c r="S652" s="287"/>
    </row>
    <row r="653" spans="2:19" x14ac:dyDescent="0.3">
      <c r="B653" s="276"/>
      <c r="C653" s="277"/>
      <c r="D653" s="278"/>
      <c r="E653" s="254"/>
      <c r="F653" s="280"/>
      <c r="G653" s="281"/>
      <c r="H653" s="281"/>
      <c r="I653" s="281"/>
      <c r="J653" s="282"/>
      <c r="K653" s="278"/>
      <c r="L653" s="278"/>
      <c r="M653" s="278"/>
      <c r="N653" s="276"/>
      <c r="O653" s="283"/>
      <c r="P653" s="284"/>
      <c r="Q653" s="285"/>
      <c r="R653" s="286"/>
      <c r="S653" s="287"/>
    </row>
    <row r="654" spans="2:19" x14ac:dyDescent="0.3">
      <c r="B654" s="276"/>
      <c r="C654" s="277"/>
      <c r="D654" s="278"/>
      <c r="E654" s="254"/>
      <c r="F654" s="280"/>
      <c r="G654" s="281"/>
      <c r="H654" s="281"/>
      <c r="I654" s="281"/>
      <c r="J654" s="282"/>
      <c r="K654" s="278"/>
      <c r="L654" s="278"/>
      <c r="M654" s="278"/>
      <c r="N654" s="276"/>
      <c r="O654" s="283"/>
      <c r="P654" s="284"/>
      <c r="Q654" s="285"/>
      <c r="R654" s="286"/>
      <c r="S654" s="287"/>
    </row>
    <row r="655" spans="2:19" x14ac:dyDescent="0.3">
      <c r="B655" s="276"/>
      <c r="C655" s="277"/>
      <c r="D655" s="278"/>
      <c r="F655" s="280"/>
      <c r="G655" s="293"/>
      <c r="H655" s="293"/>
      <c r="I655" s="293"/>
      <c r="J655" s="282"/>
      <c r="K655" s="278"/>
      <c r="L655" s="278"/>
      <c r="M655" s="278"/>
      <c r="N655" s="276"/>
      <c r="O655" s="283"/>
      <c r="P655" s="284"/>
      <c r="Q655" s="285"/>
      <c r="R655" s="286"/>
      <c r="S655" s="287"/>
    </row>
    <row r="656" spans="2:19" x14ac:dyDescent="0.3">
      <c r="B656" s="276"/>
      <c r="C656" s="277"/>
      <c r="D656" s="278"/>
      <c r="F656" s="280"/>
      <c r="G656" s="293"/>
      <c r="H656" s="293"/>
      <c r="I656" s="293"/>
      <c r="J656" s="282"/>
      <c r="K656" s="278"/>
      <c r="L656" s="278"/>
      <c r="M656" s="278"/>
      <c r="N656" s="276"/>
      <c r="O656" s="283"/>
      <c r="P656" s="284"/>
      <c r="Q656" s="285"/>
      <c r="R656" s="286"/>
      <c r="S656" s="287"/>
    </row>
    <row r="657" spans="1:19" x14ac:dyDescent="0.3">
      <c r="B657" s="276"/>
      <c r="C657" s="277"/>
      <c r="D657" s="278"/>
      <c r="F657" s="280"/>
      <c r="G657" s="293"/>
      <c r="H657" s="293"/>
      <c r="I657" s="293"/>
      <c r="J657" s="282"/>
      <c r="K657" s="278"/>
      <c r="L657" s="278"/>
      <c r="M657" s="278"/>
      <c r="N657" s="276"/>
      <c r="O657" s="283"/>
      <c r="P657" s="284"/>
      <c r="Q657" s="285"/>
      <c r="R657" s="286"/>
      <c r="S657" s="287"/>
    </row>
    <row r="658" spans="1:19" x14ac:dyDescent="0.3">
      <c r="B658" s="276"/>
      <c r="C658" s="277"/>
      <c r="D658" s="278"/>
      <c r="F658" s="280"/>
      <c r="G658" s="293"/>
      <c r="H658" s="293"/>
      <c r="I658" s="293"/>
      <c r="J658" s="282"/>
      <c r="K658" s="278"/>
      <c r="L658" s="278"/>
      <c r="M658" s="278"/>
      <c r="N658" s="276"/>
      <c r="O658" s="283"/>
      <c r="P658" s="284"/>
      <c r="Q658" s="285"/>
      <c r="R658" s="286"/>
      <c r="S658" s="287"/>
    </row>
    <row r="659" spans="1:19" s="294" customFormat="1" x14ac:dyDescent="0.3">
      <c r="A659" s="275"/>
      <c r="B659" s="276"/>
      <c r="C659" s="277"/>
      <c r="D659" s="278"/>
      <c r="E659" s="260"/>
      <c r="F659" s="280"/>
      <c r="G659" s="293"/>
      <c r="H659" s="293"/>
      <c r="I659" s="293"/>
      <c r="J659" s="282"/>
      <c r="K659" s="278"/>
      <c r="L659" s="278"/>
      <c r="M659" s="278"/>
      <c r="N659" s="276"/>
      <c r="O659" s="283"/>
      <c r="P659" s="284"/>
      <c r="Q659" s="285"/>
      <c r="R659" s="286"/>
      <c r="S659" s="287"/>
    </row>
    <row r="660" spans="1:19" x14ac:dyDescent="0.3">
      <c r="B660" s="276"/>
      <c r="C660" s="277"/>
      <c r="D660" s="278"/>
      <c r="F660" s="280"/>
      <c r="G660" s="293"/>
      <c r="H660" s="293"/>
      <c r="I660" s="293"/>
      <c r="J660" s="282"/>
      <c r="K660" s="278"/>
      <c r="L660" s="278"/>
      <c r="M660" s="278"/>
      <c r="N660" s="276"/>
      <c r="O660" s="283"/>
      <c r="P660" s="284"/>
      <c r="Q660" s="285"/>
      <c r="R660" s="286"/>
      <c r="S660" s="287"/>
    </row>
    <row r="661" spans="1:19" x14ac:dyDescent="0.3">
      <c r="B661" s="276"/>
      <c r="C661" s="277"/>
      <c r="D661" s="278"/>
      <c r="F661" s="280"/>
      <c r="G661" s="293"/>
      <c r="H661" s="293"/>
      <c r="I661" s="293"/>
      <c r="J661" s="282"/>
      <c r="K661" s="278"/>
      <c r="L661" s="278"/>
      <c r="M661" s="278"/>
      <c r="N661" s="276"/>
      <c r="O661" s="283"/>
      <c r="P661" s="284"/>
      <c r="Q661" s="285"/>
      <c r="R661" s="286"/>
      <c r="S661" s="287"/>
    </row>
    <row r="662" spans="1:19" x14ac:dyDescent="0.3">
      <c r="B662" s="276"/>
      <c r="C662" s="277"/>
      <c r="D662" s="278"/>
      <c r="F662" s="280"/>
      <c r="G662" s="293"/>
      <c r="H662" s="293"/>
      <c r="I662" s="293"/>
      <c r="J662" s="282"/>
      <c r="K662" s="278"/>
      <c r="L662" s="278"/>
      <c r="M662" s="278"/>
      <c r="N662" s="276"/>
      <c r="O662" s="283"/>
      <c r="P662" s="284"/>
      <c r="Q662" s="285"/>
      <c r="R662" s="286"/>
      <c r="S662" s="287"/>
    </row>
    <row r="663" spans="1:19" x14ac:dyDescent="0.3">
      <c r="B663" s="276"/>
      <c r="C663" s="277"/>
      <c r="D663" s="278"/>
      <c r="F663" s="280"/>
      <c r="G663" s="293"/>
      <c r="H663" s="293"/>
      <c r="I663" s="293"/>
      <c r="J663" s="282"/>
      <c r="K663" s="278"/>
      <c r="L663" s="278"/>
      <c r="M663" s="278"/>
      <c r="N663" s="276"/>
      <c r="O663" s="283"/>
      <c r="P663" s="284"/>
      <c r="Q663" s="285"/>
      <c r="R663" s="286"/>
      <c r="S663" s="287"/>
    </row>
    <row r="664" spans="1:19" x14ac:dyDescent="0.3">
      <c r="B664" s="276"/>
      <c r="C664" s="277"/>
      <c r="D664" s="278"/>
      <c r="F664" s="280"/>
      <c r="G664" s="293"/>
      <c r="H664" s="293"/>
      <c r="I664" s="293"/>
      <c r="J664" s="282"/>
      <c r="K664" s="278"/>
      <c r="L664" s="278"/>
      <c r="M664" s="278"/>
      <c r="N664" s="276"/>
      <c r="O664" s="283"/>
      <c r="P664" s="284"/>
      <c r="Q664" s="285"/>
      <c r="R664" s="286"/>
      <c r="S664" s="287"/>
    </row>
    <row r="665" spans="1:19" x14ac:dyDescent="0.3">
      <c r="B665" s="276"/>
      <c r="C665" s="277"/>
      <c r="D665" s="278"/>
      <c r="F665" s="280"/>
      <c r="G665" s="293"/>
      <c r="H665" s="293"/>
      <c r="I665" s="293"/>
      <c r="J665" s="282"/>
      <c r="K665" s="278"/>
      <c r="L665" s="278"/>
      <c r="M665" s="278"/>
      <c r="N665" s="276"/>
      <c r="O665" s="283"/>
      <c r="P665" s="284"/>
      <c r="Q665" s="285"/>
      <c r="R665" s="286"/>
      <c r="S665" s="287"/>
    </row>
    <row r="666" spans="1:19" x14ac:dyDescent="0.3">
      <c r="B666" s="276"/>
      <c r="C666" s="277"/>
      <c r="D666" s="278"/>
      <c r="F666" s="280"/>
      <c r="G666" s="281"/>
      <c r="H666" s="281"/>
      <c r="I666" s="293"/>
      <c r="J666" s="282"/>
      <c r="K666" s="278"/>
      <c r="L666" s="278"/>
      <c r="M666" s="278"/>
      <c r="N666" s="276"/>
      <c r="O666" s="283"/>
      <c r="P666" s="284"/>
      <c r="Q666" s="285"/>
      <c r="R666" s="286"/>
      <c r="S666" s="287"/>
    </row>
    <row r="667" spans="1:19" x14ac:dyDescent="0.3">
      <c r="B667" s="276"/>
      <c r="C667" s="277"/>
      <c r="D667" s="278"/>
      <c r="F667" s="280"/>
      <c r="G667" s="281"/>
      <c r="H667" s="281"/>
      <c r="I667" s="293"/>
      <c r="J667" s="282"/>
      <c r="K667" s="278"/>
      <c r="L667" s="278"/>
      <c r="M667" s="278"/>
      <c r="N667" s="276"/>
      <c r="O667" s="283"/>
      <c r="P667" s="284"/>
      <c r="Q667" s="285"/>
      <c r="R667" s="286"/>
      <c r="S667" s="287"/>
    </row>
    <row r="668" spans="1:19" x14ac:dyDescent="0.3">
      <c r="B668" s="276"/>
      <c r="C668" s="277"/>
      <c r="D668" s="278"/>
      <c r="F668" s="280"/>
      <c r="G668" s="281"/>
      <c r="H668" s="281"/>
      <c r="I668" s="293"/>
      <c r="J668" s="282"/>
      <c r="K668" s="278"/>
      <c r="L668" s="278"/>
      <c r="M668" s="278"/>
      <c r="N668" s="276"/>
      <c r="O668" s="283"/>
      <c r="P668" s="284"/>
      <c r="Q668" s="285"/>
      <c r="R668" s="286"/>
      <c r="S668" s="287"/>
    </row>
    <row r="669" spans="1:19" x14ac:dyDescent="0.3">
      <c r="B669" s="276"/>
      <c r="C669" s="277"/>
      <c r="D669" s="278"/>
      <c r="F669" s="280"/>
      <c r="G669" s="281"/>
      <c r="H669" s="281"/>
      <c r="I669" s="293"/>
      <c r="J669" s="282"/>
      <c r="K669" s="278"/>
      <c r="L669" s="278"/>
      <c r="M669" s="278"/>
      <c r="N669" s="276"/>
      <c r="O669" s="283"/>
      <c r="P669" s="284"/>
      <c r="Q669" s="285"/>
      <c r="R669" s="286"/>
      <c r="S669" s="287"/>
    </row>
    <row r="670" spans="1:19" x14ac:dyDescent="0.3">
      <c r="B670" s="276"/>
      <c r="C670" s="277"/>
      <c r="D670" s="278"/>
      <c r="F670" s="280"/>
      <c r="G670" s="281"/>
      <c r="H670" s="281"/>
      <c r="I670" s="293"/>
      <c r="J670" s="282"/>
      <c r="K670" s="278"/>
      <c r="L670" s="278"/>
      <c r="M670" s="278"/>
      <c r="N670" s="276"/>
      <c r="O670" s="283"/>
      <c r="P670" s="284"/>
      <c r="Q670" s="285"/>
      <c r="R670" s="286"/>
      <c r="S670" s="287"/>
    </row>
    <row r="671" spans="1:19" x14ac:dyDescent="0.3">
      <c r="B671" s="276"/>
      <c r="C671" s="277"/>
      <c r="D671" s="278"/>
      <c r="F671" s="280"/>
      <c r="G671" s="281"/>
      <c r="H671" s="281"/>
      <c r="I671" s="293"/>
      <c r="J671" s="282"/>
      <c r="K671" s="278"/>
      <c r="L671" s="278"/>
      <c r="M671" s="278"/>
      <c r="N671" s="276"/>
      <c r="O671" s="283"/>
      <c r="P671" s="284"/>
      <c r="Q671" s="285"/>
      <c r="R671" s="286"/>
      <c r="S671" s="287"/>
    </row>
    <row r="672" spans="1:19" x14ac:dyDescent="0.3">
      <c r="B672" s="276"/>
      <c r="C672" s="277"/>
      <c r="D672" s="278"/>
      <c r="F672" s="280"/>
      <c r="G672" s="281"/>
      <c r="H672" s="281"/>
      <c r="I672" s="293"/>
      <c r="J672" s="282"/>
      <c r="K672" s="278"/>
      <c r="L672" s="278"/>
      <c r="M672" s="278"/>
      <c r="N672" s="276"/>
      <c r="O672" s="283"/>
      <c r="P672" s="284"/>
      <c r="Q672" s="285"/>
      <c r="R672" s="286"/>
      <c r="S672" s="287"/>
    </row>
    <row r="673" spans="2:19" x14ac:dyDescent="0.3">
      <c r="B673" s="276"/>
      <c r="C673" s="277"/>
      <c r="D673" s="278"/>
      <c r="F673" s="280"/>
      <c r="G673" s="281"/>
      <c r="H673" s="281"/>
      <c r="I673" s="293"/>
      <c r="J673" s="282"/>
      <c r="K673" s="278"/>
      <c r="L673" s="278"/>
      <c r="M673" s="278"/>
      <c r="N673" s="276"/>
      <c r="O673" s="283"/>
      <c r="P673" s="284"/>
      <c r="Q673" s="285"/>
      <c r="R673" s="286"/>
      <c r="S673" s="287"/>
    </row>
    <row r="674" spans="2:19" x14ac:dyDescent="0.3">
      <c r="B674" s="276"/>
      <c r="C674" s="277"/>
      <c r="D674" s="278"/>
      <c r="F674" s="280"/>
      <c r="G674" s="281"/>
      <c r="H674" s="281"/>
      <c r="I674" s="293"/>
      <c r="J674" s="282"/>
      <c r="K674" s="278"/>
      <c r="L674" s="278"/>
      <c r="M674" s="278"/>
      <c r="N674" s="276"/>
      <c r="O674" s="283"/>
      <c r="P674" s="284"/>
      <c r="Q674" s="285"/>
      <c r="R674" s="286"/>
      <c r="S674" s="287"/>
    </row>
    <row r="675" spans="2:19" x14ac:dyDescent="0.3">
      <c r="B675" s="276"/>
      <c r="C675" s="277"/>
      <c r="D675" s="278"/>
      <c r="F675" s="280"/>
      <c r="G675" s="281"/>
      <c r="H675" s="281"/>
      <c r="I675" s="293"/>
      <c r="J675" s="282"/>
      <c r="K675" s="278"/>
      <c r="L675" s="278"/>
      <c r="M675" s="278"/>
      <c r="N675" s="276"/>
      <c r="O675" s="283"/>
      <c r="P675" s="284"/>
      <c r="Q675" s="285"/>
      <c r="R675" s="286"/>
      <c r="S675" s="287"/>
    </row>
    <row r="676" spans="2:19" x14ac:dyDescent="0.3">
      <c r="B676" s="276"/>
      <c r="C676" s="277"/>
      <c r="D676" s="278"/>
      <c r="F676" s="280"/>
      <c r="G676" s="281"/>
      <c r="H676" s="281"/>
      <c r="I676" s="293"/>
      <c r="J676" s="282"/>
      <c r="K676" s="278"/>
      <c r="L676" s="278"/>
      <c r="M676" s="278"/>
      <c r="N676" s="276"/>
      <c r="O676" s="283"/>
      <c r="P676" s="284"/>
      <c r="Q676" s="285"/>
      <c r="R676" s="286"/>
      <c r="S676" s="287"/>
    </row>
    <row r="677" spans="2:19" x14ac:dyDescent="0.3">
      <c r="B677" s="276"/>
      <c r="C677" s="277"/>
      <c r="D677" s="278"/>
      <c r="F677" s="280"/>
      <c r="G677" s="281"/>
      <c r="H677" s="281"/>
      <c r="I677" s="293"/>
      <c r="J677" s="282"/>
      <c r="K677" s="278"/>
      <c r="L677" s="278"/>
      <c r="M677" s="278"/>
      <c r="N677" s="276"/>
      <c r="O677" s="283"/>
      <c r="P677" s="284"/>
      <c r="Q677" s="285"/>
      <c r="R677" s="286"/>
      <c r="S677" s="287"/>
    </row>
    <row r="678" spans="2:19" x14ac:dyDescent="0.3">
      <c r="B678" s="276"/>
      <c r="C678" s="277"/>
      <c r="D678" s="278"/>
      <c r="F678" s="280"/>
      <c r="G678" s="281"/>
      <c r="H678" s="281"/>
      <c r="I678" s="293"/>
      <c r="J678" s="282"/>
      <c r="K678" s="278"/>
      <c r="L678" s="278"/>
      <c r="M678" s="278"/>
      <c r="N678" s="276"/>
      <c r="O678" s="283"/>
      <c r="P678" s="284"/>
      <c r="Q678" s="285"/>
      <c r="R678" s="286"/>
      <c r="S678" s="287"/>
    </row>
    <row r="679" spans="2:19" x14ac:dyDescent="0.3">
      <c r="B679" s="276"/>
      <c r="C679" s="277"/>
      <c r="D679" s="278"/>
      <c r="F679" s="280"/>
      <c r="G679" s="281"/>
      <c r="H679" s="281"/>
      <c r="I679" s="293"/>
      <c r="J679" s="282"/>
      <c r="K679" s="278"/>
      <c r="L679" s="278"/>
      <c r="M679" s="278"/>
      <c r="N679" s="276"/>
      <c r="O679" s="283"/>
      <c r="P679" s="284"/>
      <c r="Q679" s="285"/>
      <c r="R679" s="286"/>
      <c r="S679" s="287"/>
    </row>
    <row r="680" spans="2:19" x14ac:dyDescent="0.3">
      <c r="B680" s="276"/>
      <c r="C680" s="277"/>
      <c r="D680" s="278"/>
      <c r="F680" s="280"/>
      <c r="G680" s="281"/>
      <c r="H680" s="281"/>
      <c r="I680" s="293"/>
      <c r="J680" s="282"/>
      <c r="K680" s="278"/>
      <c r="L680" s="278"/>
      <c r="M680" s="278"/>
      <c r="N680" s="276"/>
      <c r="O680" s="283"/>
      <c r="P680" s="284"/>
      <c r="Q680" s="285"/>
      <c r="R680" s="286"/>
      <c r="S680" s="287"/>
    </row>
    <row r="681" spans="2:19" x14ac:dyDescent="0.3">
      <c r="B681" s="276"/>
      <c r="C681" s="277"/>
      <c r="D681" s="278"/>
      <c r="E681" s="254"/>
      <c r="F681" s="280"/>
      <c r="G681" s="281"/>
      <c r="H681" s="281"/>
      <c r="I681" s="281"/>
      <c r="J681" s="282"/>
      <c r="K681" s="278"/>
      <c r="L681" s="278"/>
      <c r="M681" s="278"/>
      <c r="N681" s="276"/>
      <c r="O681" s="283"/>
      <c r="P681" s="284"/>
      <c r="Q681" s="285"/>
      <c r="R681" s="286"/>
      <c r="S681" s="287"/>
    </row>
    <row r="682" spans="2:19" x14ac:dyDescent="0.3">
      <c r="B682" s="276"/>
      <c r="C682" s="277"/>
      <c r="D682" s="278"/>
      <c r="E682" s="254"/>
      <c r="F682" s="280"/>
      <c r="G682" s="281"/>
      <c r="H682" s="281"/>
      <c r="I682" s="281"/>
      <c r="J682" s="282"/>
      <c r="K682" s="278"/>
      <c r="L682" s="278"/>
      <c r="M682" s="278"/>
      <c r="N682" s="276"/>
      <c r="O682" s="283"/>
      <c r="P682" s="284"/>
      <c r="Q682" s="285"/>
      <c r="R682" s="286"/>
      <c r="S682" s="287"/>
    </row>
    <row r="683" spans="2:19" x14ac:dyDescent="0.3">
      <c r="B683" s="276"/>
      <c r="C683" s="277"/>
      <c r="D683" s="278"/>
      <c r="E683" s="254"/>
      <c r="F683" s="280"/>
      <c r="G683" s="281"/>
      <c r="H683" s="281"/>
      <c r="I683" s="281"/>
      <c r="J683" s="282"/>
      <c r="K683" s="278"/>
      <c r="L683" s="278"/>
      <c r="M683" s="278"/>
      <c r="N683" s="276"/>
      <c r="O683" s="283"/>
      <c r="P683" s="284"/>
      <c r="Q683" s="285"/>
      <c r="R683" s="286"/>
      <c r="S683" s="287"/>
    </row>
    <row r="684" spans="2:19" x14ac:dyDescent="0.3">
      <c r="B684" s="276"/>
      <c r="C684" s="277"/>
      <c r="D684" s="278"/>
      <c r="E684" s="254"/>
      <c r="F684" s="280"/>
      <c r="G684" s="281"/>
      <c r="H684" s="281"/>
      <c r="I684" s="281"/>
      <c r="J684" s="282"/>
      <c r="K684" s="278"/>
      <c r="L684" s="278"/>
      <c r="M684" s="278"/>
      <c r="N684" s="276"/>
      <c r="O684" s="283"/>
      <c r="P684" s="284"/>
      <c r="Q684" s="285"/>
      <c r="R684" s="286"/>
      <c r="S684" s="287"/>
    </row>
    <row r="685" spans="2:19" x14ac:dyDescent="0.3">
      <c r="B685" s="276"/>
      <c r="C685" s="277"/>
      <c r="D685" s="278"/>
      <c r="F685" s="280"/>
      <c r="G685" s="281"/>
      <c r="H685" s="281"/>
      <c r="I685" s="293"/>
      <c r="J685" s="282"/>
      <c r="K685" s="278"/>
      <c r="L685" s="278"/>
      <c r="M685" s="278"/>
      <c r="N685" s="276"/>
      <c r="O685" s="283"/>
      <c r="P685" s="284"/>
      <c r="Q685" s="285"/>
      <c r="R685" s="286"/>
      <c r="S685" s="287"/>
    </row>
    <row r="686" spans="2:19" x14ac:dyDescent="0.3">
      <c r="B686" s="276"/>
      <c r="C686" s="277"/>
      <c r="D686" s="278"/>
      <c r="F686" s="280"/>
      <c r="G686" s="281"/>
      <c r="H686" s="281"/>
      <c r="I686" s="293"/>
      <c r="J686" s="282"/>
      <c r="K686" s="278"/>
      <c r="L686" s="278"/>
      <c r="M686" s="278"/>
      <c r="N686" s="276"/>
      <c r="O686" s="283"/>
      <c r="P686" s="284"/>
      <c r="Q686" s="285"/>
      <c r="R686" s="286"/>
      <c r="S686" s="287"/>
    </row>
    <row r="687" spans="2:19" x14ac:dyDescent="0.3">
      <c r="B687" s="276"/>
      <c r="C687" s="277"/>
      <c r="D687" s="278"/>
      <c r="F687" s="280"/>
      <c r="G687" s="281"/>
      <c r="H687" s="281"/>
      <c r="I687" s="293"/>
      <c r="J687" s="282"/>
      <c r="K687" s="278"/>
      <c r="L687" s="278"/>
      <c r="M687" s="278"/>
      <c r="N687" s="276"/>
      <c r="O687" s="283"/>
      <c r="P687" s="284"/>
      <c r="Q687" s="285"/>
      <c r="R687" s="286"/>
      <c r="S687" s="287"/>
    </row>
    <row r="688" spans="2:19" x14ac:dyDescent="0.3">
      <c r="B688" s="276"/>
      <c r="C688" s="277"/>
      <c r="D688" s="278"/>
      <c r="F688" s="280"/>
      <c r="G688" s="281"/>
      <c r="H688" s="281"/>
      <c r="I688" s="293"/>
      <c r="J688" s="282"/>
      <c r="K688" s="278"/>
      <c r="L688" s="278"/>
      <c r="M688" s="278"/>
      <c r="N688" s="276"/>
      <c r="O688" s="283"/>
      <c r="P688" s="284"/>
      <c r="Q688" s="285"/>
      <c r="R688" s="286"/>
      <c r="S688" s="287"/>
    </row>
    <row r="689" spans="2:19" x14ac:dyDescent="0.3">
      <c r="B689" s="276"/>
      <c r="C689" s="277"/>
      <c r="D689" s="278"/>
      <c r="F689" s="280"/>
      <c r="G689" s="281"/>
      <c r="H689" s="281"/>
      <c r="I689" s="293"/>
      <c r="J689" s="282"/>
      <c r="K689" s="278"/>
      <c r="L689" s="278"/>
      <c r="M689" s="278"/>
      <c r="N689" s="276"/>
      <c r="O689" s="283"/>
      <c r="P689" s="284"/>
      <c r="Q689" s="285"/>
      <c r="R689" s="286"/>
      <c r="S689" s="287"/>
    </row>
    <row r="690" spans="2:19" x14ac:dyDescent="0.3">
      <c r="B690" s="276"/>
      <c r="C690" s="277"/>
      <c r="D690" s="278"/>
      <c r="F690" s="280"/>
      <c r="G690" s="281"/>
      <c r="H690" s="281"/>
      <c r="I690" s="293"/>
      <c r="J690" s="282"/>
      <c r="K690" s="278"/>
      <c r="L690" s="278"/>
      <c r="M690" s="278"/>
      <c r="N690" s="276"/>
      <c r="O690" s="283"/>
      <c r="P690" s="284"/>
      <c r="Q690" s="285"/>
      <c r="R690" s="286"/>
      <c r="S690" s="287"/>
    </row>
    <row r="691" spans="2:19" x14ac:dyDescent="0.3">
      <c r="B691" s="276"/>
      <c r="C691" s="277"/>
      <c r="D691" s="278"/>
      <c r="F691" s="280"/>
      <c r="G691" s="281"/>
      <c r="H691" s="281"/>
      <c r="I691" s="293"/>
      <c r="J691" s="282"/>
      <c r="K691" s="278"/>
      <c r="L691" s="278"/>
      <c r="M691" s="278"/>
      <c r="N691" s="276"/>
      <c r="O691" s="283"/>
      <c r="P691" s="284"/>
      <c r="Q691" s="285"/>
      <c r="R691" s="286"/>
      <c r="S691" s="287"/>
    </row>
    <row r="692" spans="2:19" x14ac:dyDescent="0.3">
      <c r="B692" s="276"/>
      <c r="C692" s="277"/>
      <c r="D692" s="278"/>
      <c r="F692" s="280"/>
      <c r="G692" s="281"/>
      <c r="H692" s="281"/>
      <c r="I692" s="293"/>
      <c r="J692" s="282"/>
      <c r="K692" s="278"/>
      <c r="L692" s="278"/>
      <c r="M692" s="278"/>
      <c r="N692" s="276"/>
      <c r="O692" s="283"/>
      <c r="P692" s="284"/>
      <c r="Q692" s="285"/>
      <c r="R692" s="286"/>
      <c r="S692" s="287"/>
    </row>
    <row r="693" spans="2:19" x14ac:dyDescent="0.3">
      <c r="B693" s="276"/>
      <c r="C693" s="277"/>
      <c r="D693" s="278"/>
      <c r="F693" s="280"/>
      <c r="G693" s="281"/>
      <c r="H693" s="281"/>
      <c r="I693" s="293"/>
      <c r="J693" s="282"/>
      <c r="K693" s="278"/>
      <c r="L693" s="278"/>
      <c r="M693" s="278"/>
      <c r="N693" s="276"/>
      <c r="O693" s="283"/>
      <c r="P693" s="284"/>
      <c r="Q693" s="285"/>
      <c r="R693" s="286"/>
      <c r="S693" s="287"/>
    </row>
    <row r="694" spans="2:19" x14ac:dyDescent="0.3">
      <c r="B694" s="276"/>
      <c r="C694" s="277"/>
      <c r="D694" s="278"/>
      <c r="F694" s="280"/>
      <c r="G694" s="281"/>
      <c r="H694" s="281"/>
      <c r="I694" s="293"/>
      <c r="J694" s="282"/>
      <c r="K694" s="278"/>
      <c r="L694" s="278"/>
      <c r="M694" s="278"/>
      <c r="N694" s="276"/>
      <c r="O694" s="283"/>
      <c r="P694" s="284"/>
      <c r="Q694" s="285"/>
      <c r="R694" s="286"/>
      <c r="S694" s="287"/>
    </row>
    <row r="695" spans="2:19" x14ac:dyDescent="0.3">
      <c r="B695" s="276"/>
      <c r="C695" s="277"/>
      <c r="D695" s="278"/>
      <c r="F695" s="280"/>
      <c r="G695" s="281"/>
      <c r="H695" s="281"/>
      <c r="I695" s="293"/>
      <c r="J695" s="282"/>
      <c r="K695" s="278"/>
      <c r="L695" s="278"/>
      <c r="M695" s="278"/>
      <c r="N695" s="276"/>
      <c r="O695" s="283"/>
      <c r="P695" s="284"/>
      <c r="Q695" s="285"/>
      <c r="R695" s="286"/>
      <c r="S695" s="287"/>
    </row>
    <row r="696" spans="2:19" x14ac:dyDescent="0.3">
      <c r="B696" s="276"/>
      <c r="C696" s="277"/>
      <c r="D696" s="278"/>
      <c r="F696" s="280"/>
      <c r="G696" s="281"/>
      <c r="H696" s="281"/>
      <c r="I696" s="293"/>
      <c r="J696" s="282"/>
      <c r="K696" s="278"/>
      <c r="L696" s="278"/>
      <c r="M696" s="278"/>
      <c r="N696" s="276"/>
      <c r="O696" s="283"/>
      <c r="P696" s="284"/>
      <c r="Q696" s="285"/>
      <c r="R696" s="286"/>
      <c r="S696" s="287"/>
    </row>
    <row r="697" spans="2:19" x14ac:dyDescent="0.3">
      <c r="B697" s="276"/>
      <c r="C697" s="277"/>
      <c r="D697" s="278"/>
      <c r="F697" s="280"/>
      <c r="G697" s="281"/>
      <c r="H697" s="281"/>
      <c r="I697" s="293"/>
      <c r="J697" s="282"/>
      <c r="K697" s="278"/>
      <c r="L697" s="278"/>
      <c r="M697" s="278"/>
      <c r="N697" s="276"/>
      <c r="O697" s="283"/>
      <c r="P697" s="284"/>
      <c r="Q697" s="285"/>
      <c r="R697" s="286"/>
      <c r="S697" s="287"/>
    </row>
    <row r="698" spans="2:19" x14ac:dyDescent="0.3">
      <c r="B698" s="276"/>
      <c r="C698" s="277"/>
      <c r="D698" s="278"/>
      <c r="F698" s="280"/>
      <c r="G698" s="281"/>
      <c r="H698" s="281"/>
      <c r="I698" s="293"/>
      <c r="J698" s="282"/>
      <c r="K698" s="278"/>
      <c r="L698" s="278"/>
      <c r="M698" s="278"/>
      <c r="N698" s="276"/>
      <c r="O698" s="283"/>
      <c r="P698" s="284"/>
      <c r="Q698" s="285"/>
      <c r="R698" s="286"/>
      <c r="S698" s="287"/>
    </row>
    <row r="699" spans="2:19" x14ac:dyDescent="0.3">
      <c r="B699" s="276"/>
      <c r="C699" s="277"/>
      <c r="D699" s="278"/>
      <c r="F699" s="280"/>
      <c r="G699" s="281"/>
      <c r="H699" s="281"/>
      <c r="I699" s="293"/>
      <c r="J699" s="282"/>
      <c r="K699" s="278"/>
      <c r="L699" s="278"/>
      <c r="M699" s="278"/>
      <c r="N699" s="276"/>
      <c r="O699" s="283"/>
      <c r="P699" s="284"/>
      <c r="Q699" s="285"/>
      <c r="R699" s="286"/>
      <c r="S699" s="287"/>
    </row>
    <row r="700" spans="2:19" x14ac:dyDescent="0.3">
      <c r="B700" s="276"/>
      <c r="C700" s="277"/>
      <c r="D700" s="278"/>
      <c r="F700" s="280"/>
      <c r="G700" s="281"/>
      <c r="H700" s="281"/>
      <c r="I700" s="293"/>
      <c r="J700" s="282"/>
      <c r="K700" s="278"/>
      <c r="L700" s="278"/>
      <c r="M700" s="278"/>
      <c r="N700" s="276"/>
      <c r="O700" s="283"/>
      <c r="P700" s="284"/>
      <c r="Q700" s="285"/>
      <c r="R700" s="286"/>
      <c r="S700" s="287"/>
    </row>
    <row r="701" spans="2:19" x14ac:dyDescent="0.3">
      <c r="B701" s="276"/>
      <c r="C701" s="277"/>
      <c r="D701" s="278"/>
      <c r="F701" s="280"/>
      <c r="G701" s="281"/>
      <c r="H701" s="281"/>
      <c r="I701" s="293"/>
      <c r="J701" s="282"/>
      <c r="K701" s="278"/>
      <c r="L701" s="278"/>
      <c r="M701" s="278"/>
      <c r="N701" s="276"/>
      <c r="O701" s="283"/>
      <c r="P701" s="284"/>
      <c r="Q701" s="285"/>
      <c r="R701" s="286"/>
      <c r="S701" s="287"/>
    </row>
    <row r="702" spans="2:19" x14ac:dyDescent="0.3">
      <c r="B702" s="276"/>
      <c r="C702" s="277"/>
      <c r="D702" s="278"/>
      <c r="F702" s="280"/>
      <c r="G702" s="281"/>
      <c r="H702" s="281"/>
      <c r="I702" s="293"/>
      <c r="J702" s="282"/>
      <c r="K702" s="278"/>
      <c r="L702" s="278"/>
      <c r="M702" s="278"/>
      <c r="N702" s="276"/>
      <c r="O702" s="283"/>
      <c r="P702" s="284"/>
      <c r="Q702" s="285"/>
      <c r="R702" s="286"/>
      <c r="S702" s="287"/>
    </row>
    <row r="703" spans="2:19" x14ac:dyDescent="0.3">
      <c r="B703" s="276"/>
      <c r="C703" s="277"/>
      <c r="D703" s="278"/>
      <c r="F703" s="280"/>
      <c r="G703" s="281"/>
      <c r="H703" s="281"/>
      <c r="I703" s="293"/>
      <c r="J703" s="282"/>
      <c r="K703" s="278"/>
      <c r="L703" s="278"/>
      <c r="M703" s="278"/>
      <c r="N703" s="276"/>
      <c r="O703" s="283"/>
      <c r="P703" s="284"/>
      <c r="Q703" s="285"/>
      <c r="R703" s="286"/>
      <c r="S703" s="287"/>
    </row>
    <row r="704" spans="2:19" x14ac:dyDescent="0.3">
      <c r="B704" s="276"/>
      <c r="C704" s="277"/>
      <c r="D704" s="278"/>
      <c r="F704" s="280"/>
      <c r="G704" s="281"/>
      <c r="H704" s="281"/>
      <c r="I704" s="293"/>
      <c r="J704" s="282"/>
      <c r="K704" s="278"/>
      <c r="L704" s="278"/>
      <c r="M704" s="278"/>
      <c r="N704" s="276"/>
      <c r="O704" s="283"/>
      <c r="P704" s="284"/>
      <c r="Q704" s="285"/>
      <c r="R704" s="286"/>
      <c r="S704" s="287"/>
    </row>
    <row r="705" spans="2:19" x14ac:dyDescent="0.3">
      <c r="B705" s="276"/>
      <c r="C705" s="277"/>
      <c r="D705" s="278"/>
      <c r="F705" s="280"/>
      <c r="G705" s="281"/>
      <c r="H705" s="281"/>
      <c r="I705" s="293"/>
      <c r="J705" s="282"/>
      <c r="K705" s="278"/>
      <c r="L705" s="278"/>
      <c r="M705" s="278"/>
      <c r="N705" s="276"/>
      <c r="O705" s="283"/>
      <c r="P705" s="284"/>
      <c r="Q705" s="285"/>
      <c r="R705" s="286"/>
      <c r="S705" s="287"/>
    </row>
    <row r="706" spans="2:19" x14ac:dyDescent="0.3">
      <c r="B706" s="276"/>
      <c r="C706" s="277"/>
      <c r="D706" s="278"/>
      <c r="F706" s="280"/>
      <c r="G706" s="281"/>
      <c r="H706" s="281"/>
      <c r="I706" s="293"/>
      <c r="J706" s="282"/>
      <c r="K706" s="278"/>
      <c r="L706" s="278"/>
      <c r="M706" s="278"/>
      <c r="N706" s="276"/>
      <c r="O706" s="283"/>
      <c r="P706" s="284"/>
      <c r="Q706" s="285"/>
      <c r="R706" s="286"/>
      <c r="S706" s="287"/>
    </row>
    <row r="707" spans="2:19" x14ac:dyDescent="0.3">
      <c r="B707" s="276"/>
      <c r="C707" s="277"/>
      <c r="D707" s="278"/>
      <c r="F707" s="280"/>
      <c r="G707" s="281"/>
      <c r="H707" s="281"/>
      <c r="I707" s="293"/>
      <c r="J707" s="282"/>
      <c r="K707" s="278"/>
      <c r="L707" s="278"/>
      <c r="M707" s="278"/>
      <c r="N707" s="276"/>
      <c r="O707" s="283"/>
      <c r="P707" s="284"/>
      <c r="Q707" s="285"/>
      <c r="R707" s="286"/>
      <c r="S707" s="287"/>
    </row>
    <row r="708" spans="2:19" x14ac:dyDescent="0.3">
      <c r="B708" s="276"/>
      <c r="C708" s="277"/>
      <c r="D708" s="278"/>
      <c r="F708" s="280"/>
      <c r="G708" s="281"/>
      <c r="H708" s="281"/>
      <c r="I708" s="293"/>
      <c r="J708" s="282"/>
      <c r="K708" s="278"/>
      <c r="L708" s="278"/>
      <c r="M708" s="278"/>
      <c r="N708" s="276"/>
      <c r="O708" s="283"/>
      <c r="P708" s="284"/>
      <c r="Q708" s="285"/>
      <c r="R708" s="286"/>
      <c r="S708" s="287"/>
    </row>
    <row r="709" spans="2:19" x14ac:dyDescent="0.3">
      <c r="B709" s="276"/>
      <c r="C709" s="277"/>
      <c r="D709" s="278"/>
      <c r="F709" s="280"/>
      <c r="G709" s="281"/>
      <c r="H709" s="281"/>
      <c r="I709" s="293"/>
      <c r="J709" s="282"/>
      <c r="K709" s="278"/>
      <c r="L709" s="278"/>
      <c r="M709" s="278"/>
      <c r="N709" s="276"/>
      <c r="O709" s="283"/>
      <c r="P709" s="284"/>
      <c r="Q709" s="285"/>
      <c r="R709" s="286"/>
      <c r="S709" s="287"/>
    </row>
    <row r="710" spans="2:19" x14ac:dyDescent="0.3">
      <c r="B710" s="276"/>
      <c r="C710" s="277"/>
      <c r="D710" s="278"/>
      <c r="F710" s="280"/>
      <c r="G710" s="281"/>
      <c r="H710" s="281"/>
      <c r="I710" s="293"/>
      <c r="J710" s="282"/>
      <c r="K710" s="278"/>
      <c r="L710" s="278"/>
      <c r="M710" s="278"/>
      <c r="N710" s="276"/>
      <c r="O710" s="283"/>
      <c r="P710" s="284"/>
      <c r="Q710" s="285"/>
      <c r="R710" s="286"/>
      <c r="S710" s="287"/>
    </row>
    <row r="711" spans="2:19" x14ac:dyDescent="0.3">
      <c r="B711" s="276"/>
      <c r="C711" s="277"/>
      <c r="D711" s="278"/>
      <c r="F711" s="280"/>
      <c r="G711" s="281"/>
      <c r="H711" s="281"/>
      <c r="I711" s="293"/>
      <c r="J711" s="282"/>
      <c r="K711" s="278"/>
      <c r="L711" s="278"/>
      <c r="M711" s="278"/>
      <c r="N711" s="276"/>
      <c r="O711" s="283"/>
      <c r="P711" s="284"/>
      <c r="Q711" s="285"/>
      <c r="R711" s="286"/>
      <c r="S711" s="287"/>
    </row>
    <row r="712" spans="2:19" x14ac:dyDescent="0.3">
      <c r="B712" s="276"/>
      <c r="C712" s="277"/>
      <c r="D712" s="278"/>
      <c r="F712" s="280"/>
      <c r="G712" s="281"/>
      <c r="H712" s="281"/>
      <c r="I712" s="293"/>
      <c r="J712" s="282"/>
      <c r="K712" s="278"/>
      <c r="L712" s="278"/>
      <c r="M712" s="278"/>
      <c r="N712" s="276"/>
      <c r="O712" s="283"/>
      <c r="P712" s="284"/>
      <c r="Q712" s="285"/>
      <c r="R712" s="286"/>
      <c r="S712" s="287"/>
    </row>
    <row r="713" spans="2:19" x14ac:dyDescent="0.3">
      <c r="B713" s="276"/>
      <c r="C713" s="277"/>
      <c r="D713" s="278"/>
      <c r="F713" s="280"/>
      <c r="G713" s="281"/>
      <c r="H713" s="281"/>
      <c r="I713" s="293"/>
      <c r="J713" s="282"/>
      <c r="K713" s="278"/>
      <c r="L713" s="278"/>
      <c r="M713" s="278"/>
      <c r="N713" s="276"/>
      <c r="O713" s="283"/>
      <c r="P713" s="284"/>
      <c r="Q713" s="285"/>
      <c r="R713" s="286"/>
      <c r="S713" s="287"/>
    </row>
    <row r="714" spans="2:19" x14ac:dyDescent="0.3">
      <c r="B714" s="276"/>
      <c r="C714" s="277"/>
      <c r="D714" s="278"/>
      <c r="F714" s="280"/>
      <c r="G714" s="281"/>
      <c r="H714" s="281"/>
      <c r="I714" s="293"/>
      <c r="J714" s="282"/>
      <c r="K714" s="278"/>
      <c r="L714" s="278"/>
      <c r="M714" s="278"/>
      <c r="N714" s="276"/>
      <c r="O714" s="283"/>
      <c r="P714" s="284"/>
      <c r="Q714" s="285"/>
      <c r="R714" s="286"/>
      <c r="S714" s="287"/>
    </row>
    <row r="715" spans="2:19" x14ac:dyDescent="0.3">
      <c r="B715" s="276"/>
      <c r="C715" s="277"/>
      <c r="D715" s="278"/>
      <c r="F715" s="280"/>
      <c r="G715" s="281"/>
      <c r="H715" s="281"/>
      <c r="I715" s="293"/>
      <c r="J715" s="282"/>
      <c r="K715" s="278"/>
      <c r="L715" s="278"/>
      <c r="M715" s="278"/>
      <c r="N715" s="276"/>
      <c r="O715" s="283"/>
      <c r="P715" s="284"/>
      <c r="Q715" s="285"/>
      <c r="R715" s="286"/>
      <c r="S715" s="287"/>
    </row>
    <row r="716" spans="2:19" x14ac:dyDescent="0.3">
      <c r="B716" s="276"/>
      <c r="C716" s="277"/>
      <c r="D716" s="278"/>
      <c r="F716" s="280"/>
      <c r="G716" s="281"/>
      <c r="H716" s="281"/>
      <c r="I716" s="293"/>
      <c r="J716" s="282"/>
      <c r="K716" s="278"/>
      <c r="L716" s="278"/>
      <c r="M716" s="278"/>
      <c r="N716" s="276"/>
      <c r="O716" s="283"/>
      <c r="P716" s="284"/>
      <c r="Q716" s="285"/>
      <c r="R716" s="286"/>
      <c r="S716" s="287"/>
    </row>
    <row r="717" spans="2:19" x14ac:dyDescent="0.3">
      <c r="B717" s="276"/>
      <c r="C717" s="277"/>
      <c r="D717" s="278"/>
      <c r="F717" s="280"/>
      <c r="G717" s="281"/>
      <c r="H717" s="281"/>
      <c r="I717" s="293"/>
      <c r="J717" s="282"/>
      <c r="K717" s="278"/>
      <c r="L717" s="278"/>
      <c r="M717" s="278"/>
      <c r="N717" s="276"/>
      <c r="O717" s="283"/>
      <c r="P717" s="284"/>
      <c r="Q717" s="285"/>
      <c r="R717" s="286"/>
      <c r="S717" s="287"/>
    </row>
    <row r="718" spans="2:19" x14ac:dyDescent="0.3">
      <c r="B718" s="276"/>
      <c r="C718" s="277"/>
      <c r="D718" s="278"/>
      <c r="F718" s="280"/>
      <c r="G718" s="281"/>
      <c r="H718" s="281"/>
      <c r="I718" s="293"/>
      <c r="J718" s="282"/>
      <c r="K718" s="278"/>
      <c r="L718" s="278"/>
      <c r="M718" s="278"/>
      <c r="N718" s="276"/>
      <c r="O718" s="283"/>
      <c r="P718" s="284"/>
      <c r="Q718" s="285"/>
      <c r="R718" s="286"/>
      <c r="S718" s="287"/>
    </row>
    <row r="719" spans="2:19" x14ac:dyDescent="0.3">
      <c r="B719" s="276"/>
      <c r="C719" s="277"/>
      <c r="D719" s="278"/>
      <c r="F719" s="280"/>
      <c r="G719" s="281"/>
      <c r="H719" s="281"/>
      <c r="I719" s="293"/>
      <c r="J719" s="282"/>
      <c r="K719" s="278"/>
      <c r="L719" s="278"/>
      <c r="M719" s="278"/>
      <c r="N719" s="276"/>
      <c r="O719" s="283"/>
      <c r="P719" s="284"/>
      <c r="Q719" s="285"/>
      <c r="R719" s="286"/>
      <c r="S719" s="287"/>
    </row>
    <row r="720" spans="2:19" x14ac:dyDescent="0.3">
      <c r="B720" s="276"/>
      <c r="C720" s="277"/>
      <c r="D720" s="278"/>
      <c r="F720" s="280"/>
      <c r="G720" s="281"/>
      <c r="H720" s="281"/>
      <c r="I720" s="293"/>
      <c r="J720" s="282"/>
      <c r="K720" s="278"/>
      <c r="L720" s="278"/>
      <c r="M720" s="278"/>
      <c r="N720" s="276"/>
      <c r="O720" s="283"/>
      <c r="P720" s="284"/>
      <c r="Q720" s="285"/>
      <c r="R720" s="286"/>
      <c r="S720" s="287"/>
    </row>
    <row r="721" spans="2:19" x14ac:dyDescent="0.3">
      <c r="B721" s="276"/>
      <c r="C721" s="277"/>
      <c r="D721" s="278"/>
      <c r="F721" s="280"/>
      <c r="G721" s="281"/>
      <c r="H721" s="281"/>
      <c r="I721" s="293"/>
      <c r="J721" s="282"/>
      <c r="K721" s="278"/>
      <c r="L721" s="278"/>
      <c r="M721" s="278"/>
      <c r="N721" s="276"/>
      <c r="O721" s="283"/>
      <c r="P721" s="284"/>
      <c r="Q721" s="285"/>
      <c r="R721" s="286"/>
      <c r="S721" s="287"/>
    </row>
    <row r="722" spans="2:19" x14ac:dyDescent="0.3">
      <c r="B722" s="276"/>
      <c r="C722" s="277"/>
      <c r="D722" s="278"/>
      <c r="F722" s="280"/>
      <c r="G722" s="281"/>
      <c r="H722" s="281"/>
      <c r="I722" s="281"/>
      <c r="J722" s="282"/>
      <c r="K722" s="278"/>
      <c r="L722" s="278"/>
      <c r="M722" s="278"/>
      <c r="N722" s="276"/>
      <c r="O722" s="283"/>
      <c r="P722" s="284"/>
      <c r="Q722" s="285"/>
      <c r="R722" s="286"/>
      <c r="S722" s="287"/>
    </row>
    <row r="723" spans="2:19" x14ac:dyDescent="0.3">
      <c r="B723" s="276"/>
      <c r="C723" s="277"/>
      <c r="D723" s="278"/>
      <c r="F723" s="280"/>
      <c r="G723" s="281"/>
      <c r="H723" s="281"/>
      <c r="I723" s="281"/>
      <c r="J723" s="282"/>
      <c r="K723" s="278"/>
      <c r="L723" s="278"/>
      <c r="M723" s="278"/>
      <c r="N723" s="276"/>
      <c r="O723" s="283"/>
      <c r="P723" s="284"/>
      <c r="Q723" s="285"/>
      <c r="R723" s="286"/>
      <c r="S723" s="287"/>
    </row>
    <row r="724" spans="2:19" x14ac:dyDescent="0.3">
      <c r="B724" s="276"/>
      <c r="C724" s="277"/>
      <c r="D724" s="278"/>
      <c r="F724" s="280"/>
      <c r="G724" s="281"/>
      <c r="H724" s="281"/>
      <c r="I724" s="281"/>
      <c r="J724" s="282"/>
      <c r="K724" s="278"/>
      <c r="L724" s="278"/>
      <c r="M724" s="278"/>
      <c r="N724" s="276"/>
      <c r="O724" s="283"/>
      <c r="P724" s="284"/>
      <c r="Q724" s="285"/>
      <c r="R724" s="286"/>
      <c r="S724" s="287"/>
    </row>
    <row r="725" spans="2:19" x14ac:dyDescent="0.3">
      <c r="B725" s="276"/>
      <c r="C725" s="277"/>
      <c r="D725" s="278"/>
      <c r="F725" s="280"/>
      <c r="G725" s="281"/>
      <c r="H725" s="281"/>
      <c r="I725" s="293"/>
      <c r="J725" s="282"/>
      <c r="K725" s="278"/>
      <c r="L725" s="278"/>
      <c r="M725" s="278"/>
      <c r="N725" s="276"/>
      <c r="O725" s="283"/>
      <c r="P725" s="284"/>
      <c r="Q725" s="285"/>
      <c r="R725" s="286"/>
      <c r="S725" s="287"/>
    </row>
    <row r="726" spans="2:19" x14ac:dyDescent="0.3">
      <c r="B726" s="276"/>
      <c r="C726" s="277"/>
      <c r="D726" s="278"/>
      <c r="F726" s="280"/>
      <c r="G726" s="281"/>
      <c r="H726" s="281"/>
      <c r="I726" s="293"/>
      <c r="J726" s="282"/>
      <c r="K726" s="278"/>
      <c r="L726" s="278"/>
      <c r="M726" s="278"/>
      <c r="N726" s="276"/>
      <c r="O726" s="283"/>
      <c r="P726" s="284"/>
      <c r="Q726" s="285"/>
      <c r="R726" s="286"/>
      <c r="S726" s="287"/>
    </row>
    <row r="727" spans="2:19" x14ac:dyDescent="0.3">
      <c r="B727" s="276"/>
      <c r="C727" s="277"/>
      <c r="D727" s="278"/>
      <c r="F727" s="280"/>
      <c r="G727" s="281"/>
      <c r="H727" s="281"/>
      <c r="I727" s="293"/>
      <c r="J727" s="282"/>
      <c r="K727" s="278"/>
      <c r="L727" s="278"/>
      <c r="M727" s="278"/>
      <c r="N727" s="276"/>
      <c r="O727" s="283"/>
      <c r="P727" s="284"/>
      <c r="Q727" s="285"/>
      <c r="R727" s="286"/>
      <c r="S727" s="287"/>
    </row>
    <row r="728" spans="2:19" x14ac:dyDescent="0.3">
      <c r="B728" s="276"/>
      <c r="C728" s="277"/>
      <c r="D728" s="278"/>
      <c r="F728" s="280"/>
      <c r="G728" s="281"/>
      <c r="H728" s="281"/>
      <c r="I728" s="293"/>
      <c r="J728" s="282"/>
      <c r="K728" s="278"/>
      <c r="L728" s="278"/>
      <c r="M728" s="278"/>
      <c r="N728" s="276"/>
      <c r="O728" s="283"/>
      <c r="P728" s="284"/>
      <c r="Q728" s="285"/>
      <c r="R728" s="286"/>
      <c r="S728" s="287"/>
    </row>
    <row r="729" spans="2:19" x14ac:dyDescent="0.3">
      <c r="B729" s="276"/>
      <c r="C729" s="277"/>
      <c r="D729" s="278"/>
      <c r="F729" s="280"/>
      <c r="G729" s="281"/>
      <c r="H729" s="281"/>
      <c r="I729" s="293"/>
      <c r="J729" s="282"/>
      <c r="K729" s="278"/>
      <c r="L729" s="278"/>
      <c r="M729" s="278"/>
      <c r="N729" s="276"/>
      <c r="O729" s="283"/>
      <c r="P729" s="284"/>
      <c r="Q729" s="285"/>
      <c r="R729" s="286"/>
      <c r="S729" s="287"/>
    </row>
    <row r="730" spans="2:19" x14ac:dyDescent="0.3">
      <c r="B730" s="276"/>
      <c r="C730" s="277"/>
      <c r="D730" s="278"/>
      <c r="F730" s="280"/>
      <c r="G730" s="281"/>
      <c r="H730" s="281"/>
      <c r="I730" s="293"/>
      <c r="J730" s="282"/>
      <c r="K730" s="278"/>
      <c r="L730" s="278"/>
      <c r="M730" s="278"/>
      <c r="N730" s="276"/>
      <c r="O730" s="283"/>
      <c r="P730" s="284"/>
      <c r="Q730" s="285"/>
      <c r="R730" s="286"/>
      <c r="S730" s="287"/>
    </row>
    <row r="731" spans="2:19" x14ac:dyDescent="0.3">
      <c r="B731" s="276"/>
      <c r="C731" s="277"/>
      <c r="D731" s="278"/>
      <c r="F731" s="280"/>
      <c r="G731" s="281"/>
      <c r="H731" s="281"/>
      <c r="I731" s="293"/>
      <c r="J731" s="282"/>
      <c r="K731" s="278"/>
      <c r="L731" s="278"/>
      <c r="M731" s="278"/>
      <c r="N731" s="276"/>
      <c r="O731" s="283"/>
      <c r="P731" s="284"/>
      <c r="Q731" s="285"/>
      <c r="R731" s="286"/>
      <c r="S731" s="287"/>
    </row>
    <row r="732" spans="2:19" x14ac:dyDescent="0.3">
      <c r="B732" s="276"/>
      <c r="C732" s="277"/>
      <c r="D732" s="278"/>
      <c r="F732" s="280"/>
      <c r="G732" s="281"/>
      <c r="H732" s="281"/>
      <c r="I732" s="293"/>
      <c r="J732" s="282"/>
      <c r="K732" s="278"/>
      <c r="L732" s="278"/>
      <c r="M732" s="278"/>
      <c r="N732" s="276"/>
      <c r="O732" s="283"/>
      <c r="P732" s="284"/>
      <c r="Q732" s="285"/>
      <c r="R732" s="286"/>
      <c r="S732" s="287"/>
    </row>
    <row r="733" spans="2:19" x14ac:dyDescent="0.3">
      <c r="B733" s="276"/>
      <c r="C733" s="277"/>
      <c r="D733" s="278"/>
      <c r="F733" s="280"/>
      <c r="G733" s="281"/>
      <c r="H733" s="281"/>
      <c r="I733" s="293"/>
      <c r="J733" s="282"/>
      <c r="K733" s="278"/>
      <c r="L733" s="278"/>
      <c r="M733" s="278"/>
      <c r="N733" s="276"/>
      <c r="O733" s="283"/>
      <c r="P733" s="284"/>
      <c r="Q733" s="285"/>
      <c r="R733" s="286"/>
      <c r="S733" s="287"/>
    </row>
    <row r="734" spans="2:19" x14ac:dyDescent="0.3">
      <c r="B734" s="276"/>
      <c r="C734" s="277"/>
      <c r="D734" s="278"/>
      <c r="F734" s="280"/>
      <c r="G734" s="281"/>
      <c r="H734" s="281"/>
      <c r="I734" s="293"/>
      <c r="J734" s="282"/>
      <c r="K734" s="278"/>
      <c r="L734" s="278"/>
      <c r="M734" s="278"/>
      <c r="N734" s="276"/>
      <c r="O734" s="283"/>
      <c r="P734" s="284"/>
      <c r="Q734" s="285"/>
      <c r="R734" s="286"/>
      <c r="S734" s="287"/>
    </row>
    <row r="735" spans="2:19" x14ac:dyDescent="0.3">
      <c r="B735" s="276"/>
      <c r="C735" s="277"/>
      <c r="D735" s="278"/>
      <c r="F735" s="280"/>
      <c r="G735" s="281"/>
      <c r="H735" s="281"/>
      <c r="I735" s="293"/>
      <c r="J735" s="282"/>
      <c r="K735" s="278"/>
      <c r="L735" s="278"/>
      <c r="M735" s="278"/>
      <c r="N735" s="276"/>
      <c r="O735" s="283"/>
      <c r="P735" s="284"/>
      <c r="Q735" s="285"/>
      <c r="R735" s="286"/>
      <c r="S735" s="287"/>
    </row>
    <row r="736" spans="2:19" x14ac:dyDescent="0.3">
      <c r="B736" s="276"/>
      <c r="C736" s="277"/>
      <c r="D736" s="278"/>
      <c r="F736" s="280"/>
      <c r="G736" s="281"/>
      <c r="H736" s="281"/>
      <c r="I736" s="293"/>
      <c r="J736" s="282"/>
      <c r="K736" s="278"/>
      <c r="L736" s="278"/>
      <c r="M736" s="278"/>
      <c r="N736" s="276"/>
      <c r="O736" s="283"/>
      <c r="P736" s="284"/>
      <c r="Q736" s="285"/>
      <c r="R736" s="286"/>
      <c r="S736" s="287"/>
    </row>
    <row r="737" spans="2:19" x14ac:dyDescent="0.3">
      <c r="B737" s="276"/>
      <c r="C737" s="277"/>
      <c r="D737" s="278"/>
      <c r="F737" s="280"/>
      <c r="G737" s="281"/>
      <c r="H737" s="281"/>
      <c r="I737" s="293"/>
      <c r="J737" s="282"/>
      <c r="K737" s="278"/>
      <c r="L737" s="278"/>
      <c r="M737" s="278"/>
      <c r="N737" s="276"/>
      <c r="O737" s="283"/>
      <c r="P737" s="284"/>
      <c r="Q737" s="285"/>
      <c r="R737" s="286"/>
      <c r="S737" s="287"/>
    </row>
    <row r="738" spans="2:19" x14ac:dyDescent="0.3">
      <c r="B738" s="276"/>
      <c r="C738" s="277"/>
      <c r="D738" s="278"/>
      <c r="F738" s="280"/>
      <c r="G738" s="281"/>
      <c r="H738" s="281"/>
      <c r="I738" s="293"/>
      <c r="J738" s="282"/>
      <c r="K738" s="278"/>
      <c r="L738" s="278"/>
      <c r="M738" s="278"/>
      <c r="N738" s="276"/>
      <c r="O738" s="283"/>
      <c r="P738" s="284"/>
      <c r="Q738" s="285"/>
      <c r="R738" s="286"/>
      <c r="S738" s="287"/>
    </row>
    <row r="739" spans="2:19" x14ac:dyDescent="0.3">
      <c r="B739" s="276"/>
      <c r="C739" s="277"/>
      <c r="D739" s="278"/>
      <c r="F739" s="280"/>
      <c r="G739" s="281"/>
      <c r="H739" s="281"/>
      <c r="I739" s="293"/>
      <c r="J739" s="282"/>
      <c r="K739" s="278"/>
      <c r="L739" s="278"/>
      <c r="M739" s="278"/>
      <c r="N739" s="276"/>
      <c r="O739" s="283"/>
      <c r="P739" s="284"/>
      <c r="Q739" s="285"/>
      <c r="R739" s="286"/>
      <c r="S739" s="287"/>
    </row>
    <row r="740" spans="2:19" x14ac:dyDescent="0.3">
      <c r="B740" s="276"/>
      <c r="C740" s="277"/>
      <c r="D740" s="278"/>
      <c r="F740" s="280"/>
      <c r="G740" s="281"/>
      <c r="H740" s="281"/>
      <c r="I740" s="293"/>
      <c r="J740" s="282"/>
      <c r="K740" s="278"/>
      <c r="L740" s="278"/>
      <c r="M740" s="278"/>
      <c r="N740" s="276"/>
      <c r="O740" s="283"/>
      <c r="P740" s="284"/>
      <c r="Q740" s="285"/>
      <c r="R740" s="286"/>
      <c r="S740" s="287"/>
    </row>
    <row r="741" spans="2:19" x14ac:dyDescent="0.3">
      <c r="B741" s="276"/>
      <c r="C741" s="277"/>
      <c r="D741" s="278"/>
      <c r="F741" s="280"/>
      <c r="G741" s="281"/>
      <c r="H741" s="281"/>
      <c r="I741" s="293"/>
      <c r="J741" s="282"/>
      <c r="K741" s="278"/>
      <c r="L741" s="278"/>
      <c r="M741" s="278"/>
      <c r="N741" s="276"/>
      <c r="O741" s="283"/>
      <c r="P741" s="284"/>
      <c r="Q741" s="285"/>
      <c r="R741" s="286"/>
      <c r="S741" s="287"/>
    </row>
    <row r="742" spans="2:19" x14ac:dyDescent="0.3">
      <c r="B742" s="276"/>
      <c r="C742" s="277"/>
      <c r="D742" s="278"/>
      <c r="F742" s="280"/>
      <c r="G742" s="281"/>
      <c r="H742" s="281"/>
      <c r="I742" s="293"/>
      <c r="J742" s="282"/>
      <c r="K742" s="278"/>
      <c r="L742" s="278"/>
      <c r="M742" s="278"/>
      <c r="N742" s="276"/>
      <c r="O742" s="283"/>
      <c r="P742" s="284"/>
      <c r="Q742" s="285"/>
      <c r="R742" s="286"/>
      <c r="S742" s="287"/>
    </row>
    <row r="743" spans="2:19" x14ac:dyDescent="0.3">
      <c r="B743" s="276"/>
      <c r="C743" s="277"/>
      <c r="D743" s="278"/>
      <c r="F743" s="280"/>
      <c r="G743" s="281"/>
      <c r="H743" s="281"/>
      <c r="I743" s="293"/>
      <c r="J743" s="282"/>
      <c r="K743" s="278"/>
      <c r="L743" s="278"/>
      <c r="M743" s="278"/>
      <c r="N743" s="276"/>
      <c r="O743" s="283"/>
      <c r="P743" s="284"/>
      <c r="Q743" s="285"/>
      <c r="R743" s="286"/>
      <c r="S743" s="287"/>
    </row>
    <row r="744" spans="2:19" x14ac:dyDescent="0.3">
      <c r="B744" s="276"/>
      <c r="C744" s="277"/>
      <c r="D744" s="278"/>
      <c r="F744" s="280"/>
      <c r="G744" s="281"/>
      <c r="H744" s="281"/>
      <c r="I744" s="293"/>
      <c r="J744" s="282"/>
      <c r="K744" s="278"/>
      <c r="L744" s="278"/>
      <c r="M744" s="278"/>
      <c r="N744" s="276"/>
      <c r="O744" s="283"/>
      <c r="P744" s="284"/>
      <c r="Q744" s="285"/>
      <c r="R744" s="286"/>
      <c r="S744" s="287"/>
    </row>
    <row r="745" spans="2:19" x14ac:dyDescent="0.3">
      <c r="B745" s="276"/>
      <c r="C745" s="277"/>
      <c r="D745" s="278"/>
      <c r="F745" s="280"/>
      <c r="G745" s="281"/>
      <c r="H745" s="281"/>
      <c r="I745" s="293"/>
      <c r="J745" s="282"/>
      <c r="K745" s="278"/>
      <c r="L745" s="278"/>
      <c r="M745" s="278"/>
      <c r="N745" s="276"/>
      <c r="O745" s="283"/>
      <c r="P745" s="284"/>
      <c r="Q745" s="285"/>
      <c r="R745" s="286"/>
      <c r="S745" s="287"/>
    </row>
    <row r="746" spans="2:19" x14ac:dyDescent="0.3">
      <c r="B746" s="276"/>
      <c r="C746" s="277"/>
      <c r="D746" s="278"/>
      <c r="F746" s="280"/>
      <c r="G746" s="281"/>
      <c r="H746" s="281"/>
      <c r="I746" s="293"/>
      <c r="J746" s="282"/>
      <c r="K746" s="278"/>
      <c r="L746" s="278"/>
      <c r="M746" s="278"/>
      <c r="N746" s="276"/>
      <c r="O746" s="283"/>
      <c r="P746" s="284"/>
      <c r="Q746" s="285"/>
      <c r="R746" s="286"/>
      <c r="S746" s="287"/>
    </row>
    <row r="747" spans="2:19" x14ac:dyDescent="0.3">
      <c r="B747" s="276"/>
      <c r="C747" s="277"/>
      <c r="D747" s="278"/>
      <c r="F747" s="280"/>
      <c r="G747" s="281"/>
      <c r="H747" s="281"/>
      <c r="I747" s="293"/>
      <c r="J747" s="282"/>
      <c r="K747" s="278"/>
      <c r="L747" s="278"/>
      <c r="M747" s="278"/>
      <c r="N747" s="276"/>
      <c r="O747" s="283"/>
      <c r="P747" s="284"/>
      <c r="Q747" s="285"/>
      <c r="R747" s="286"/>
      <c r="S747" s="287"/>
    </row>
    <row r="748" spans="2:19" x14ac:dyDescent="0.3">
      <c r="B748" s="276"/>
      <c r="C748" s="277"/>
      <c r="D748" s="278"/>
      <c r="F748" s="280"/>
      <c r="G748" s="281"/>
      <c r="H748" s="281"/>
      <c r="I748" s="293"/>
      <c r="J748" s="282"/>
      <c r="K748" s="278"/>
      <c r="L748" s="278"/>
      <c r="M748" s="278"/>
      <c r="N748" s="276"/>
      <c r="O748" s="283"/>
      <c r="P748" s="284"/>
      <c r="Q748" s="285"/>
      <c r="R748" s="286"/>
      <c r="S748" s="287"/>
    </row>
    <row r="749" spans="2:19" x14ac:dyDescent="0.3">
      <c r="B749" s="276"/>
      <c r="C749" s="277"/>
      <c r="D749" s="278"/>
      <c r="F749" s="280"/>
      <c r="G749" s="281"/>
      <c r="H749" s="281"/>
      <c r="I749" s="293"/>
      <c r="J749" s="282"/>
      <c r="K749" s="278"/>
      <c r="L749" s="278"/>
      <c r="M749" s="278"/>
      <c r="N749" s="276"/>
      <c r="O749" s="283"/>
      <c r="P749" s="284"/>
      <c r="Q749" s="285"/>
      <c r="R749" s="286"/>
      <c r="S749" s="287"/>
    </row>
    <row r="750" spans="2:19" x14ac:dyDescent="0.3">
      <c r="B750" s="276"/>
      <c r="C750" s="277"/>
      <c r="D750" s="278"/>
      <c r="F750" s="280"/>
      <c r="G750" s="281"/>
      <c r="H750" s="281"/>
      <c r="I750" s="293"/>
      <c r="J750" s="282"/>
      <c r="K750" s="278"/>
      <c r="L750" s="278"/>
      <c r="M750" s="278"/>
      <c r="N750" s="276"/>
      <c r="O750" s="283"/>
      <c r="P750" s="284"/>
      <c r="Q750" s="285"/>
      <c r="R750" s="286"/>
      <c r="S750" s="287"/>
    </row>
    <row r="751" spans="2:19" x14ac:dyDescent="0.3">
      <c r="B751" s="276"/>
      <c r="C751" s="277"/>
      <c r="D751" s="278"/>
      <c r="F751" s="280"/>
      <c r="G751" s="281"/>
      <c r="H751" s="281"/>
      <c r="I751" s="293"/>
      <c r="J751" s="282"/>
      <c r="K751" s="278"/>
      <c r="L751" s="278"/>
      <c r="M751" s="278"/>
      <c r="N751" s="276"/>
      <c r="O751" s="283"/>
      <c r="P751" s="284"/>
      <c r="Q751" s="285"/>
      <c r="R751" s="286"/>
      <c r="S751" s="287"/>
    </row>
    <row r="752" spans="2:19" x14ac:dyDescent="0.3">
      <c r="B752" s="276"/>
      <c r="C752" s="277"/>
      <c r="D752" s="278"/>
      <c r="F752" s="280"/>
      <c r="G752" s="281"/>
      <c r="H752" s="281"/>
      <c r="I752" s="293"/>
      <c r="J752" s="282"/>
      <c r="K752" s="278"/>
      <c r="L752" s="278"/>
      <c r="M752" s="278"/>
      <c r="N752" s="276"/>
      <c r="O752" s="283"/>
      <c r="P752" s="284"/>
      <c r="Q752" s="285"/>
      <c r="R752" s="286"/>
      <c r="S752" s="287"/>
    </row>
    <row r="753" spans="1:19" x14ac:dyDescent="0.3">
      <c r="B753" s="276"/>
      <c r="C753" s="277"/>
      <c r="D753" s="278"/>
      <c r="F753" s="280"/>
      <c r="G753" s="281"/>
      <c r="H753" s="281"/>
      <c r="I753" s="293"/>
      <c r="J753" s="282"/>
      <c r="K753" s="278"/>
      <c r="L753" s="278"/>
      <c r="M753" s="278"/>
      <c r="N753" s="276"/>
      <c r="O753" s="283"/>
      <c r="P753" s="284"/>
      <c r="Q753" s="285"/>
      <c r="R753" s="286"/>
      <c r="S753" s="287"/>
    </row>
    <row r="754" spans="1:19" x14ac:dyDescent="0.3">
      <c r="B754" s="276"/>
      <c r="C754" s="277"/>
      <c r="D754" s="278"/>
      <c r="F754" s="280"/>
      <c r="G754" s="281"/>
      <c r="H754" s="281"/>
      <c r="I754" s="293"/>
      <c r="J754" s="282"/>
      <c r="K754" s="278"/>
      <c r="L754" s="278"/>
      <c r="M754" s="278"/>
      <c r="N754" s="276"/>
      <c r="O754" s="283"/>
      <c r="P754" s="284"/>
      <c r="Q754" s="285"/>
      <c r="R754" s="286"/>
      <c r="S754" s="287"/>
    </row>
    <row r="755" spans="1:19" x14ac:dyDescent="0.3">
      <c r="B755" s="276"/>
      <c r="C755" s="277"/>
      <c r="D755" s="278"/>
      <c r="F755" s="280"/>
      <c r="G755" s="281"/>
      <c r="H755" s="281"/>
      <c r="I755" s="293"/>
      <c r="J755" s="282"/>
      <c r="K755" s="278"/>
      <c r="L755" s="278"/>
      <c r="M755" s="278"/>
      <c r="N755" s="276"/>
      <c r="O755" s="283"/>
      <c r="P755" s="284"/>
      <c r="Q755" s="285"/>
      <c r="R755" s="286"/>
      <c r="S755" s="287"/>
    </row>
    <row r="756" spans="1:19" x14ac:dyDescent="0.3">
      <c r="B756" s="276"/>
      <c r="C756" s="277"/>
      <c r="D756" s="278"/>
      <c r="F756" s="280"/>
      <c r="G756" s="281"/>
      <c r="H756" s="281"/>
      <c r="I756" s="293"/>
      <c r="J756" s="282"/>
      <c r="K756" s="278"/>
      <c r="L756" s="278"/>
      <c r="M756" s="278"/>
      <c r="N756" s="276"/>
      <c r="O756" s="283"/>
      <c r="P756" s="284"/>
      <c r="Q756" s="285"/>
      <c r="R756" s="286"/>
      <c r="S756" s="287"/>
    </row>
    <row r="757" spans="1:19" x14ac:dyDescent="0.3">
      <c r="B757" s="276"/>
      <c r="C757" s="277"/>
      <c r="D757" s="278"/>
      <c r="F757" s="280"/>
      <c r="G757" s="281"/>
      <c r="H757" s="281"/>
      <c r="I757" s="293"/>
      <c r="J757" s="282"/>
      <c r="K757" s="278"/>
      <c r="L757" s="278"/>
      <c r="M757" s="278"/>
      <c r="N757" s="276"/>
      <c r="O757" s="283"/>
      <c r="P757" s="284"/>
      <c r="Q757" s="285"/>
      <c r="R757" s="286"/>
      <c r="S757" s="287"/>
    </row>
    <row r="758" spans="1:19" x14ac:dyDescent="0.3">
      <c r="B758" s="276"/>
      <c r="C758" s="277"/>
      <c r="D758" s="278"/>
      <c r="F758" s="280"/>
      <c r="G758" s="281"/>
      <c r="H758" s="281"/>
      <c r="I758" s="293"/>
      <c r="J758" s="282"/>
      <c r="K758" s="278"/>
      <c r="L758" s="278"/>
      <c r="M758" s="278"/>
      <c r="N758" s="276"/>
      <c r="O758" s="283"/>
      <c r="P758" s="284"/>
      <c r="Q758" s="285"/>
      <c r="R758" s="286"/>
      <c r="S758" s="287"/>
    </row>
    <row r="759" spans="1:19" x14ac:dyDescent="0.3">
      <c r="B759" s="276"/>
      <c r="C759" s="277"/>
      <c r="D759" s="278"/>
      <c r="F759" s="280"/>
      <c r="G759" s="281"/>
      <c r="H759" s="281"/>
      <c r="I759" s="293"/>
      <c r="J759" s="282"/>
      <c r="K759" s="278"/>
      <c r="L759" s="278"/>
      <c r="M759" s="278"/>
      <c r="N759" s="276"/>
      <c r="O759" s="283"/>
      <c r="P759" s="284"/>
      <c r="Q759" s="285"/>
      <c r="R759" s="286"/>
      <c r="S759" s="287"/>
    </row>
    <row r="760" spans="1:19" x14ac:dyDescent="0.3">
      <c r="B760" s="276"/>
      <c r="C760" s="277"/>
      <c r="D760" s="278"/>
      <c r="F760" s="280"/>
      <c r="G760" s="281"/>
      <c r="H760" s="281"/>
      <c r="I760" s="293"/>
      <c r="J760" s="282"/>
      <c r="K760" s="278"/>
      <c r="L760" s="278"/>
      <c r="M760" s="278"/>
      <c r="N760" s="276"/>
      <c r="O760" s="283"/>
      <c r="P760" s="284"/>
      <c r="Q760" s="285"/>
      <c r="R760" s="286"/>
      <c r="S760" s="287"/>
    </row>
    <row r="761" spans="1:19" x14ac:dyDescent="0.3">
      <c r="B761" s="276"/>
      <c r="C761" s="277"/>
      <c r="D761" s="278"/>
      <c r="F761" s="280"/>
      <c r="G761" s="281"/>
      <c r="H761" s="281"/>
      <c r="I761" s="293"/>
      <c r="J761" s="282"/>
      <c r="K761" s="278"/>
      <c r="L761" s="278"/>
      <c r="M761" s="278"/>
      <c r="N761" s="276"/>
      <c r="O761" s="283"/>
      <c r="P761" s="284"/>
      <c r="Q761" s="285"/>
      <c r="R761" s="286"/>
      <c r="S761" s="287"/>
    </row>
    <row r="762" spans="1:19" x14ac:dyDescent="0.3">
      <c r="B762" s="276"/>
      <c r="C762" s="277"/>
      <c r="D762" s="278"/>
      <c r="F762" s="280"/>
      <c r="G762" s="281"/>
      <c r="H762" s="281"/>
      <c r="I762" s="293"/>
      <c r="J762" s="282"/>
      <c r="K762" s="278"/>
      <c r="L762" s="278"/>
      <c r="M762" s="278"/>
      <c r="N762" s="276"/>
      <c r="O762" s="283"/>
      <c r="P762" s="284"/>
      <c r="Q762" s="285"/>
      <c r="R762" s="286"/>
      <c r="S762" s="287"/>
    </row>
    <row r="763" spans="1:19" x14ac:dyDescent="0.3">
      <c r="B763" s="276"/>
      <c r="C763" s="277"/>
      <c r="D763" s="278"/>
      <c r="F763" s="280"/>
      <c r="G763" s="281"/>
      <c r="H763" s="281"/>
      <c r="I763" s="293"/>
      <c r="J763" s="282"/>
      <c r="K763" s="278"/>
      <c r="L763" s="278"/>
      <c r="M763" s="278"/>
      <c r="N763" s="276"/>
      <c r="O763" s="283"/>
      <c r="P763" s="284"/>
      <c r="Q763" s="285"/>
      <c r="R763" s="286"/>
      <c r="S763" s="287"/>
    </row>
    <row r="764" spans="1:19" x14ac:dyDescent="0.3">
      <c r="B764" s="276"/>
      <c r="C764" s="277"/>
      <c r="D764" s="278"/>
      <c r="F764" s="280"/>
      <c r="G764" s="281"/>
      <c r="H764" s="281"/>
      <c r="I764" s="293"/>
      <c r="J764" s="282"/>
      <c r="K764" s="278"/>
      <c r="L764" s="278"/>
      <c r="M764" s="278"/>
      <c r="N764" s="276"/>
      <c r="O764" s="283"/>
      <c r="P764" s="284"/>
      <c r="Q764" s="285"/>
      <c r="R764" s="286"/>
      <c r="S764" s="287"/>
    </row>
    <row r="765" spans="1:19" x14ac:dyDescent="0.3">
      <c r="B765" s="276"/>
      <c r="C765" s="277"/>
      <c r="D765" s="278"/>
      <c r="F765" s="280"/>
      <c r="G765" s="281"/>
      <c r="H765" s="281"/>
      <c r="I765" s="293"/>
      <c r="J765" s="282"/>
      <c r="K765" s="278"/>
      <c r="L765" s="278"/>
      <c r="M765" s="278"/>
      <c r="N765" s="276"/>
      <c r="O765" s="283"/>
      <c r="P765" s="284"/>
      <c r="Q765" s="285"/>
      <c r="R765" s="286"/>
      <c r="S765" s="287"/>
    </row>
    <row r="766" spans="1:19" s="294" customFormat="1" x14ac:dyDescent="0.3">
      <c r="A766" s="275"/>
      <c r="B766" s="276"/>
      <c r="C766" s="277"/>
      <c r="D766" s="278"/>
      <c r="E766" s="260"/>
      <c r="F766" s="280"/>
      <c r="G766" s="281"/>
      <c r="H766" s="281"/>
      <c r="I766" s="293"/>
      <c r="J766" s="282"/>
      <c r="K766" s="278"/>
      <c r="L766" s="278"/>
      <c r="M766" s="278"/>
      <c r="N766" s="276"/>
      <c r="O766" s="283"/>
      <c r="P766" s="284"/>
      <c r="Q766" s="285"/>
      <c r="R766" s="286"/>
      <c r="S766" s="287"/>
    </row>
    <row r="767" spans="1:19" x14ac:dyDescent="0.3">
      <c r="B767" s="276"/>
      <c r="C767" s="277"/>
      <c r="D767" s="278"/>
      <c r="F767" s="280"/>
      <c r="G767" s="281"/>
      <c r="H767" s="281"/>
      <c r="I767" s="293"/>
      <c r="J767" s="282"/>
      <c r="K767" s="278"/>
      <c r="L767" s="278"/>
      <c r="M767" s="278"/>
      <c r="N767" s="276"/>
      <c r="O767" s="283"/>
      <c r="P767" s="284"/>
      <c r="Q767" s="285"/>
      <c r="R767" s="286"/>
      <c r="S767" s="287"/>
    </row>
    <row r="768" spans="1:19" x14ac:dyDescent="0.3">
      <c r="B768" s="276"/>
      <c r="C768" s="277"/>
      <c r="D768" s="278"/>
      <c r="F768" s="280"/>
      <c r="G768" s="281"/>
      <c r="H768" s="281"/>
      <c r="I768" s="293"/>
      <c r="J768" s="282"/>
      <c r="K768" s="278"/>
      <c r="L768" s="278"/>
      <c r="M768" s="278"/>
      <c r="N768" s="276"/>
      <c r="O768" s="283"/>
      <c r="P768" s="284"/>
      <c r="Q768" s="285"/>
      <c r="R768" s="286"/>
      <c r="S768" s="287"/>
    </row>
    <row r="769" spans="2:19" x14ac:dyDescent="0.3">
      <c r="B769" s="276"/>
      <c r="C769" s="277"/>
      <c r="D769" s="278"/>
      <c r="F769" s="280"/>
      <c r="G769" s="281"/>
      <c r="H769" s="281"/>
      <c r="I769" s="293"/>
      <c r="J769" s="282"/>
      <c r="K769" s="278"/>
      <c r="L769" s="278"/>
      <c r="M769" s="278"/>
      <c r="N769" s="276"/>
      <c r="O769" s="283"/>
      <c r="P769" s="284"/>
      <c r="Q769" s="285"/>
      <c r="R769" s="286"/>
      <c r="S769" s="287"/>
    </row>
    <row r="770" spans="2:19" x14ac:dyDescent="0.3">
      <c r="B770" s="276"/>
      <c r="C770" s="277"/>
      <c r="D770" s="278"/>
      <c r="F770" s="280"/>
      <c r="G770" s="281"/>
      <c r="H770" s="281"/>
      <c r="I770" s="293"/>
      <c r="J770" s="282"/>
      <c r="K770" s="278"/>
      <c r="L770" s="278"/>
      <c r="M770" s="278"/>
      <c r="N770" s="276"/>
      <c r="O770" s="283"/>
      <c r="P770" s="284"/>
      <c r="Q770" s="285"/>
      <c r="R770" s="286"/>
      <c r="S770" s="287"/>
    </row>
    <row r="771" spans="2:19" x14ac:dyDescent="0.3">
      <c r="B771" s="276"/>
      <c r="C771" s="277"/>
      <c r="D771" s="278"/>
      <c r="F771" s="280"/>
      <c r="G771" s="281"/>
      <c r="H771" s="281"/>
      <c r="I771" s="293"/>
      <c r="J771" s="282"/>
      <c r="K771" s="278"/>
      <c r="L771" s="278"/>
      <c r="M771" s="278"/>
      <c r="N771" s="276"/>
      <c r="O771" s="283"/>
      <c r="P771" s="284"/>
      <c r="Q771" s="285"/>
      <c r="R771" s="286"/>
      <c r="S771" s="287"/>
    </row>
    <row r="772" spans="2:19" x14ac:dyDescent="0.3">
      <c r="B772" s="276"/>
      <c r="C772" s="277"/>
      <c r="D772" s="278"/>
      <c r="F772" s="280"/>
      <c r="G772" s="281"/>
      <c r="H772" s="281"/>
      <c r="I772" s="293"/>
      <c r="J772" s="282"/>
      <c r="K772" s="278"/>
      <c r="L772" s="278"/>
      <c r="M772" s="278"/>
      <c r="N772" s="276"/>
      <c r="O772" s="283"/>
      <c r="P772" s="284"/>
      <c r="Q772" s="285"/>
      <c r="R772" s="286"/>
      <c r="S772" s="287"/>
    </row>
    <row r="773" spans="2:19" x14ac:dyDescent="0.3">
      <c r="B773" s="276"/>
      <c r="C773" s="277"/>
      <c r="D773" s="278"/>
      <c r="F773" s="280"/>
      <c r="G773" s="281"/>
      <c r="H773" s="281"/>
      <c r="I773" s="293"/>
      <c r="J773" s="282"/>
      <c r="K773" s="278"/>
      <c r="L773" s="278"/>
      <c r="M773" s="278"/>
      <c r="N773" s="276"/>
      <c r="O773" s="283"/>
      <c r="P773" s="284"/>
      <c r="Q773" s="285"/>
      <c r="R773" s="286"/>
      <c r="S773" s="287"/>
    </row>
    <row r="774" spans="2:19" x14ac:dyDescent="0.3">
      <c r="B774" s="276"/>
      <c r="C774" s="277"/>
      <c r="D774" s="278"/>
      <c r="F774" s="280"/>
      <c r="G774" s="281"/>
      <c r="H774" s="281"/>
      <c r="I774" s="293"/>
      <c r="J774" s="282"/>
      <c r="K774" s="278"/>
      <c r="L774" s="278"/>
      <c r="M774" s="278"/>
      <c r="N774" s="276"/>
      <c r="O774" s="283"/>
      <c r="P774" s="284"/>
      <c r="Q774" s="285"/>
      <c r="R774" s="286"/>
      <c r="S774" s="287"/>
    </row>
    <row r="775" spans="2:19" x14ac:dyDescent="0.3">
      <c r="B775" s="276"/>
      <c r="C775" s="277"/>
      <c r="D775" s="278"/>
      <c r="F775" s="280"/>
      <c r="G775" s="281"/>
      <c r="H775" s="281"/>
      <c r="I775" s="293"/>
      <c r="J775" s="282"/>
      <c r="K775" s="278"/>
      <c r="L775" s="278"/>
      <c r="M775" s="278"/>
      <c r="N775" s="276"/>
      <c r="O775" s="283"/>
      <c r="P775" s="284"/>
      <c r="Q775" s="285"/>
      <c r="R775" s="286"/>
      <c r="S775" s="287"/>
    </row>
    <row r="776" spans="2:19" x14ac:dyDescent="0.3">
      <c r="B776" s="276"/>
      <c r="C776" s="277"/>
      <c r="D776" s="278"/>
      <c r="F776" s="280"/>
      <c r="G776" s="281"/>
      <c r="H776" s="281"/>
      <c r="I776" s="293"/>
      <c r="J776" s="282"/>
      <c r="K776" s="278"/>
      <c r="L776" s="278"/>
      <c r="M776" s="278"/>
      <c r="N776" s="276"/>
      <c r="O776" s="283"/>
      <c r="P776" s="284"/>
      <c r="Q776" s="285"/>
      <c r="R776" s="286"/>
      <c r="S776" s="287"/>
    </row>
    <row r="777" spans="2:19" x14ac:dyDescent="0.3">
      <c r="B777" s="276"/>
      <c r="C777" s="277"/>
      <c r="D777" s="278"/>
      <c r="F777" s="280"/>
      <c r="G777" s="281"/>
      <c r="H777" s="281"/>
      <c r="I777" s="293"/>
      <c r="J777" s="282"/>
      <c r="K777" s="278"/>
      <c r="L777" s="278"/>
      <c r="M777" s="278"/>
      <c r="N777" s="276"/>
      <c r="O777" s="283"/>
      <c r="P777" s="284"/>
      <c r="Q777" s="285"/>
      <c r="R777" s="286"/>
      <c r="S777" s="287"/>
    </row>
    <row r="778" spans="2:19" x14ac:dyDescent="0.3">
      <c r="B778" s="276"/>
      <c r="C778" s="277"/>
      <c r="D778" s="278"/>
      <c r="F778" s="280"/>
      <c r="G778" s="281"/>
      <c r="H778" s="281"/>
      <c r="I778" s="293"/>
      <c r="J778" s="282"/>
      <c r="K778" s="278"/>
      <c r="L778" s="278"/>
      <c r="M778" s="278"/>
      <c r="N778" s="276"/>
      <c r="O778" s="283"/>
      <c r="P778" s="284"/>
      <c r="Q778" s="285"/>
      <c r="R778" s="286"/>
      <c r="S778" s="287"/>
    </row>
    <row r="779" spans="2:19" x14ac:dyDescent="0.3">
      <c r="B779" s="276"/>
      <c r="C779" s="277"/>
      <c r="D779" s="278"/>
      <c r="F779" s="280"/>
      <c r="G779" s="281"/>
      <c r="H779" s="281"/>
      <c r="I779" s="293"/>
      <c r="J779" s="282"/>
      <c r="K779" s="278"/>
      <c r="L779" s="278"/>
      <c r="M779" s="278"/>
      <c r="N779" s="276"/>
      <c r="O779" s="283"/>
      <c r="P779" s="284"/>
      <c r="Q779" s="285"/>
      <c r="R779" s="286"/>
      <c r="S779" s="287"/>
    </row>
    <row r="780" spans="2:19" x14ac:dyDescent="0.3">
      <c r="B780" s="276"/>
      <c r="C780" s="277"/>
      <c r="D780" s="278"/>
      <c r="F780" s="280"/>
      <c r="G780" s="281"/>
      <c r="H780" s="281"/>
      <c r="I780" s="293"/>
      <c r="J780" s="282"/>
      <c r="K780" s="278"/>
      <c r="L780" s="278"/>
      <c r="M780" s="278"/>
      <c r="N780" s="276"/>
      <c r="O780" s="283"/>
      <c r="P780" s="284"/>
      <c r="Q780" s="285"/>
      <c r="R780" s="286"/>
      <c r="S780" s="287"/>
    </row>
    <row r="781" spans="2:19" x14ac:dyDescent="0.3">
      <c r="B781" s="276"/>
      <c r="C781" s="277"/>
      <c r="D781" s="278"/>
      <c r="F781" s="280"/>
      <c r="G781" s="281"/>
      <c r="H781" s="281"/>
      <c r="I781" s="293"/>
      <c r="J781" s="282"/>
      <c r="K781" s="278"/>
      <c r="L781" s="278"/>
      <c r="M781" s="278"/>
      <c r="N781" s="276"/>
      <c r="O781" s="283"/>
      <c r="P781" s="284"/>
      <c r="Q781" s="285"/>
      <c r="R781" s="286"/>
      <c r="S781" s="287"/>
    </row>
    <row r="782" spans="2:19" x14ac:dyDescent="0.3">
      <c r="B782" s="276"/>
      <c r="C782" s="277"/>
      <c r="D782" s="278"/>
      <c r="F782" s="280"/>
      <c r="G782" s="281"/>
      <c r="H782" s="281"/>
      <c r="I782" s="293"/>
      <c r="J782" s="282"/>
      <c r="K782" s="278"/>
      <c r="L782" s="278"/>
      <c r="M782" s="278"/>
      <c r="N782" s="276"/>
      <c r="O782" s="283"/>
      <c r="P782" s="284"/>
      <c r="Q782" s="285"/>
      <c r="R782" s="286"/>
      <c r="S782" s="287"/>
    </row>
    <row r="783" spans="2:19" x14ac:dyDescent="0.3">
      <c r="B783" s="276"/>
      <c r="C783" s="277"/>
      <c r="D783" s="278"/>
      <c r="F783" s="280"/>
      <c r="G783" s="281"/>
      <c r="H783" s="281"/>
      <c r="I783" s="293"/>
      <c r="J783" s="282"/>
      <c r="K783" s="278"/>
      <c r="L783" s="278"/>
      <c r="M783" s="278"/>
      <c r="N783" s="276"/>
      <c r="O783" s="283"/>
      <c r="P783" s="284"/>
      <c r="Q783" s="285"/>
      <c r="R783" s="286"/>
      <c r="S783" s="287"/>
    </row>
    <row r="784" spans="2:19" x14ac:dyDescent="0.3">
      <c r="B784" s="276"/>
      <c r="C784" s="277"/>
      <c r="D784" s="278"/>
      <c r="F784" s="280"/>
      <c r="G784" s="281"/>
      <c r="H784" s="281"/>
      <c r="I784" s="293"/>
      <c r="J784" s="282"/>
      <c r="K784" s="278"/>
      <c r="L784" s="278"/>
      <c r="M784" s="278"/>
      <c r="N784" s="276"/>
      <c r="O784" s="283"/>
      <c r="P784" s="284"/>
      <c r="Q784" s="285"/>
      <c r="R784" s="286"/>
      <c r="S784" s="287"/>
    </row>
    <row r="785" spans="2:19" x14ac:dyDescent="0.3">
      <c r="B785" s="276"/>
      <c r="C785" s="277"/>
      <c r="D785" s="278"/>
      <c r="F785" s="280"/>
      <c r="G785" s="281"/>
      <c r="H785" s="281"/>
      <c r="I785" s="293"/>
      <c r="J785" s="282"/>
      <c r="K785" s="278"/>
      <c r="L785" s="278"/>
      <c r="M785" s="278"/>
      <c r="N785" s="276"/>
      <c r="O785" s="283"/>
      <c r="P785" s="284"/>
      <c r="Q785" s="285"/>
      <c r="R785" s="286"/>
      <c r="S785" s="287"/>
    </row>
    <row r="786" spans="2:19" x14ac:dyDescent="0.3">
      <c r="B786" s="276"/>
      <c r="C786" s="277"/>
      <c r="D786" s="278"/>
      <c r="F786" s="280"/>
      <c r="G786" s="281"/>
      <c r="H786" s="281"/>
      <c r="I786" s="293"/>
      <c r="J786" s="282"/>
      <c r="K786" s="278"/>
      <c r="L786" s="278"/>
      <c r="M786" s="278"/>
      <c r="N786" s="276"/>
      <c r="O786" s="283"/>
      <c r="P786" s="284"/>
      <c r="Q786" s="285"/>
      <c r="R786" s="286"/>
      <c r="S786" s="287"/>
    </row>
    <row r="787" spans="2:19" x14ac:dyDescent="0.3">
      <c r="B787" s="276"/>
      <c r="C787" s="277"/>
      <c r="D787" s="278"/>
      <c r="F787" s="280"/>
      <c r="G787" s="281"/>
      <c r="H787" s="281"/>
      <c r="I787" s="293"/>
      <c r="J787" s="282"/>
      <c r="K787" s="278"/>
      <c r="L787" s="278"/>
      <c r="M787" s="278"/>
      <c r="N787" s="276"/>
      <c r="O787" s="283"/>
      <c r="P787" s="284"/>
      <c r="Q787" s="285"/>
      <c r="R787" s="286"/>
      <c r="S787" s="287"/>
    </row>
    <row r="788" spans="2:19" x14ac:dyDescent="0.3">
      <c r="B788" s="276"/>
      <c r="C788" s="277"/>
      <c r="D788" s="278"/>
      <c r="F788" s="280"/>
      <c r="G788" s="281"/>
      <c r="H788" s="281"/>
      <c r="I788" s="293"/>
      <c r="J788" s="282"/>
      <c r="K788" s="278"/>
      <c r="L788" s="278"/>
      <c r="M788" s="278"/>
      <c r="N788" s="276"/>
      <c r="O788" s="283"/>
      <c r="P788" s="284"/>
      <c r="Q788" s="285"/>
      <c r="R788" s="286"/>
      <c r="S788" s="287"/>
    </row>
    <row r="789" spans="2:19" x14ac:dyDescent="0.3">
      <c r="B789" s="276"/>
      <c r="C789" s="277"/>
      <c r="D789" s="278"/>
      <c r="F789" s="280"/>
      <c r="G789" s="281"/>
      <c r="H789" s="281"/>
      <c r="I789" s="293"/>
      <c r="J789" s="282"/>
      <c r="K789" s="278"/>
      <c r="L789" s="278"/>
      <c r="M789" s="278"/>
      <c r="N789" s="276"/>
      <c r="O789" s="283"/>
      <c r="P789" s="284"/>
      <c r="Q789" s="285"/>
      <c r="R789" s="286"/>
      <c r="S789" s="287"/>
    </row>
    <row r="790" spans="2:19" x14ac:dyDescent="0.3">
      <c r="B790" s="276"/>
      <c r="C790" s="277"/>
      <c r="D790" s="278"/>
      <c r="F790" s="280"/>
      <c r="G790" s="281"/>
      <c r="H790" s="281"/>
      <c r="I790" s="293"/>
      <c r="J790" s="282"/>
      <c r="K790" s="278"/>
      <c r="L790" s="278"/>
      <c r="M790" s="278"/>
      <c r="N790" s="276"/>
      <c r="O790" s="283"/>
      <c r="P790" s="284"/>
      <c r="Q790" s="285"/>
      <c r="R790" s="286"/>
      <c r="S790" s="287"/>
    </row>
    <row r="791" spans="2:19" x14ac:dyDescent="0.3">
      <c r="B791" s="276"/>
      <c r="C791" s="277"/>
      <c r="D791" s="278"/>
      <c r="F791" s="280"/>
      <c r="G791" s="281"/>
      <c r="H791" s="281"/>
      <c r="I791" s="293"/>
      <c r="J791" s="282"/>
      <c r="K791" s="278"/>
      <c r="L791" s="278"/>
      <c r="M791" s="278"/>
      <c r="N791" s="276"/>
      <c r="O791" s="283"/>
      <c r="P791" s="284"/>
      <c r="Q791" s="285"/>
      <c r="R791" s="286"/>
      <c r="S791" s="287"/>
    </row>
    <row r="792" spans="2:19" x14ac:dyDescent="0.3">
      <c r="B792" s="276"/>
      <c r="C792" s="277"/>
      <c r="D792" s="278"/>
      <c r="F792" s="280"/>
      <c r="G792" s="281"/>
      <c r="H792" s="281"/>
      <c r="I792" s="293"/>
      <c r="J792" s="282"/>
      <c r="K792" s="278"/>
      <c r="L792" s="278"/>
      <c r="M792" s="278"/>
      <c r="N792" s="276"/>
      <c r="O792" s="283"/>
      <c r="P792" s="284"/>
      <c r="Q792" s="285"/>
      <c r="R792" s="286"/>
      <c r="S792" s="287"/>
    </row>
    <row r="793" spans="2:19" x14ac:dyDescent="0.3">
      <c r="B793" s="276"/>
      <c r="C793" s="277"/>
      <c r="D793" s="278"/>
      <c r="F793" s="280"/>
      <c r="G793" s="281"/>
      <c r="H793" s="281"/>
      <c r="I793" s="293"/>
      <c r="J793" s="282"/>
      <c r="K793" s="278"/>
      <c r="L793" s="278"/>
      <c r="M793" s="278"/>
      <c r="N793" s="276"/>
      <c r="O793" s="283"/>
      <c r="P793" s="284"/>
      <c r="Q793" s="285"/>
      <c r="R793" s="286"/>
      <c r="S793" s="287"/>
    </row>
    <row r="794" spans="2:19" x14ac:dyDescent="0.3">
      <c r="B794" s="276"/>
      <c r="C794" s="277"/>
      <c r="D794" s="278"/>
      <c r="F794" s="280"/>
      <c r="G794" s="281"/>
      <c r="H794" s="281"/>
      <c r="I794" s="293"/>
      <c r="J794" s="282"/>
      <c r="K794" s="278"/>
      <c r="L794" s="278"/>
      <c r="M794" s="278"/>
      <c r="N794" s="276"/>
      <c r="O794" s="283"/>
      <c r="P794" s="284"/>
      <c r="Q794" s="278"/>
      <c r="R794" s="286"/>
      <c r="S794" s="287"/>
    </row>
    <row r="795" spans="2:19" x14ac:dyDescent="0.3">
      <c r="B795" s="276"/>
      <c r="C795" s="277"/>
      <c r="D795" s="278"/>
      <c r="F795" s="280"/>
      <c r="G795" s="281"/>
      <c r="H795" s="281"/>
      <c r="I795" s="293"/>
      <c r="J795" s="282"/>
      <c r="K795" s="278"/>
      <c r="L795" s="278"/>
      <c r="M795" s="278"/>
      <c r="N795" s="276"/>
      <c r="O795" s="283"/>
      <c r="P795" s="284"/>
      <c r="Q795" s="278"/>
      <c r="R795" s="286"/>
      <c r="S795" s="287"/>
    </row>
    <row r="796" spans="2:19" x14ac:dyDescent="0.3">
      <c r="B796" s="276"/>
      <c r="C796" s="277"/>
      <c r="D796" s="278"/>
      <c r="F796" s="280"/>
      <c r="G796" s="281"/>
      <c r="H796" s="281"/>
      <c r="I796" s="281"/>
      <c r="J796" s="282"/>
      <c r="K796" s="278"/>
      <c r="L796" s="278"/>
      <c r="M796" s="278"/>
      <c r="N796" s="276"/>
      <c r="O796" s="283"/>
      <c r="P796" s="284"/>
      <c r="Q796" s="285"/>
      <c r="R796" s="286"/>
      <c r="S796" s="287"/>
    </row>
    <row r="797" spans="2:19" x14ac:dyDescent="0.3">
      <c r="B797" s="276"/>
      <c r="C797" s="277"/>
      <c r="D797" s="278"/>
      <c r="F797" s="280"/>
      <c r="G797" s="281"/>
      <c r="H797" s="281"/>
      <c r="I797" s="281"/>
      <c r="J797" s="282"/>
      <c r="K797" s="278"/>
      <c r="L797" s="278"/>
      <c r="M797" s="278"/>
      <c r="N797" s="276"/>
      <c r="O797" s="283"/>
      <c r="P797" s="284"/>
      <c r="Q797" s="285"/>
      <c r="R797" s="286"/>
      <c r="S797" s="287"/>
    </row>
    <row r="798" spans="2:19" x14ac:dyDescent="0.3">
      <c r="B798" s="276"/>
      <c r="C798" s="277"/>
      <c r="D798" s="278"/>
      <c r="F798" s="280"/>
      <c r="G798" s="281"/>
      <c r="H798" s="281"/>
      <c r="I798" s="281"/>
      <c r="J798" s="282"/>
      <c r="K798" s="278"/>
      <c r="L798" s="278"/>
      <c r="M798" s="278"/>
      <c r="N798" s="276"/>
      <c r="O798" s="283"/>
      <c r="P798" s="284"/>
      <c r="Q798" s="285"/>
      <c r="R798" s="286"/>
      <c r="S798" s="287"/>
    </row>
    <row r="799" spans="2:19" x14ac:dyDescent="0.3">
      <c r="B799" s="276"/>
      <c r="C799" s="277"/>
      <c r="D799" s="278"/>
      <c r="F799" s="280"/>
      <c r="G799" s="281"/>
      <c r="H799" s="281"/>
      <c r="I799" s="281"/>
      <c r="J799" s="282"/>
      <c r="K799" s="278"/>
      <c r="L799" s="278"/>
      <c r="M799" s="278"/>
      <c r="N799" s="276"/>
      <c r="O799" s="283"/>
      <c r="P799" s="284"/>
      <c r="Q799" s="285"/>
      <c r="R799" s="286"/>
      <c r="S799" s="287"/>
    </row>
    <row r="800" spans="2:19" x14ac:dyDescent="0.3">
      <c r="B800" s="276"/>
      <c r="C800" s="277"/>
      <c r="D800" s="278"/>
      <c r="F800" s="280"/>
      <c r="G800" s="281"/>
      <c r="H800" s="281"/>
      <c r="I800" s="281"/>
      <c r="J800" s="282"/>
      <c r="K800" s="278"/>
      <c r="L800" s="278"/>
      <c r="M800" s="278"/>
      <c r="N800" s="276"/>
      <c r="O800" s="283"/>
      <c r="P800" s="284"/>
      <c r="Q800" s="285"/>
      <c r="R800" s="286"/>
      <c r="S800" s="287"/>
    </row>
    <row r="801" spans="2:19" x14ac:dyDescent="0.3">
      <c r="B801" s="276"/>
      <c r="C801" s="277"/>
      <c r="D801" s="278"/>
      <c r="F801" s="280"/>
      <c r="G801" s="281"/>
      <c r="H801" s="281"/>
      <c r="I801" s="293"/>
      <c r="J801" s="282"/>
      <c r="K801" s="278"/>
      <c r="L801" s="278"/>
      <c r="M801" s="278"/>
      <c r="N801" s="276"/>
      <c r="O801" s="283"/>
      <c r="P801" s="284"/>
      <c r="Q801" s="285"/>
      <c r="R801" s="286"/>
      <c r="S801" s="287"/>
    </row>
    <row r="802" spans="2:19" x14ac:dyDescent="0.3">
      <c r="B802" s="276"/>
      <c r="C802" s="277"/>
      <c r="D802" s="278"/>
      <c r="F802" s="280"/>
      <c r="G802" s="281"/>
      <c r="H802" s="281"/>
      <c r="I802" s="293"/>
      <c r="J802" s="282"/>
      <c r="K802" s="278"/>
      <c r="L802" s="278"/>
      <c r="M802" s="278"/>
      <c r="N802" s="276"/>
      <c r="O802" s="283"/>
      <c r="P802" s="284"/>
      <c r="Q802" s="285"/>
      <c r="R802" s="286"/>
      <c r="S802" s="287"/>
    </row>
    <row r="803" spans="2:19" x14ac:dyDescent="0.3">
      <c r="B803" s="276"/>
      <c r="C803" s="277"/>
      <c r="D803" s="278"/>
      <c r="F803" s="280"/>
      <c r="G803" s="281"/>
      <c r="H803" s="281"/>
      <c r="I803" s="293"/>
      <c r="J803" s="282"/>
      <c r="K803" s="278"/>
      <c r="L803" s="278"/>
      <c r="M803" s="278"/>
      <c r="N803" s="276"/>
      <c r="O803" s="283"/>
      <c r="P803" s="284"/>
      <c r="Q803" s="285"/>
      <c r="R803" s="286"/>
      <c r="S803" s="287"/>
    </row>
    <row r="804" spans="2:19" x14ac:dyDescent="0.3">
      <c r="B804" s="276"/>
      <c r="C804" s="277"/>
      <c r="D804" s="278"/>
      <c r="F804" s="280"/>
      <c r="G804" s="281"/>
      <c r="H804" s="281"/>
      <c r="I804" s="293"/>
      <c r="J804" s="282"/>
      <c r="K804" s="278"/>
      <c r="L804" s="278"/>
      <c r="M804" s="278"/>
      <c r="N804" s="276"/>
      <c r="O804" s="283"/>
      <c r="P804" s="284"/>
      <c r="Q804" s="285"/>
      <c r="R804" s="286"/>
      <c r="S804" s="287"/>
    </row>
    <row r="805" spans="2:19" x14ac:dyDescent="0.3">
      <c r="B805" s="276"/>
      <c r="C805" s="277"/>
      <c r="D805" s="278"/>
      <c r="F805" s="280"/>
      <c r="G805" s="281"/>
      <c r="H805" s="281"/>
      <c r="I805" s="293"/>
      <c r="J805" s="282"/>
      <c r="K805" s="278"/>
      <c r="L805" s="278"/>
      <c r="M805" s="278"/>
      <c r="N805" s="276"/>
      <c r="O805" s="283"/>
      <c r="P805" s="284"/>
      <c r="Q805" s="285"/>
      <c r="R805" s="286"/>
      <c r="S805" s="287"/>
    </row>
    <row r="806" spans="2:19" x14ac:dyDescent="0.3">
      <c r="B806" s="276"/>
      <c r="C806" s="277"/>
      <c r="D806" s="278"/>
      <c r="F806" s="280"/>
      <c r="G806" s="281"/>
      <c r="H806" s="281"/>
      <c r="I806" s="293"/>
      <c r="J806" s="282"/>
      <c r="K806" s="278"/>
      <c r="L806" s="278"/>
      <c r="M806" s="278"/>
      <c r="N806" s="276"/>
      <c r="O806" s="283"/>
      <c r="P806" s="284"/>
      <c r="Q806" s="285"/>
      <c r="R806" s="286"/>
      <c r="S806" s="287"/>
    </row>
    <row r="807" spans="2:19" x14ac:dyDescent="0.3">
      <c r="B807" s="276"/>
      <c r="C807" s="277"/>
      <c r="D807" s="278"/>
      <c r="F807" s="280"/>
      <c r="G807" s="281"/>
      <c r="H807" s="281"/>
      <c r="I807" s="293"/>
      <c r="J807" s="282"/>
      <c r="K807" s="278"/>
      <c r="L807" s="278"/>
      <c r="M807" s="278"/>
      <c r="N807" s="276"/>
      <c r="O807" s="283"/>
      <c r="P807" s="284"/>
      <c r="Q807" s="285"/>
      <c r="R807" s="286"/>
      <c r="S807" s="287"/>
    </row>
    <row r="808" spans="2:19" x14ac:dyDescent="0.3">
      <c r="B808" s="276"/>
      <c r="C808" s="277"/>
      <c r="D808" s="278"/>
      <c r="F808" s="280"/>
      <c r="G808" s="281"/>
      <c r="H808" s="281"/>
      <c r="I808" s="293"/>
      <c r="J808" s="282"/>
      <c r="K808" s="278"/>
      <c r="L808" s="278"/>
      <c r="M808" s="278"/>
      <c r="N808" s="276"/>
      <c r="O808" s="283"/>
      <c r="P808" s="284"/>
      <c r="Q808" s="285"/>
      <c r="R808" s="286"/>
      <c r="S808" s="287"/>
    </row>
    <row r="809" spans="2:19" x14ac:dyDescent="0.3">
      <c r="B809" s="276"/>
      <c r="C809" s="277"/>
      <c r="D809" s="278"/>
      <c r="F809" s="280"/>
      <c r="G809" s="281"/>
      <c r="H809" s="281"/>
      <c r="I809" s="293"/>
      <c r="J809" s="282"/>
      <c r="K809" s="278"/>
      <c r="L809" s="278"/>
      <c r="M809" s="278"/>
      <c r="N809" s="276"/>
      <c r="O809" s="283"/>
      <c r="P809" s="284"/>
      <c r="Q809" s="285"/>
      <c r="R809" s="286"/>
      <c r="S809" s="287"/>
    </row>
    <row r="810" spans="2:19" x14ac:dyDescent="0.3">
      <c r="B810" s="276"/>
      <c r="C810" s="277"/>
      <c r="D810" s="278"/>
      <c r="F810" s="280"/>
      <c r="G810" s="281"/>
      <c r="H810" s="281"/>
      <c r="I810" s="293"/>
      <c r="J810" s="282"/>
      <c r="K810" s="278"/>
      <c r="L810" s="278"/>
      <c r="M810" s="278"/>
      <c r="N810" s="276"/>
      <c r="O810" s="283"/>
      <c r="P810" s="284"/>
      <c r="Q810" s="285"/>
      <c r="R810" s="286"/>
      <c r="S810" s="287"/>
    </row>
    <row r="811" spans="2:19" x14ac:dyDescent="0.3">
      <c r="B811" s="276"/>
      <c r="C811" s="277"/>
      <c r="D811" s="278"/>
      <c r="F811" s="280"/>
      <c r="G811" s="281"/>
      <c r="H811" s="281"/>
      <c r="I811" s="293"/>
      <c r="J811" s="282"/>
      <c r="K811" s="278"/>
      <c r="L811" s="278"/>
      <c r="M811" s="278"/>
      <c r="N811" s="276"/>
      <c r="O811" s="283"/>
      <c r="P811" s="284"/>
      <c r="Q811" s="285"/>
      <c r="R811" s="286"/>
      <c r="S811" s="287"/>
    </row>
    <row r="812" spans="2:19" x14ac:dyDescent="0.3">
      <c r="B812" s="276"/>
      <c r="C812" s="277"/>
      <c r="D812" s="278"/>
      <c r="F812" s="280"/>
      <c r="G812" s="281"/>
      <c r="H812" s="281"/>
      <c r="I812" s="293"/>
      <c r="J812" s="282"/>
      <c r="K812" s="278"/>
      <c r="L812" s="278"/>
      <c r="M812" s="278"/>
      <c r="N812" s="276"/>
      <c r="O812" s="283"/>
      <c r="P812" s="284"/>
      <c r="Q812" s="285"/>
      <c r="R812" s="286"/>
      <c r="S812" s="287"/>
    </row>
    <row r="813" spans="2:19" x14ac:dyDescent="0.3">
      <c r="B813" s="276"/>
      <c r="C813" s="277"/>
      <c r="D813" s="278"/>
      <c r="F813" s="280"/>
      <c r="G813" s="281"/>
      <c r="H813" s="281"/>
      <c r="I813" s="293"/>
      <c r="J813" s="282"/>
      <c r="K813" s="278"/>
      <c r="L813" s="278"/>
      <c r="M813" s="278"/>
      <c r="N813" s="276"/>
      <c r="O813" s="283"/>
      <c r="P813" s="284"/>
      <c r="Q813" s="285"/>
      <c r="R813" s="286"/>
      <c r="S813" s="287"/>
    </row>
    <row r="814" spans="2:19" x14ac:dyDescent="0.3">
      <c r="B814" s="276"/>
      <c r="C814" s="277"/>
      <c r="D814" s="278"/>
      <c r="F814" s="280"/>
      <c r="G814" s="281"/>
      <c r="H814" s="281"/>
      <c r="I814" s="293"/>
      <c r="J814" s="282"/>
      <c r="K814" s="278"/>
      <c r="L814" s="278"/>
      <c r="M814" s="278"/>
      <c r="N814" s="276"/>
      <c r="O814" s="283"/>
      <c r="P814" s="284"/>
      <c r="Q814" s="285"/>
      <c r="R814" s="286"/>
      <c r="S814" s="287"/>
    </row>
    <row r="815" spans="2:19" x14ac:dyDescent="0.3">
      <c r="B815" s="276"/>
      <c r="C815" s="277"/>
      <c r="D815" s="278"/>
      <c r="F815" s="280"/>
      <c r="G815" s="281"/>
      <c r="H815" s="281"/>
      <c r="I815" s="293"/>
      <c r="J815" s="282"/>
      <c r="K815" s="278"/>
      <c r="L815" s="278"/>
      <c r="M815" s="278"/>
      <c r="N815" s="276"/>
      <c r="O815" s="283"/>
      <c r="P815" s="284"/>
      <c r="Q815" s="285"/>
      <c r="R815" s="286"/>
      <c r="S815" s="287"/>
    </row>
    <row r="816" spans="2:19" x14ac:dyDescent="0.3">
      <c r="B816" s="276"/>
      <c r="C816" s="277"/>
      <c r="D816" s="278"/>
      <c r="E816" s="279"/>
      <c r="F816" s="280"/>
      <c r="G816" s="281"/>
      <c r="H816" s="281"/>
      <c r="I816" s="281"/>
      <c r="J816" s="282"/>
      <c r="K816" s="278"/>
      <c r="L816" s="278"/>
      <c r="M816" s="278"/>
      <c r="N816" s="276"/>
      <c r="O816" s="283"/>
      <c r="P816" s="284"/>
      <c r="Q816" s="285"/>
      <c r="R816" s="286"/>
      <c r="S816" s="287"/>
    </row>
    <row r="817" spans="2:19" x14ac:dyDescent="0.3">
      <c r="B817" s="276"/>
      <c r="C817" s="277"/>
      <c r="D817" s="278"/>
      <c r="E817" s="279"/>
      <c r="F817" s="280"/>
      <c r="G817" s="281"/>
      <c r="H817" s="281"/>
      <c r="I817" s="281"/>
      <c r="J817" s="282"/>
      <c r="K817" s="278"/>
      <c r="L817" s="278"/>
      <c r="M817" s="278"/>
      <c r="N817" s="276"/>
      <c r="O817" s="283"/>
      <c r="P817" s="284"/>
      <c r="Q817" s="285"/>
      <c r="R817" s="286"/>
      <c r="S817" s="287"/>
    </row>
    <row r="818" spans="2:19" x14ac:dyDescent="0.3">
      <c r="B818" s="276"/>
      <c r="C818" s="277"/>
      <c r="D818" s="278"/>
      <c r="E818" s="279"/>
      <c r="F818" s="280"/>
      <c r="G818" s="281"/>
      <c r="H818" s="281"/>
      <c r="I818" s="281"/>
      <c r="J818" s="282"/>
      <c r="K818" s="278"/>
      <c r="L818" s="278"/>
      <c r="M818" s="278"/>
      <c r="N818" s="276"/>
      <c r="O818" s="283"/>
      <c r="P818" s="284"/>
      <c r="Q818" s="285"/>
      <c r="R818" s="286"/>
      <c r="S818" s="287"/>
    </row>
    <row r="819" spans="2:19" x14ac:dyDescent="0.3">
      <c r="B819" s="276"/>
      <c r="C819" s="277"/>
      <c r="D819" s="278"/>
      <c r="E819" s="279"/>
      <c r="F819" s="280"/>
      <c r="G819" s="281"/>
      <c r="H819" s="281"/>
      <c r="I819" s="281"/>
      <c r="J819" s="282"/>
      <c r="K819" s="278"/>
      <c r="L819" s="278"/>
      <c r="M819" s="278"/>
      <c r="N819" s="276"/>
      <c r="O819" s="283"/>
      <c r="P819" s="284"/>
      <c r="Q819" s="285"/>
      <c r="R819" s="286"/>
      <c r="S819" s="287"/>
    </row>
    <row r="820" spans="2:19" x14ac:dyDescent="0.3">
      <c r="B820" s="276"/>
      <c r="C820" s="277"/>
      <c r="D820" s="278"/>
      <c r="E820" s="279"/>
      <c r="F820" s="280"/>
      <c r="G820" s="281"/>
      <c r="H820" s="281"/>
      <c r="I820" s="281"/>
      <c r="J820" s="282"/>
      <c r="K820" s="278"/>
      <c r="L820" s="278"/>
      <c r="M820" s="278"/>
      <c r="N820" s="276"/>
      <c r="O820" s="283"/>
      <c r="P820" s="284"/>
      <c r="Q820" s="285"/>
      <c r="R820" s="286"/>
      <c r="S820" s="287"/>
    </row>
    <row r="821" spans="2:19" x14ac:dyDescent="0.3">
      <c r="B821" s="276"/>
      <c r="C821" s="277"/>
      <c r="D821" s="278"/>
      <c r="E821" s="279"/>
      <c r="F821" s="280"/>
      <c r="G821" s="281"/>
      <c r="H821" s="281"/>
      <c r="I821" s="281"/>
      <c r="J821" s="282"/>
      <c r="K821" s="278"/>
      <c r="L821" s="278"/>
      <c r="M821" s="278"/>
      <c r="N821" s="276"/>
      <c r="O821" s="283"/>
      <c r="P821" s="284"/>
      <c r="Q821" s="285"/>
      <c r="R821" s="286"/>
      <c r="S821" s="287"/>
    </row>
    <row r="822" spans="2:19" x14ac:dyDescent="0.3">
      <c r="B822" s="276"/>
      <c r="C822" s="277"/>
      <c r="D822" s="278"/>
      <c r="E822" s="279"/>
      <c r="F822" s="280"/>
      <c r="G822" s="281"/>
      <c r="H822" s="281"/>
      <c r="I822" s="281"/>
      <c r="J822" s="282"/>
      <c r="K822" s="278"/>
      <c r="L822" s="278"/>
      <c r="M822" s="278"/>
      <c r="N822" s="276"/>
      <c r="O822" s="283"/>
      <c r="P822" s="284"/>
      <c r="Q822" s="285"/>
      <c r="R822" s="286"/>
      <c r="S822" s="287"/>
    </row>
    <row r="823" spans="2:19" x14ac:dyDescent="0.3">
      <c r="B823" s="276"/>
      <c r="C823" s="277"/>
      <c r="D823" s="278"/>
      <c r="E823" s="279"/>
      <c r="F823" s="280"/>
      <c r="G823" s="281"/>
      <c r="H823" s="281"/>
      <c r="I823" s="281"/>
      <c r="J823" s="282"/>
      <c r="K823" s="278"/>
      <c r="L823" s="278"/>
      <c r="M823" s="278"/>
      <c r="N823" s="276"/>
      <c r="O823" s="283"/>
      <c r="P823" s="284"/>
      <c r="Q823" s="285"/>
      <c r="R823" s="286"/>
      <c r="S823" s="287"/>
    </row>
    <row r="824" spans="2:19" x14ac:dyDescent="0.3">
      <c r="B824" s="276"/>
      <c r="C824" s="277"/>
      <c r="D824" s="278"/>
      <c r="E824" s="279"/>
      <c r="F824" s="280"/>
      <c r="G824" s="281"/>
      <c r="H824" s="281"/>
      <c r="I824" s="281"/>
      <c r="J824" s="282"/>
      <c r="K824" s="278"/>
      <c r="L824" s="278"/>
      <c r="M824" s="278"/>
      <c r="N824" s="276"/>
      <c r="O824" s="283"/>
      <c r="P824" s="284"/>
      <c r="Q824" s="285"/>
      <c r="R824" s="286"/>
      <c r="S824" s="287"/>
    </row>
    <row r="825" spans="2:19" x14ac:dyDescent="0.3">
      <c r="B825" s="276"/>
      <c r="C825" s="277"/>
      <c r="D825" s="278"/>
      <c r="E825" s="279"/>
      <c r="F825" s="280"/>
      <c r="G825" s="281"/>
      <c r="H825" s="281"/>
      <c r="I825" s="281"/>
      <c r="J825" s="282"/>
      <c r="K825" s="278"/>
      <c r="L825" s="278"/>
      <c r="M825" s="278"/>
      <c r="N825" s="276"/>
      <c r="O825" s="283"/>
      <c r="P825" s="284"/>
      <c r="Q825" s="285"/>
      <c r="R825" s="286"/>
      <c r="S825" s="287"/>
    </row>
    <row r="826" spans="2:19" x14ac:dyDescent="0.3">
      <c r="B826" s="276"/>
      <c r="C826" s="277"/>
      <c r="D826" s="278"/>
      <c r="E826" s="279"/>
      <c r="F826" s="280"/>
      <c r="G826" s="281"/>
      <c r="H826" s="281"/>
      <c r="I826" s="281"/>
      <c r="J826" s="282"/>
      <c r="K826" s="278"/>
      <c r="L826" s="278"/>
      <c r="M826" s="278"/>
      <c r="N826" s="276"/>
      <c r="O826" s="283"/>
      <c r="P826" s="284"/>
      <c r="Q826" s="285"/>
      <c r="R826" s="286"/>
      <c r="S826" s="287"/>
    </row>
    <row r="827" spans="2:19" x14ac:dyDescent="0.3">
      <c r="B827" s="276"/>
      <c r="C827" s="277"/>
      <c r="D827" s="278"/>
      <c r="E827" s="279"/>
      <c r="F827" s="280"/>
      <c r="G827" s="281"/>
      <c r="H827" s="281"/>
      <c r="I827" s="281"/>
      <c r="J827" s="282"/>
      <c r="K827" s="278"/>
      <c r="L827" s="278"/>
      <c r="M827" s="278"/>
      <c r="N827" s="276"/>
      <c r="O827" s="283"/>
      <c r="P827" s="284"/>
      <c r="Q827" s="285"/>
      <c r="R827" s="286"/>
      <c r="S827" s="287"/>
    </row>
    <row r="828" spans="2:19" x14ac:dyDescent="0.3">
      <c r="B828" s="276"/>
      <c r="C828" s="277"/>
      <c r="D828" s="278"/>
      <c r="E828" s="279"/>
      <c r="F828" s="280"/>
      <c r="G828" s="281"/>
      <c r="H828" s="281"/>
      <c r="I828" s="281"/>
      <c r="J828" s="282"/>
      <c r="K828" s="278"/>
      <c r="L828" s="278"/>
      <c r="M828" s="278"/>
      <c r="N828" s="276"/>
      <c r="O828" s="283"/>
      <c r="P828" s="284"/>
      <c r="Q828" s="285"/>
      <c r="R828" s="286"/>
      <c r="S828" s="287"/>
    </row>
    <row r="829" spans="2:19" x14ac:dyDescent="0.3">
      <c r="B829" s="276"/>
      <c r="C829" s="277"/>
      <c r="D829" s="278"/>
      <c r="E829" s="279"/>
      <c r="F829" s="280"/>
      <c r="G829" s="281"/>
      <c r="H829" s="281"/>
      <c r="I829" s="281"/>
      <c r="J829" s="282"/>
      <c r="K829" s="278"/>
      <c r="L829" s="278"/>
      <c r="M829" s="278"/>
      <c r="N829" s="276"/>
      <c r="O829" s="283"/>
      <c r="P829" s="284"/>
      <c r="Q829" s="285"/>
      <c r="R829" s="286"/>
      <c r="S829" s="287"/>
    </row>
    <row r="830" spans="2:19" x14ac:dyDescent="0.3">
      <c r="B830" s="276"/>
      <c r="C830" s="277"/>
      <c r="D830" s="278"/>
      <c r="E830" s="279"/>
      <c r="F830" s="280"/>
      <c r="G830" s="281"/>
      <c r="H830" s="281"/>
      <c r="I830" s="281"/>
      <c r="J830" s="282"/>
      <c r="K830" s="278"/>
      <c r="L830" s="278"/>
      <c r="M830" s="278"/>
      <c r="N830" s="276"/>
      <c r="O830" s="283"/>
      <c r="P830" s="284"/>
      <c r="Q830" s="285"/>
      <c r="R830" s="286"/>
      <c r="S830" s="287"/>
    </row>
    <row r="831" spans="2:19" x14ac:dyDescent="0.3">
      <c r="B831" s="276"/>
      <c r="C831" s="277"/>
      <c r="D831" s="278"/>
      <c r="E831" s="279"/>
      <c r="F831" s="280"/>
      <c r="G831" s="281"/>
      <c r="H831" s="281"/>
      <c r="I831" s="281"/>
      <c r="J831" s="282"/>
      <c r="K831" s="278"/>
      <c r="L831" s="278"/>
      <c r="M831" s="278"/>
      <c r="N831" s="276"/>
      <c r="O831" s="283"/>
      <c r="P831" s="284"/>
      <c r="Q831" s="285"/>
      <c r="R831" s="286"/>
      <c r="S831" s="287"/>
    </row>
    <row r="832" spans="2:19" x14ac:dyDescent="0.3">
      <c r="B832" s="276"/>
      <c r="C832" s="277"/>
      <c r="D832" s="278"/>
      <c r="E832" s="279"/>
      <c r="F832" s="280"/>
      <c r="G832" s="281"/>
      <c r="H832" s="281"/>
      <c r="I832" s="281"/>
      <c r="J832" s="282"/>
      <c r="K832" s="278"/>
      <c r="L832" s="278"/>
      <c r="M832" s="278"/>
      <c r="N832" s="276"/>
      <c r="O832" s="283"/>
      <c r="P832" s="284"/>
      <c r="Q832" s="285"/>
      <c r="R832" s="286"/>
      <c r="S832" s="287"/>
    </row>
    <row r="833" spans="2:19" x14ac:dyDescent="0.3">
      <c r="B833" s="276"/>
      <c r="C833" s="277"/>
      <c r="D833" s="278"/>
      <c r="E833" s="279"/>
      <c r="F833" s="280"/>
      <c r="G833" s="281"/>
      <c r="H833" s="281"/>
      <c r="I833" s="281"/>
      <c r="J833" s="282"/>
      <c r="K833" s="278"/>
      <c r="L833" s="278"/>
      <c r="M833" s="278"/>
      <c r="N833" s="276"/>
      <c r="O833" s="283"/>
      <c r="P833" s="284"/>
      <c r="Q833" s="285"/>
      <c r="R833" s="286"/>
      <c r="S833" s="287"/>
    </row>
    <row r="834" spans="2:19" x14ac:dyDescent="0.3">
      <c r="B834" s="276"/>
      <c r="C834" s="277"/>
      <c r="D834" s="278"/>
      <c r="E834" s="279"/>
      <c r="F834" s="280"/>
      <c r="G834" s="281"/>
      <c r="H834" s="281"/>
      <c r="I834" s="281"/>
      <c r="J834" s="282"/>
      <c r="K834" s="278"/>
      <c r="L834" s="278"/>
      <c r="M834" s="278"/>
      <c r="N834" s="276"/>
      <c r="O834" s="283"/>
      <c r="P834" s="284"/>
      <c r="Q834" s="285"/>
      <c r="R834" s="286"/>
      <c r="S834" s="287"/>
    </row>
    <row r="835" spans="2:19" x14ac:dyDescent="0.3">
      <c r="B835" s="276"/>
      <c r="C835" s="277"/>
      <c r="D835" s="278"/>
      <c r="E835" s="279"/>
      <c r="F835" s="280"/>
      <c r="G835" s="281"/>
      <c r="H835" s="281"/>
      <c r="I835" s="281"/>
      <c r="J835" s="282"/>
      <c r="K835" s="278"/>
      <c r="L835" s="278"/>
      <c r="M835" s="278"/>
      <c r="N835" s="276"/>
      <c r="O835" s="283"/>
      <c r="P835" s="284"/>
      <c r="Q835" s="285"/>
      <c r="R835" s="286"/>
      <c r="S835" s="287"/>
    </row>
    <row r="836" spans="2:19" x14ac:dyDescent="0.3">
      <c r="B836" s="276"/>
      <c r="C836" s="277"/>
      <c r="D836" s="278"/>
      <c r="E836" s="279"/>
      <c r="F836" s="280"/>
      <c r="G836" s="281"/>
      <c r="H836" s="281"/>
      <c r="I836" s="281"/>
      <c r="J836" s="282"/>
      <c r="K836" s="278"/>
      <c r="L836" s="278"/>
      <c r="M836" s="278"/>
      <c r="N836" s="276"/>
      <c r="O836" s="283"/>
      <c r="P836" s="284"/>
      <c r="Q836" s="285"/>
      <c r="R836" s="286"/>
      <c r="S836" s="287"/>
    </row>
    <row r="837" spans="2:19" x14ac:dyDescent="0.3">
      <c r="B837" s="276"/>
      <c r="C837" s="277"/>
      <c r="D837" s="278"/>
      <c r="E837" s="279"/>
      <c r="F837" s="280"/>
      <c r="G837" s="281"/>
      <c r="H837" s="281"/>
      <c r="I837" s="281"/>
      <c r="J837" s="282"/>
      <c r="K837" s="278"/>
      <c r="L837" s="278"/>
      <c r="M837" s="278"/>
      <c r="N837" s="276"/>
      <c r="O837" s="283"/>
      <c r="P837" s="284"/>
      <c r="Q837" s="285"/>
      <c r="R837" s="286"/>
      <c r="S837" s="287"/>
    </row>
    <row r="838" spans="2:19" x14ac:dyDescent="0.3">
      <c r="B838" s="276"/>
      <c r="C838" s="277"/>
      <c r="D838" s="278"/>
      <c r="E838" s="279"/>
      <c r="F838" s="280"/>
      <c r="G838" s="281"/>
      <c r="H838" s="281"/>
      <c r="I838" s="281"/>
      <c r="J838" s="282"/>
      <c r="K838" s="278"/>
      <c r="L838" s="278"/>
      <c r="M838" s="278"/>
      <c r="N838" s="276"/>
      <c r="O838" s="283"/>
      <c r="P838" s="284"/>
      <c r="Q838" s="285"/>
      <c r="R838" s="286"/>
      <c r="S838" s="287"/>
    </row>
    <row r="839" spans="2:19" x14ac:dyDescent="0.3">
      <c r="B839" s="276"/>
      <c r="C839" s="277"/>
      <c r="D839" s="278"/>
      <c r="E839" s="279"/>
      <c r="F839" s="280"/>
      <c r="G839" s="281"/>
      <c r="H839" s="281"/>
      <c r="I839" s="281"/>
      <c r="J839" s="282"/>
      <c r="K839" s="278"/>
      <c r="L839" s="278"/>
      <c r="M839" s="278"/>
      <c r="N839" s="276"/>
      <c r="O839" s="283"/>
      <c r="P839" s="284"/>
      <c r="Q839" s="285"/>
      <c r="R839" s="286"/>
      <c r="S839" s="287"/>
    </row>
    <row r="840" spans="2:19" x14ac:dyDescent="0.3">
      <c r="B840" s="276"/>
      <c r="C840" s="277"/>
      <c r="D840" s="278"/>
      <c r="E840" s="279"/>
      <c r="F840" s="280"/>
      <c r="G840" s="281"/>
      <c r="H840" s="281"/>
      <c r="I840" s="281"/>
      <c r="J840" s="282"/>
      <c r="K840" s="278"/>
      <c r="L840" s="278"/>
      <c r="M840" s="278"/>
      <c r="N840" s="276"/>
      <c r="O840" s="283"/>
      <c r="P840" s="284"/>
      <c r="Q840" s="285"/>
      <c r="R840" s="286"/>
      <c r="S840" s="287"/>
    </row>
    <row r="841" spans="2:19" x14ac:dyDescent="0.3">
      <c r="B841" s="276"/>
      <c r="C841" s="277"/>
      <c r="D841" s="278"/>
      <c r="E841" s="279"/>
      <c r="F841" s="280"/>
      <c r="G841" s="281"/>
      <c r="H841" s="281"/>
      <c r="I841" s="281"/>
      <c r="J841" s="282"/>
      <c r="K841" s="278"/>
      <c r="L841" s="278"/>
      <c r="M841" s="278"/>
      <c r="N841" s="276"/>
      <c r="O841" s="283"/>
      <c r="P841" s="284"/>
      <c r="Q841" s="285"/>
      <c r="R841" s="286"/>
      <c r="S841" s="287"/>
    </row>
    <row r="842" spans="2:19" x14ac:dyDescent="0.3">
      <c r="B842" s="276"/>
      <c r="C842" s="277"/>
      <c r="D842" s="278"/>
      <c r="E842" s="279"/>
      <c r="F842" s="280"/>
      <c r="G842" s="281"/>
      <c r="H842" s="281"/>
      <c r="I842" s="281"/>
      <c r="J842" s="282"/>
      <c r="K842" s="278"/>
      <c r="L842" s="278"/>
      <c r="M842" s="278"/>
      <c r="N842" s="276"/>
      <c r="O842" s="283"/>
      <c r="P842" s="284"/>
      <c r="Q842" s="285"/>
      <c r="R842" s="286"/>
      <c r="S842" s="287"/>
    </row>
    <row r="843" spans="2:19" x14ac:dyDescent="0.3">
      <c r="B843" s="276"/>
      <c r="C843" s="277"/>
      <c r="D843" s="278"/>
      <c r="E843" s="279"/>
      <c r="F843" s="280"/>
      <c r="G843" s="281"/>
      <c r="H843" s="281"/>
      <c r="I843" s="281"/>
      <c r="J843" s="282"/>
      <c r="K843" s="278"/>
      <c r="L843" s="278"/>
      <c r="M843" s="278"/>
      <c r="N843" s="276"/>
      <c r="O843" s="283"/>
      <c r="P843" s="284"/>
      <c r="Q843" s="285"/>
      <c r="R843" s="286"/>
      <c r="S843" s="287"/>
    </row>
    <row r="844" spans="2:19" x14ac:dyDescent="0.3">
      <c r="B844" s="276"/>
      <c r="C844" s="277"/>
      <c r="D844" s="278"/>
      <c r="E844" s="279"/>
      <c r="F844" s="280"/>
      <c r="G844" s="281"/>
      <c r="H844" s="281"/>
      <c r="I844" s="281"/>
      <c r="J844" s="282"/>
      <c r="K844" s="278"/>
      <c r="L844" s="278"/>
      <c r="M844" s="278"/>
      <c r="N844" s="276"/>
      <c r="O844" s="283"/>
      <c r="P844" s="284"/>
      <c r="Q844" s="285"/>
      <c r="R844" s="286"/>
      <c r="S844" s="287"/>
    </row>
    <row r="845" spans="2:19" x14ac:dyDescent="0.3">
      <c r="B845" s="276"/>
      <c r="C845" s="277"/>
      <c r="D845" s="278"/>
      <c r="E845" s="279"/>
      <c r="F845" s="280"/>
      <c r="G845" s="281"/>
      <c r="H845" s="281"/>
      <c r="I845" s="281"/>
      <c r="J845" s="282"/>
      <c r="K845" s="278"/>
      <c r="L845" s="278"/>
      <c r="M845" s="278"/>
      <c r="N845" s="276"/>
      <c r="O845" s="283"/>
      <c r="P845" s="284"/>
      <c r="Q845" s="285"/>
      <c r="R845" s="286"/>
      <c r="S845" s="287"/>
    </row>
    <row r="846" spans="2:19" x14ac:dyDescent="0.3">
      <c r="B846" s="276"/>
      <c r="C846" s="277"/>
      <c r="D846" s="278"/>
      <c r="E846" s="279"/>
      <c r="F846" s="280"/>
      <c r="G846" s="281"/>
      <c r="H846" s="281"/>
      <c r="I846" s="281"/>
      <c r="J846" s="282"/>
      <c r="K846" s="278"/>
      <c r="L846" s="278"/>
      <c r="M846" s="278"/>
      <c r="N846" s="276"/>
      <c r="O846" s="283"/>
      <c r="P846" s="284"/>
      <c r="Q846" s="285"/>
      <c r="R846" s="286"/>
      <c r="S846" s="287"/>
    </row>
    <row r="847" spans="2:19" x14ac:dyDescent="0.3">
      <c r="B847" s="276"/>
      <c r="C847" s="277"/>
      <c r="D847" s="278"/>
      <c r="E847" s="279"/>
      <c r="F847" s="280"/>
      <c r="G847" s="281"/>
      <c r="H847" s="281"/>
      <c r="I847" s="281"/>
      <c r="J847" s="282"/>
      <c r="K847" s="278"/>
      <c r="L847" s="278"/>
      <c r="M847" s="278"/>
      <c r="N847" s="276"/>
      <c r="O847" s="283"/>
      <c r="P847" s="284"/>
      <c r="Q847" s="285"/>
      <c r="R847" s="286"/>
      <c r="S847" s="287"/>
    </row>
    <row r="848" spans="2:19" x14ac:dyDescent="0.3">
      <c r="B848" s="276"/>
      <c r="C848" s="277"/>
      <c r="D848" s="278"/>
      <c r="E848" s="279"/>
      <c r="F848" s="280"/>
      <c r="G848" s="281"/>
      <c r="H848" s="281"/>
      <c r="I848" s="281"/>
      <c r="J848" s="282"/>
      <c r="K848" s="278"/>
      <c r="L848" s="278"/>
      <c r="M848" s="278"/>
      <c r="N848" s="276"/>
      <c r="O848" s="283"/>
      <c r="P848" s="284"/>
      <c r="Q848" s="285"/>
      <c r="R848" s="286"/>
      <c r="S848" s="287"/>
    </row>
    <row r="849" spans="2:19" x14ac:dyDescent="0.3">
      <c r="B849" s="276"/>
      <c r="C849" s="277"/>
      <c r="D849" s="278"/>
      <c r="E849" s="279"/>
      <c r="F849" s="280"/>
      <c r="G849" s="281"/>
      <c r="H849" s="281"/>
      <c r="I849" s="281"/>
      <c r="J849" s="282"/>
      <c r="K849" s="278"/>
      <c r="L849" s="278"/>
      <c r="M849" s="278"/>
      <c r="N849" s="276"/>
      <c r="O849" s="283"/>
      <c r="P849" s="284"/>
      <c r="Q849" s="285"/>
      <c r="R849" s="286"/>
      <c r="S849" s="287"/>
    </row>
    <row r="850" spans="2:19" x14ac:dyDescent="0.3">
      <c r="B850" s="276"/>
      <c r="C850" s="277"/>
      <c r="D850" s="278"/>
      <c r="E850" s="279"/>
      <c r="F850" s="280"/>
      <c r="G850" s="281"/>
      <c r="H850" s="281"/>
      <c r="I850" s="281"/>
      <c r="J850" s="282"/>
      <c r="K850" s="278"/>
      <c r="L850" s="278"/>
      <c r="M850" s="278"/>
      <c r="N850" s="276"/>
      <c r="O850" s="283"/>
      <c r="P850" s="284"/>
      <c r="Q850" s="285"/>
      <c r="R850" s="286"/>
      <c r="S850" s="287"/>
    </row>
    <row r="851" spans="2:19" x14ac:dyDescent="0.3">
      <c r="B851" s="276"/>
      <c r="C851" s="277"/>
      <c r="D851" s="278"/>
      <c r="E851" s="279"/>
      <c r="F851" s="280"/>
      <c r="G851" s="281"/>
      <c r="H851" s="281"/>
      <c r="I851" s="281"/>
      <c r="J851" s="282"/>
      <c r="K851" s="278"/>
      <c r="L851" s="278"/>
      <c r="M851" s="278"/>
      <c r="N851" s="276"/>
      <c r="O851" s="283"/>
      <c r="P851" s="284"/>
      <c r="Q851" s="285"/>
      <c r="R851" s="286"/>
      <c r="S851" s="287"/>
    </row>
    <row r="852" spans="2:19" x14ac:dyDescent="0.3">
      <c r="B852" s="276"/>
      <c r="C852" s="277"/>
      <c r="D852" s="278"/>
      <c r="E852" s="279"/>
      <c r="F852" s="280"/>
      <c r="G852" s="281"/>
      <c r="H852" s="281"/>
      <c r="I852" s="281"/>
      <c r="J852" s="282"/>
      <c r="K852" s="278"/>
      <c r="L852" s="278"/>
      <c r="M852" s="278"/>
      <c r="N852" s="276"/>
      <c r="O852" s="283"/>
      <c r="P852" s="284"/>
      <c r="Q852" s="285"/>
      <c r="R852" s="286"/>
      <c r="S852" s="287"/>
    </row>
    <row r="853" spans="2:19" x14ac:dyDescent="0.3">
      <c r="B853" s="276"/>
      <c r="C853" s="277"/>
      <c r="D853" s="278"/>
      <c r="F853" s="280"/>
      <c r="G853" s="281"/>
      <c r="H853" s="281"/>
      <c r="I853" s="293"/>
      <c r="J853" s="282"/>
      <c r="K853" s="278"/>
      <c r="L853" s="278"/>
      <c r="M853" s="278"/>
      <c r="N853" s="276"/>
      <c r="O853" s="283"/>
      <c r="P853" s="284"/>
      <c r="Q853" s="285"/>
      <c r="R853" s="286"/>
      <c r="S853" s="287"/>
    </row>
    <row r="854" spans="2:19" x14ac:dyDescent="0.3">
      <c r="B854" s="276"/>
      <c r="C854" s="277"/>
      <c r="D854" s="278"/>
      <c r="F854" s="280"/>
      <c r="G854" s="281"/>
      <c r="H854" s="281"/>
      <c r="I854" s="293"/>
      <c r="J854" s="282"/>
      <c r="K854" s="278"/>
      <c r="L854" s="278"/>
      <c r="M854" s="278"/>
      <c r="N854" s="276"/>
      <c r="O854" s="283"/>
      <c r="P854" s="284"/>
      <c r="Q854" s="285"/>
      <c r="R854" s="286"/>
      <c r="S854" s="287"/>
    </row>
    <row r="855" spans="2:19" x14ac:dyDescent="0.3">
      <c r="B855" s="276"/>
      <c r="C855" s="277"/>
      <c r="D855" s="278"/>
      <c r="F855" s="280"/>
      <c r="G855" s="281"/>
      <c r="H855" s="281"/>
      <c r="I855" s="293"/>
      <c r="J855" s="282"/>
      <c r="K855" s="278"/>
      <c r="L855" s="278"/>
      <c r="M855" s="278"/>
      <c r="N855" s="276"/>
      <c r="O855" s="283"/>
      <c r="P855" s="284"/>
      <c r="Q855" s="285"/>
      <c r="R855" s="286"/>
      <c r="S855" s="287"/>
    </row>
    <row r="856" spans="2:19" x14ac:dyDescent="0.3">
      <c r="B856" s="276"/>
      <c r="C856" s="277"/>
      <c r="D856" s="278"/>
      <c r="F856" s="280"/>
      <c r="G856" s="281"/>
      <c r="H856" s="281"/>
      <c r="I856" s="293"/>
      <c r="J856" s="282"/>
      <c r="K856" s="278"/>
      <c r="L856" s="278"/>
      <c r="M856" s="278"/>
      <c r="N856" s="276"/>
      <c r="O856" s="283"/>
      <c r="P856" s="284"/>
      <c r="Q856" s="285"/>
      <c r="R856" s="286"/>
      <c r="S856" s="287"/>
    </row>
    <row r="857" spans="2:19" x14ac:dyDescent="0.3">
      <c r="B857" s="276"/>
      <c r="C857" s="277"/>
      <c r="D857" s="278"/>
      <c r="F857" s="280"/>
      <c r="G857" s="281"/>
      <c r="H857" s="281"/>
      <c r="I857" s="293"/>
      <c r="J857" s="282"/>
      <c r="K857" s="278"/>
      <c r="L857" s="278"/>
      <c r="M857" s="278"/>
      <c r="N857" s="276"/>
      <c r="O857" s="283"/>
      <c r="P857" s="284"/>
      <c r="Q857" s="285"/>
      <c r="R857" s="286"/>
      <c r="S857" s="287"/>
    </row>
    <row r="858" spans="2:19" x14ac:dyDescent="0.3">
      <c r="B858" s="276"/>
      <c r="C858" s="277"/>
      <c r="D858" s="278"/>
      <c r="F858" s="280"/>
      <c r="G858" s="281"/>
      <c r="H858" s="281"/>
      <c r="I858" s="293"/>
      <c r="J858" s="282"/>
      <c r="K858" s="278"/>
      <c r="L858" s="278"/>
      <c r="M858" s="278"/>
      <c r="N858" s="276"/>
      <c r="O858" s="283"/>
      <c r="P858" s="284"/>
      <c r="Q858" s="285"/>
      <c r="R858" s="286"/>
      <c r="S858" s="287"/>
    </row>
    <row r="859" spans="2:19" x14ac:dyDescent="0.3">
      <c r="B859" s="276"/>
      <c r="C859" s="277"/>
      <c r="D859" s="278"/>
      <c r="F859" s="280"/>
      <c r="G859" s="281"/>
      <c r="H859" s="281"/>
      <c r="I859" s="293"/>
      <c r="J859" s="282"/>
      <c r="K859" s="278"/>
      <c r="L859" s="278"/>
      <c r="M859" s="278"/>
      <c r="N859" s="276"/>
      <c r="O859" s="283"/>
      <c r="P859" s="284"/>
      <c r="Q859" s="285"/>
      <c r="R859" s="286"/>
      <c r="S859" s="287"/>
    </row>
    <row r="860" spans="2:19" x14ac:dyDescent="0.3">
      <c r="B860" s="276"/>
      <c r="C860" s="277"/>
      <c r="D860" s="278"/>
      <c r="F860" s="280"/>
      <c r="G860" s="281"/>
      <c r="H860" s="281"/>
      <c r="I860" s="293"/>
      <c r="J860" s="282"/>
      <c r="K860" s="278"/>
      <c r="L860" s="278"/>
      <c r="M860" s="278"/>
      <c r="N860" s="276"/>
      <c r="O860" s="283"/>
      <c r="P860" s="284"/>
      <c r="Q860" s="285"/>
      <c r="R860" s="286"/>
      <c r="S860" s="287"/>
    </row>
    <row r="861" spans="2:19" x14ac:dyDescent="0.3">
      <c r="B861" s="276"/>
      <c r="C861" s="277"/>
      <c r="D861" s="278"/>
      <c r="F861" s="280"/>
      <c r="G861" s="281"/>
      <c r="H861" s="281"/>
      <c r="I861" s="293"/>
      <c r="J861" s="282"/>
      <c r="K861" s="278"/>
      <c r="L861" s="278"/>
      <c r="M861" s="278"/>
      <c r="N861" s="276"/>
      <c r="O861" s="283"/>
      <c r="P861" s="284"/>
      <c r="Q861" s="278"/>
      <c r="R861" s="286"/>
      <c r="S861" s="287"/>
    </row>
    <row r="862" spans="2:19" x14ac:dyDescent="0.3">
      <c r="B862" s="276"/>
      <c r="C862" s="277"/>
      <c r="D862" s="278"/>
      <c r="F862" s="280"/>
      <c r="G862" s="281"/>
      <c r="H862" s="281"/>
      <c r="I862" s="293"/>
      <c r="J862" s="282"/>
      <c r="K862" s="278"/>
      <c r="L862" s="278"/>
      <c r="M862" s="278"/>
      <c r="N862" s="276"/>
      <c r="O862" s="283"/>
      <c r="P862" s="284"/>
      <c r="Q862" s="278"/>
      <c r="R862" s="286"/>
      <c r="S862" s="287"/>
    </row>
    <row r="863" spans="2:19" x14ac:dyDescent="0.3">
      <c r="B863" s="276"/>
      <c r="C863" s="277"/>
      <c r="D863" s="278"/>
      <c r="F863" s="280"/>
      <c r="G863" s="281"/>
      <c r="H863" s="281"/>
      <c r="I863" s="293"/>
      <c r="J863" s="282"/>
      <c r="K863" s="278"/>
      <c r="L863" s="278"/>
      <c r="M863" s="278"/>
      <c r="N863" s="276"/>
      <c r="O863" s="283"/>
      <c r="P863" s="284"/>
      <c r="Q863" s="278"/>
      <c r="R863" s="286"/>
      <c r="S863" s="287"/>
    </row>
    <row r="864" spans="2:19" x14ac:dyDescent="0.3">
      <c r="B864" s="276"/>
      <c r="C864" s="277"/>
      <c r="D864" s="278"/>
      <c r="F864" s="280"/>
      <c r="G864" s="281"/>
      <c r="H864" s="281"/>
      <c r="I864" s="293"/>
      <c r="J864" s="282"/>
      <c r="K864" s="278"/>
      <c r="L864" s="278"/>
      <c r="M864" s="278"/>
      <c r="N864" s="276"/>
      <c r="O864" s="283"/>
      <c r="P864" s="284"/>
      <c r="Q864" s="278"/>
      <c r="R864" s="286"/>
      <c r="S864" s="287"/>
    </row>
    <row r="865" spans="2:19" x14ac:dyDescent="0.3">
      <c r="B865" s="276"/>
      <c r="C865" s="277"/>
      <c r="D865" s="278"/>
      <c r="F865" s="280"/>
      <c r="G865" s="281"/>
      <c r="H865" s="281"/>
      <c r="I865" s="293"/>
      <c r="J865" s="282"/>
      <c r="K865" s="278"/>
      <c r="L865" s="278"/>
      <c r="M865" s="278"/>
      <c r="N865" s="276"/>
      <c r="O865" s="283"/>
      <c r="P865" s="284"/>
      <c r="Q865" s="278"/>
      <c r="R865" s="286"/>
      <c r="S865" s="287"/>
    </row>
    <row r="866" spans="2:19" x14ac:dyDescent="0.3">
      <c r="B866" s="276"/>
      <c r="C866" s="277"/>
      <c r="D866" s="278"/>
      <c r="F866" s="280"/>
      <c r="G866" s="281"/>
      <c r="H866" s="281"/>
      <c r="I866" s="293"/>
      <c r="J866" s="282"/>
      <c r="K866" s="278"/>
      <c r="L866" s="278"/>
      <c r="M866" s="278"/>
      <c r="N866" s="276"/>
      <c r="O866" s="283"/>
      <c r="P866" s="284"/>
      <c r="Q866" s="278"/>
      <c r="R866" s="286"/>
      <c r="S866" s="287"/>
    </row>
    <row r="867" spans="2:19" x14ac:dyDescent="0.3">
      <c r="B867" s="276"/>
      <c r="C867" s="277"/>
      <c r="D867" s="278"/>
      <c r="F867" s="280"/>
      <c r="G867" s="281"/>
      <c r="H867" s="281"/>
      <c r="I867" s="293"/>
      <c r="J867" s="282"/>
      <c r="K867" s="278"/>
      <c r="L867" s="278"/>
      <c r="M867" s="278"/>
      <c r="N867" s="276"/>
      <c r="O867" s="283"/>
      <c r="P867" s="284"/>
      <c r="Q867" s="278"/>
      <c r="R867" s="286"/>
      <c r="S867" s="287"/>
    </row>
    <row r="868" spans="2:19" x14ac:dyDescent="0.3">
      <c r="B868" s="276"/>
      <c r="C868" s="277"/>
      <c r="D868" s="278"/>
      <c r="F868" s="280"/>
      <c r="G868" s="281"/>
      <c r="H868" s="281"/>
      <c r="I868" s="293"/>
      <c r="J868" s="282"/>
      <c r="K868" s="278"/>
      <c r="L868" s="278"/>
      <c r="M868" s="278"/>
      <c r="N868" s="276"/>
      <c r="O868" s="283"/>
      <c r="P868" s="284"/>
      <c r="Q868" s="278"/>
      <c r="R868" s="286"/>
      <c r="S868" s="287"/>
    </row>
    <row r="869" spans="2:19" x14ac:dyDescent="0.3">
      <c r="B869" s="276"/>
      <c r="C869" s="277"/>
      <c r="D869" s="278"/>
      <c r="F869" s="280"/>
      <c r="G869" s="281"/>
      <c r="H869" s="281"/>
      <c r="I869" s="293"/>
      <c r="J869" s="282"/>
      <c r="K869" s="278"/>
      <c r="L869" s="278"/>
      <c r="M869" s="278"/>
      <c r="N869" s="276"/>
      <c r="O869" s="283"/>
      <c r="P869" s="284"/>
      <c r="Q869" s="278"/>
      <c r="R869" s="286"/>
      <c r="S869" s="287"/>
    </row>
    <row r="870" spans="2:19" x14ac:dyDescent="0.3">
      <c r="B870" s="276"/>
      <c r="C870" s="277"/>
      <c r="D870" s="278"/>
      <c r="F870" s="280"/>
      <c r="G870" s="281"/>
      <c r="H870" s="281"/>
      <c r="I870" s="293"/>
      <c r="J870" s="282"/>
      <c r="K870" s="278"/>
      <c r="L870" s="278"/>
      <c r="M870" s="278"/>
      <c r="N870" s="276"/>
      <c r="O870" s="283"/>
      <c r="P870" s="284"/>
      <c r="Q870" s="278"/>
      <c r="R870" s="286"/>
      <c r="S870" s="287"/>
    </row>
    <row r="871" spans="2:19" x14ac:dyDescent="0.3">
      <c r="B871" s="276"/>
      <c r="C871" s="277"/>
      <c r="D871" s="278"/>
      <c r="F871" s="280"/>
      <c r="G871" s="281"/>
      <c r="H871" s="281"/>
      <c r="I871" s="293"/>
      <c r="J871" s="282"/>
      <c r="K871" s="278"/>
      <c r="L871" s="278"/>
      <c r="M871" s="278"/>
      <c r="N871" s="276"/>
      <c r="O871" s="283"/>
      <c r="P871" s="284"/>
      <c r="Q871" s="278"/>
      <c r="R871" s="286"/>
      <c r="S871" s="287"/>
    </row>
    <row r="872" spans="2:19" x14ac:dyDescent="0.3">
      <c r="B872" s="276"/>
      <c r="C872" s="277"/>
      <c r="D872" s="278"/>
      <c r="F872" s="280"/>
      <c r="G872" s="281"/>
      <c r="H872" s="281"/>
      <c r="I872" s="293"/>
      <c r="J872" s="282"/>
      <c r="K872" s="278"/>
      <c r="L872" s="278"/>
      <c r="M872" s="278"/>
      <c r="N872" s="276"/>
      <c r="O872" s="283"/>
      <c r="P872" s="284"/>
      <c r="Q872" s="285"/>
      <c r="R872" s="286"/>
      <c r="S872" s="287"/>
    </row>
    <row r="873" spans="2:19" x14ac:dyDescent="0.3">
      <c r="B873" s="276"/>
      <c r="C873" s="277"/>
      <c r="D873" s="278"/>
      <c r="F873" s="280"/>
      <c r="G873" s="281"/>
      <c r="H873" s="281"/>
      <c r="I873" s="293"/>
      <c r="J873" s="282"/>
      <c r="K873" s="278"/>
      <c r="L873" s="278"/>
      <c r="M873" s="278"/>
      <c r="N873" s="276"/>
      <c r="O873" s="283"/>
      <c r="P873" s="284"/>
      <c r="Q873" s="285"/>
      <c r="R873" s="286"/>
      <c r="S873" s="287"/>
    </row>
    <row r="874" spans="2:19" x14ac:dyDescent="0.3">
      <c r="B874" s="276"/>
      <c r="C874" s="277"/>
      <c r="D874" s="278"/>
      <c r="F874" s="280"/>
      <c r="G874" s="281"/>
      <c r="H874" s="281"/>
      <c r="I874" s="293"/>
      <c r="J874" s="282"/>
      <c r="K874" s="278"/>
      <c r="L874" s="278"/>
      <c r="M874" s="278"/>
      <c r="N874" s="276"/>
      <c r="O874" s="283"/>
      <c r="P874" s="284"/>
      <c r="Q874" s="285"/>
      <c r="R874" s="286"/>
      <c r="S874" s="287"/>
    </row>
    <row r="875" spans="2:19" x14ac:dyDescent="0.3">
      <c r="B875" s="276"/>
      <c r="C875" s="277"/>
      <c r="D875" s="278"/>
      <c r="F875" s="280"/>
      <c r="G875" s="281"/>
      <c r="H875" s="281"/>
      <c r="I875" s="293"/>
      <c r="J875" s="282"/>
      <c r="K875" s="278"/>
      <c r="L875" s="278"/>
      <c r="M875" s="278"/>
      <c r="N875" s="276"/>
      <c r="O875" s="283"/>
      <c r="P875" s="284"/>
      <c r="Q875" s="285"/>
      <c r="R875" s="286"/>
      <c r="S875" s="287"/>
    </row>
    <row r="876" spans="2:19" x14ac:dyDescent="0.3">
      <c r="B876" s="276"/>
      <c r="C876" s="277"/>
      <c r="D876" s="278"/>
      <c r="F876" s="280"/>
      <c r="G876" s="281"/>
      <c r="H876" s="281"/>
      <c r="I876" s="293"/>
      <c r="J876" s="282"/>
      <c r="K876" s="278"/>
      <c r="L876" s="278"/>
      <c r="M876" s="278"/>
      <c r="N876" s="276"/>
      <c r="O876" s="283"/>
      <c r="P876" s="284"/>
      <c r="Q876" s="285"/>
      <c r="R876" s="286"/>
      <c r="S876" s="287"/>
    </row>
    <row r="877" spans="2:19" x14ac:dyDescent="0.3">
      <c r="B877" s="276"/>
      <c r="C877" s="277"/>
      <c r="D877" s="278"/>
      <c r="F877" s="280"/>
      <c r="G877" s="281"/>
      <c r="H877" s="281"/>
      <c r="I877" s="293"/>
      <c r="J877" s="282"/>
      <c r="K877" s="278"/>
      <c r="L877" s="278"/>
      <c r="M877" s="278"/>
      <c r="N877" s="276"/>
      <c r="O877" s="283"/>
      <c r="P877" s="284"/>
      <c r="Q877" s="285"/>
      <c r="R877" s="286"/>
      <c r="S877" s="287"/>
    </row>
    <row r="878" spans="2:19" x14ac:dyDescent="0.3">
      <c r="B878" s="276"/>
      <c r="C878" s="277"/>
      <c r="D878" s="278"/>
      <c r="F878" s="280"/>
      <c r="G878" s="281"/>
      <c r="H878" s="281"/>
      <c r="I878" s="293"/>
      <c r="J878" s="282"/>
      <c r="K878" s="278"/>
      <c r="L878" s="278"/>
      <c r="M878" s="278"/>
      <c r="N878" s="276"/>
      <c r="O878" s="283"/>
      <c r="P878" s="284"/>
      <c r="Q878" s="285"/>
      <c r="R878" s="286"/>
      <c r="S878" s="287"/>
    </row>
    <row r="879" spans="2:19" x14ac:dyDescent="0.3">
      <c r="B879" s="276"/>
      <c r="C879" s="277"/>
      <c r="D879" s="278"/>
      <c r="F879" s="280"/>
      <c r="G879" s="281"/>
      <c r="H879" s="281"/>
      <c r="I879" s="293"/>
      <c r="J879" s="282"/>
      <c r="K879" s="278"/>
      <c r="L879" s="278"/>
      <c r="M879" s="278"/>
      <c r="N879" s="276"/>
      <c r="O879" s="283"/>
      <c r="P879" s="284"/>
      <c r="Q879" s="285"/>
      <c r="R879" s="286"/>
      <c r="S879" s="287"/>
    </row>
    <row r="880" spans="2:19" x14ac:dyDescent="0.3">
      <c r="B880" s="276"/>
      <c r="C880" s="277"/>
      <c r="D880" s="278"/>
      <c r="F880" s="280"/>
      <c r="G880" s="281"/>
      <c r="H880" s="281"/>
      <c r="I880" s="293"/>
      <c r="J880" s="282"/>
      <c r="K880" s="278"/>
      <c r="L880" s="278"/>
      <c r="M880" s="278"/>
      <c r="N880" s="276"/>
      <c r="O880" s="283"/>
      <c r="P880" s="284"/>
      <c r="Q880" s="285"/>
      <c r="R880" s="286"/>
      <c r="S880" s="287"/>
    </row>
    <row r="881" spans="2:19" x14ac:dyDescent="0.3">
      <c r="B881" s="276"/>
      <c r="C881" s="277"/>
      <c r="D881" s="278"/>
      <c r="F881" s="280"/>
      <c r="G881" s="281"/>
      <c r="H881" s="281"/>
      <c r="I881" s="293"/>
      <c r="J881" s="282"/>
      <c r="K881" s="278"/>
      <c r="L881" s="278"/>
      <c r="M881" s="278"/>
      <c r="N881" s="276"/>
      <c r="O881" s="283"/>
      <c r="P881" s="284"/>
      <c r="Q881" s="285"/>
      <c r="R881" s="286"/>
      <c r="S881" s="287"/>
    </row>
    <row r="882" spans="2:19" x14ac:dyDescent="0.3">
      <c r="B882" s="276"/>
      <c r="C882" s="277"/>
      <c r="D882" s="278"/>
      <c r="F882" s="280"/>
      <c r="G882" s="281"/>
      <c r="H882" s="281"/>
      <c r="I882" s="293"/>
      <c r="J882" s="282"/>
      <c r="K882" s="278"/>
      <c r="L882" s="278"/>
      <c r="M882" s="278"/>
      <c r="N882" s="276"/>
      <c r="O882" s="283"/>
      <c r="P882" s="284"/>
      <c r="Q882" s="285"/>
      <c r="R882" s="286"/>
      <c r="S882" s="287"/>
    </row>
    <row r="883" spans="2:19" x14ac:dyDescent="0.3">
      <c r="B883" s="276"/>
      <c r="C883" s="277"/>
      <c r="D883" s="278"/>
      <c r="F883" s="280"/>
      <c r="G883" s="281"/>
      <c r="H883" s="281"/>
      <c r="I883" s="293"/>
      <c r="J883" s="282"/>
      <c r="K883" s="278"/>
      <c r="L883" s="278"/>
      <c r="M883" s="278"/>
      <c r="N883" s="276"/>
      <c r="O883" s="283"/>
      <c r="P883" s="284"/>
      <c r="Q883" s="285"/>
      <c r="R883" s="286"/>
      <c r="S883" s="287"/>
    </row>
    <row r="884" spans="2:19" x14ac:dyDescent="0.3">
      <c r="B884" s="276"/>
      <c r="C884" s="277"/>
      <c r="D884" s="278"/>
      <c r="F884" s="280"/>
      <c r="G884" s="281"/>
      <c r="H884" s="281"/>
      <c r="I884" s="293"/>
      <c r="J884" s="282"/>
      <c r="K884" s="278"/>
      <c r="L884" s="278"/>
      <c r="M884" s="278"/>
      <c r="N884" s="276"/>
      <c r="O884" s="283"/>
      <c r="P884" s="284"/>
      <c r="Q884" s="285"/>
      <c r="R884" s="286"/>
      <c r="S884" s="287"/>
    </row>
    <row r="885" spans="2:19" x14ac:dyDescent="0.3">
      <c r="B885" s="276"/>
      <c r="C885" s="277"/>
      <c r="D885" s="278"/>
      <c r="F885" s="280"/>
      <c r="G885" s="281"/>
      <c r="H885" s="281"/>
      <c r="I885" s="293"/>
      <c r="J885" s="282"/>
      <c r="K885" s="278"/>
      <c r="L885" s="278"/>
      <c r="M885" s="278"/>
      <c r="N885" s="276"/>
      <c r="O885" s="283"/>
      <c r="P885" s="284"/>
      <c r="Q885" s="285"/>
      <c r="R885" s="286"/>
      <c r="S885" s="287"/>
    </row>
    <row r="886" spans="2:19" x14ac:dyDescent="0.3">
      <c r="B886" s="276"/>
      <c r="C886" s="277"/>
      <c r="D886" s="278"/>
      <c r="F886" s="280"/>
      <c r="G886" s="281"/>
      <c r="H886" s="281"/>
      <c r="I886" s="293"/>
      <c r="J886" s="282"/>
      <c r="K886" s="278"/>
      <c r="L886" s="278"/>
      <c r="M886" s="278"/>
      <c r="N886" s="276"/>
      <c r="O886" s="283"/>
      <c r="P886" s="284"/>
      <c r="Q886" s="285"/>
      <c r="R886" s="286"/>
      <c r="S886" s="287"/>
    </row>
    <row r="887" spans="2:19" x14ac:dyDescent="0.3">
      <c r="B887" s="276"/>
      <c r="C887" s="277"/>
      <c r="D887" s="278"/>
      <c r="F887" s="280"/>
      <c r="G887" s="281"/>
      <c r="H887" s="281"/>
      <c r="I887" s="293"/>
      <c r="J887" s="282"/>
      <c r="K887" s="278"/>
      <c r="L887" s="278"/>
      <c r="M887" s="278"/>
      <c r="N887" s="276"/>
      <c r="O887" s="283"/>
      <c r="P887" s="284"/>
      <c r="Q887" s="285"/>
      <c r="R887" s="286"/>
      <c r="S887" s="287"/>
    </row>
    <row r="888" spans="2:19" x14ac:dyDescent="0.3">
      <c r="B888" s="276"/>
      <c r="C888" s="277"/>
      <c r="D888" s="278"/>
      <c r="F888" s="280"/>
      <c r="G888" s="281"/>
      <c r="H888" s="281"/>
      <c r="I888" s="293"/>
      <c r="J888" s="282"/>
      <c r="K888" s="278"/>
      <c r="L888" s="278"/>
      <c r="M888" s="278"/>
      <c r="N888" s="276"/>
      <c r="O888" s="283"/>
      <c r="P888" s="284"/>
      <c r="Q888" s="285"/>
      <c r="R888" s="286"/>
      <c r="S888" s="287"/>
    </row>
    <row r="889" spans="2:19" x14ac:dyDescent="0.3">
      <c r="B889" s="276"/>
      <c r="C889" s="277"/>
      <c r="D889" s="278"/>
      <c r="F889" s="280"/>
      <c r="G889" s="281"/>
      <c r="H889" s="281"/>
      <c r="I889" s="293"/>
      <c r="J889" s="282"/>
      <c r="K889" s="278"/>
      <c r="L889" s="278"/>
      <c r="M889" s="278"/>
      <c r="N889" s="276"/>
      <c r="O889" s="283"/>
      <c r="P889" s="284"/>
      <c r="Q889" s="285"/>
      <c r="R889" s="286"/>
      <c r="S889" s="287"/>
    </row>
    <row r="890" spans="2:19" x14ac:dyDescent="0.3">
      <c r="B890" s="276"/>
      <c r="C890" s="277"/>
      <c r="D890" s="278"/>
      <c r="F890" s="280"/>
      <c r="G890" s="281"/>
      <c r="H890" s="281"/>
      <c r="I890" s="293"/>
      <c r="J890" s="282"/>
      <c r="K890" s="278"/>
      <c r="L890" s="278"/>
      <c r="M890" s="278"/>
      <c r="N890" s="276"/>
      <c r="O890" s="283"/>
      <c r="P890" s="284"/>
      <c r="Q890" s="278"/>
      <c r="R890" s="286"/>
      <c r="S890" s="287"/>
    </row>
    <row r="891" spans="2:19" x14ac:dyDescent="0.3">
      <c r="B891" s="276"/>
      <c r="C891" s="277"/>
      <c r="D891" s="278"/>
      <c r="F891" s="280"/>
      <c r="G891" s="281"/>
      <c r="H891" s="281"/>
      <c r="I891" s="293"/>
      <c r="J891" s="282"/>
      <c r="K891" s="278"/>
      <c r="L891" s="278"/>
      <c r="M891" s="278"/>
      <c r="N891" s="276"/>
      <c r="O891" s="283"/>
      <c r="P891" s="284"/>
      <c r="Q891" s="278"/>
      <c r="R891" s="286"/>
      <c r="S891" s="287"/>
    </row>
    <row r="892" spans="2:19" x14ac:dyDescent="0.3">
      <c r="B892" s="276"/>
      <c r="C892" s="277"/>
      <c r="D892" s="278"/>
      <c r="F892" s="280"/>
      <c r="G892" s="281"/>
      <c r="H892" s="281"/>
      <c r="I892" s="293"/>
      <c r="J892" s="282"/>
      <c r="K892" s="278"/>
      <c r="L892" s="278"/>
      <c r="M892" s="278"/>
      <c r="N892" s="276"/>
      <c r="O892" s="283"/>
      <c r="P892" s="284"/>
      <c r="Q892" s="278"/>
      <c r="R892" s="286"/>
      <c r="S892" s="287"/>
    </row>
    <row r="893" spans="2:19" x14ac:dyDescent="0.3">
      <c r="B893" s="276"/>
      <c r="C893" s="277"/>
      <c r="D893" s="278"/>
      <c r="F893" s="280"/>
      <c r="G893" s="281"/>
      <c r="H893" s="281"/>
      <c r="I893" s="293"/>
      <c r="J893" s="282"/>
      <c r="K893" s="278"/>
      <c r="L893" s="278"/>
      <c r="M893" s="278"/>
      <c r="N893" s="276"/>
      <c r="O893" s="283"/>
      <c r="P893" s="284"/>
      <c r="Q893" s="278"/>
      <c r="R893" s="286"/>
      <c r="S893" s="287"/>
    </row>
    <row r="894" spans="2:19" x14ac:dyDescent="0.3">
      <c r="B894" s="276"/>
      <c r="C894" s="277"/>
      <c r="D894" s="278"/>
      <c r="F894" s="280"/>
      <c r="G894" s="281"/>
      <c r="H894" s="281"/>
      <c r="I894" s="293"/>
      <c r="J894" s="282"/>
      <c r="K894" s="278"/>
      <c r="L894" s="278"/>
      <c r="M894" s="278"/>
      <c r="N894" s="276"/>
      <c r="O894" s="283"/>
      <c r="P894" s="284"/>
      <c r="Q894" s="278"/>
      <c r="R894" s="286"/>
      <c r="S894" s="287"/>
    </row>
    <row r="895" spans="2:19" x14ac:dyDescent="0.3">
      <c r="B895" s="276"/>
      <c r="C895" s="277"/>
      <c r="D895" s="278"/>
      <c r="F895" s="280"/>
      <c r="G895" s="281"/>
      <c r="H895" s="281"/>
      <c r="I895" s="293"/>
      <c r="J895" s="282"/>
      <c r="K895" s="278"/>
      <c r="L895" s="278"/>
      <c r="M895" s="278"/>
      <c r="N895" s="276"/>
      <c r="O895" s="283"/>
      <c r="P895" s="284"/>
      <c r="Q895" s="278"/>
      <c r="R895" s="286"/>
      <c r="S895" s="287"/>
    </row>
    <row r="896" spans="2:19" x14ac:dyDescent="0.3">
      <c r="B896" s="276"/>
      <c r="C896" s="277"/>
      <c r="D896" s="278"/>
      <c r="F896" s="280"/>
      <c r="G896" s="281"/>
      <c r="H896" s="281"/>
      <c r="I896" s="293"/>
      <c r="J896" s="282"/>
      <c r="K896" s="278"/>
      <c r="L896" s="278"/>
      <c r="M896" s="278"/>
      <c r="N896" s="276"/>
      <c r="O896" s="283"/>
      <c r="P896" s="284"/>
      <c r="Q896" s="278"/>
      <c r="R896" s="286"/>
      <c r="S896" s="287"/>
    </row>
    <row r="897" spans="2:19" x14ac:dyDescent="0.3">
      <c r="B897" s="276"/>
      <c r="C897" s="277"/>
      <c r="D897" s="278"/>
      <c r="F897" s="280"/>
      <c r="G897" s="281"/>
      <c r="H897" s="281"/>
      <c r="I897" s="293"/>
      <c r="J897" s="282"/>
      <c r="K897" s="278"/>
      <c r="L897" s="278"/>
      <c r="M897" s="278"/>
      <c r="N897" s="276"/>
      <c r="O897" s="283"/>
      <c r="P897" s="284"/>
      <c r="Q897" s="278"/>
      <c r="R897" s="286"/>
      <c r="S897" s="287"/>
    </row>
    <row r="898" spans="2:19" x14ac:dyDescent="0.3">
      <c r="B898" s="276"/>
      <c r="C898" s="277"/>
      <c r="D898" s="278"/>
      <c r="F898" s="280"/>
      <c r="G898" s="281"/>
      <c r="H898" s="281"/>
      <c r="I898" s="293"/>
      <c r="J898" s="282"/>
      <c r="K898" s="278"/>
      <c r="L898" s="278"/>
      <c r="M898" s="278"/>
      <c r="N898" s="276"/>
      <c r="O898" s="283"/>
      <c r="P898" s="284"/>
      <c r="Q898" s="278"/>
      <c r="R898" s="286"/>
      <c r="S898" s="287"/>
    </row>
    <row r="899" spans="2:19" x14ac:dyDescent="0.3">
      <c r="B899" s="276"/>
      <c r="C899" s="277"/>
      <c r="D899" s="278"/>
      <c r="F899" s="280"/>
      <c r="G899" s="281"/>
      <c r="H899" s="281"/>
      <c r="I899" s="293"/>
      <c r="J899" s="282"/>
      <c r="K899" s="278"/>
      <c r="L899" s="278"/>
      <c r="M899" s="278"/>
      <c r="N899" s="276"/>
      <c r="O899" s="283"/>
      <c r="P899" s="284"/>
      <c r="Q899" s="278"/>
      <c r="R899" s="286"/>
      <c r="S899" s="287"/>
    </row>
    <row r="900" spans="2:19" x14ac:dyDescent="0.3">
      <c r="B900" s="276"/>
      <c r="C900" s="277"/>
      <c r="D900" s="278"/>
      <c r="F900" s="280"/>
      <c r="G900" s="281"/>
      <c r="H900" s="281"/>
      <c r="I900" s="293"/>
      <c r="J900" s="282"/>
      <c r="K900" s="278"/>
      <c r="L900" s="278"/>
      <c r="M900" s="278"/>
      <c r="N900" s="276"/>
      <c r="O900" s="283"/>
      <c r="P900" s="284"/>
      <c r="Q900" s="278"/>
      <c r="R900" s="286"/>
      <c r="S900" s="287"/>
    </row>
    <row r="901" spans="2:19" x14ac:dyDescent="0.3">
      <c r="B901" s="276"/>
      <c r="C901" s="277"/>
      <c r="D901" s="278"/>
      <c r="F901" s="280"/>
      <c r="G901" s="281"/>
      <c r="H901" s="281"/>
      <c r="I901" s="293"/>
      <c r="J901" s="282"/>
      <c r="K901" s="278"/>
      <c r="L901" s="278"/>
      <c r="M901" s="278"/>
      <c r="N901" s="276"/>
      <c r="O901" s="283"/>
      <c r="P901" s="284"/>
      <c r="Q901" s="278"/>
      <c r="R901" s="286"/>
      <c r="S901" s="287"/>
    </row>
    <row r="902" spans="2:19" x14ac:dyDescent="0.3">
      <c r="B902" s="276"/>
      <c r="C902" s="277"/>
      <c r="D902" s="278"/>
      <c r="F902" s="280"/>
      <c r="G902" s="281"/>
      <c r="H902" s="281"/>
      <c r="I902" s="293"/>
      <c r="J902" s="282"/>
      <c r="K902" s="278"/>
      <c r="L902" s="278"/>
      <c r="M902" s="278"/>
      <c r="N902" s="276"/>
      <c r="O902" s="283"/>
      <c r="P902" s="284"/>
      <c r="Q902" s="278"/>
      <c r="R902" s="286"/>
      <c r="S902" s="287"/>
    </row>
    <row r="903" spans="2:19" x14ac:dyDescent="0.3">
      <c r="B903" s="276"/>
      <c r="C903" s="277"/>
      <c r="D903" s="278"/>
      <c r="F903" s="280"/>
      <c r="G903" s="281"/>
      <c r="H903" s="281"/>
      <c r="I903" s="293"/>
      <c r="J903" s="282"/>
      <c r="K903" s="278"/>
      <c r="L903" s="278"/>
      <c r="M903" s="278"/>
      <c r="N903" s="276"/>
      <c r="O903" s="283"/>
      <c r="P903" s="284"/>
      <c r="Q903" s="278"/>
      <c r="R903" s="286"/>
      <c r="S903" s="287"/>
    </row>
    <row r="904" spans="2:19" x14ac:dyDescent="0.3">
      <c r="B904" s="276"/>
      <c r="C904" s="277"/>
      <c r="D904" s="278"/>
      <c r="F904" s="280"/>
      <c r="G904" s="281"/>
      <c r="H904" s="281"/>
      <c r="I904" s="293"/>
      <c r="J904" s="282"/>
      <c r="K904" s="278"/>
      <c r="L904" s="278"/>
      <c r="M904" s="278"/>
      <c r="N904" s="276"/>
      <c r="O904" s="283"/>
      <c r="P904" s="284"/>
      <c r="Q904" s="278"/>
      <c r="R904" s="286"/>
      <c r="S904" s="287"/>
    </row>
    <row r="905" spans="2:19" x14ac:dyDescent="0.3">
      <c r="B905" s="276"/>
      <c r="C905" s="277"/>
      <c r="D905" s="278"/>
      <c r="F905" s="280"/>
      <c r="G905" s="281"/>
      <c r="H905" s="281"/>
      <c r="I905" s="293"/>
      <c r="J905" s="282"/>
      <c r="K905" s="278"/>
      <c r="L905" s="278"/>
      <c r="M905" s="278"/>
      <c r="N905" s="276"/>
      <c r="O905" s="283"/>
      <c r="P905" s="284"/>
      <c r="Q905" s="278"/>
      <c r="R905" s="286"/>
      <c r="S905" s="287"/>
    </row>
    <row r="906" spans="2:19" x14ac:dyDescent="0.3">
      <c r="B906" s="276"/>
      <c r="C906" s="277"/>
      <c r="D906" s="278"/>
      <c r="F906" s="280"/>
      <c r="G906" s="281"/>
      <c r="H906" s="281"/>
      <c r="I906" s="293"/>
      <c r="J906" s="282"/>
      <c r="K906" s="278"/>
      <c r="L906" s="278"/>
      <c r="M906" s="278"/>
      <c r="N906" s="276"/>
      <c r="O906" s="283"/>
      <c r="P906" s="284"/>
      <c r="Q906" s="278"/>
      <c r="R906" s="286"/>
      <c r="S906" s="287"/>
    </row>
    <row r="907" spans="2:19" x14ac:dyDescent="0.3">
      <c r="B907" s="276"/>
      <c r="C907" s="277"/>
      <c r="D907" s="278"/>
      <c r="F907" s="280"/>
      <c r="G907" s="281"/>
      <c r="H907" s="281"/>
      <c r="I907" s="293"/>
      <c r="J907" s="282"/>
      <c r="K907" s="278"/>
      <c r="L907" s="278"/>
      <c r="M907" s="278"/>
      <c r="N907" s="276"/>
      <c r="O907" s="283"/>
      <c r="P907" s="284"/>
      <c r="Q907" s="278"/>
      <c r="R907" s="286"/>
      <c r="S907" s="287"/>
    </row>
    <row r="908" spans="2:19" x14ac:dyDescent="0.3">
      <c r="B908" s="276"/>
      <c r="C908" s="277"/>
      <c r="D908" s="278"/>
      <c r="F908" s="280"/>
      <c r="G908" s="281"/>
      <c r="H908" s="281"/>
      <c r="I908" s="293"/>
      <c r="J908" s="282"/>
      <c r="K908" s="278"/>
      <c r="L908" s="278"/>
      <c r="M908" s="278"/>
      <c r="N908" s="276"/>
      <c r="O908" s="283"/>
      <c r="P908" s="284"/>
      <c r="Q908" s="278"/>
      <c r="R908" s="286"/>
      <c r="S908" s="287"/>
    </row>
    <row r="909" spans="2:19" x14ac:dyDescent="0.3">
      <c r="B909" s="276"/>
      <c r="C909" s="277"/>
      <c r="D909" s="278"/>
      <c r="F909" s="280"/>
      <c r="G909" s="281"/>
      <c r="H909" s="281"/>
      <c r="I909" s="293"/>
      <c r="J909" s="282"/>
      <c r="K909" s="278"/>
      <c r="L909" s="278"/>
      <c r="M909" s="278"/>
      <c r="N909" s="276"/>
      <c r="O909" s="283"/>
      <c r="P909" s="284"/>
      <c r="Q909" s="278"/>
      <c r="R909" s="286"/>
      <c r="S909" s="287"/>
    </row>
    <row r="910" spans="2:19" x14ac:dyDescent="0.3">
      <c r="B910" s="276"/>
      <c r="C910" s="277"/>
      <c r="D910" s="278"/>
      <c r="F910" s="280"/>
      <c r="G910" s="281"/>
      <c r="H910" s="281"/>
      <c r="I910" s="293"/>
      <c r="J910" s="282"/>
      <c r="K910" s="278"/>
      <c r="L910" s="278"/>
      <c r="M910" s="278"/>
      <c r="N910" s="276"/>
      <c r="O910" s="283"/>
      <c r="P910" s="284"/>
      <c r="Q910" s="278"/>
      <c r="R910" s="286"/>
      <c r="S910" s="287"/>
    </row>
    <row r="911" spans="2:19" x14ac:dyDescent="0.3">
      <c r="B911" s="276"/>
      <c r="C911" s="277"/>
      <c r="D911" s="278"/>
      <c r="F911" s="280"/>
      <c r="G911" s="281"/>
      <c r="H911" s="281"/>
      <c r="I911" s="293"/>
      <c r="J911" s="282"/>
      <c r="K911" s="278"/>
      <c r="L911" s="278"/>
      <c r="M911" s="278"/>
      <c r="N911" s="276"/>
      <c r="O911" s="283"/>
      <c r="P911" s="284"/>
      <c r="Q911" s="278"/>
      <c r="R911" s="286"/>
      <c r="S911" s="287"/>
    </row>
    <row r="912" spans="2:19" x14ac:dyDescent="0.3">
      <c r="B912" s="276"/>
      <c r="C912" s="277"/>
      <c r="D912" s="278"/>
      <c r="F912" s="280"/>
      <c r="G912" s="281"/>
      <c r="H912" s="281"/>
      <c r="I912" s="293"/>
      <c r="J912" s="282"/>
      <c r="K912" s="278"/>
      <c r="L912" s="278"/>
      <c r="M912" s="278"/>
      <c r="N912" s="276"/>
      <c r="O912" s="283"/>
      <c r="P912" s="284"/>
      <c r="Q912" s="278"/>
      <c r="R912" s="286"/>
      <c r="S912" s="287"/>
    </row>
    <row r="913" spans="2:19" x14ac:dyDescent="0.3">
      <c r="B913" s="276"/>
      <c r="C913" s="277"/>
      <c r="D913" s="278"/>
      <c r="F913" s="280"/>
      <c r="G913" s="281"/>
      <c r="H913" s="281"/>
      <c r="I913" s="293"/>
      <c r="J913" s="282"/>
      <c r="K913" s="278"/>
      <c r="L913" s="278"/>
      <c r="M913" s="278"/>
      <c r="N913" s="276"/>
      <c r="O913" s="283"/>
      <c r="P913" s="284"/>
      <c r="Q913" s="278"/>
      <c r="R913" s="286"/>
      <c r="S913" s="287"/>
    </row>
    <row r="914" spans="2:19" x14ac:dyDescent="0.3">
      <c r="B914" s="276"/>
      <c r="C914" s="277"/>
      <c r="D914" s="278"/>
      <c r="F914" s="280"/>
      <c r="G914" s="281"/>
      <c r="H914" s="281"/>
      <c r="I914" s="293"/>
      <c r="J914" s="282"/>
      <c r="K914" s="278"/>
      <c r="L914" s="278"/>
      <c r="M914" s="278"/>
      <c r="N914" s="276"/>
      <c r="O914" s="283"/>
      <c r="P914" s="284"/>
      <c r="Q914" s="278"/>
      <c r="R914" s="286"/>
      <c r="S914" s="287"/>
    </row>
    <row r="915" spans="2:19" x14ac:dyDescent="0.3">
      <c r="B915" s="276"/>
      <c r="C915" s="277"/>
      <c r="D915" s="278"/>
      <c r="F915" s="280"/>
      <c r="G915" s="281"/>
      <c r="H915" s="281"/>
      <c r="I915" s="293"/>
      <c r="J915" s="282"/>
      <c r="K915" s="278"/>
      <c r="L915" s="278"/>
      <c r="M915" s="278"/>
      <c r="N915" s="276"/>
      <c r="O915" s="283"/>
      <c r="P915" s="284"/>
      <c r="Q915" s="285"/>
      <c r="R915" s="286"/>
      <c r="S915" s="287"/>
    </row>
    <row r="916" spans="2:19" x14ac:dyDescent="0.3">
      <c r="B916" s="276"/>
      <c r="C916" s="277"/>
      <c r="D916" s="278"/>
      <c r="F916" s="280"/>
      <c r="G916" s="281"/>
      <c r="H916" s="281"/>
      <c r="I916" s="293"/>
      <c r="J916" s="282"/>
      <c r="K916" s="278"/>
      <c r="L916" s="278"/>
      <c r="M916" s="278"/>
      <c r="N916" s="276"/>
      <c r="O916" s="283"/>
      <c r="P916" s="284"/>
      <c r="Q916" s="285"/>
      <c r="R916" s="286"/>
      <c r="S916" s="287"/>
    </row>
    <row r="917" spans="2:19" x14ac:dyDescent="0.3">
      <c r="B917" s="276"/>
      <c r="C917" s="277"/>
      <c r="D917" s="278"/>
      <c r="F917" s="280"/>
      <c r="G917" s="281"/>
      <c r="H917" s="281"/>
      <c r="I917" s="293"/>
      <c r="J917" s="282"/>
      <c r="K917" s="278"/>
      <c r="L917" s="278"/>
      <c r="M917" s="278"/>
      <c r="N917" s="276"/>
      <c r="O917" s="283"/>
      <c r="P917" s="284"/>
      <c r="Q917" s="285"/>
      <c r="R917" s="286"/>
      <c r="S917" s="287"/>
    </row>
    <row r="918" spans="2:19" x14ac:dyDescent="0.3">
      <c r="B918" s="276"/>
      <c r="C918" s="277"/>
      <c r="D918" s="278"/>
      <c r="F918" s="280"/>
      <c r="G918" s="281"/>
      <c r="H918" s="281"/>
      <c r="I918" s="293"/>
      <c r="J918" s="282"/>
      <c r="K918" s="278"/>
      <c r="L918" s="278"/>
      <c r="M918" s="278"/>
      <c r="N918" s="276"/>
      <c r="O918" s="283"/>
      <c r="P918" s="284"/>
      <c r="Q918" s="285"/>
      <c r="R918" s="286"/>
      <c r="S918" s="287"/>
    </row>
    <row r="919" spans="2:19" x14ac:dyDescent="0.3">
      <c r="B919" s="276"/>
      <c r="C919" s="277"/>
      <c r="D919" s="278"/>
      <c r="F919" s="280"/>
      <c r="G919" s="281"/>
      <c r="H919" s="281"/>
      <c r="I919" s="293"/>
      <c r="J919" s="282"/>
      <c r="K919" s="278"/>
      <c r="L919" s="278"/>
      <c r="M919" s="278"/>
      <c r="N919" s="276"/>
      <c r="O919" s="283"/>
      <c r="P919" s="284"/>
      <c r="Q919" s="285"/>
      <c r="R919" s="286"/>
      <c r="S919" s="287"/>
    </row>
    <row r="920" spans="2:19" x14ac:dyDescent="0.3">
      <c r="B920" s="276"/>
      <c r="C920" s="277"/>
      <c r="D920" s="278"/>
      <c r="F920" s="280"/>
      <c r="G920" s="281"/>
      <c r="H920" s="281"/>
      <c r="I920" s="293"/>
      <c r="J920" s="282"/>
      <c r="K920" s="278"/>
      <c r="L920" s="278"/>
      <c r="M920" s="278"/>
      <c r="N920" s="276"/>
      <c r="O920" s="283"/>
      <c r="P920" s="284"/>
      <c r="Q920" s="285"/>
      <c r="R920" s="286"/>
      <c r="S920" s="287"/>
    </row>
    <row r="921" spans="2:19" x14ac:dyDescent="0.3">
      <c r="B921" s="276"/>
      <c r="C921" s="277"/>
      <c r="D921" s="278"/>
      <c r="F921" s="280"/>
      <c r="G921" s="281"/>
      <c r="H921" s="281"/>
      <c r="I921" s="293"/>
      <c r="J921" s="282"/>
      <c r="K921" s="278"/>
      <c r="L921" s="278"/>
      <c r="M921" s="278"/>
      <c r="N921" s="276"/>
      <c r="O921" s="283"/>
      <c r="P921" s="284"/>
      <c r="Q921" s="278"/>
      <c r="R921" s="286"/>
      <c r="S921" s="287"/>
    </row>
    <row r="922" spans="2:19" x14ac:dyDescent="0.3">
      <c r="B922" s="276"/>
      <c r="C922" s="277"/>
      <c r="D922" s="278"/>
      <c r="F922" s="280"/>
      <c r="G922" s="281"/>
      <c r="H922" s="281"/>
      <c r="I922" s="293"/>
      <c r="J922" s="282"/>
      <c r="K922" s="278"/>
      <c r="L922" s="278"/>
      <c r="M922" s="278"/>
      <c r="N922" s="276"/>
      <c r="O922" s="283"/>
      <c r="P922" s="284"/>
      <c r="Q922" s="278"/>
      <c r="R922" s="286"/>
      <c r="S922" s="287"/>
    </row>
    <row r="923" spans="2:19" x14ac:dyDescent="0.3">
      <c r="B923" s="276"/>
      <c r="C923" s="277"/>
      <c r="D923" s="278"/>
      <c r="F923" s="280"/>
      <c r="G923" s="281"/>
      <c r="H923" s="281"/>
      <c r="I923" s="293"/>
      <c r="J923" s="282"/>
      <c r="K923" s="278"/>
      <c r="L923" s="278"/>
      <c r="M923" s="278"/>
      <c r="N923" s="276"/>
      <c r="O923" s="283"/>
      <c r="P923" s="284"/>
      <c r="Q923" s="278"/>
      <c r="R923" s="286"/>
      <c r="S923" s="287"/>
    </row>
    <row r="924" spans="2:19" x14ac:dyDescent="0.3">
      <c r="B924" s="276"/>
      <c r="C924" s="277"/>
      <c r="D924" s="278"/>
      <c r="F924" s="280"/>
      <c r="G924" s="281"/>
      <c r="H924" s="281"/>
      <c r="I924" s="293"/>
      <c r="J924" s="282"/>
      <c r="K924" s="278"/>
      <c r="L924" s="278"/>
      <c r="M924" s="278"/>
      <c r="N924" s="276"/>
      <c r="O924" s="283"/>
      <c r="P924" s="284"/>
      <c r="Q924" s="278"/>
      <c r="R924" s="286"/>
      <c r="S924" s="287"/>
    </row>
    <row r="925" spans="2:19" x14ac:dyDescent="0.3">
      <c r="B925" s="276"/>
      <c r="C925" s="277"/>
      <c r="D925" s="278"/>
      <c r="F925" s="280"/>
      <c r="G925" s="281"/>
      <c r="H925" s="281"/>
      <c r="I925" s="281"/>
      <c r="J925" s="282"/>
      <c r="K925" s="278"/>
      <c r="L925" s="278"/>
      <c r="M925" s="278"/>
      <c r="N925" s="276"/>
      <c r="O925" s="283"/>
      <c r="P925" s="284"/>
      <c r="Q925" s="285"/>
      <c r="R925" s="286"/>
      <c r="S925" s="287"/>
    </row>
    <row r="926" spans="2:19" x14ac:dyDescent="0.3">
      <c r="B926" s="276"/>
      <c r="C926" s="277"/>
      <c r="D926" s="278"/>
      <c r="F926" s="280"/>
      <c r="G926" s="281"/>
      <c r="H926" s="281"/>
      <c r="I926" s="281"/>
      <c r="J926" s="282"/>
      <c r="K926" s="278"/>
      <c r="L926" s="278"/>
      <c r="M926" s="278"/>
      <c r="N926" s="276"/>
      <c r="O926" s="283"/>
      <c r="P926" s="284"/>
      <c r="Q926" s="285"/>
      <c r="R926" s="286"/>
      <c r="S926" s="287"/>
    </row>
    <row r="927" spans="2:19" x14ac:dyDescent="0.3">
      <c r="B927" s="276"/>
      <c r="C927" s="277"/>
      <c r="D927" s="278"/>
      <c r="F927" s="280"/>
      <c r="G927" s="281"/>
      <c r="H927" s="281"/>
      <c r="I927" s="281"/>
      <c r="J927" s="282"/>
      <c r="K927" s="278"/>
      <c r="L927" s="278"/>
      <c r="M927" s="278"/>
      <c r="N927" s="276"/>
      <c r="O927" s="283"/>
      <c r="P927" s="284"/>
      <c r="Q927" s="285"/>
      <c r="R927" s="286"/>
      <c r="S927" s="287"/>
    </row>
    <row r="928" spans="2:19" x14ac:dyDescent="0.3">
      <c r="B928" s="276"/>
      <c r="C928" s="277"/>
      <c r="D928" s="278"/>
      <c r="F928" s="280"/>
      <c r="G928" s="281"/>
      <c r="H928" s="281"/>
      <c r="I928" s="281"/>
      <c r="J928" s="282"/>
      <c r="K928" s="278"/>
      <c r="L928" s="278"/>
      <c r="M928" s="278"/>
      <c r="N928" s="276"/>
      <c r="O928" s="283"/>
      <c r="P928" s="284"/>
      <c r="Q928" s="285"/>
      <c r="R928" s="286"/>
      <c r="S928" s="287"/>
    </row>
    <row r="929" spans="2:19" x14ac:dyDescent="0.3">
      <c r="B929" s="276"/>
      <c r="C929" s="277"/>
      <c r="D929" s="278"/>
      <c r="F929" s="280"/>
      <c r="G929" s="281"/>
      <c r="H929" s="281"/>
      <c r="I929" s="281"/>
      <c r="J929" s="282"/>
      <c r="K929" s="278"/>
      <c r="L929" s="278"/>
      <c r="M929" s="278"/>
      <c r="N929" s="276"/>
      <c r="O929" s="283"/>
      <c r="P929" s="284"/>
      <c r="Q929" s="285"/>
      <c r="R929" s="286"/>
      <c r="S929" s="287"/>
    </row>
    <row r="930" spans="2:19" x14ac:dyDescent="0.3">
      <c r="B930" s="276"/>
      <c r="C930" s="277"/>
      <c r="D930" s="278"/>
      <c r="F930" s="280"/>
      <c r="G930" s="281"/>
      <c r="H930" s="281"/>
      <c r="I930" s="281"/>
      <c r="J930" s="282"/>
      <c r="K930" s="278"/>
      <c r="L930" s="278"/>
      <c r="M930" s="278"/>
      <c r="N930" s="276"/>
      <c r="O930" s="283"/>
      <c r="P930" s="284"/>
      <c r="Q930" s="285"/>
      <c r="R930" s="286"/>
      <c r="S930" s="287"/>
    </row>
    <row r="931" spans="2:19" x14ac:dyDescent="0.3">
      <c r="B931" s="276"/>
      <c r="C931" s="277"/>
      <c r="D931" s="278"/>
      <c r="F931" s="280"/>
      <c r="G931" s="281"/>
      <c r="H931" s="281"/>
      <c r="I931" s="281"/>
      <c r="J931" s="282"/>
      <c r="K931" s="278"/>
      <c r="L931" s="278"/>
      <c r="M931" s="278"/>
      <c r="N931" s="276"/>
      <c r="O931" s="283"/>
      <c r="P931" s="284"/>
      <c r="Q931" s="285"/>
      <c r="R931" s="286"/>
      <c r="S931" s="287"/>
    </row>
    <row r="932" spans="2:19" x14ac:dyDescent="0.3">
      <c r="B932" s="276"/>
      <c r="C932" s="277"/>
      <c r="D932" s="278"/>
      <c r="F932" s="280"/>
      <c r="G932" s="281"/>
      <c r="H932" s="281"/>
      <c r="I932" s="281"/>
      <c r="J932" s="282"/>
      <c r="K932" s="278"/>
      <c r="L932" s="278"/>
      <c r="M932" s="278"/>
      <c r="N932" s="276"/>
      <c r="O932" s="283"/>
      <c r="P932" s="284"/>
      <c r="Q932" s="285"/>
      <c r="R932" s="286"/>
      <c r="S932" s="287"/>
    </row>
    <row r="933" spans="2:19" x14ac:dyDescent="0.3">
      <c r="B933" s="276"/>
      <c r="C933" s="277"/>
      <c r="D933" s="278"/>
      <c r="F933" s="280"/>
      <c r="G933" s="281"/>
      <c r="H933" s="281"/>
      <c r="I933" s="293"/>
      <c r="J933" s="282"/>
      <c r="K933" s="278"/>
      <c r="L933" s="278"/>
      <c r="M933" s="278"/>
      <c r="N933" s="276"/>
      <c r="O933" s="283"/>
      <c r="P933" s="284"/>
      <c r="Q933" s="278"/>
      <c r="R933" s="286"/>
      <c r="S933" s="287"/>
    </row>
    <row r="934" spans="2:19" x14ac:dyDescent="0.3">
      <c r="B934" s="276"/>
      <c r="C934" s="277"/>
      <c r="D934" s="278"/>
      <c r="F934" s="280"/>
      <c r="G934" s="281"/>
      <c r="H934" s="281"/>
      <c r="I934" s="293"/>
      <c r="J934" s="282"/>
      <c r="K934" s="278"/>
      <c r="L934" s="278"/>
      <c r="M934" s="278"/>
      <c r="N934" s="276"/>
      <c r="O934" s="283"/>
      <c r="P934" s="284"/>
      <c r="Q934" s="278"/>
      <c r="R934" s="286"/>
      <c r="S934" s="287"/>
    </row>
    <row r="935" spans="2:19" x14ac:dyDescent="0.3">
      <c r="B935" s="276"/>
      <c r="C935" s="277"/>
      <c r="D935" s="278"/>
      <c r="F935" s="280"/>
      <c r="G935" s="281"/>
      <c r="H935" s="281"/>
      <c r="I935" s="293"/>
      <c r="J935" s="282"/>
      <c r="K935" s="278"/>
      <c r="L935" s="278"/>
      <c r="M935" s="278"/>
      <c r="N935" s="276"/>
      <c r="O935" s="283"/>
      <c r="P935" s="284"/>
      <c r="Q935" s="278"/>
      <c r="R935" s="286"/>
      <c r="S935" s="287"/>
    </row>
    <row r="936" spans="2:19" x14ac:dyDescent="0.3">
      <c r="B936" s="276"/>
      <c r="C936" s="277"/>
      <c r="D936" s="278"/>
      <c r="F936" s="280"/>
      <c r="G936" s="281"/>
      <c r="H936" s="281"/>
      <c r="I936" s="293"/>
      <c r="J936" s="282"/>
      <c r="K936" s="278"/>
      <c r="L936" s="278"/>
      <c r="M936" s="278"/>
      <c r="N936" s="276"/>
      <c r="O936" s="283"/>
      <c r="P936" s="284"/>
      <c r="Q936" s="278"/>
      <c r="R936" s="286"/>
      <c r="S936" s="287"/>
    </row>
    <row r="937" spans="2:19" x14ac:dyDescent="0.3">
      <c r="B937" s="276"/>
      <c r="C937" s="277"/>
      <c r="D937" s="278"/>
      <c r="F937" s="280"/>
      <c r="G937" s="281"/>
      <c r="H937" s="281"/>
      <c r="I937" s="293"/>
      <c r="J937" s="295"/>
      <c r="K937" s="278"/>
      <c r="L937" s="278"/>
      <c r="M937" s="278"/>
      <c r="N937" s="276"/>
      <c r="O937" s="283"/>
      <c r="P937" s="284"/>
      <c r="Q937" s="278"/>
      <c r="R937" s="286"/>
      <c r="S937" s="287"/>
    </row>
    <row r="938" spans="2:19" x14ac:dyDescent="0.3">
      <c r="B938" s="276"/>
      <c r="C938" s="277"/>
      <c r="D938" s="278"/>
      <c r="F938" s="280"/>
      <c r="G938" s="281"/>
      <c r="H938" s="281"/>
      <c r="I938" s="293"/>
      <c r="J938" s="282"/>
      <c r="K938" s="278"/>
      <c r="L938" s="278"/>
      <c r="M938" s="278"/>
      <c r="N938" s="276"/>
      <c r="O938" s="283"/>
      <c r="P938" s="284"/>
      <c r="Q938" s="278"/>
      <c r="R938" s="286"/>
      <c r="S938" s="287"/>
    </row>
    <row r="939" spans="2:19" x14ac:dyDescent="0.3">
      <c r="B939" s="276"/>
      <c r="C939" s="277"/>
      <c r="D939" s="278"/>
      <c r="F939" s="280"/>
      <c r="G939" s="281"/>
      <c r="H939" s="281"/>
      <c r="I939" s="293"/>
      <c r="J939" s="282"/>
      <c r="K939" s="278"/>
      <c r="L939" s="278"/>
      <c r="M939" s="278"/>
      <c r="N939" s="276"/>
      <c r="O939" s="283"/>
      <c r="P939" s="284"/>
      <c r="Q939" s="278"/>
      <c r="R939" s="286"/>
      <c r="S939" s="287"/>
    </row>
    <row r="940" spans="2:19" x14ac:dyDescent="0.3">
      <c r="B940" s="276"/>
      <c r="C940" s="277"/>
      <c r="D940" s="278"/>
      <c r="F940" s="280"/>
      <c r="G940" s="281"/>
      <c r="H940" s="281"/>
      <c r="I940" s="293"/>
      <c r="J940" s="282"/>
      <c r="K940" s="278"/>
      <c r="L940" s="278"/>
      <c r="M940" s="278"/>
      <c r="N940" s="276"/>
      <c r="O940" s="283"/>
      <c r="P940" s="284"/>
      <c r="Q940" s="278"/>
      <c r="R940" s="286"/>
      <c r="S940" s="287"/>
    </row>
    <row r="941" spans="2:19" x14ac:dyDescent="0.3">
      <c r="B941" s="276"/>
      <c r="C941" s="277"/>
      <c r="D941" s="278"/>
      <c r="F941" s="280"/>
      <c r="G941" s="281"/>
      <c r="H941" s="281"/>
      <c r="I941" s="293"/>
      <c r="J941" s="282"/>
      <c r="K941" s="278"/>
      <c r="L941" s="278"/>
      <c r="M941" s="278"/>
      <c r="N941" s="276"/>
      <c r="O941" s="283"/>
      <c r="P941" s="284"/>
      <c r="Q941" s="278"/>
      <c r="R941" s="286"/>
      <c r="S941" s="287"/>
    </row>
    <row r="942" spans="2:19" x14ac:dyDescent="0.3">
      <c r="B942" s="276"/>
      <c r="C942" s="277"/>
      <c r="D942" s="278"/>
      <c r="F942" s="280"/>
      <c r="G942" s="281"/>
      <c r="H942" s="281"/>
      <c r="I942" s="293"/>
      <c r="J942" s="282"/>
      <c r="K942" s="278"/>
      <c r="L942" s="278"/>
      <c r="M942" s="278"/>
      <c r="N942" s="276"/>
      <c r="O942" s="283"/>
      <c r="P942" s="284"/>
      <c r="Q942" s="278"/>
      <c r="R942" s="286"/>
      <c r="S942" s="287"/>
    </row>
    <row r="943" spans="2:19" x14ac:dyDescent="0.3">
      <c r="B943" s="276"/>
      <c r="C943" s="277"/>
      <c r="D943" s="278"/>
      <c r="F943" s="280"/>
      <c r="G943" s="281"/>
      <c r="H943" s="281"/>
      <c r="I943" s="293"/>
      <c r="J943" s="282"/>
      <c r="K943" s="278"/>
      <c r="L943" s="278"/>
      <c r="M943" s="278"/>
      <c r="N943" s="276"/>
      <c r="O943" s="283"/>
      <c r="P943" s="284"/>
      <c r="Q943" s="278"/>
      <c r="R943" s="286"/>
      <c r="S943" s="287"/>
    </row>
    <row r="944" spans="2:19" x14ac:dyDescent="0.3">
      <c r="B944" s="276"/>
      <c r="C944" s="277"/>
      <c r="D944" s="278"/>
      <c r="F944" s="280"/>
      <c r="G944" s="281"/>
      <c r="H944" s="281"/>
      <c r="I944" s="293"/>
      <c r="J944" s="282"/>
      <c r="K944" s="278"/>
      <c r="L944" s="278"/>
      <c r="M944" s="278"/>
      <c r="N944" s="276"/>
      <c r="O944" s="283"/>
      <c r="P944" s="284"/>
      <c r="Q944" s="278"/>
      <c r="R944" s="286"/>
      <c r="S944" s="287"/>
    </row>
    <row r="945" spans="2:19" x14ac:dyDescent="0.3">
      <c r="B945" s="276"/>
      <c r="C945" s="277"/>
      <c r="D945" s="278"/>
      <c r="F945" s="280"/>
      <c r="G945" s="281"/>
      <c r="H945" s="281"/>
      <c r="I945" s="293"/>
      <c r="J945" s="282"/>
      <c r="K945" s="278"/>
      <c r="L945" s="278"/>
      <c r="M945" s="278"/>
      <c r="N945" s="276"/>
      <c r="O945" s="283"/>
      <c r="P945" s="284"/>
      <c r="Q945" s="278"/>
      <c r="R945" s="286"/>
      <c r="S945" s="287"/>
    </row>
    <row r="946" spans="2:19" x14ac:dyDescent="0.3">
      <c r="B946" s="276"/>
      <c r="C946" s="277"/>
      <c r="D946" s="278"/>
      <c r="F946" s="280"/>
      <c r="G946" s="281"/>
      <c r="H946" s="281"/>
      <c r="I946" s="293"/>
      <c r="J946" s="282"/>
      <c r="K946" s="278"/>
      <c r="L946" s="278"/>
      <c r="M946" s="278"/>
      <c r="N946" s="276"/>
      <c r="O946" s="283"/>
      <c r="P946" s="284"/>
      <c r="Q946" s="278"/>
      <c r="R946" s="286"/>
      <c r="S946" s="287"/>
    </row>
    <row r="947" spans="2:19" x14ac:dyDescent="0.3">
      <c r="B947" s="276"/>
      <c r="C947" s="277"/>
      <c r="D947" s="278"/>
      <c r="F947" s="280"/>
      <c r="G947" s="281"/>
      <c r="H947" s="281"/>
      <c r="I947" s="293"/>
      <c r="J947" s="282"/>
      <c r="K947" s="278"/>
      <c r="L947" s="278"/>
      <c r="M947" s="278"/>
      <c r="N947" s="276"/>
      <c r="O947" s="283"/>
      <c r="P947" s="284"/>
      <c r="Q947" s="278"/>
      <c r="R947" s="286"/>
      <c r="S947" s="287"/>
    </row>
    <row r="948" spans="2:19" x14ac:dyDescent="0.3">
      <c r="B948" s="276"/>
      <c r="C948" s="277"/>
      <c r="D948" s="278"/>
      <c r="F948" s="280"/>
      <c r="G948" s="281"/>
      <c r="H948" s="281"/>
      <c r="I948" s="293"/>
      <c r="J948" s="282"/>
      <c r="K948" s="278"/>
      <c r="L948" s="278"/>
      <c r="M948" s="278"/>
      <c r="N948" s="276"/>
      <c r="O948" s="283"/>
      <c r="P948" s="284"/>
      <c r="Q948" s="278"/>
      <c r="R948" s="286"/>
      <c r="S948" s="287"/>
    </row>
    <row r="949" spans="2:19" x14ac:dyDescent="0.3">
      <c r="B949" s="276"/>
      <c r="C949" s="277"/>
      <c r="D949" s="278"/>
      <c r="F949" s="280"/>
      <c r="G949" s="281"/>
      <c r="H949" s="281"/>
      <c r="I949" s="293"/>
      <c r="J949" s="282"/>
      <c r="K949" s="278"/>
      <c r="L949" s="278"/>
      <c r="M949" s="278"/>
      <c r="N949" s="276"/>
      <c r="O949" s="283"/>
      <c r="P949" s="284"/>
      <c r="Q949" s="278"/>
      <c r="R949" s="286"/>
      <c r="S949" s="287"/>
    </row>
    <row r="950" spans="2:19" x14ac:dyDescent="0.3">
      <c r="B950" s="276"/>
      <c r="C950" s="277"/>
      <c r="D950" s="278"/>
      <c r="F950" s="280"/>
      <c r="G950" s="281"/>
      <c r="H950" s="281"/>
      <c r="I950" s="293"/>
      <c r="J950" s="282"/>
      <c r="K950" s="278"/>
      <c r="L950" s="278"/>
      <c r="M950" s="278"/>
      <c r="N950" s="276"/>
      <c r="O950" s="283"/>
      <c r="P950" s="284"/>
      <c r="Q950" s="278"/>
      <c r="R950" s="286"/>
      <c r="S950" s="287"/>
    </row>
    <row r="951" spans="2:19" x14ac:dyDescent="0.3">
      <c r="B951" s="276"/>
      <c r="C951" s="277"/>
      <c r="D951" s="278"/>
      <c r="F951" s="280"/>
      <c r="G951" s="281"/>
      <c r="H951" s="281"/>
      <c r="I951" s="293"/>
      <c r="J951" s="282"/>
      <c r="K951" s="278"/>
      <c r="L951" s="278"/>
      <c r="M951" s="278"/>
      <c r="N951" s="276"/>
      <c r="O951" s="283"/>
      <c r="P951" s="284"/>
      <c r="Q951" s="278"/>
      <c r="R951" s="286"/>
      <c r="S951" s="287"/>
    </row>
    <row r="952" spans="2:19" x14ac:dyDescent="0.3">
      <c r="B952" s="276"/>
      <c r="C952" s="277"/>
      <c r="D952" s="278"/>
      <c r="F952" s="280"/>
      <c r="G952" s="281"/>
      <c r="H952" s="281"/>
      <c r="I952" s="293"/>
      <c r="J952" s="282"/>
      <c r="K952" s="278"/>
      <c r="L952" s="278"/>
      <c r="M952" s="278"/>
      <c r="N952" s="276"/>
      <c r="O952" s="283"/>
      <c r="P952" s="284"/>
      <c r="Q952" s="278"/>
      <c r="R952" s="286"/>
      <c r="S952" s="287"/>
    </row>
    <row r="953" spans="2:19" x14ac:dyDescent="0.3">
      <c r="B953" s="276"/>
      <c r="C953" s="277"/>
      <c r="D953" s="278"/>
      <c r="F953" s="280"/>
      <c r="G953" s="281"/>
      <c r="H953" s="281"/>
      <c r="I953" s="293"/>
      <c r="J953" s="282"/>
      <c r="K953" s="278"/>
      <c r="L953" s="278"/>
      <c r="M953" s="278"/>
      <c r="N953" s="276"/>
      <c r="O953" s="283"/>
      <c r="P953" s="284"/>
      <c r="Q953" s="278"/>
      <c r="R953" s="286"/>
      <c r="S953" s="287"/>
    </row>
    <row r="954" spans="2:19" x14ac:dyDescent="0.3">
      <c r="B954" s="276"/>
      <c r="C954" s="277"/>
      <c r="D954" s="278"/>
      <c r="F954" s="280"/>
      <c r="G954" s="281"/>
      <c r="H954" s="281"/>
      <c r="I954" s="293"/>
      <c r="J954" s="282"/>
      <c r="K954" s="278"/>
      <c r="L954" s="278"/>
      <c r="M954" s="278"/>
      <c r="N954" s="276"/>
      <c r="O954" s="283"/>
      <c r="P954" s="284"/>
      <c r="Q954" s="278"/>
      <c r="R954" s="286"/>
      <c r="S954" s="287"/>
    </row>
    <row r="955" spans="2:19" x14ac:dyDescent="0.3">
      <c r="B955" s="276"/>
      <c r="C955" s="277"/>
      <c r="D955" s="278"/>
      <c r="F955" s="280"/>
      <c r="G955" s="281"/>
      <c r="H955" s="281"/>
      <c r="I955" s="293"/>
      <c r="J955" s="282"/>
      <c r="K955" s="278"/>
      <c r="L955" s="278"/>
      <c r="M955" s="278"/>
      <c r="N955" s="276"/>
      <c r="O955" s="283"/>
      <c r="P955" s="284"/>
      <c r="Q955" s="278"/>
      <c r="R955" s="286"/>
      <c r="S955" s="287"/>
    </row>
    <row r="956" spans="2:19" x14ac:dyDescent="0.3">
      <c r="B956" s="276"/>
      <c r="C956" s="277"/>
      <c r="D956" s="278"/>
      <c r="F956" s="280"/>
      <c r="G956" s="281"/>
      <c r="H956" s="281"/>
      <c r="I956" s="293"/>
      <c r="J956" s="282"/>
      <c r="K956" s="278"/>
      <c r="L956" s="278"/>
      <c r="M956" s="278"/>
      <c r="N956" s="276"/>
      <c r="O956" s="283"/>
      <c r="P956" s="284"/>
      <c r="Q956" s="278"/>
      <c r="R956" s="286"/>
      <c r="S956" s="287"/>
    </row>
    <row r="957" spans="2:19" x14ac:dyDescent="0.3">
      <c r="B957" s="276"/>
      <c r="C957" s="277"/>
      <c r="D957" s="278"/>
      <c r="F957" s="280"/>
      <c r="G957" s="281"/>
      <c r="H957" s="281"/>
      <c r="I957" s="293"/>
      <c r="J957" s="282"/>
      <c r="K957" s="278"/>
      <c r="L957" s="278"/>
      <c r="M957" s="278"/>
      <c r="N957" s="276"/>
      <c r="O957" s="283"/>
      <c r="P957" s="284"/>
      <c r="Q957" s="278"/>
      <c r="R957" s="286"/>
      <c r="S957" s="287"/>
    </row>
    <row r="958" spans="2:19" x14ac:dyDescent="0.3">
      <c r="B958" s="276"/>
      <c r="C958" s="277"/>
      <c r="D958" s="278"/>
      <c r="F958" s="280"/>
      <c r="G958" s="281"/>
      <c r="H958" s="281"/>
      <c r="I958" s="293"/>
      <c r="J958" s="282"/>
      <c r="K958" s="278"/>
      <c r="L958" s="278"/>
      <c r="M958" s="278"/>
      <c r="N958" s="276"/>
      <c r="O958" s="283"/>
      <c r="P958" s="284"/>
      <c r="Q958" s="278"/>
      <c r="R958" s="286"/>
      <c r="S958" s="287"/>
    </row>
    <row r="959" spans="2:19" x14ac:dyDescent="0.3">
      <c r="B959" s="276"/>
      <c r="C959" s="277"/>
      <c r="D959" s="278"/>
      <c r="F959" s="280"/>
      <c r="G959" s="281"/>
      <c r="H959" s="281"/>
      <c r="I959" s="293"/>
      <c r="J959" s="282"/>
      <c r="K959" s="278"/>
      <c r="L959" s="278"/>
      <c r="M959" s="278"/>
      <c r="N959" s="276"/>
      <c r="O959" s="283"/>
      <c r="P959" s="284"/>
      <c r="Q959" s="278"/>
      <c r="R959" s="286"/>
      <c r="S959" s="287"/>
    </row>
    <row r="960" spans="2:19" x14ac:dyDescent="0.3">
      <c r="B960" s="276"/>
      <c r="C960" s="277"/>
      <c r="D960" s="278"/>
      <c r="F960" s="280"/>
      <c r="G960" s="281"/>
      <c r="H960" s="281"/>
      <c r="I960" s="293"/>
      <c r="J960" s="282"/>
      <c r="K960" s="278"/>
      <c r="L960" s="278"/>
      <c r="M960" s="278"/>
      <c r="N960" s="276"/>
      <c r="O960" s="283"/>
      <c r="P960" s="284"/>
      <c r="Q960" s="278"/>
      <c r="R960" s="286"/>
      <c r="S960" s="287"/>
    </row>
    <row r="961" spans="2:19" x14ac:dyDescent="0.3">
      <c r="B961" s="276"/>
      <c r="C961" s="277"/>
      <c r="D961" s="278"/>
      <c r="F961" s="280"/>
      <c r="G961" s="281"/>
      <c r="H961" s="281"/>
      <c r="I961" s="293"/>
      <c r="J961" s="282"/>
      <c r="K961" s="278"/>
      <c r="L961" s="278"/>
      <c r="M961" s="278"/>
      <c r="N961" s="276"/>
      <c r="O961" s="283"/>
      <c r="P961" s="284"/>
      <c r="Q961" s="278"/>
      <c r="R961" s="286"/>
      <c r="S961" s="287"/>
    </row>
    <row r="962" spans="2:19" x14ac:dyDescent="0.3">
      <c r="B962" s="276"/>
      <c r="C962" s="277"/>
      <c r="D962" s="278"/>
      <c r="F962" s="280"/>
      <c r="G962" s="281"/>
      <c r="H962" s="281"/>
      <c r="I962" s="293"/>
      <c r="J962" s="282"/>
      <c r="K962" s="278"/>
      <c r="L962" s="278"/>
      <c r="M962" s="278"/>
      <c r="N962" s="276"/>
      <c r="O962" s="283"/>
      <c r="P962" s="284"/>
      <c r="Q962" s="278"/>
      <c r="R962" s="286"/>
      <c r="S962" s="287"/>
    </row>
    <row r="963" spans="2:19" x14ac:dyDescent="0.3">
      <c r="B963" s="276"/>
      <c r="C963" s="277"/>
      <c r="D963" s="278"/>
      <c r="F963" s="280"/>
      <c r="G963" s="281"/>
      <c r="H963" s="281"/>
      <c r="I963" s="293"/>
      <c r="J963" s="282"/>
      <c r="K963" s="278"/>
      <c r="L963" s="278"/>
      <c r="M963" s="278"/>
      <c r="N963" s="276"/>
      <c r="O963" s="283"/>
      <c r="P963" s="284"/>
      <c r="Q963" s="278"/>
      <c r="R963" s="286"/>
      <c r="S963" s="287"/>
    </row>
    <row r="964" spans="2:19" x14ac:dyDescent="0.3">
      <c r="B964" s="276"/>
      <c r="C964" s="277"/>
      <c r="D964" s="278"/>
      <c r="F964" s="280"/>
      <c r="G964" s="281"/>
      <c r="H964" s="281"/>
      <c r="I964" s="293"/>
      <c r="J964" s="282"/>
      <c r="K964" s="278"/>
      <c r="L964" s="278"/>
      <c r="M964" s="278"/>
      <c r="N964" s="276"/>
      <c r="O964" s="283"/>
      <c r="P964" s="284"/>
      <c r="Q964" s="278"/>
      <c r="R964" s="286"/>
      <c r="S964" s="287"/>
    </row>
    <row r="965" spans="2:19" x14ac:dyDescent="0.3">
      <c r="B965" s="276"/>
      <c r="C965" s="277"/>
      <c r="D965" s="278"/>
      <c r="F965" s="280"/>
      <c r="G965" s="281"/>
      <c r="H965" s="281"/>
      <c r="I965" s="293"/>
      <c r="J965" s="282"/>
      <c r="K965" s="278"/>
      <c r="L965" s="278"/>
      <c r="M965" s="278"/>
      <c r="N965" s="276"/>
      <c r="O965" s="283"/>
      <c r="P965" s="284"/>
      <c r="Q965" s="278"/>
      <c r="R965" s="286"/>
      <c r="S965" s="287"/>
    </row>
    <row r="966" spans="2:19" x14ac:dyDescent="0.3">
      <c r="B966" s="276"/>
      <c r="C966" s="277"/>
      <c r="D966" s="278"/>
      <c r="F966" s="280"/>
      <c r="G966" s="281"/>
      <c r="H966" s="281"/>
      <c r="I966" s="293"/>
      <c r="J966" s="282"/>
      <c r="K966" s="278"/>
      <c r="L966" s="278"/>
      <c r="M966" s="278"/>
      <c r="N966" s="276"/>
      <c r="O966" s="283"/>
      <c r="P966" s="284"/>
      <c r="Q966" s="278"/>
      <c r="R966" s="286"/>
      <c r="S966" s="287"/>
    </row>
    <row r="967" spans="2:19" x14ac:dyDescent="0.3">
      <c r="B967" s="276"/>
      <c r="C967" s="277"/>
      <c r="D967" s="278"/>
      <c r="F967" s="280"/>
      <c r="G967" s="281"/>
      <c r="H967" s="281"/>
      <c r="I967" s="293"/>
      <c r="J967" s="282"/>
      <c r="K967" s="278"/>
      <c r="L967" s="278"/>
      <c r="M967" s="278"/>
      <c r="N967" s="276"/>
      <c r="O967" s="283"/>
      <c r="P967" s="284"/>
      <c r="Q967" s="278"/>
      <c r="R967" s="286"/>
      <c r="S967" s="287"/>
    </row>
    <row r="968" spans="2:19" x14ac:dyDescent="0.3">
      <c r="B968" s="276"/>
      <c r="C968" s="277"/>
      <c r="D968" s="278"/>
      <c r="F968" s="280"/>
      <c r="G968" s="281"/>
      <c r="H968" s="281"/>
      <c r="I968" s="293"/>
      <c r="J968" s="282"/>
      <c r="K968" s="278"/>
      <c r="L968" s="278"/>
      <c r="M968" s="278"/>
      <c r="N968" s="276"/>
      <c r="O968" s="283"/>
      <c r="P968" s="284"/>
      <c r="Q968" s="278"/>
      <c r="R968" s="286"/>
      <c r="S968" s="287"/>
    </row>
    <row r="969" spans="2:19" x14ac:dyDescent="0.3">
      <c r="B969" s="276"/>
      <c r="C969" s="277"/>
      <c r="D969" s="278"/>
      <c r="F969" s="280"/>
      <c r="G969" s="281"/>
      <c r="H969" s="281"/>
      <c r="I969" s="293"/>
      <c r="J969" s="282"/>
      <c r="K969" s="278"/>
      <c r="L969" s="278"/>
      <c r="M969" s="278"/>
      <c r="N969" s="276"/>
      <c r="O969" s="283"/>
      <c r="P969" s="284"/>
      <c r="Q969" s="278"/>
      <c r="R969" s="286"/>
      <c r="S969" s="287"/>
    </row>
    <row r="970" spans="2:19" x14ac:dyDescent="0.3">
      <c r="B970" s="276"/>
      <c r="C970" s="277"/>
      <c r="D970" s="278"/>
      <c r="F970" s="280"/>
      <c r="G970" s="281"/>
      <c r="H970" s="281"/>
      <c r="I970" s="293"/>
      <c r="J970" s="282"/>
      <c r="K970" s="278"/>
      <c r="L970" s="278"/>
      <c r="M970" s="278"/>
      <c r="N970" s="276"/>
      <c r="O970" s="283"/>
      <c r="P970" s="284"/>
      <c r="Q970" s="278"/>
      <c r="R970" s="286"/>
      <c r="S970" s="287"/>
    </row>
    <row r="971" spans="2:19" x14ac:dyDescent="0.3">
      <c r="B971" s="276"/>
      <c r="C971" s="277"/>
      <c r="D971" s="278"/>
      <c r="F971" s="280"/>
      <c r="G971" s="281"/>
      <c r="H971" s="281"/>
      <c r="I971" s="293"/>
      <c r="J971" s="282"/>
      <c r="K971" s="278"/>
      <c r="L971" s="278"/>
      <c r="M971" s="278"/>
      <c r="N971" s="276"/>
      <c r="O971" s="283"/>
      <c r="P971" s="284"/>
      <c r="Q971" s="278"/>
      <c r="R971" s="286"/>
      <c r="S971" s="287"/>
    </row>
    <row r="972" spans="2:19" x14ac:dyDescent="0.3">
      <c r="B972" s="276"/>
      <c r="C972" s="277"/>
      <c r="D972" s="278"/>
      <c r="F972" s="280"/>
      <c r="G972" s="281"/>
      <c r="H972" s="281"/>
      <c r="I972" s="293"/>
      <c r="J972" s="282"/>
      <c r="K972" s="278"/>
      <c r="L972" s="278"/>
      <c r="M972" s="278"/>
      <c r="N972" s="276"/>
      <c r="O972" s="283"/>
      <c r="P972" s="284"/>
      <c r="Q972" s="278"/>
      <c r="R972" s="286"/>
      <c r="S972" s="287"/>
    </row>
    <row r="973" spans="2:19" x14ac:dyDescent="0.3">
      <c r="B973" s="276"/>
      <c r="C973" s="277"/>
      <c r="D973" s="278"/>
      <c r="F973" s="280"/>
      <c r="G973" s="281"/>
      <c r="H973" s="281"/>
      <c r="I973" s="293"/>
      <c r="J973" s="282"/>
      <c r="K973" s="278"/>
      <c r="L973" s="278"/>
      <c r="M973" s="278"/>
      <c r="N973" s="276"/>
      <c r="O973" s="283"/>
      <c r="P973" s="284"/>
      <c r="Q973" s="278"/>
      <c r="R973" s="286"/>
      <c r="S973" s="287"/>
    </row>
    <row r="974" spans="2:19" x14ac:dyDescent="0.3">
      <c r="B974" s="276"/>
      <c r="C974" s="277"/>
      <c r="D974" s="278"/>
      <c r="F974" s="280"/>
      <c r="G974" s="281"/>
      <c r="H974" s="281"/>
      <c r="I974" s="293"/>
      <c r="J974" s="282"/>
      <c r="K974" s="278"/>
      <c r="L974" s="278"/>
      <c r="M974" s="278"/>
      <c r="N974" s="276"/>
      <c r="O974" s="283"/>
      <c r="P974" s="284"/>
      <c r="Q974" s="278"/>
      <c r="R974" s="286"/>
      <c r="S974" s="287"/>
    </row>
    <row r="975" spans="2:19" x14ac:dyDescent="0.3">
      <c r="B975" s="276"/>
      <c r="C975" s="277"/>
      <c r="D975" s="278"/>
      <c r="F975" s="280"/>
      <c r="G975" s="281"/>
      <c r="H975" s="281"/>
      <c r="I975" s="293"/>
      <c r="J975" s="282"/>
      <c r="K975" s="278"/>
      <c r="L975" s="278"/>
      <c r="M975" s="278"/>
      <c r="N975" s="276"/>
      <c r="O975" s="283"/>
      <c r="P975" s="284"/>
      <c r="Q975" s="278"/>
      <c r="R975" s="286"/>
      <c r="S975" s="287"/>
    </row>
    <row r="976" spans="2:19" x14ac:dyDescent="0.3">
      <c r="B976" s="276"/>
      <c r="C976" s="277"/>
      <c r="D976" s="278"/>
      <c r="F976" s="280"/>
      <c r="G976" s="281"/>
      <c r="H976" s="281"/>
      <c r="I976" s="293"/>
      <c r="J976" s="282"/>
      <c r="K976" s="278"/>
      <c r="L976" s="278"/>
      <c r="M976" s="278"/>
      <c r="N976" s="276"/>
      <c r="O976" s="283"/>
      <c r="P976" s="284"/>
      <c r="Q976" s="278"/>
      <c r="R976" s="286"/>
      <c r="S976" s="287"/>
    </row>
    <row r="977" spans="2:19" x14ac:dyDescent="0.3">
      <c r="B977" s="276"/>
      <c r="C977" s="277"/>
      <c r="D977" s="278"/>
      <c r="F977" s="280"/>
      <c r="G977" s="281"/>
      <c r="H977" s="281"/>
      <c r="I977" s="293"/>
      <c r="J977" s="282"/>
      <c r="K977" s="278"/>
      <c r="L977" s="278"/>
      <c r="M977" s="278"/>
      <c r="N977" s="276"/>
      <c r="O977" s="283"/>
      <c r="P977" s="284"/>
      <c r="Q977" s="278"/>
      <c r="R977" s="286"/>
      <c r="S977" s="287"/>
    </row>
    <row r="978" spans="2:19" x14ac:dyDescent="0.3">
      <c r="B978" s="276"/>
      <c r="C978" s="277"/>
      <c r="D978" s="278"/>
      <c r="F978" s="280"/>
      <c r="G978" s="281"/>
      <c r="H978" s="281"/>
      <c r="I978" s="293"/>
      <c r="J978" s="282"/>
      <c r="K978" s="278"/>
      <c r="L978" s="278"/>
      <c r="M978" s="278"/>
      <c r="N978" s="276"/>
      <c r="O978" s="283"/>
      <c r="P978" s="284"/>
      <c r="Q978" s="278"/>
      <c r="R978" s="286"/>
      <c r="S978" s="287"/>
    </row>
    <row r="979" spans="2:19" x14ac:dyDescent="0.3">
      <c r="B979" s="276"/>
      <c r="C979" s="277"/>
      <c r="D979" s="278"/>
      <c r="F979" s="280"/>
      <c r="G979" s="281"/>
      <c r="H979" s="281"/>
      <c r="I979" s="293"/>
      <c r="J979" s="282"/>
      <c r="K979" s="278"/>
      <c r="L979" s="278"/>
      <c r="M979" s="278"/>
      <c r="N979" s="276"/>
      <c r="O979" s="283"/>
      <c r="P979" s="284"/>
      <c r="Q979" s="278"/>
      <c r="R979" s="286"/>
      <c r="S979" s="287"/>
    </row>
    <row r="980" spans="2:19" x14ac:dyDescent="0.3">
      <c r="B980" s="276"/>
      <c r="C980" s="277"/>
      <c r="D980" s="278"/>
      <c r="F980" s="280"/>
      <c r="G980" s="281"/>
      <c r="H980" s="281"/>
      <c r="I980" s="293"/>
      <c r="J980" s="282"/>
      <c r="K980" s="278"/>
      <c r="L980" s="278"/>
      <c r="M980" s="278"/>
      <c r="N980" s="276"/>
      <c r="O980" s="283"/>
      <c r="P980" s="284"/>
      <c r="Q980" s="278"/>
      <c r="R980" s="286"/>
      <c r="S980" s="287"/>
    </row>
    <row r="981" spans="2:19" x14ac:dyDescent="0.3">
      <c r="B981" s="276"/>
      <c r="C981" s="277"/>
      <c r="D981" s="278"/>
      <c r="F981" s="280"/>
      <c r="G981" s="281"/>
      <c r="H981" s="281"/>
      <c r="I981" s="293"/>
      <c r="J981" s="282"/>
      <c r="K981" s="278"/>
      <c r="L981" s="278"/>
      <c r="M981" s="278"/>
      <c r="N981" s="276"/>
      <c r="O981" s="283"/>
      <c r="P981" s="284"/>
      <c r="Q981" s="278"/>
      <c r="R981" s="286"/>
      <c r="S981" s="287"/>
    </row>
    <row r="982" spans="2:19" x14ac:dyDescent="0.3">
      <c r="B982" s="276"/>
      <c r="C982" s="277"/>
      <c r="D982" s="278"/>
      <c r="F982" s="280"/>
      <c r="G982" s="281"/>
      <c r="H982" s="281"/>
      <c r="I982" s="293"/>
      <c r="J982" s="282"/>
      <c r="K982" s="278"/>
      <c r="L982" s="278"/>
      <c r="M982" s="278"/>
      <c r="N982" s="276"/>
      <c r="O982" s="283"/>
      <c r="P982" s="284"/>
      <c r="Q982" s="278"/>
      <c r="R982" s="286"/>
      <c r="S982" s="287"/>
    </row>
    <row r="983" spans="2:19" x14ac:dyDescent="0.3">
      <c r="B983" s="276"/>
      <c r="C983" s="277"/>
      <c r="D983" s="278"/>
      <c r="F983" s="280"/>
      <c r="G983" s="281"/>
      <c r="H983" s="281"/>
      <c r="I983" s="293"/>
      <c r="J983" s="282"/>
      <c r="K983" s="278"/>
      <c r="L983" s="278"/>
      <c r="M983" s="278"/>
      <c r="N983" s="276"/>
      <c r="O983" s="283"/>
      <c r="P983" s="284"/>
      <c r="Q983" s="278"/>
      <c r="R983" s="286"/>
      <c r="S983" s="287"/>
    </row>
    <row r="984" spans="2:19" x14ac:dyDescent="0.3">
      <c r="B984" s="276"/>
      <c r="C984" s="277"/>
      <c r="D984" s="278"/>
      <c r="F984" s="280"/>
      <c r="G984" s="281"/>
      <c r="H984" s="281"/>
      <c r="I984" s="293"/>
      <c r="J984" s="282"/>
      <c r="K984" s="278"/>
      <c r="L984" s="278"/>
      <c r="M984" s="278"/>
      <c r="N984" s="276"/>
      <c r="O984" s="283"/>
      <c r="P984" s="284"/>
      <c r="Q984" s="278"/>
      <c r="R984" s="286"/>
      <c r="S984" s="287"/>
    </row>
    <row r="985" spans="2:19" x14ac:dyDescent="0.3">
      <c r="B985" s="276"/>
      <c r="C985" s="277"/>
      <c r="D985" s="278"/>
      <c r="F985" s="280"/>
      <c r="G985" s="281"/>
      <c r="H985" s="281"/>
      <c r="I985" s="293"/>
      <c r="J985" s="282"/>
      <c r="K985" s="278"/>
      <c r="L985" s="278"/>
      <c r="M985" s="278"/>
      <c r="N985" s="276"/>
      <c r="O985" s="283"/>
      <c r="P985" s="284"/>
      <c r="Q985" s="278"/>
      <c r="R985" s="286"/>
      <c r="S985" s="287"/>
    </row>
    <row r="986" spans="2:19" x14ac:dyDescent="0.3">
      <c r="B986" s="276"/>
      <c r="C986" s="277"/>
      <c r="D986" s="278"/>
      <c r="F986" s="280"/>
      <c r="G986" s="281"/>
      <c r="H986" s="281"/>
      <c r="I986" s="293"/>
      <c r="J986" s="282"/>
      <c r="K986" s="278"/>
      <c r="L986" s="278"/>
      <c r="M986" s="278"/>
      <c r="N986" s="276"/>
      <c r="O986" s="283"/>
      <c r="P986" s="284"/>
      <c r="Q986" s="278"/>
      <c r="R986" s="286"/>
      <c r="S986" s="287"/>
    </row>
    <row r="987" spans="2:19" x14ac:dyDescent="0.3">
      <c r="B987" s="276"/>
      <c r="C987" s="277"/>
      <c r="D987" s="278"/>
      <c r="F987" s="280"/>
      <c r="G987" s="281"/>
      <c r="H987" s="281"/>
      <c r="I987" s="293"/>
      <c r="J987" s="282"/>
      <c r="K987" s="278"/>
      <c r="L987" s="278"/>
      <c r="M987" s="278"/>
      <c r="N987" s="276"/>
      <c r="O987" s="283"/>
      <c r="P987" s="284"/>
      <c r="Q987" s="278"/>
      <c r="R987" s="286"/>
      <c r="S987" s="287"/>
    </row>
    <row r="988" spans="2:19" x14ac:dyDescent="0.3">
      <c r="B988" s="276"/>
      <c r="C988" s="277"/>
      <c r="D988" s="278"/>
      <c r="F988" s="280"/>
      <c r="G988" s="281"/>
      <c r="H988" s="281"/>
      <c r="I988" s="293"/>
      <c r="J988" s="282"/>
      <c r="K988" s="278"/>
      <c r="L988" s="278"/>
      <c r="M988" s="278"/>
      <c r="N988" s="276"/>
      <c r="O988" s="283"/>
      <c r="P988" s="284"/>
      <c r="Q988" s="278"/>
      <c r="R988" s="286"/>
      <c r="S988" s="287"/>
    </row>
    <row r="989" spans="2:19" x14ac:dyDescent="0.3">
      <c r="B989" s="276"/>
      <c r="C989" s="277"/>
      <c r="D989" s="278"/>
      <c r="F989" s="280"/>
      <c r="G989" s="281"/>
      <c r="H989" s="281"/>
      <c r="I989" s="293"/>
      <c r="J989" s="282"/>
      <c r="K989" s="278"/>
      <c r="L989" s="278"/>
      <c r="M989" s="278"/>
      <c r="N989" s="276"/>
      <c r="O989" s="283"/>
      <c r="P989" s="284"/>
      <c r="Q989" s="278"/>
      <c r="R989" s="286"/>
      <c r="S989" s="287"/>
    </row>
    <row r="990" spans="2:19" x14ac:dyDescent="0.3">
      <c r="B990" s="276"/>
      <c r="C990" s="277"/>
      <c r="D990" s="278"/>
      <c r="F990" s="280"/>
      <c r="G990" s="281"/>
      <c r="H990" s="281"/>
      <c r="I990" s="293"/>
      <c r="J990" s="282"/>
      <c r="K990" s="278"/>
      <c r="L990" s="278"/>
      <c r="M990" s="278"/>
      <c r="N990" s="276"/>
      <c r="O990" s="283"/>
      <c r="P990" s="284"/>
      <c r="Q990" s="278"/>
      <c r="R990" s="286"/>
      <c r="S990" s="287"/>
    </row>
    <row r="991" spans="2:19" x14ac:dyDescent="0.3">
      <c r="B991" s="276"/>
      <c r="C991" s="277"/>
      <c r="D991" s="278"/>
      <c r="F991" s="280"/>
      <c r="G991" s="281"/>
      <c r="H991" s="281"/>
      <c r="I991" s="293"/>
      <c r="J991" s="282"/>
      <c r="K991" s="278"/>
      <c r="L991" s="278"/>
      <c r="M991" s="278"/>
      <c r="N991" s="276"/>
      <c r="O991" s="283"/>
      <c r="P991" s="284"/>
      <c r="Q991" s="278"/>
      <c r="R991" s="286"/>
      <c r="S991" s="287"/>
    </row>
    <row r="992" spans="2:19" x14ac:dyDescent="0.3">
      <c r="B992" s="276"/>
      <c r="C992" s="277"/>
      <c r="D992" s="278"/>
      <c r="F992" s="280"/>
      <c r="G992" s="281"/>
      <c r="H992" s="281"/>
      <c r="I992" s="293"/>
      <c r="J992" s="282"/>
      <c r="K992" s="278"/>
      <c r="L992" s="278"/>
      <c r="M992" s="278"/>
      <c r="N992" s="276"/>
      <c r="O992" s="283"/>
      <c r="P992" s="284"/>
      <c r="Q992" s="278"/>
      <c r="R992" s="286"/>
      <c r="S992" s="287"/>
    </row>
    <row r="993" spans="2:19" x14ac:dyDescent="0.3">
      <c r="B993" s="276"/>
      <c r="C993" s="277"/>
      <c r="D993" s="278"/>
      <c r="F993" s="280"/>
      <c r="G993" s="281"/>
      <c r="H993" s="281"/>
      <c r="I993" s="293"/>
      <c r="J993" s="282"/>
      <c r="K993" s="278"/>
      <c r="L993" s="278"/>
      <c r="M993" s="278"/>
      <c r="N993" s="276"/>
      <c r="O993" s="283"/>
      <c r="P993" s="284"/>
      <c r="Q993" s="278"/>
      <c r="R993" s="286"/>
      <c r="S993" s="287"/>
    </row>
    <row r="994" spans="2:19" x14ac:dyDescent="0.3">
      <c r="B994" s="276"/>
      <c r="C994" s="277"/>
      <c r="D994" s="278"/>
      <c r="F994" s="280"/>
      <c r="G994" s="281"/>
      <c r="H994" s="281"/>
      <c r="I994" s="293"/>
      <c r="J994" s="282"/>
      <c r="K994" s="278"/>
      <c r="L994" s="278"/>
      <c r="M994" s="278"/>
      <c r="N994" s="276"/>
      <c r="O994" s="283"/>
      <c r="P994" s="284"/>
      <c r="Q994" s="278"/>
      <c r="R994" s="286"/>
      <c r="S994" s="287"/>
    </row>
    <row r="995" spans="2:19" x14ac:dyDescent="0.3">
      <c r="B995" s="276"/>
      <c r="C995" s="277"/>
      <c r="D995" s="278"/>
      <c r="F995" s="280"/>
      <c r="G995" s="281"/>
      <c r="H995" s="281"/>
      <c r="I995" s="293"/>
      <c r="J995" s="282"/>
      <c r="K995" s="278"/>
      <c r="L995" s="278"/>
      <c r="M995" s="278"/>
      <c r="N995" s="276"/>
      <c r="O995" s="283"/>
      <c r="P995" s="284"/>
      <c r="Q995" s="278"/>
      <c r="R995" s="286"/>
      <c r="S995" s="287"/>
    </row>
    <row r="996" spans="2:19" x14ac:dyDescent="0.3">
      <c r="B996" s="276"/>
      <c r="C996" s="277"/>
      <c r="D996" s="278"/>
      <c r="F996" s="280"/>
      <c r="G996" s="281"/>
      <c r="H996" s="281"/>
      <c r="I996" s="293"/>
      <c r="J996" s="282"/>
      <c r="K996" s="278"/>
      <c r="L996" s="278"/>
      <c r="M996" s="278"/>
      <c r="N996" s="276"/>
      <c r="O996" s="283"/>
      <c r="P996" s="284"/>
      <c r="Q996" s="278"/>
      <c r="R996" s="286"/>
      <c r="S996" s="287"/>
    </row>
    <row r="997" spans="2:19" x14ac:dyDescent="0.3">
      <c r="B997" s="276"/>
      <c r="C997" s="277"/>
      <c r="D997" s="278"/>
      <c r="F997" s="280"/>
      <c r="G997" s="281"/>
      <c r="H997" s="281"/>
      <c r="I997" s="293"/>
      <c r="J997" s="282"/>
      <c r="K997" s="278"/>
      <c r="L997" s="278"/>
      <c r="M997" s="278"/>
      <c r="N997" s="276"/>
      <c r="O997" s="283"/>
      <c r="P997" s="284"/>
      <c r="Q997" s="278"/>
      <c r="R997" s="286"/>
      <c r="S997" s="287"/>
    </row>
    <row r="998" spans="2:19" x14ac:dyDescent="0.3">
      <c r="B998" s="276"/>
      <c r="C998" s="277"/>
      <c r="D998" s="278"/>
      <c r="F998" s="280"/>
      <c r="G998" s="281"/>
      <c r="H998" s="281"/>
      <c r="I998" s="293"/>
      <c r="J998" s="282"/>
      <c r="K998" s="278"/>
      <c r="L998" s="278"/>
      <c r="M998" s="278"/>
      <c r="N998" s="276"/>
      <c r="O998" s="283"/>
      <c r="P998" s="284"/>
      <c r="Q998" s="278"/>
      <c r="R998" s="286"/>
      <c r="S998" s="287"/>
    </row>
    <row r="999" spans="2:19" x14ac:dyDescent="0.3">
      <c r="B999" s="276"/>
      <c r="C999" s="277"/>
      <c r="D999" s="278"/>
      <c r="F999" s="280"/>
      <c r="G999" s="281"/>
      <c r="H999" s="281"/>
      <c r="I999" s="293"/>
      <c r="J999" s="282"/>
      <c r="K999" s="278"/>
      <c r="L999" s="278"/>
      <c r="M999" s="278"/>
      <c r="N999" s="276"/>
      <c r="O999" s="283"/>
      <c r="P999" s="284"/>
      <c r="Q999" s="278"/>
      <c r="R999" s="286"/>
      <c r="S999" s="287"/>
    </row>
    <row r="1000" spans="2:19" x14ac:dyDescent="0.3">
      <c r="B1000" s="276"/>
      <c r="C1000" s="277"/>
      <c r="D1000" s="278"/>
      <c r="F1000" s="280"/>
      <c r="G1000" s="281"/>
      <c r="H1000" s="281"/>
      <c r="I1000" s="293"/>
      <c r="J1000" s="282"/>
      <c r="K1000" s="278"/>
      <c r="L1000" s="278"/>
      <c r="M1000" s="278"/>
      <c r="N1000" s="276"/>
      <c r="O1000" s="283"/>
      <c r="P1000" s="284"/>
      <c r="Q1000" s="278"/>
      <c r="R1000" s="286"/>
      <c r="S1000" s="287"/>
    </row>
    <row r="1001" spans="2:19" x14ac:dyDescent="0.3">
      <c r="B1001" s="276"/>
      <c r="C1001" s="277"/>
      <c r="D1001" s="278"/>
      <c r="F1001" s="280"/>
      <c r="G1001" s="281"/>
      <c r="H1001" s="281"/>
      <c r="I1001" s="293"/>
      <c r="J1001" s="282"/>
      <c r="K1001" s="278"/>
      <c r="L1001" s="278"/>
      <c r="M1001" s="278"/>
      <c r="N1001" s="276"/>
      <c r="O1001" s="283"/>
      <c r="P1001" s="284"/>
      <c r="Q1001" s="278"/>
      <c r="R1001" s="286"/>
      <c r="S1001" s="287"/>
    </row>
    <row r="1002" spans="2:19" x14ac:dyDescent="0.3">
      <c r="B1002" s="276"/>
      <c r="C1002" s="277"/>
      <c r="D1002" s="278"/>
      <c r="F1002" s="280"/>
      <c r="G1002" s="281"/>
      <c r="H1002" s="281"/>
      <c r="I1002" s="293"/>
      <c r="J1002" s="282"/>
      <c r="K1002" s="278"/>
      <c r="L1002" s="278"/>
      <c r="M1002" s="278"/>
      <c r="N1002" s="276"/>
      <c r="O1002" s="283"/>
      <c r="P1002" s="284"/>
      <c r="Q1002" s="278"/>
      <c r="R1002" s="286"/>
      <c r="S1002" s="287"/>
    </row>
    <row r="1003" spans="2:19" x14ac:dyDescent="0.3">
      <c r="B1003" s="276"/>
      <c r="C1003" s="277"/>
      <c r="D1003" s="278"/>
      <c r="F1003" s="280"/>
      <c r="G1003" s="281"/>
      <c r="H1003" s="281"/>
      <c r="I1003" s="293"/>
      <c r="J1003" s="282"/>
      <c r="K1003" s="278"/>
      <c r="L1003" s="278"/>
      <c r="M1003" s="278"/>
      <c r="N1003" s="276"/>
      <c r="O1003" s="283"/>
      <c r="P1003" s="284"/>
      <c r="Q1003" s="278"/>
      <c r="R1003" s="286"/>
      <c r="S1003" s="287"/>
    </row>
    <row r="1004" spans="2:19" x14ac:dyDescent="0.3">
      <c r="B1004" s="276"/>
      <c r="C1004" s="277"/>
      <c r="D1004" s="278"/>
      <c r="F1004" s="280"/>
      <c r="G1004" s="281"/>
      <c r="H1004" s="281"/>
      <c r="I1004" s="293"/>
      <c r="J1004" s="282"/>
      <c r="K1004" s="278"/>
      <c r="L1004" s="278"/>
      <c r="M1004" s="278"/>
      <c r="N1004" s="276"/>
      <c r="O1004" s="283"/>
      <c r="P1004" s="284"/>
      <c r="Q1004" s="278"/>
      <c r="R1004" s="286"/>
      <c r="S1004" s="287"/>
    </row>
    <row r="1005" spans="2:19" x14ac:dyDescent="0.3">
      <c r="B1005" s="276"/>
      <c r="C1005" s="277"/>
      <c r="D1005" s="278"/>
      <c r="F1005" s="280"/>
      <c r="G1005" s="281"/>
      <c r="H1005" s="281"/>
      <c r="I1005" s="293"/>
      <c r="J1005" s="282"/>
      <c r="K1005" s="278"/>
      <c r="L1005" s="278"/>
      <c r="M1005" s="278"/>
      <c r="N1005" s="276"/>
      <c r="O1005" s="283"/>
      <c r="P1005" s="284"/>
      <c r="Q1005" s="278"/>
      <c r="R1005" s="286"/>
      <c r="S1005" s="287"/>
    </row>
    <row r="1006" spans="2:19" x14ac:dyDescent="0.3">
      <c r="B1006" s="276"/>
      <c r="C1006" s="277"/>
      <c r="D1006" s="278"/>
      <c r="F1006" s="280"/>
      <c r="G1006" s="281"/>
      <c r="H1006" s="281"/>
      <c r="I1006" s="293"/>
      <c r="J1006" s="282"/>
      <c r="K1006" s="278"/>
      <c r="L1006" s="278"/>
      <c r="M1006" s="278"/>
      <c r="N1006" s="276"/>
      <c r="O1006" s="283"/>
      <c r="P1006" s="284"/>
      <c r="Q1006" s="278"/>
      <c r="R1006" s="286"/>
      <c r="S1006" s="287"/>
    </row>
    <row r="1007" spans="2:19" x14ac:dyDescent="0.3">
      <c r="B1007" s="276"/>
      <c r="C1007" s="277"/>
      <c r="D1007" s="278"/>
      <c r="F1007" s="280"/>
      <c r="G1007" s="281"/>
      <c r="H1007" s="281"/>
      <c r="I1007" s="293"/>
      <c r="J1007" s="282"/>
      <c r="K1007" s="278"/>
      <c r="L1007" s="278"/>
      <c r="M1007" s="278"/>
      <c r="N1007" s="276"/>
      <c r="O1007" s="283"/>
      <c r="P1007" s="284"/>
      <c r="Q1007" s="278"/>
      <c r="R1007" s="286"/>
      <c r="S1007" s="287"/>
    </row>
    <row r="1008" spans="2:19" x14ac:dyDescent="0.3">
      <c r="B1008" s="276"/>
      <c r="C1008" s="277"/>
      <c r="D1008" s="278"/>
      <c r="F1008" s="280"/>
      <c r="G1008" s="281"/>
      <c r="H1008" s="281"/>
      <c r="I1008" s="293"/>
      <c r="J1008" s="282"/>
      <c r="K1008" s="278"/>
      <c r="L1008" s="278"/>
      <c r="M1008" s="278"/>
      <c r="N1008" s="276"/>
      <c r="O1008" s="283"/>
      <c r="P1008" s="284"/>
      <c r="Q1008" s="278"/>
      <c r="R1008" s="286"/>
      <c r="S1008" s="287"/>
    </row>
    <row r="1009" spans="2:19" x14ac:dyDescent="0.3">
      <c r="B1009" s="276"/>
      <c r="C1009" s="277"/>
      <c r="D1009" s="278"/>
      <c r="F1009" s="280"/>
      <c r="G1009" s="281"/>
      <c r="H1009" s="281"/>
      <c r="I1009" s="293"/>
      <c r="J1009" s="282"/>
      <c r="K1009" s="278"/>
      <c r="L1009" s="278"/>
      <c r="M1009" s="278"/>
      <c r="N1009" s="276"/>
      <c r="O1009" s="283"/>
      <c r="P1009" s="284"/>
      <c r="Q1009" s="278"/>
      <c r="R1009" s="286"/>
      <c r="S1009" s="287"/>
    </row>
    <row r="1010" spans="2:19" x14ac:dyDescent="0.3">
      <c r="B1010" s="276"/>
      <c r="C1010" s="277"/>
      <c r="D1010" s="278"/>
      <c r="F1010" s="280"/>
      <c r="G1010" s="281"/>
      <c r="H1010" s="281"/>
      <c r="I1010" s="293"/>
      <c r="J1010" s="282"/>
      <c r="K1010" s="278"/>
      <c r="L1010" s="278"/>
      <c r="M1010" s="278"/>
      <c r="N1010" s="276"/>
      <c r="O1010" s="283"/>
      <c r="P1010" s="284"/>
      <c r="Q1010" s="278"/>
      <c r="R1010" s="286"/>
      <c r="S1010" s="287"/>
    </row>
    <row r="1011" spans="2:19" x14ac:dyDescent="0.3">
      <c r="B1011" s="276"/>
      <c r="C1011" s="277"/>
      <c r="D1011" s="278"/>
      <c r="F1011" s="280"/>
      <c r="G1011" s="281"/>
      <c r="H1011" s="281"/>
      <c r="I1011" s="293"/>
      <c r="J1011" s="282"/>
      <c r="K1011" s="278"/>
      <c r="L1011" s="278"/>
      <c r="M1011" s="278"/>
      <c r="N1011" s="276"/>
      <c r="O1011" s="283"/>
      <c r="P1011" s="284"/>
      <c r="Q1011" s="278"/>
      <c r="R1011" s="286"/>
      <c r="S1011" s="287"/>
    </row>
    <row r="1012" spans="2:19" x14ac:dyDescent="0.3">
      <c r="B1012" s="276"/>
      <c r="C1012" s="277"/>
      <c r="D1012" s="278"/>
      <c r="F1012" s="280"/>
      <c r="G1012" s="281"/>
      <c r="H1012" s="281"/>
      <c r="I1012" s="293"/>
      <c r="J1012" s="282"/>
      <c r="K1012" s="278"/>
      <c r="L1012" s="278"/>
      <c r="M1012" s="278"/>
      <c r="N1012" s="276"/>
      <c r="O1012" s="283"/>
      <c r="P1012" s="284"/>
      <c r="Q1012" s="278"/>
      <c r="R1012" s="286"/>
      <c r="S1012" s="287"/>
    </row>
    <row r="1013" spans="2:19" x14ac:dyDescent="0.3">
      <c r="B1013" s="276"/>
      <c r="C1013" s="277"/>
      <c r="D1013" s="278"/>
      <c r="F1013" s="280"/>
      <c r="G1013" s="281"/>
      <c r="H1013" s="281"/>
      <c r="I1013" s="293"/>
      <c r="J1013" s="282"/>
      <c r="K1013" s="278"/>
      <c r="L1013" s="278"/>
      <c r="M1013" s="278"/>
      <c r="N1013" s="276"/>
      <c r="O1013" s="283"/>
      <c r="P1013" s="284"/>
      <c r="Q1013" s="278"/>
      <c r="R1013" s="286"/>
      <c r="S1013" s="287"/>
    </row>
    <row r="1014" spans="2:19" x14ac:dyDescent="0.3">
      <c r="B1014" s="276"/>
      <c r="C1014" s="277"/>
      <c r="D1014" s="278"/>
      <c r="F1014" s="280"/>
      <c r="G1014" s="281"/>
      <c r="H1014" s="281"/>
      <c r="I1014" s="293"/>
      <c r="J1014" s="282"/>
      <c r="K1014" s="278"/>
      <c r="L1014" s="278"/>
      <c r="M1014" s="278"/>
      <c r="N1014" s="276"/>
      <c r="O1014" s="283"/>
      <c r="P1014" s="284"/>
      <c r="Q1014" s="278"/>
      <c r="R1014" s="286"/>
      <c r="S1014" s="287"/>
    </row>
    <row r="1015" spans="2:19" x14ac:dyDescent="0.3">
      <c r="B1015" s="276"/>
      <c r="C1015" s="277"/>
      <c r="D1015" s="278"/>
      <c r="F1015" s="280"/>
      <c r="G1015" s="281"/>
      <c r="H1015" s="281"/>
      <c r="I1015" s="293"/>
      <c r="J1015" s="282"/>
      <c r="K1015" s="278"/>
      <c r="L1015" s="278"/>
      <c r="M1015" s="278"/>
      <c r="N1015" s="276"/>
      <c r="O1015" s="283"/>
      <c r="P1015" s="284"/>
      <c r="Q1015" s="278"/>
      <c r="R1015" s="286"/>
      <c r="S1015" s="287"/>
    </row>
    <row r="1016" spans="2:19" x14ac:dyDescent="0.3">
      <c r="B1016" s="276"/>
      <c r="C1016" s="277"/>
      <c r="D1016" s="278"/>
      <c r="F1016" s="280"/>
      <c r="G1016" s="281"/>
      <c r="H1016" s="281"/>
      <c r="I1016" s="293"/>
      <c r="J1016" s="282"/>
      <c r="K1016" s="278"/>
      <c r="L1016" s="278"/>
      <c r="M1016" s="278"/>
      <c r="N1016" s="276"/>
      <c r="O1016" s="283"/>
      <c r="P1016" s="284"/>
      <c r="Q1016" s="278"/>
      <c r="R1016" s="286"/>
      <c r="S1016" s="287"/>
    </row>
    <row r="1017" spans="2:19" x14ac:dyDescent="0.3">
      <c r="B1017" s="276"/>
      <c r="C1017" s="277"/>
      <c r="D1017" s="278"/>
      <c r="F1017" s="280"/>
      <c r="G1017" s="281"/>
      <c r="H1017" s="281"/>
      <c r="I1017" s="293"/>
      <c r="J1017" s="282"/>
      <c r="K1017" s="278"/>
      <c r="L1017" s="278"/>
      <c r="M1017" s="278"/>
      <c r="N1017" s="276"/>
      <c r="O1017" s="283"/>
      <c r="P1017" s="284"/>
      <c r="Q1017" s="278"/>
      <c r="R1017" s="286"/>
      <c r="S1017" s="287"/>
    </row>
    <row r="1018" spans="2:19" x14ac:dyDescent="0.3">
      <c r="B1018" s="276"/>
      <c r="C1018" s="277"/>
      <c r="D1018" s="278"/>
      <c r="F1018" s="280"/>
      <c r="G1018" s="281"/>
      <c r="H1018" s="281"/>
      <c r="I1018" s="293"/>
      <c r="J1018" s="282"/>
      <c r="K1018" s="278"/>
      <c r="L1018" s="278"/>
      <c r="M1018" s="278"/>
      <c r="N1018" s="276"/>
      <c r="O1018" s="283"/>
      <c r="P1018" s="284"/>
      <c r="Q1018" s="278"/>
      <c r="R1018" s="286"/>
      <c r="S1018" s="287"/>
    </row>
    <row r="1019" spans="2:19" x14ac:dyDescent="0.3">
      <c r="B1019" s="276"/>
      <c r="C1019" s="277"/>
      <c r="D1019" s="278"/>
      <c r="F1019" s="280"/>
      <c r="G1019" s="281"/>
      <c r="H1019" s="281"/>
      <c r="I1019" s="293"/>
      <c r="J1019" s="282"/>
      <c r="K1019" s="278"/>
      <c r="L1019" s="278"/>
      <c r="M1019" s="278"/>
      <c r="N1019" s="276"/>
      <c r="O1019" s="283"/>
      <c r="P1019" s="284"/>
      <c r="Q1019" s="278"/>
      <c r="R1019" s="286"/>
      <c r="S1019" s="287"/>
    </row>
    <row r="1020" spans="2:19" x14ac:dyDescent="0.3">
      <c r="B1020" s="276"/>
      <c r="C1020" s="277"/>
      <c r="D1020" s="278"/>
      <c r="F1020" s="280"/>
      <c r="G1020" s="281"/>
      <c r="H1020" s="281"/>
      <c r="I1020" s="293"/>
      <c r="J1020" s="282"/>
      <c r="K1020" s="278"/>
      <c r="L1020" s="278"/>
      <c r="M1020" s="278"/>
      <c r="N1020" s="276"/>
      <c r="O1020" s="283"/>
      <c r="P1020" s="284"/>
      <c r="Q1020" s="278"/>
      <c r="R1020" s="286"/>
      <c r="S1020" s="287"/>
    </row>
    <row r="1021" spans="2:19" x14ac:dyDescent="0.3">
      <c r="B1021" s="276"/>
      <c r="C1021" s="277"/>
      <c r="D1021" s="278"/>
      <c r="F1021" s="280"/>
      <c r="G1021" s="281"/>
      <c r="H1021" s="281"/>
      <c r="I1021" s="293"/>
      <c r="J1021" s="282"/>
      <c r="K1021" s="278"/>
      <c r="L1021" s="278"/>
      <c r="M1021" s="278"/>
      <c r="N1021" s="276"/>
      <c r="O1021" s="283"/>
      <c r="P1021" s="284"/>
      <c r="Q1021" s="278"/>
      <c r="R1021" s="286"/>
      <c r="S1021" s="287"/>
    </row>
    <row r="1022" spans="2:19" x14ac:dyDescent="0.3">
      <c r="B1022" s="276"/>
      <c r="C1022" s="277"/>
      <c r="D1022" s="278"/>
      <c r="F1022" s="280"/>
      <c r="G1022" s="281"/>
      <c r="H1022" s="281"/>
      <c r="I1022" s="293"/>
      <c r="J1022" s="282"/>
      <c r="K1022" s="278"/>
      <c r="L1022" s="278"/>
      <c r="M1022" s="278"/>
      <c r="N1022" s="276"/>
      <c r="O1022" s="283"/>
      <c r="P1022" s="284"/>
      <c r="Q1022" s="278"/>
      <c r="R1022" s="286"/>
      <c r="S1022" s="287"/>
    </row>
    <row r="1023" spans="2:19" x14ac:dyDescent="0.3">
      <c r="B1023" s="276"/>
      <c r="C1023" s="277"/>
      <c r="D1023" s="278"/>
      <c r="F1023" s="280"/>
      <c r="G1023" s="281"/>
      <c r="H1023" s="281"/>
      <c r="I1023" s="293"/>
      <c r="J1023" s="282"/>
      <c r="K1023" s="278"/>
      <c r="L1023" s="278"/>
      <c r="M1023" s="278"/>
      <c r="N1023" s="276"/>
      <c r="O1023" s="283"/>
      <c r="P1023" s="284"/>
      <c r="Q1023" s="278"/>
      <c r="R1023" s="286"/>
      <c r="S1023" s="287"/>
    </row>
    <row r="1024" spans="2:19" x14ac:dyDescent="0.3">
      <c r="B1024" s="276"/>
      <c r="C1024" s="277"/>
      <c r="D1024" s="278"/>
      <c r="F1024" s="280"/>
      <c r="G1024" s="281"/>
      <c r="H1024" s="281"/>
      <c r="I1024" s="293"/>
      <c r="J1024" s="282"/>
      <c r="K1024" s="278"/>
      <c r="L1024" s="278"/>
      <c r="M1024" s="278"/>
      <c r="N1024" s="276"/>
      <c r="O1024" s="283"/>
      <c r="P1024" s="284"/>
      <c r="Q1024" s="278"/>
      <c r="R1024" s="286"/>
      <c r="S1024" s="287"/>
    </row>
    <row r="1025" spans="2:19" x14ac:dyDescent="0.3">
      <c r="B1025" s="276"/>
      <c r="C1025" s="277"/>
      <c r="D1025" s="278"/>
      <c r="F1025" s="280"/>
      <c r="G1025" s="281"/>
      <c r="H1025" s="281"/>
      <c r="I1025" s="293"/>
      <c r="J1025" s="282"/>
      <c r="K1025" s="278"/>
      <c r="L1025" s="278"/>
      <c r="M1025" s="278"/>
      <c r="N1025" s="276"/>
      <c r="O1025" s="283"/>
      <c r="P1025" s="284"/>
      <c r="Q1025" s="278"/>
      <c r="R1025" s="286"/>
      <c r="S1025" s="287"/>
    </row>
    <row r="1026" spans="2:19" x14ac:dyDescent="0.3">
      <c r="B1026" s="276"/>
      <c r="C1026" s="277"/>
      <c r="D1026" s="278"/>
      <c r="F1026" s="280"/>
      <c r="G1026" s="281"/>
      <c r="H1026" s="281"/>
      <c r="I1026" s="293"/>
      <c r="J1026" s="282"/>
      <c r="K1026" s="278"/>
      <c r="L1026" s="278"/>
      <c r="M1026" s="278"/>
      <c r="N1026" s="276"/>
      <c r="O1026" s="283"/>
      <c r="P1026" s="284"/>
      <c r="Q1026" s="278"/>
      <c r="R1026" s="286"/>
      <c r="S1026" s="287"/>
    </row>
    <row r="1027" spans="2:19" x14ac:dyDescent="0.3">
      <c r="B1027" s="276"/>
      <c r="C1027" s="277"/>
      <c r="D1027" s="278"/>
      <c r="F1027" s="280"/>
      <c r="G1027" s="281"/>
      <c r="H1027" s="281"/>
      <c r="I1027" s="293"/>
      <c r="J1027" s="282"/>
      <c r="K1027" s="278"/>
      <c r="L1027" s="278"/>
      <c r="M1027" s="278"/>
      <c r="N1027" s="276"/>
      <c r="O1027" s="283"/>
      <c r="P1027" s="284"/>
      <c r="Q1027" s="278"/>
      <c r="R1027" s="286"/>
      <c r="S1027" s="287"/>
    </row>
    <row r="1028" spans="2:19" x14ac:dyDescent="0.3">
      <c r="B1028" s="276"/>
      <c r="C1028" s="277"/>
      <c r="D1028" s="278"/>
      <c r="F1028" s="280"/>
      <c r="G1028" s="281"/>
      <c r="H1028" s="281"/>
      <c r="I1028" s="293"/>
      <c r="J1028" s="282"/>
      <c r="K1028" s="278"/>
      <c r="L1028" s="278"/>
      <c r="M1028" s="278"/>
      <c r="N1028" s="276"/>
      <c r="O1028" s="283"/>
      <c r="P1028" s="284"/>
      <c r="Q1028" s="278"/>
      <c r="R1028" s="286"/>
      <c r="S1028" s="287"/>
    </row>
    <row r="1029" spans="2:19" x14ac:dyDescent="0.3">
      <c r="B1029" s="276"/>
      <c r="C1029" s="277"/>
      <c r="D1029" s="278"/>
      <c r="F1029" s="280"/>
      <c r="G1029" s="281"/>
      <c r="H1029" s="281"/>
      <c r="I1029" s="293"/>
      <c r="J1029" s="282"/>
      <c r="K1029" s="278"/>
      <c r="L1029" s="278"/>
      <c r="M1029" s="278"/>
      <c r="N1029" s="276"/>
      <c r="O1029" s="283"/>
      <c r="P1029" s="284"/>
      <c r="Q1029" s="278"/>
      <c r="R1029" s="286"/>
      <c r="S1029" s="287"/>
    </row>
    <row r="1030" spans="2:19" x14ac:dyDescent="0.3">
      <c r="B1030" s="276"/>
      <c r="C1030" s="277"/>
      <c r="D1030" s="278"/>
      <c r="F1030" s="280"/>
      <c r="G1030" s="281"/>
      <c r="H1030" s="281"/>
      <c r="I1030" s="293"/>
      <c r="J1030" s="282"/>
      <c r="K1030" s="278"/>
      <c r="L1030" s="278"/>
      <c r="M1030" s="278"/>
      <c r="N1030" s="276"/>
      <c r="O1030" s="283"/>
      <c r="P1030" s="284"/>
      <c r="Q1030" s="278"/>
      <c r="R1030" s="286"/>
      <c r="S1030" s="287"/>
    </row>
    <row r="1031" spans="2:19" x14ac:dyDescent="0.3">
      <c r="B1031" s="276"/>
      <c r="C1031" s="277"/>
      <c r="D1031" s="278"/>
      <c r="F1031" s="280"/>
      <c r="G1031" s="281"/>
      <c r="H1031" s="281"/>
      <c r="I1031" s="293"/>
      <c r="J1031" s="282"/>
      <c r="K1031" s="278"/>
      <c r="L1031" s="278"/>
      <c r="M1031" s="278"/>
      <c r="N1031" s="276"/>
      <c r="O1031" s="283"/>
      <c r="P1031" s="284"/>
      <c r="Q1031" s="278"/>
      <c r="R1031" s="286"/>
      <c r="S1031" s="287"/>
    </row>
    <row r="1032" spans="2:19" x14ac:dyDescent="0.3">
      <c r="B1032" s="276"/>
      <c r="C1032" s="277"/>
      <c r="D1032" s="278"/>
      <c r="F1032" s="280"/>
      <c r="G1032" s="281"/>
      <c r="H1032" s="281"/>
      <c r="I1032" s="293"/>
      <c r="J1032" s="282"/>
      <c r="K1032" s="278"/>
      <c r="L1032" s="278"/>
      <c r="M1032" s="278"/>
      <c r="N1032" s="276"/>
      <c r="O1032" s="283"/>
      <c r="P1032" s="284"/>
      <c r="Q1032" s="278"/>
      <c r="R1032" s="286"/>
      <c r="S1032" s="287"/>
    </row>
    <row r="1033" spans="2:19" x14ac:dyDescent="0.3">
      <c r="B1033" s="276"/>
      <c r="C1033" s="277"/>
      <c r="D1033" s="278"/>
      <c r="F1033" s="280"/>
      <c r="G1033" s="281"/>
      <c r="H1033" s="281"/>
      <c r="I1033" s="293"/>
      <c r="J1033" s="282"/>
      <c r="K1033" s="278"/>
      <c r="L1033" s="278"/>
      <c r="M1033" s="278"/>
      <c r="N1033" s="276"/>
      <c r="O1033" s="283"/>
      <c r="P1033" s="284"/>
      <c r="Q1033" s="278"/>
      <c r="R1033" s="286"/>
      <c r="S1033" s="287"/>
    </row>
    <row r="1034" spans="2:19" x14ac:dyDescent="0.3">
      <c r="B1034" s="276"/>
      <c r="C1034" s="277"/>
      <c r="D1034" s="278"/>
      <c r="F1034" s="280"/>
      <c r="G1034" s="281"/>
      <c r="H1034" s="281"/>
      <c r="I1034" s="293"/>
      <c r="J1034" s="282"/>
      <c r="K1034" s="278"/>
      <c r="L1034" s="278"/>
      <c r="M1034" s="278"/>
      <c r="N1034" s="276"/>
      <c r="O1034" s="283"/>
      <c r="P1034" s="284"/>
      <c r="Q1034" s="278"/>
      <c r="R1034" s="286"/>
      <c r="S1034" s="287"/>
    </row>
    <row r="1035" spans="2:19" x14ac:dyDescent="0.3">
      <c r="B1035" s="276"/>
      <c r="C1035" s="277"/>
      <c r="D1035" s="278"/>
      <c r="F1035" s="280"/>
      <c r="G1035" s="281"/>
      <c r="H1035" s="281"/>
      <c r="I1035" s="293"/>
      <c r="J1035" s="282"/>
      <c r="K1035" s="278"/>
      <c r="L1035" s="278"/>
      <c r="M1035" s="278"/>
      <c r="N1035" s="276"/>
      <c r="O1035" s="283"/>
      <c r="P1035" s="284"/>
      <c r="Q1035" s="278"/>
      <c r="R1035" s="286"/>
      <c r="S1035" s="287"/>
    </row>
    <row r="1036" spans="2:19" x14ac:dyDescent="0.3">
      <c r="B1036" s="276"/>
      <c r="C1036" s="277"/>
      <c r="D1036" s="278"/>
      <c r="F1036" s="280"/>
      <c r="G1036" s="281"/>
      <c r="H1036" s="281"/>
      <c r="I1036" s="293"/>
      <c r="J1036" s="282"/>
      <c r="K1036" s="278"/>
      <c r="L1036" s="278"/>
      <c r="M1036" s="278"/>
      <c r="N1036" s="276"/>
      <c r="O1036" s="283"/>
      <c r="P1036" s="284"/>
      <c r="Q1036" s="278"/>
      <c r="R1036" s="286"/>
      <c r="S1036" s="287"/>
    </row>
    <row r="1037" spans="2:19" x14ac:dyDescent="0.3">
      <c r="B1037" s="276"/>
      <c r="C1037" s="277"/>
      <c r="D1037" s="278"/>
      <c r="F1037" s="280"/>
      <c r="G1037" s="281"/>
      <c r="H1037" s="281"/>
      <c r="I1037" s="293"/>
      <c r="J1037" s="282"/>
      <c r="K1037" s="278"/>
      <c r="L1037" s="278"/>
      <c r="M1037" s="278"/>
      <c r="N1037" s="276"/>
      <c r="O1037" s="283"/>
      <c r="P1037" s="284"/>
      <c r="Q1037" s="278"/>
      <c r="R1037" s="286"/>
      <c r="S1037" s="287"/>
    </row>
    <row r="1038" spans="2:19" x14ac:dyDescent="0.3">
      <c r="B1038" s="276"/>
      <c r="C1038" s="277"/>
      <c r="D1038" s="278"/>
      <c r="F1038" s="280"/>
      <c r="G1038" s="281"/>
      <c r="H1038" s="281"/>
      <c r="I1038" s="293"/>
      <c r="J1038" s="282"/>
      <c r="K1038" s="278"/>
      <c r="L1038" s="278"/>
      <c r="M1038" s="278"/>
      <c r="N1038" s="276"/>
      <c r="O1038" s="283"/>
      <c r="P1038" s="284"/>
      <c r="Q1038" s="278"/>
      <c r="R1038" s="286"/>
      <c r="S1038" s="287"/>
    </row>
    <row r="1039" spans="2:19" x14ac:dyDescent="0.3">
      <c r="B1039" s="276"/>
      <c r="C1039" s="277"/>
      <c r="D1039" s="278"/>
      <c r="F1039" s="280"/>
      <c r="G1039" s="281"/>
      <c r="H1039" s="281"/>
      <c r="I1039" s="293"/>
      <c r="J1039" s="282"/>
      <c r="K1039" s="278"/>
      <c r="L1039" s="278"/>
      <c r="M1039" s="278"/>
      <c r="N1039" s="276"/>
      <c r="O1039" s="283"/>
      <c r="P1039" s="284"/>
      <c r="Q1039" s="278"/>
      <c r="R1039" s="286"/>
      <c r="S1039" s="287"/>
    </row>
    <row r="1040" spans="2:19" x14ac:dyDescent="0.3">
      <c r="B1040" s="276"/>
      <c r="C1040" s="277"/>
      <c r="D1040" s="278"/>
      <c r="F1040" s="280"/>
      <c r="G1040" s="281"/>
      <c r="H1040" s="281"/>
      <c r="I1040" s="293"/>
      <c r="J1040" s="282"/>
      <c r="K1040" s="278"/>
      <c r="L1040" s="278"/>
      <c r="M1040" s="278"/>
      <c r="N1040" s="276"/>
      <c r="O1040" s="283"/>
      <c r="P1040" s="284"/>
      <c r="Q1040" s="278"/>
      <c r="R1040" s="286"/>
      <c r="S1040" s="287"/>
    </row>
    <row r="1041" spans="2:19" x14ac:dyDescent="0.3">
      <c r="B1041" s="276"/>
      <c r="C1041" s="277"/>
      <c r="D1041" s="278"/>
      <c r="F1041" s="280"/>
      <c r="G1041" s="281"/>
      <c r="H1041" s="281"/>
      <c r="I1041" s="293"/>
      <c r="J1041" s="282"/>
      <c r="K1041" s="278"/>
      <c r="L1041" s="278"/>
      <c r="M1041" s="278"/>
      <c r="N1041" s="276"/>
      <c r="O1041" s="283"/>
      <c r="P1041" s="284"/>
      <c r="Q1041" s="278"/>
      <c r="R1041" s="286"/>
      <c r="S1041" s="287"/>
    </row>
    <row r="1042" spans="2:19" x14ac:dyDescent="0.3">
      <c r="B1042" s="276"/>
      <c r="C1042" s="277"/>
      <c r="D1042" s="278"/>
      <c r="F1042" s="280"/>
      <c r="G1042" s="281"/>
      <c r="H1042" s="281"/>
      <c r="I1042" s="293"/>
      <c r="J1042" s="282"/>
      <c r="K1042" s="278"/>
      <c r="L1042" s="278"/>
      <c r="M1042" s="278"/>
      <c r="N1042" s="276"/>
      <c r="O1042" s="283"/>
      <c r="P1042" s="284"/>
      <c r="Q1042" s="278"/>
      <c r="R1042" s="286"/>
      <c r="S1042" s="287"/>
    </row>
    <row r="1043" spans="2:19" x14ac:dyDescent="0.3">
      <c r="B1043" s="276"/>
      <c r="C1043" s="277"/>
      <c r="D1043" s="278"/>
      <c r="F1043" s="280"/>
      <c r="G1043" s="281"/>
      <c r="H1043" s="281"/>
      <c r="I1043" s="293"/>
      <c r="J1043" s="282"/>
      <c r="K1043" s="278"/>
      <c r="L1043" s="278"/>
      <c r="M1043" s="278"/>
      <c r="N1043" s="276"/>
      <c r="O1043" s="283"/>
      <c r="P1043" s="284"/>
      <c r="Q1043" s="278"/>
      <c r="R1043" s="286"/>
      <c r="S1043" s="287"/>
    </row>
    <row r="1044" spans="2:19" x14ac:dyDescent="0.3">
      <c r="B1044" s="276"/>
      <c r="C1044" s="277"/>
      <c r="D1044" s="278"/>
      <c r="F1044" s="280"/>
      <c r="G1044" s="281"/>
      <c r="H1044" s="281"/>
      <c r="I1044" s="293"/>
      <c r="J1044" s="282"/>
      <c r="K1044" s="278"/>
      <c r="L1044" s="278"/>
      <c r="M1044" s="278"/>
      <c r="N1044" s="276"/>
      <c r="O1044" s="283"/>
      <c r="P1044" s="284"/>
      <c r="Q1044" s="278"/>
      <c r="R1044" s="286"/>
      <c r="S1044" s="287"/>
    </row>
    <row r="1045" spans="2:19" x14ac:dyDescent="0.3">
      <c r="B1045" s="276"/>
      <c r="C1045" s="277"/>
      <c r="D1045" s="278"/>
      <c r="F1045" s="280"/>
      <c r="G1045" s="281"/>
      <c r="H1045" s="281"/>
      <c r="I1045" s="293"/>
      <c r="J1045" s="282"/>
      <c r="K1045" s="278"/>
      <c r="L1045" s="278"/>
      <c r="M1045" s="278"/>
      <c r="N1045" s="276"/>
      <c r="O1045" s="283"/>
      <c r="P1045" s="284"/>
      <c r="Q1045" s="278"/>
      <c r="R1045" s="286"/>
      <c r="S1045" s="287"/>
    </row>
    <row r="1046" spans="2:19" x14ac:dyDescent="0.3">
      <c r="B1046" s="276"/>
      <c r="C1046" s="277"/>
      <c r="D1046" s="278"/>
      <c r="F1046" s="280"/>
      <c r="G1046" s="281"/>
      <c r="H1046" s="281"/>
      <c r="I1046" s="293"/>
      <c r="J1046" s="282"/>
      <c r="K1046" s="278"/>
      <c r="L1046" s="278"/>
      <c r="M1046" s="278"/>
      <c r="N1046" s="276"/>
      <c r="O1046" s="283"/>
      <c r="P1046" s="284"/>
      <c r="Q1046" s="278"/>
      <c r="R1046" s="286"/>
      <c r="S1046" s="287"/>
    </row>
    <row r="1047" spans="2:19" x14ac:dyDescent="0.3">
      <c r="B1047" s="276"/>
      <c r="C1047" s="277"/>
      <c r="D1047" s="278"/>
      <c r="F1047" s="280"/>
      <c r="G1047" s="281"/>
      <c r="H1047" s="281"/>
      <c r="I1047" s="293"/>
      <c r="J1047" s="282"/>
      <c r="K1047" s="278"/>
      <c r="L1047" s="278"/>
      <c r="M1047" s="278"/>
      <c r="N1047" s="276"/>
      <c r="O1047" s="283"/>
      <c r="P1047" s="284"/>
      <c r="Q1047" s="278"/>
      <c r="R1047" s="286"/>
      <c r="S1047" s="287"/>
    </row>
    <row r="1048" spans="2:19" x14ac:dyDescent="0.3">
      <c r="B1048" s="276"/>
      <c r="C1048" s="277"/>
      <c r="D1048" s="278"/>
      <c r="F1048" s="280"/>
      <c r="G1048" s="281"/>
      <c r="H1048" s="281"/>
      <c r="I1048" s="293"/>
      <c r="J1048" s="282"/>
      <c r="K1048" s="278"/>
      <c r="L1048" s="278"/>
      <c r="M1048" s="278"/>
      <c r="N1048" s="276"/>
      <c r="O1048" s="283"/>
      <c r="P1048" s="284"/>
      <c r="Q1048" s="278"/>
      <c r="R1048" s="286"/>
      <c r="S1048" s="287"/>
    </row>
    <row r="1049" spans="2:19" x14ac:dyDescent="0.3">
      <c r="B1049" s="276"/>
      <c r="C1049" s="277"/>
      <c r="D1049" s="278"/>
      <c r="F1049" s="280"/>
      <c r="G1049" s="281"/>
      <c r="H1049" s="281"/>
      <c r="I1049" s="293"/>
      <c r="J1049" s="282"/>
      <c r="K1049" s="278"/>
      <c r="L1049" s="278"/>
      <c r="M1049" s="278"/>
      <c r="N1049" s="276"/>
      <c r="O1049" s="283"/>
      <c r="P1049" s="284"/>
      <c r="Q1049" s="278"/>
      <c r="R1049" s="286"/>
      <c r="S1049" s="287"/>
    </row>
    <row r="1050" spans="2:19" x14ac:dyDescent="0.3">
      <c r="B1050" s="276"/>
      <c r="C1050" s="277"/>
      <c r="D1050" s="278"/>
      <c r="F1050" s="280"/>
      <c r="G1050" s="281"/>
      <c r="H1050" s="281"/>
      <c r="I1050" s="293"/>
      <c r="J1050" s="282"/>
      <c r="K1050" s="278"/>
      <c r="L1050" s="278"/>
      <c r="M1050" s="278"/>
      <c r="N1050" s="276"/>
      <c r="O1050" s="283"/>
      <c r="P1050" s="284"/>
      <c r="Q1050" s="278"/>
      <c r="R1050" s="286"/>
      <c r="S1050" s="287"/>
    </row>
    <row r="1051" spans="2:19" x14ac:dyDescent="0.3">
      <c r="B1051" s="276"/>
      <c r="C1051" s="277"/>
      <c r="D1051" s="278"/>
      <c r="F1051" s="280"/>
      <c r="G1051" s="281"/>
      <c r="H1051" s="281"/>
      <c r="I1051" s="293"/>
      <c r="J1051" s="282"/>
      <c r="K1051" s="278"/>
      <c r="L1051" s="278"/>
      <c r="M1051" s="278"/>
      <c r="N1051" s="276"/>
      <c r="O1051" s="283"/>
      <c r="P1051" s="284"/>
      <c r="Q1051" s="278"/>
      <c r="R1051" s="286"/>
      <c r="S1051" s="287"/>
    </row>
    <row r="1052" spans="2:19" x14ac:dyDescent="0.3">
      <c r="B1052" s="276"/>
      <c r="C1052" s="277"/>
      <c r="D1052" s="278"/>
      <c r="F1052" s="280"/>
      <c r="G1052" s="281"/>
      <c r="H1052" s="281"/>
      <c r="I1052" s="293"/>
      <c r="J1052" s="282"/>
      <c r="K1052" s="278"/>
      <c r="L1052" s="278"/>
      <c r="M1052" s="278"/>
      <c r="N1052" s="276"/>
      <c r="O1052" s="283"/>
      <c r="P1052" s="284"/>
      <c r="Q1052" s="278"/>
      <c r="R1052" s="286"/>
      <c r="S1052" s="287"/>
    </row>
    <row r="1053" spans="2:19" x14ac:dyDescent="0.3">
      <c r="B1053" s="276"/>
      <c r="C1053" s="277"/>
      <c r="D1053" s="278"/>
      <c r="F1053" s="280"/>
      <c r="G1053" s="281"/>
      <c r="H1053" s="281"/>
      <c r="I1053" s="293"/>
      <c r="J1053" s="282"/>
      <c r="K1053" s="278"/>
      <c r="L1053" s="278"/>
      <c r="M1053" s="278"/>
      <c r="N1053" s="276"/>
      <c r="O1053" s="283"/>
      <c r="P1053" s="284"/>
      <c r="Q1053" s="278"/>
      <c r="R1053" s="286"/>
      <c r="S1053" s="287"/>
    </row>
    <row r="1054" spans="2:19" x14ac:dyDescent="0.3">
      <c r="B1054" s="276"/>
      <c r="C1054" s="277"/>
      <c r="D1054" s="278"/>
      <c r="F1054" s="280"/>
      <c r="G1054" s="281"/>
      <c r="H1054" s="281"/>
      <c r="I1054" s="293"/>
      <c r="J1054" s="282"/>
      <c r="K1054" s="278"/>
      <c r="L1054" s="278"/>
      <c r="M1054" s="278"/>
      <c r="N1054" s="276"/>
      <c r="O1054" s="283"/>
      <c r="P1054" s="284"/>
      <c r="Q1054" s="278"/>
      <c r="R1054" s="286"/>
      <c r="S1054" s="287"/>
    </row>
    <row r="1055" spans="2:19" x14ac:dyDescent="0.3">
      <c r="B1055" s="276"/>
      <c r="C1055" s="277"/>
      <c r="D1055" s="278"/>
      <c r="F1055" s="280"/>
      <c r="G1055" s="281"/>
      <c r="H1055" s="281"/>
      <c r="I1055" s="293"/>
      <c r="J1055" s="282"/>
      <c r="K1055" s="278"/>
      <c r="L1055" s="278"/>
      <c r="M1055" s="278"/>
      <c r="N1055" s="276"/>
      <c r="O1055" s="283"/>
      <c r="P1055" s="284"/>
      <c r="Q1055" s="278"/>
      <c r="R1055" s="286"/>
      <c r="S1055" s="287"/>
    </row>
    <row r="1056" spans="2:19" x14ac:dyDescent="0.3">
      <c r="B1056" s="276"/>
      <c r="C1056" s="277"/>
      <c r="D1056" s="278"/>
      <c r="F1056" s="280"/>
      <c r="G1056" s="281"/>
      <c r="H1056" s="281"/>
      <c r="I1056" s="293"/>
      <c r="J1056" s="282"/>
      <c r="K1056" s="278"/>
      <c r="L1056" s="278"/>
      <c r="M1056" s="278"/>
      <c r="N1056" s="276"/>
      <c r="O1056" s="283"/>
      <c r="P1056" s="284"/>
      <c r="Q1056" s="278"/>
      <c r="R1056" s="286"/>
      <c r="S1056" s="287"/>
    </row>
    <row r="1057" spans="2:19" x14ac:dyDescent="0.3">
      <c r="B1057" s="276"/>
      <c r="C1057" s="277"/>
      <c r="D1057" s="278"/>
      <c r="F1057" s="280"/>
      <c r="G1057" s="281"/>
      <c r="H1057" s="281"/>
      <c r="I1057" s="293"/>
      <c r="J1057" s="282"/>
      <c r="K1057" s="278"/>
      <c r="L1057" s="278"/>
      <c r="M1057" s="278"/>
      <c r="N1057" s="276"/>
      <c r="O1057" s="283"/>
      <c r="P1057" s="284"/>
      <c r="Q1057" s="278"/>
      <c r="R1057" s="286"/>
      <c r="S1057" s="287"/>
    </row>
    <row r="1058" spans="2:19" x14ac:dyDescent="0.3">
      <c r="B1058" s="276"/>
      <c r="C1058" s="277"/>
      <c r="D1058" s="278"/>
      <c r="F1058" s="280"/>
      <c r="G1058" s="281"/>
      <c r="H1058" s="281"/>
      <c r="I1058" s="293"/>
      <c r="J1058" s="282"/>
      <c r="K1058" s="278"/>
      <c r="L1058" s="278"/>
      <c r="M1058" s="278"/>
      <c r="N1058" s="276"/>
      <c r="O1058" s="283"/>
      <c r="P1058" s="284"/>
      <c r="Q1058" s="278"/>
      <c r="R1058" s="286"/>
      <c r="S1058" s="287"/>
    </row>
    <row r="1059" spans="2:19" x14ac:dyDescent="0.3">
      <c r="B1059" s="276"/>
      <c r="C1059" s="277"/>
      <c r="D1059" s="278"/>
      <c r="F1059" s="280"/>
      <c r="G1059" s="281"/>
      <c r="H1059" s="281"/>
      <c r="I1059" s="293"/>
      <c r="J1059" s="282"/>
      <c r="K1059" s="278"/>
      <c r="L1059" s="278"/>
      <c r="M1059" s="278"/>
      <c r="N1059" s="276"/>
      <c r="O1059" s="283"/>
      <c r="P1059" s="284"/>
      <c r="Q1059" s="278"/>
      <c r="R1059" s="286"/>
      <c r="S1059" s="287"/>
    </row>
    <row r="1060" spans="2:19" x14ac:dyDescent="0.3">
      <c r="B1060" s="276"/>
      <c r="C1060" s="277"/>
      <c r="D1060" s="278"/>
      <c r="F1060" s="280"/>
      <c r="G1060" s="281"/>
      <c r="H1060" s="281"/>
      <c r="I1060" s="293"/>
      <c r="J1060" s="282"/>
      <c r="K1060" s="278"/>
      <c r="L1060" s="278"/>
      <c r="M1060" s="278"/>
      <c r="N1060" s="276"/>
      <c r="O1060" s="283"/>
      <c r="P1060" s="284"/>
      <c r="Q1060" s="278"/>
      <c r="R1060" s="286"/>
      <c r="S1060" s="287"/>
    </row>
    <row r="1061" spans="2:19" x14ac:dyDescent="0.3">
      <c r="B1061" s="276"/>
      <c r="C1061" s="277"/>
      <c r="D1061" s="278"/>
      <c r="F1061" s="280"/>
      <c r="G1061" s="281"/>
      <c r="H1061" s="281"/>
      <c r="I1061" s="293"/>
      <c r="J1061" s="282"/>
      <c r="K1061" s="278"/>
      <c r="L1061" s="278"/>
      <c r="M1061" s="278"/>
      <c r="N1061" s="276"/>
      <c r="O1061" s="283"/>
      <c r="P1061" s="284"/>
      <c r="Q1061" s="278"/>
      <c r="R1061" s="286"/>
      <c r="S1061" s="287"/>
    </row>
    <row r="1062" spans="2:19" x14ac:dyDescent="0.3">
      <c r="B1062" s="276"/>
      <c r="C1062" s="277"/>
      <c r="D1062" s="278"/>
      <c r="F1062" s="280"/>
      <c r="G1062" s="293"/>
      <c r="H1062" s="293"/>
      <c r="I1062" s="293"/>
      <c r="J1062" s="282"/>
      <c r="K1062" s="278"/>
      <c r="L1062" s="278"/>
      <c r="M1062" s="278"/>
      <c r="N1062" s="276"/>
      <c r="O1062" s="283"/>
      <c r="P1062" s="284"/>
      <c r="Q1062" s="278"/>
      <c r="R1062" s="286"/>
      <c r="S1062" s="287"/>
    </row>
    <row r="1063" spans="2:19" x14ac:dyDescent="0.3">
      <c r="B1063" s="276"/>
      <c r="C1063" s="277"/>
      <c r="D1063" s="278"/>
      <c r="F1063" s="280"/>
      <c r="G1063" s="293"/>
      <c r="H1063" s="293"/>
      <c r="I1063" s="293"/>
      <c r="J1063" s="282"/>
      <c r="K1063" s="278"/>
      <c r="L1063" s="278"/>
      <c r="M1063" s="278"/>
      <c r="N1063" s="276"/>
      <c r="O1063" s="283"/>
      <c r="P1063" s="284"/>
      <c r="Q1063" s="278"/>
      <c r="R1063" s="286"/>
      <c r="S1063" s="287"/>
    </row>
    <row r="1064" spans="2:19" x14ac:dyDescent="0.3">
      <c r="B1064" s="276"/>
      <c r="C1064" s="277"/>
      <c r="D1064" s="278"/>
      <c r="F1064" s="280"/>
      <c r="G1064" s="293"/>
      <c r="H1064" s="293"/>
      <c r="I1064" s="293"/>
      <c r="J1064" s="282"/>
      <c r="K1064" s="278"/>
      <c r="L1064" s="278"/>
      <c r="M1064" s="278"/>
      <c r="N1064" s="276"/>
      <c r="O1064" s="283"/>
      <c r="P1064" s="284"/>
      <c r="Q1064" s="278"/>
      <c r="R1064" s="286"/>
      <c r="S1064" s="287"/>
    </row>
    <row r="1065" spans="2:19" x14ac:dyDescent="0.3">
      <c r="B1065" s="276"/>
      <c r="C1065" s="277"/>
      <c r="D1065" s="278"/>
      <c r="F1065" s="280"/>
      <c r="G1065" s="293"/>
      <c r="H1065" s="293"/>
      <c r="I1065" s="293"/>
      <c r="J1065" s="282"/>
      <c r="K1065" s="278"/>
      <c r="L1065" s="278"/>
      <c r="M1065" s="278"/>
      <c r="N1065" s="276"/>
      <c r="O1065" s="283"/>
      <c r="P1065" s="284"/>
      <c r="Q1065" s="278"/>
      <c r="R1065" s="286"/>
      <c r="S1065" s="287"/>
    </row>
    <row r="1066" spans="2:19" x14ac:dyDescent="0.3">
      <c r="B1066" s="276"/>
      <c r="C1066" s="277"/>
      <c r="D1066" s="278"/>
      <c r="F1066" s="280"/>
      <c r="G1066" s="293"/>
      <c r="H1066" s="293"/>
      <c r="I1066" s="293"/>
      <c r="J1066" s="282"/>
      <c r="K1066" s="278"/>
      <c r="L1066" s="278"/>
      <c r="M1066" s="278"/>
      <c r="N1066" s="276"/>
      <c r="O1066" s="283"/>
      <c r="P1066" s="284"/>
      <c r="Q1066" s="278"/>
      <c r="R1066" s="286"/>
      <c r="S1066" s="287"/>
    </row>
    <row r="1067" spans="2:19" x14ac:dyDescent="0.3">
      <c r="B1067" s="276"/>
      <c r="C1067" s="277"/>
      <c r="D1067" s="278"/>
      <c r="F1067" s="280"/>
      <c r="G1067" s="293"/>
      <c r="H1067" s="293"/>
      <c r="I1067" s="293"/>
      <c r="J1067" s="282"/>
      <c r="K1067" s="278"/>
      <c r="L1067" s="278"/>
      <c r="M1067" s="278"/>
      <c r="N1067" s="276"/>
      <c r="O1067" s="283"/>
      <c r="P1067" s="284"/>
      <c r="Q1067" s="278"/>
      <c r="R1067" s="286"/>
      <c r="S1067" s="287"/>
    </row>
    <row r="1068" spans="2:19" x14ac:dyDescent="0.3">
      <c r="B1068" s="276"/>
      <c r="C1068" s="277"/>
      <c r="D1068" s="278"/>
      <c r="F1068" s="280"/>
      <c r="G1068" s="293"/>
      <c r="H1068" s="293"/>
      <c r="I1068" s="293"/>
      <c r="J1068" s="282"/>
      <c r="K1068" s="278"/>
      <c r="L1068" s="278"/>
      <c r="M1068" s="278"/>
      <c r="N1068" s="276"/>
      <c r="O1068" s="283"/>
      <c r="P1068" s="284"/>
      <c r="Q1068" s="278"/>
      <c r="R1068" s="286"/>
      <c r="S1068" s="287"/>
    </row>
    <row r="1069" spans="2:19" x14ac:dyDescent="0.3">
      <c r="B1069" s="276"/>
      <c r="C1069" s="277"/>
      <c r="D1069" s="278"/>
      <c r="F1069" s="280"/>
      <c r="G1069" s="293"/>
      <c r="H1069" s="293"/>
      <c r="I1069" s="293"/>
      <c r="J1069" s="282"/>
      <c r="K1069" s="278"/>
      <c r="L1069" s="278"/>
      <c r="M1069" s="278"/>
      <c r="N1069" s="276"/>
      <c r="O1069" s="283"/>
      <c r="P1069" s="284"/>
      <c r="Q1069" s="278"/>
      <c r="R1069" s="286"/>
      <c r="S1069" s="287"/>
    </row>
    <row r="1070" spans="2:19" x14ac:dyDescent="0.3">
      <c r="B1070" s="276"/>
      <c r="C1070" s="277"/>
      <c r="D1070" s="278"/>
      <c r="F1070" s="280"/>
      <c r="G1070" s="293"/>
      <c r="H1070" s="293"/>
      <c r="I1070" s="293"/>
      <c r="J1070" s="282"/>
      <c r="K1070" s="278"/>
      <c r="L1070" s="278"/>
      <c r="M1070" s="278"/>
      <c r="N1070" s="276"/>
      <c r="O1070" s="283"/>
      <c r="P1070" s="284"/>
      <c r="Q1070" s="278"/>
      <c r="R1070" s="286"/>
      <c r="S1070" s="287"/>
    </row>
    <row r="1071" spans="2:19" x14ac:dyDescent="0.3">
      <c r="B1071" s="276"/>
      <c r="C1071" s="277"/>
      <c r="D1071" s="278"/>
      <c r="F1071" s="280"/>
      <c r="G1071" s="281"/>
      <c r="H1071" s="281"/>
      <c r="I1071" s="293"/>
      <c r="J1071" s="282"/>
      <c r="K1071" s="278"/>
      <c r="L1071" s="278"/>
      <c r="M1071" s="278"/>
      <c r="N1071" s="276"/>
      <c r="O1071" s="283"/>
      <c r="P1071" s="284"/>
      <c r="Q1071" s="278"/>
      <c r="R1071" s="286"/>
      <c r="S1071" s="287"/>
    </row>
    <row r="1072" spans="2:19" x14ac:dyDescent="0.3">
      <c r="B1072" s="276"/>
      <c r="C1072" s="277"/>
      <c r="D1072" s="278"/>
      <c r="F1072" s="280"/>
      <c r="G1072" s="281"/>
      <c r="H1072" s="281"/>
      <c r="I1072" s="293"/>
      <c r="J1072" s="282"/>
      <c r="K1072" s="278"/>
      <c r="L1072" s="278"/>
      <c r="M1072" s="278"/>
      <c r="N1072" s="276"/>
      <c r="O1072" s="283"/>
      <c r="P1072" s="284"/>
      <c r="Q1072" s="278"/>
      <c r="R1072" s="286"/>
      <c r="S1072" s="287"/>
    </row>
    <row r="1073" spans="2:19" x14ac:dyDescent="0.3">
      <c r="B1073" s="276"/>
      <c r="C1073" s="277"/>
      <c r="D1073" s="278"/>
      <c r="F1073" s="280"/>
      <c r="G1073" s="281"/>
      <c r="H1073" s="281"/>
      <c r="I1073" s="293"/>
      <c r="J1073" s="282"/>
      <c r="K1073" s="278"/>
      <c r="L1073" s="278"/>
      <c r="M1073" s="278"/>
      <c r="N1073" s="276"/>
      <c r="O1073" s="283"/>
      <c r="P1073" s="284"/>
      <c r="Q1073" s="278"/>
      <c r="R1073" s="286"/>
      <c r="S1073" s="287"/>
    </row>
    <row r="1074" spans="2:19" x14ac:dyDescent="0.3">
      <c r="B1074" s="276"/>
      <c r="C1074" s="277"/>
      <c r="D1074" s="278"/>
      <c r="F1074" s="280"/>
      <c r="G1074" s="281"/>
      <c r="H1074" s="281"/>
      <c r="I1074" s="293"/>
      <c r="J1074" s="282"/>
      <c r="K1074" s="278"/>
      <c r="L1074" s="278"/>
      <c r="M1074" s="278"/>
      <c r="N1074" s="276"/>
      <c r="O1074" s="283"/>
      <c r="P1074" s="284"/>
      <c r="Q1074" s="278"/>
      <c r="R1074" s="286"/>
      <c r="S1074" s="287"/>
    </row>
    <row r="1075" spans="2:19" x14ac:dyDescent="0.3">
      <c r="B1075" s="276"/>
      <c r="C1075" s="277"/>
      <c r="D1075" s="278"/>
      <c r="F1075" s="280"/>
      <c r="G1075" s="281"/>
      <c r="H1075" s="281"/>
      <c r="I1075" s="293"/>
      <c r="J1075" s="282"/>
      <c r="K1075" s="278"/>
      <c r="L1075" s="278"/>
      <c r="M1075" s="278"/>
      <c r="N1075" s="276"/>
      <c r="O1075" s="283"/>
      <c r="P1075" s="284"/>
      <c r="Q1075" s="278"/>
      <c r="R1075" s="286"/>
      <c r="S1075" s="287"/>
    </row>
    <row r="1076" spans="2:19" x14ac:dyDescent="0.3">
      <c r="B1076" s="276"/>
      <c r="C1076" s="277"/>
      <c r="D1076" s="278"/>
      <c r="F1076" s="280"/>
      <c r="G1076" s="281"/>
      <c r="H1076" s="281"/>
      <c r="I1076" s="293"/>
      <c r="J1076" s="282"/>
      <c r="K1076" s="278"/>
      <c r="L1076" s="278"/>
      <c r="M1076" s="278"/>
      <c r="N1076" s="276"/>
      <c r="O1076" s="283"/>
      <c r="P1076" s="284"/>
      <c r="Q1076" s="278"/>
      <c r="R1076" s="286"/>
      <c r="S1076" s="287"/>
    </row>
    <row r="1077" spans="2:19" x14ac:dyDescent="0.3">
      <c r="B1077" s="276"/>
      <c r="C1077" s="277"/>
      <c r="D1077" s="278"/>
      <c r="F1077" s="280"/>
      <c r="G1077" s="281"/>
      <c r="H1077" s="281"/>
      <c r="I1077" s="293"/>
      <c r="J1077" s="282"/>
      <c r="K1077" s="278"/>
      <c r="L1077" s="278"/>
      <c r="M1077" s="278"/>
      <c r="N1077" s="276"/>
      <c r="O1077" s="283"/>
      <c r="P1077" s="284"/>
      <c r="Q1077" s="278"/>
      <c r="R1077" s="286"/>
      <c r="S1077" s="287"/>
    </row>
    <row r="1078" spans="2:19" x14ac:dyDescent="0.3">
      <c r="B1078" s="276"/>
      <c r="C1078" s="277"/>
      <c r="D1078" s="278"/>
      <c r="F1078" s="280"/>
      <c r="G1078" s="281"/>
      <c r="H1078" s="281"/>
      <c r="I1078" s="293"/>
      <c r="J1078" s="282"/>
      <c r="K1078" s="278"/>
      <c r="L1078" s="278"/>
      <c r="M1078" s="278"/>
      <c r="N1078" s="276"/>
      <c r="O1078" s="283"/>
      <c r="P1078" s="284"/>
      <c r="Q1078" s="278"/>
      <c r="R1078" s="286"/>
      <c r="S1078" s="287"/>
    </row>
    <row r="1079" spans="2:19" x14ac:dyDescent="0.3">
      <c r="B1079" s="276"/>
      <c r="C1079" s="277"/>
      <c r="D1079" s="278"/>
      <c r="F1079" s="280"/>
      <c r="G1079" s="281"/>
      <c r="H1079" s="281"/>
      <c r="I1079" s="293"/>
      <c r="J1079" s="282"/>
      <c r="K1079" s="278"/>
      <c r="L1079" s="278"/>
      <c r="M1079" s="278"/>
      <c r="N1079" s="276"/>
      <c r="O1079" s="283"/>
      <c r="P1079" s="284"/>
      <c r="Q1079" s="278"/>
      <c r="R1079" s="286"/>
      <c r="S1079" s="287"/>
    </row>
    <row r="1080" spans="2:19" x14ac:dyDescent="0.3">
      <c r="B1080" s="276"/>
      <c r="C1080" s="277"/>
      <c r="D1080" s="278"/>
      <c r="F1080" s="280"/>
      <c r="G1080" s="281"/>
      <c r="H1080" s="281"/>
      <c r="I1080" s="293"/>
      <c r="J1080" s="282"/>
      <c r="K1080" s="278"/>
      <c r="L1080" s="278"/>
      <c r="M1080" s="278"/>
      <c r="N1080" s="276"/>
      <c r="O1080" s="283"/>
      <c r="P1080" s="284"/>
      <c r="Q1080" s="278"/>
      <c r="R1080" s="286"/>
      <c r="S1080" s="287"/>
    </row>
    <row r="1081" spans="2:19" x14ac:dyDescent="0.3">
      <c r="B1081" s="276"/>
      <c r="C1081" s="277"/>
      <c r="D1081" s="278"/>
      <c r="F1081" s="280"/>
      <c r="G1081" s="281"/>
      <c r="H1081" s="281"/>
      <c r="I1081" s="293"/>
      <c r="J1081" s="282"/>
      <c r="K1081" s="278"/>
      <c r="L1081" s="278"/>
      <c r="M1081" s="278"/>
      <c r="N1081" s="276"/>
      <c r="O1081" s="283"/>
      <c r="P1081" s="284"/>
      <c r="Q1081" s="278"/>
      <c r="R1081" s="286"/>
      <c r="S1081" s="287"/>
    </row>
    <row r="1082" spans="2:19" x14ac:dyDescent="0.3">
      <c r="B1082" s="276"/>
      <c r="C1082" s="277"/>
      <c r="D1082" s="278"/>
      <c r="F1082" s="280"/>
      <c r="G1082" s="281"/>
      <c r="H1082" s="281"/>
      <c r="I1082" s="293"/>
      <c r="J1082" s="282"/>
      <c r="K1082" s="278"/>
      <c r="L1082" s="278"/>
      <c r="M1082" s="278"/>
      <c r="N1082" s="276"/>
      <c r="O1082" s="283"/>
      <c r="P1082" s="284"/>
      <c r="Q1082" s="278"/>
      <c r="R1082" s="286"/>
      <c r="S1082" s="287"/>
    </row>
    <row r="1083" spans="2:19" x14ac:dyDescent="0.3">
      <c r="B1083" s="276"/>
      <c r="C1083" s="277"/>
      <c r="D1083" s="278"/>
      <c r="F1083" s="280"/>
      <c r="G1083" s="281"/>
      <c r="H1083" s="281"/>
      <c r="I1083" s="293"/>
      <c r="J1083" s="282"/>
      <c r="K1083" s="278"/>
      <c r="L1083" s="278"/>
      <c r="M1083" s="278"/>
      <c r="N1083" s="276"/>
      <c r="O1083" s="283"/>
      <c r="P1083" s="284"/>
      <c r="Q1083" s="278"/>
      <c r="R1083" s="286"/>
      <c r="S1083" s="287"/>
    </row>
    <row r="1084" spans="2:19" x14ac:dyDescent="0.3">
      <c r="B1084" s="276"/>
      <c r="C1084" s="277"/>
      <c r="D1084" s="278"/>
      <c r="F1084" s="280"/>
      <c r="G1084" s="281"/>
      <c r="H1084" s="281"/>
      <c r="I1084" s="293"/>
      <c r="J1084" s="282"/>
      <c r="K1084" s="278"/>
      <c r="L1084" s="278"/>
      <c r="M1084" s="278"/>
      <c r="N1084" s="276"/>
      <c r="O1084" s="283"/>
      <c r="P1084" s="284"/>
      <c r="Q1084" s="278"/>
      <c r="R1084" s="286"/>
      <c r="S1084" s="287"/>
    </row>
    <row r="1085" spans="2:19" x14ac:dyDescent="0.3">
      <c r="B1085" s="276"/>
      <c r="C1085" s="277"/>
      <c r="D1085" s="278"/>
      <c r="F1085" s="280"/>
      <c r="G1085" s="281"/>
      <c r="H1085" s="281"/>
      <c r="I1085" s="293"/>
      <c r="J1085" s="282"/>
      <c r="K1085" s="278"/>
      <c r="L1085" s="278"/>
      <c r="M1085" s="278"/>
      <c r="N1085" s="276"/>
      <c r="O1085" s="283"/>
      <c r="P1085" s="284"/>
      <c r="Q1085" s="278"/>
      <c r="R1085" s="286"/>
      <c r="S1085" s="287"/>
    </row>
    <row r="1086" spans="2:19" x14ac:dyDescent="0.3">
      <c r="B1086" s="276"/>
      <c r="C1086" s="277"/>
      <c r="D1086" s="278"/>
      <c r="F1086" s="280"/>
      <c r="G1086" s="281"/>
      <c r="H1086" s="281"/>
      <c r="I1086" s="293"/>
      <c r="J1086" s="282"/>
      <c r="K1086" s="278"/>
      <c r="L1086" s="278"/>
      <c r="M1086" s="278"/>
      <c r="N1086" s="276"/>
      <c r="O1086" s="283"/>
      <c r="P1086" s="284"/>
      <c r="Q1086" s="278"/>
      <c r="R1086" s="286"/>
      <c r="S1086" s="287"/>
    </row>
    <row r="1087" spans="2:19" x14ac:dyDescent="0.3">
      <c r="B1087" s="276"/>
      <c r="C1087" s="277"/>
      <c r="D1087" s="278"/>
      <c r="F1087" s="280"/>
      <c r="G1087" s="281"/>
      <c r="H1087" s="281"/>
      <c r="I1087" s="293"/>
      <c r="J1087" s="282"/>
      <c r="K1087" s="278"/>
      <c r="L1087" s="278"/>
      <c r="M1087" s="278"/>
      <c r="N1087" s="276"/>
      <c r="O1087" s="283"/>
      <c r="P1087" s="284"/>
      <c r="Q1087" s="278"/>
      <c r="R1087" s="286"/>
      <c r="S1087" s="287"/>
    </row>
    <row r="1088" spans="2:19" x14ac:dyDescent="0.3">
      <c r="B1088" s="276"/>
      <c r="C1088" s="277"/>
      <c r="D1088" s="278"/>
      <c r="F1088" s="280"/>
      <c r="G1088" s="281"/>
      <c r="H1088" s="281"/>
      <c r="I1088" s="293"/>
      <c r="J1088" s="282"/>
      <c r="K1088" s="278"/>
      <c r="L1088" s="278"/>
      <c r="M1088" s="278"/>
      <c r="N1088" s="276"/>
      <c r="O1088" s="283"/>
      <c r="P1088" s="284"/>
      <c r="Q1088" s="278"/>
      <c r="R1088" s="286"/>
      <c r="S1088" s="287"/>
    </row>
    <row r="1089" spans="1:19" x14ac:dyDescent="0.3">
      <c r="B1089" s="276"/>
      <c r="C1089" s="277"/>
      <c r="D1089" s="278"/>
      <c r="F1089" s="280"/>
      <c r="G1089" s="281"/>
      <c r="H1089" s="281"/>
      <c r="I1089" s="293"/>
      <c r="J1089" s="282"/>
      <c r="K1089" s="278"/>
      <c r="L1089" s="278"/>
      <c r="M1089" s="278"/>
      <c r="N1089" s="276"/>
      <c r="O1089" s="283"/>
      <c r="P1089" s="284"/>
      <c r="Q1089" s="278"/>
      <c r="R1089" s="286"/>
      <c r="S1089" s="287"/>
    </row>
    <row r="1090" spans="1:19" x14ac:dyDescent="0.3">
      <c r="B1090" s="276"/>
      <c r="C1090" s="277"/>
      <c r="D1090" s="278"/>
      <c r="F1090" s="280"/>
      <c r="G1090" s="281"/>
      <c r="H1090" s="281"/>
      <c r="I1090" s="293"/>
      <c r="J1090" s="282"/>
      <c r="K1090" s="278"/>
      <c r="L1090" s="278"/>
      <c r="M1090" s="278"/>
      <c r="N1090" s="276"/>
      <c r="O1090" s="283"/>
      <c r="P1090" s="284"/>
      <c r="Q1090" s="278"/>
      <c r="R1090" s="286"/>
      <c r="S1090" s="287"/>
    </row>
    <row r="1091" spans="1:19" x14ac:dyDescent="0.3">
      <c r="B1091" s="276"/>
      <c r="C1091" s="277"/>
      <c r="D1091" s="278"/>
      <c r="F1091" s="280"/>
      <c r="G1091" s="281"/>
      <c r="H1091" s="281"/>
      <c r="I1091" s="293"/>
      <c r="J1091" s="282"/>
      <c r="K1091" s="278"/>
      <c r="L1091" s="278"/>
      <c r="M1091" s="278"/>
      <c r="N1091" s="276"/>
      <c r="O1091" s="283"/>
      <c r="P1091" s="284"/>
      <c r="Q1091" s="278"/>
      <c r="R1091" s="286"/>
      <c r="S1091" s="287"/>
    </row>
    <row r="1092" spans="1:19" x14ac:dyDescent="0.3">
      <c r="B1092" s="276"/>
      <c r="C1092" s="277"/>
      <c r="D1092" s="278"/>
      <c r="F1092" s="280"/>
      <c r="G1092" s="281"/>
      <c r="H1092" s="281"/>
      <c r="I1092" s="293"/>
      <c r="J1092" s="282"/>
      <c r="K1092" s="278"/>
      <c r="L1092" s="278"/>
      <c r="M1092" s="278"/>
      <c r="N1092" s="276"/>
      <c r="O1092" s="283"/>
      <c r="P1092" s="284"/>
      <c r="Q1092" s="278"/>
      <c r="R1092" s="286"/>
      <c r="S1092" s="287"/>
    </row>
    <row r="1093" spans="1:19" x14ac:dyDescent="0.3">
      <c r="B1093" s="276"/>
      <c r="C1093" s="277"/>
      <c r="D1093" s="278"/>
      <c r="F1093" s="280"/>
      <c r="G1093" s="281"/>
      <c r="H1093" s="281"/>
      <c r="I1093" s="293"/>
      <c r="J1093" s="282"/>
      <c r="K1093" s="278"/>
      <c r="L1093" s="278"/>
      <c r="M1093" s="278"/>
      <c r="N1093" s="276"/>
      <c r="O1093" s="283"/>
      <c r="P1093" s="284"/>
      <c r="Q1093" s="278"/>
      <c r="R1093" s="286"/>
      <c r="S1093" s="287"/>
    </row>
    <row r="1094" spans="1:19" x14ac:dyDescent="0.3">
      <c r="B1094" s="276"/>
      <c r="C1094" s="277"/>
      <c r="D1094" s="278"/>
      <c r="F1094" s="280"/>
      <c r="G1094" s="281"/>
      <c r="H1094" s="281"/>
      <c r="I1094" s="293"/>
      <c r="J1094" s="282"/>
      <c r="K1094" s="278"/>
      <c r="L1094" s="278"/>
      <c r="M1094" s="278"/>
      <c r="N1094" s="276"/>
      <c r="O1094" s="283"/>
      <c r="P1094" s="284"/>
      <c r="Q1094" s="278"/>
      <c r="R1094" s="286"/>
      <c r="S1094" s="287"/>
    </row>
    <row r="1095" spans="1:19" x14ac:dyDescent="0.3">
      <c r="B1095" s="276"/>
      <c r="C1095" s="277"/>
      <c r="D1095" s="278"/>
      <c r="F1095" s="280"/>
      <c r="G1095" s="281"/>
      <c r="H1095" s="281"/>
      <c r="I1095" s="293"/>
      <c r="J1095" s="282"/>
      <c r="K1095" s="278"/>
      <c r="L1095" s="278"/>
      <c r="M1095" s="278"/>
      <c r="N1095" s="276"/>
      <c r="O1095" s="283"/>
      <c r="P1095" s="284"/>
      <c r="Q1095" s="278"/>
      <c r="R1095" s="286"/>
      <c r="S1095" s="287"/>
    </row>
    <row r="1096" spans="1:19" x14ac:dyDescent="0.3">
      <c r="B1096" s="276"/>
      <c r="C1096" s="277"/>
      <c r="D1096" s="278"/>
      <c r="F1096" s="280"/>
      <c r="G1096" s="281"/>
      <c r="H1096" s="281"/>
      <c r="I1096" s="293"/>
      <c r="J1096" s="282"/>
      <c r="K1096" s="278"/>
      <c r="L1096" s="278"/>
      <c r="M1096" s="278"/>
      <c r="N1096" s="276"/>
      <c r="O1096" s="283"/>
      <c r="P1096" s="284"/>
      <c r="Q1096" s="278"/>
      <c r="R1096" s="286"/>
      <c r="S1096" s="287"/>
    </row>
    <row r="1097" spans="1:19" x14ac:dyDescent="0.3">
      <c r="B1097" s="276"/>
      <c r="C1097" s="277"/>
      <c r="D1097" s="278"/>
      <c r="F1097" s="280"/>
      <c r="G1097" s="281"/>
      <c r="H1097" s="281"/>
      <c r="I1097" s="293"/>
      <c r="J1097" s="282"/>
      <c r="K1097" s="278"/>
      <c r="L1097" s="278"/>
      <c r="M1097" s="278"/>
      <c r="N1097" s="276"/>
      <c r="O1097" s="283"/>
      <c r="P1097" s="284"/>
      <c r="Q1097" s="278"/>
      <c r="R1097" s="286"/>
      <c r="S1097" s="287"/>
    </row>
    <row r="1098" spans="1:19" x14ac:dyDescent="0.3">
      <c r="B1098" s="276"/>
      <c r="C1098" s="277"/>
      <c r="D1098" s="278"/>
      <c r="F1098" s="280"/>
      <c r="G1098" s="281"/>
      <c r="H1098" s="281"/>
      <c r="I1098" s="293"/>
      <c r="J1098" s="282"/>
      <c r="K1098" s="278"/>
      <c r="L1098" s="278"/>
      <c r="M1098" s="278"/>
      <c r="N1098" s="276"/>
      <c r="O1098" s="283"/>
      <c r="P1098" s="284"/>
      <c r="Q1098" s="278"/>
      <c r="R1098" s="286"/>
      <c r="S1098" s="287"/>
    </row>
    <row r="1099" spans="1:19" x14ac:dyDescent="0.3">
      <c r="B1099" s="276"/>
      <c r="C1099" s="277"/>
      <c r="D1099" s="278"/>
      <c r="F1099" s="280"/>
      <c r="G1099" s="281"/>
      <c r="H1099" s="281"/>
      <c r="I1099" s="293"/>
      <c r="J1099" s="282"/>
      <c r="K1099" s="278"/>
      <c r="L1099" s="278"/>
      <c r="M1099" s="278"/>
      <c r="N1099" s="276"/>
      <c r="O1099" s="283"/>
      <c r="P1099" s="284"/>
      <c r="Q1099" s="278"/>
      <c r="R1099" s="286"/>
      <c r="S1099" s="287"/>
    </row>
    <row r="1100" spans="1:19" x14ac:dyDescent="0.3">
      <c r="B1100" s="276"/>
      <c r="C1100" s="277"/>
      <c r="D1100" s="278"/>
      <c r="F1100" s="280"/>
      <c r="G1100" s="281"/>
      <c r="H1100" s="281"/>
      <c r="I1100" s="293"/>
      <c r="J1100" s="282"/>
      <c r="K1100" s="278"/>
      <c r="L1100" s="278"/>
      <c r="M1100" s="278"/>
      <c r="N1100" s="276"/>
      <c r="O1100" s="283"/>
      <c r="P1100" s="284"/>
      <c r="Q1100" s="278"/>
      <c r="R1100" s="286"/>
      <c r="S1100" s="287"/>
    </row>
    <row r="1101" spans="1:19" x14ac:dyDescent="0.3">
      <c r="B1101" s="276"/>
      <c r="C1101" s="277"/>
      <c r="D1101" s="278"/>
      <c r="F1101" s="280"/>
      <c r="G1101" s="281"/>
      <c r="H1101" s="281"/>
      <c r="I1101" s="293"/>
      <c r="J1101" s="282"/>
      <c r="K1101" s="278"/>
      <c r="L1101" s="278"/>
      <c r="M1101" s="278"/>
      <c r="N1101" s="276"/>
      <c r="O1101" s="283"/>
      <c r="P1101" s="284"/>
      <c r="Q1101" s="278"/>
      <c r="R1101" s="286"/>
      <c r="S1101" s="287"/>
    </row>
    <row r="1102" spans="1:19" x14ac:dyDescent="0.3">
      <c r="B1102" s="276"/>
      <c r="C1102" s="277"/>
      <c r="D1102" s="278"/>
      <c r="F1102" s="280"/>
      <c r="G1102" s="281"/>
      <c r="H1102" s="281"/>
      <c r="I1102" s="293"/>
      <c r="J1102" s="282"/>
      <c r="K1102" s="278"/>
      <c r="L1102" s="278"/>
      <c r="M1102" s="278"/>
      <c r="N1102" s="276"/>
      <c r="O1102" s="283"/>
      <c r="P1102" s="284"/>
      <c r="Q1102" s="278"/>
      <c r="R1102" s="286"/>
      <c r="S1102" s="287"/>
    </row>
    <row r="1103" spans="1:19" x14ac:dyDescent="0.3">
      <c r="B1103" s="276"/>
      <c r="C1103" s="277"/>
      <c r="D1103" s="278"/>
      <c r="F1103" s="280"/>
      <c r="G1103" s="281"/>
      <c r="H1103" s="281"/>
      <c r="I1103" s="293"/>
      <c r="J1103" s="282"/>
      <c r="K1103" s="278"/>
      <c r="L1103" s="278"/>
      <c r="M1103" s="278"/>
      <c r="N1103" s="276"/>
      <c r="O1103" s="283"/>
      <c r="P1103" s="284"/>
      <c r="Q1103" s="278"/>
      <c r="R1103" s="286"/>
      <c r="S1103" s="287"/>
    </row>
    <row r="1104" spans="1:19" s="294" customFormat="1" x14ac:dyDescent="0.3">
      <c r="A1104" s="296"/>
      <c r="B1104" s="297"/>
      <c r="C1104" s="298"/>
      <c r="D1104" s="299"/>
      <c r="E1104" s="300"/>
      <c r="F1104" s="301"/>
      <c r="G1104" s="302"/>
      <c r="H1104" s="302"/>
      <c r="I1104" s="302"/>
      <c r="J1104" s="303"/>
      <c r="K1104" s="299"/>
      <c r="L1104" s="299"/>
      <c r="M1104" s="299"/>
      <c r="N1104" s="297"/>
      <c r="O1104" s="283"/>
      <c r="P1104" s="284"/>
      <c r="Q1104" s="299"/>
      <c r="R1104" s="304"/>
      <c r="S1104" s="305"/>
    </row>
    <row r="1105" spans="2:19" x14ac:dyDescent="0.3">
      <c r="B1105" s="276"/>
      <c r="C1105" s="277"/>
      <c r="D1105" s="278"/>
      <c r="F1105" s="280"/>
      <c r="G1105" s="281"/>
      <c r="H1105" s="281"/>
      <c r="I1105" s="293"/>
      <c r="J1105" s="282"/>
      <c r="K1105" s="278"/>
      <c r="L1105" s="278"/>
      <c r="M1105" s="278"/>
      <c r="N1105" s="276"/>
      <c r="O1105" s="283"/>
      <c r="P1105" s="284"/>
      <c r="Q1105" s="278"/>
      <c r="R1105" s="286"/>
      <c r="S1105" s="287"/>
    </row>
    <row r="1106" spans="2:19" x14ac:dyDescent="0.3">
      <c r="B1106" s="276"/>
      <c r="C1106" s="277"/>
      <c r="D1106" s="278"/>
      <c r="F1106" s="280"/>
      <c r="G1106" s="281"/>
      <c r="H1106" s="281"/>
      <c r="I1106" s="293"/>
      <c r="J1106" s="282"/>
      <c r="K1106" s="278"/>
      <c r="L1106" s="278"/>
      <c r="M1106" s="278"/>
      <c r="N1106" s="276"/>
      <c r="O1106" s="283"/>
      <c r="P1106" s="284"/>
      <c r="Q1106" s="278"/>
      <c r="R1106" s="286"/>
      <c r="S1106" s="287"/>
    </row>
    <row r="1107" spans="2:19" x14ac:dyDescent="0.3">
      <c r="B1107" s="276"/>
      <c r="C1107" s="277"/>
      <c r="D1107" s="278"/>
      <c r="F1107" s="280"/>
      <c r="G1107" s="281"/>
      <c r="H1107" s="281"/>
      <c r="I1107" s="293"/>
      <c r="J1107" s="282"/>
      <c r="K1107" s="278"/>
      <c r="L1107" s="278"/>
      <c r="M1107" s="278"/>
      <c r="N1107" s="276"/>
      <c r="O1107" s="283"/>
      <c r="P1107" s="284"/>
      <c r="Q1107" s="278"/>
      <c r="R1107" s="286"/>
      <c r="S1107" s="287"/>
    </row>
    <row r="1108" spans="2:19" x14ac:dyDescent="0.3">
      <c r="B1108" s="276"/>
      <c r="C1108" s="277"/>
      <c r="D1108" s="278"/>
      <c r="F1108" s="280"/>
      <c r="G1108" s="281"/>
      <c r="H1108" s="281"/>
      <c r="I1108" s="293"/>
      <c r="J1108" s="282"/>
      <c r="K1108" s="278"/>
      <c r="L1108" s="278"/>
      <c r="M1108" s="278"/>
      <c r="N1108" s="276"/>
      <c r="O1108" s="283"/>
      <c r="P1108" s="284"/>
      <c r="Q1108" s="278"/>
      <c r="R1108" s="286"/>
      <c r="S1108" s="287"/>
    </row>
    <row r="1109" spans="2:19" x14ac:dyDescent="0.3">
      <c r="B1109" s="276"/>
      <c r="C1109" s="277"/>
      <c r="D1109" s="278"/>
      <c r="F1109" s="280"/>
      <c r="G1109" s="281"/>
      <c r="H1109" s="281"/>
      <c r="I1109" s="293"/>
      <c r="J1109" s="282"/>
      <c r="K1109" s="278"/>
      <c r="L1109" s="278"/>
      <c r="M1109" s="278"/>
      <c r="N1109" s="276"/>
      <c r="O1109" s="283"/>
      <c r="P1109" s="284"/>
      <c r="Q1109" s="278"/>
      <c r="R1109" s="286"/>
      <c r="S1109" s="287"/>
    </row>
    <row r="1110" spans="2:19" x14ac:dyDescent="0.3">
      <c r="B1110" s="276"/>
      <c r="C1110" s="277"/>
      <c r="D1110" s="278"/>
      <c r="F1110" s="280"/>
      <c r="G1110" s="281"/>
      <c r="H1110" s="281"/>
      <c r="I1110" s="293"/>
      <c r="J1110" s="282"/>
      <c r="K1110" s="278"/>
      <c r="L1110" s="278"/>
      <c r="M1110" s="278"/>
      <c r="N1110" s="276"/>
      <c r="O1110" s="283"/>
      <c r="P1110" s="284"/>
      <c r="Q1110" s="278"/>
      <c r="R1110" s="286"/>
      <c r="S1110" s="287"/>
    </row>
    <row r="1111" spans="2:19" x14ac:dyDescent="0.3">
      <c r="B1111" s="276"/>
      <c r="C1111" s="277"/>
      <c r="D1111" s="278"/>
      <c r="F1111" s="280"/>
      <c r="G1111" s="281"/>
      <c r="H1111" s="281"/>
      <c r="I1111" s="293"/>
      <c r="J1111" s="282"/>
      <c r="K1111" s="278"/>
      <c r="L1111" s="278"/>
      <c r="M1111" s="278"/>
      <c r="N1111" s="276"/>
      <c r="O1111" s="283"/>
      <c r="P1111" s="284"/>
      <c r="Q1111" s="278"/>
      <c r="R1111" s="286"/>
      <c r="S1111" s="287"/>
    </row>
    <row r="1112" spans="2:19" x14ac:dyDescent="0.3">
      <c r="B1112" s="276"/>
      <c r="C1112" s="277"/>
      <c r="D1112" s="278"/>
      <c r="F1112" s="280"/>
      <c r="G1112" s="281"/>
      <c r="H1112" s="281"/>
      <c r="I1112" s="293"/>
      <c r="J1112" s="282"/>
      <c r="K1112" s="278"/>
      <c r="L1112" s="278"/>
      <c r="M1112" s="278"/>
      <c r="N1112" s="276"/>
      <c r="O1112" s="283"/>
      <c r="P1112" s="284"/>
      <c r="Q1112" s="278"/>
      <c r="R1112" s="286"/>
      <c r="S1112" s="287"/>
    </row>
    <row r="1113" spans="2:19" x14ac:dyDescent="0.3">
      <c r="B1113" s="276"/>
      <c r="C1113" s="277"/>
      <c r="D1113" s="278"/>
      <c r="F1113" s="280"/>
      <c r="G1113" s="281"/>
      <c r="H1113" s="281"/>
      <c r="I1113" s="293"/>
      <c r="J1113" s="282"/>
      <c r="K1113" s="278"/>
      <c r="L1113" s="278"/>
      <c r="M1113" s="278"/>
      <c r="N1113" s="276"/>
      <c r="O1113" s="283"/>
      <c r="P1113" s="284"/>
      <c r="Q1113" s="278"/>
      <c r="R1113" s="286"/>
      <c r="S1113" s="287"/>
    </row>
    <row r="1114" spans="2:19" x14ac:dyDescent="0.3">
      <c r="B1114" s="276"/>
      <c r="C1114" s="277"/>
      <c r="D1114" s="278"/>
      <c r="F1114" s="280"/>
      <c r="G1114" s="281"/>
      <c r="H1114" s="281"/>
      <c r="I1114" s="293"/>
      <c r="J1114" s="282"/>
      <c r="K1114" s="278"/>
      <c r="L1114" s="278"/>
      <c r="M1114" s="278"/>
      <c r="N1114" s="276"/>
      <c r="O1114" s="283"/>
      <c r="P1114" s="284"/>
      <c r="Q1114" s="278"/>
      <c r="R1114" s="286"/>
      <c r="S1114" s="287"/>
    </row>
    <row r="1115" spans="2:19" x14ac:dyDescent="0.3">
      <c r="B1115" s="276"/>
      <c r="C1115" s="277"/>
      <c r="D1115" s="278"/>
      <c r="F1115" s="280"/>
      <c r="G1115" s="281"/>
      <c r="H1115" s="281"/>
      <c r="I1115" s="293"/>
      <c r="J1115" s="282"/>
      <c r="K1115" s="278"/>
      <c r="L1115" s="278"/>
      <c r="M1115" s="278"/>
      <c r="N1115" s="276"/>
      <c r="O1115" s="283"/>
      <c r="P1115" s="284"/>
      <c r="Q1115" s="278"/>
      <c r="R1115" s="286"/>
      <c r="S1115" s="287"/>
    </row>
    <row r="1116" spans="2:19" x14ac:dyDescent="0.3">
      <c r="B1116" s="276"/>
      <c r="C1116" s="277"/>
      <c r="D1116" s="278"/>
      <c r="F1116" s="280"/>
      <c r="G1116" s="281"/>
      <c r="H1116" s="281"/>
      <c r="I1116" s="293"/>
      <c r="J1116" s="282"/>
      <c r="K1116" s="278"/>
      <c r="L1116" s="278"/>
      <c r="M1116" s="278"/>
      <c r="N1116" s="276"/>
      <c r="O1116" s="283"/>
      <c r="P1116" s="284"/>
      <c r="Q1116" s="278"/>
      <c r="R1116" s="286"/>
      <c r="S1116" s="287"/>
    </row>
    <row r="1117" spans="2:19" x14ac:dyDescent="0.3">
      <c r="B1117" s="276"/>
      <c r="C1117" s="277"/>
      <c r="D1117" s="278"/>
      <c r="F1117" s="280"/>
      <c r="G1117" s="281"/>
      <c r="H1117" s="281"/>
      <c r="I1117" s="293"/>
      <c r="J1117" s="282"/>
      <c r="K1117" s="278"/>
      <c r="L1117" s="278"/>
      <c r="M1117" s="278"/>
      <c r="N1117" s="276"/>
      <c r="O1117" s="283"/>
      <c r="P1117" s="284"/>
      <c r="Q1117" s="278"/>
      <c r="R1117" s="286"/>
      <c r="S1117" s="287"/>
    </row>
    <row r="1118" spans="2:19" x14ac:dyDescent="0.3">
      <c r="B1118" s="276"/>
      <c r="C1118" s="277"/>
      <c r="D1118" s="278"/>
      <c r="F1118" s="280"/>
      <c r="G1118" s="281"/>
      <c r="H1118" s="281"/>
      <c r="I1118" s="293"/>
      <c r="J1118" s="282"/>
      <c r="K1118" s="278"/>
      <c r="L1118" s="278"/>
      <c r="M1118" s="278"/>
      <c r="N1118" s="276"/>
      <c r="O1118" s="283"/>
      <c r="P1118" s="284"/>
      <c r="Q1118" s="278"/>
      <c r="R1118" s="286"/>
      <c r="S1118" s="287"/>
    </row>
    <row r="1119" spans="2:19" x14ac:dyDescent="0.3">
      <c r="B1119" s="276"/>
      <c r="C1119" s="277"/>
      <c r="D1119" s="278"/>
      <c r="F1119" s="280"/>
      <c r="G1119" s="281"/>
      <c r="H1119" s="281"/>
      <c r="I1119" s="293"/>
      <c r="J1119" s="282"/>
      <c r="K1119" s="278"/>
      <c r="L1119" s="278"/>
      <c r="M1119" s="278"/>
      <c r="N1119" s="276"/>
      <c r="O1119" s="283"/>
      <c r="P1119" s="284"/>
      <c r="Q1119" s="278"/>
      <c r="R1119" s="286"/>
      <c r="S1119" s="287"/>
    </row>
    <row r="1120" spans="2:19" x14ac:dyDescent="0.3">
      <c r="B1120" s="276"/>
      <c r="C1120" s="277"/>
      <c r="D1120" s="278"/>
      <c r="F1120" s="280"/>
      <c r="G1120" s="281"/>
      <c r="H1120" s="281"/>
      <c r="I1120" s="293"/>
      <c r="J1120" s="282"/>
      <c r="K1120" s="278"/>
      <c r="L1120" s="278"/>
      <c r="M1120" s="278"/>
      <c r="N1120" s="276"/>
      <c r="O1120" s="283"/>
      <c r="P1120" s="284"/>
      <c r="Q1120" s="278"/>
      <c r="R1120" s="286"/>
      <c r="S1120" s="287"/>
    </row>
    <row r="1121" spans="2:19" x14ac:dyDescent="0.3">
      <c r="B1121" s="276"/>
      <c r="C1121" s="277"/>
      <c r="D1121" s="278"/>
      <c r="F1121" s="280"/>
      <c r="G1121" s="281"/>
      <c r="H1121" s="281"/>
      <c r="I1121" s="293"/>
      <c r="J1121" s="282"/>
      <c r="K1121" s="278"/>
      <c r="L1121" s="278"/>
      <c r="M1121" s="278"/>
      <c r="N1121" s="276"/>
      <c r="O1121" s="283"/>
      <c r="P1121" s="284"/>
      <c r="Q1121" s="278"/>
      <c r="R1121" s="286"/>
      <c r="S1121" s="287"/>
    </row>
    <row r="1122" spans="2:19" x14ac:dyDescent="0.3">
      <c r="B1122" s="276"/>
      <c r="C1122" s="277"/>
      <c r="D1122" s="278"/>
      <c r="F1122" s="280"/>
      <c r="G1122" s="281"/>
      <c r="H1122" s="281"/>
      <c r="I1122" s="293"/>
      <c r="J1122" s="282"/>
      <c r="K1122" s="278"/>
      <c r="L1122" s="278"/>
      <c r="M1122" s="278"/>
      <c r="N1122" s="276"/>
      <c r="O1122" s="283"/>
      <c r="P1122" s="284"/>
      <c r="Q1122" s="278"/>
      <c r="R1122" s="286"/>
      <c r="S1122" s="287"/>
    </row>
    <row r="1123" spans="2:19" x14ac:dyDescent="0.3">
      <c r="B1123" s="276"/>
      <c r="C1123" s="277"/>
      <c r="D1123" s="278"/>
      <c r="F1123" s="280"/>
      <c r="G1123" s="281"/>
      <c r="H1123" s="281"/>
      <c r="I1123" s="293"/>
      <c r="J1123" s="282"/>
      <c r="K1123" s="278"/>
      <c r="L1123" s="278"/>
      <c r="M1123" s="278"/>
      <c r="N1123" s="276"/>
      <c r="O1123" s="283"/>
      <c r="P1123" s="284"/>
      <c r="Q1123" s="278"/>
      <c r="R1123" s="286"/>
      <c r="S1123" s="287"/>
    </row>
    <row r="1124" spans="2:19" x14ac:dyDescent="0.3">
      <c r="B1124" s="276"/>
      <c r="C1124" s="277"/>
      <c r="D1124" s="278"/>
      <c r="F1124" s="280"/>
      <c r="G1124" s="281"/>
      <c r="H1124" s="281"/>
      <c r="I1124" s="293"/>
      <c r="J1124" s="282"/>
      <c r="K1124" s="278"/>
      <c r="L1124" s="278"/>
      <c r="M1124" s="278"/>
      <c r="N1124" s="276"/>
      <c r="O1124" s="283"/>
      <c r="P1124" s="284"/>
      <c r="Q1124" s="278"/>
      <c r="R1124" s="286"/>
      <c r="S1124" s="287"/>
    </row>
    <row r="1125" spans="2:19" x14ac:dyDescent="0.3">
      <c r="B1125" s="276"/>
      <c r="C1125" s="277"/>
      <c r="D1125" s="278"/>
      <c r="F1125" s="280"/>
      <c r="G1125" s="281"/>
      <c r="H1125" s="281"/>
      <c r="I1125" s="293"/>
      <c r="J1125" s="282"/>
      <c r="K1125" s="278"/>
      <c r="L1125" s="278"/>
      <c r="M1125" s="278"/>
      <c r="N1125" s="276"/>
      <c r="O1125" s="283"/>
      <c r="P1125" s="284"/>
      <c r="Q1125" s="278"/>
      <c r="R1125" s="286"/>
      <c r="S1125" s="287"/>
    </row>
    <row r="1126" spans="2:19" x14ac:dyDescent="0.3">
      <c r="B1126" s="276"/>
      <c r="C1126" s="277"/>
      <c r="D1126" s="278"/>
      <c r="F1126" s="280"/>
      <c r="G1126" s="281"/>
      <c r="H1126" s="281"/>
      <c r="I1126" s="293"/>
      <c r="J1126" s="282"/>
      <c r="K1126" s="278"/>
      <c r="L1126" s="278"/>
      <c r="M1126" s="278"/>
      <c r="N1126" s="276"/>
      <c r="O1126" s="283"/>
      <c r="P1126" s="284"/>
      <c r="Q1126" s="278"/>
      <c r="R1126" s="286"/>
      <c r="S1126" s="287"/>
    </row>
    <row r="1127" spans="2:19" x14ac:dyDescent="0.3">
      <c r="B1127" s="276"/>
      <c r="C1127" s="277"/>
      <c r="D1127" s="278"/>
      <c r="F1127" s="280"/>
      <c r="G1127" s="281"/>
      <c r="H1127" s="281"/>
      <c r="I1127" s="293"/>
      <c r="J1127" s="282"/>
      <c r="K1127" s="278"/>
      <c r="L1127" s="278"/>
      <c r="M1127" s="278"/>
      <c r="N1127" s="276"/>
      <c r="O1127" s="283"/>
      <c r="P1127" s="284"/>
      <c r="Q1127" s="278"/>
      <c r="R1127" s="286"/>
      <c r="S1127" s="287"/>
    </row>
    <row r="1128" spans="2:19" x14ac:dyDescent="0.3">
      <c r="B1128" s="276"/>
      <c r="C1128" s="277"/>
      <c r="D1128" s="278"/>
      <c r="F1128" s="280"/>
      <c r="G1128" s="281"/>
      <c r="H1128" s="281"/>
      <c r="I1128" s="293"/>
      <c r="J1128" s="282"/>
      <c r="K1128" s="278"/>
      <c r="L1128" s="278"/>
      <c r="M1128" s="278"/>
      <c r="N1128" s="276"/>
      <c r="O1128" s="283"/>
      <c r="P1128" s="284"/>
      <c r="Q1128" s="278"/>
      <c r="R1128" s="286"/>
      <c r="S1128" s="287"/>
    </row>
    <row r="1129" spans="2:19" x14ac:dyDescent="0.3">
      <c r="B1129" s="276"/>
      <c r="C1129" s="277"/>
      <c r="D1129" s="278"/>
      <c r="F1129" s="280"/>
      <c r="G1129" s="281"/>
      <c r="H1129" s="281"/>
      <c r="I1129" s="293"/>
      <c r="J1129" s="282"/>
      <c r="K1129" s="278"/>
      <c r="L1129" s="278"/>
      <c r="M1129" s="278"/>
      <c r="N1129" s="276"/>
      <c r="O1129" s="283"/>
      <c r="P1129" s="284"/>
      <c r="Q1129" s="278"/>
      <c r="R1129" s="286"/>
      <c r="S1129" s="287"/>
    </row>
    <row r="1130" spans="2:19" x14ac:dyDescent="0.3">
      <c r="B1130" s="276"/>
      <c r="C1130" s="277"/>
      <c r="D1130" s="278"/>
      <c r="F1130" s="280"/>
      <c r="G1130" s="281"/>
      <c r="H1130" s="281"/>
      <c r="I1130" s="293"/>
      <c r="J1130" s="282"/>
      <c r="K1130" s="278"/>
      <c r="L1130" s="278"/>
      <c r="M1130" s="278"/>
      <c r="N1130" s="276"/>
      <c r="O1130" s="283"/>
      <c r="P1130" s="284"/>
      <c r="Q1130" s="278"/>
      <c r="R1130" s="286"/>
      <c r="S1130" s="287"/>
    </row>
    <row r="1131" spans="2:19" x14ac:dyDescent="0.3">
      <c r="B1131" s="276"/>
      <c r="C1131" s="277"/>
      <c r="D1131" s="278"/>
      <c r="F1131" s="280"/>
      <c r="G1131" s="281"/>
      <c r="H1131" s="281"/>
      <c r="I1131" s="293"/>
      <c r="J1131" s="282"/>
      <c r="K1131" s="278"/>
      <c r="L1131" s="278"/>
      <c r="M1131" s="278"/>
      <c r="N1131" s="276"/>
      <c r="O1131" s="283"/>
      <c r="P1131" s="284"/>
      <c r="Q1131" s="278"/>
      <c r="R1131" s="286"/>
      <c r="S1131" s="287"/>
    </row>
    <row r="1132" spans="2:19" x14ac:dyDescent="0.3">
      <c r="B1132" s="276"/>
      <c r="C1132" s="277"/>
      <c r="D1132" s="278"/>
      <c r="F1132" s="280"/>
      <c r="G1132" s="281"/>
      <c r="H1132" s="281"/>
      <c r="I1132" s="293"/>
      <c r="J1132" s="282"/>
      <c r="K1132" s="278"/>
      <c r="L1132" s="278"/>
      <c r="M1132" s="278"/>
      <c r="N1132" s="276"/>
      <c r="O1132" s="283"/>
      <c r="P1132" s="284"/>
      <c r="Q1132" s="278"/>
      <c r="R1132" s="286"/>
      <c r="S1132" s="287"/>
    </row>
    <row r="1133" spans="2:19" x14ac:dyDescent="0.3">
      <c r="B1133" s="276"/>
      <c r="C1133" s="277"/>
      <c r="D1133" s="278"/>
      <c r="F1133" s="280"/>
      <c r="G1133" s="281"/>
      <c r="H1133" s="281"/>
      <c r="I1133" s="293"/>
      <c r="J1133" s="282"/>
      <c r="K1133" s="278"/>
      <c r="L1133" s="278"/>
      <c r="M1133" s="278"/>
      <c r="N1133" s="276"/>
      <c r="O1133" s="283"/>
      <c r="P1133" s="284"/>
      <c r="Q1133" s="278"/>
      <c r="R1133" s="286"/>
      <c r="S1133" s="287"/>
    </row>
    <row r="1134" spans="2:19" x14ac:dyDescent="0.3">
      <c r="B1134" s="276"/>
      <c r="C1134" s="277"/>
      <c r="D1134" s="278"/>
      <c r="F1134" s="280"/>
      <c r="G1134" s="281"/>
      <c r="H1134" s="281"/>
      <c r="I1134" s="293"/>
      <c r="J1134" s="282"/>
      <c r="K1134" s="278"/>
      <c r="L1134" s="278"/>
      <c r="M1134" s="278"/>
      <c r="N1134" s="276"/>
      <c r="O1134" s="283"/>
      <c r="P1134" s="284"/>
      <c r="Q1134" s="278"/>
      <c r="R1134" s="286"/>
      <c r="S1134" s="287"/>
    </row>
    <row r="1135" spans="2:19" x14ac:dyDescent="0.3">
      <c r="B1135" s="276"/>
      <c r="C1135" s="277"/>
      <c r="D1135" s="278"/>
      <c r="F1135" s="280"/>
      <c r="G1135" s="281"/>
      <c r="H1135" s="281"/>
      <c r="I1135" s="293"/>
      <c r="J1135" s="282"/>
      <c r="K1135" s="278"/>
      <c r="L1135" s="278"/>
      <c r="M1135" s="278"/>
      <c r="N1135" s="276"/>
      <c r="O1135" s="283"/>
      <c r="P1135" s="284"/>
      <c r="Q1135" s="278"/>
      <c r="R1135" s="286"/>
      <c r="S1135" s="287"/>
    </row>
    <row r="1136" spans="2:19" x14ac:dyDescent="0.3">
      <c r="B1136" s="276"/>
      <c r="C1136" s="277"/>
      <c r="D1136" s="278"/>
      <c r="F1136" s="280"/>
      <c r="G1136" s="281"/>
      <c r="H1136" s="281"/>
      <c r="I1136" s="293"/>
      <c r="J1136" s="282"/>
      <c r="K1136" s="278"/>
      <c r="L1136" s="278"/>
      <c r="M1136" s="278"/>
      <c r="N1136" s="276"/>
      <c r="O1136" s="283"/>
      <c r="P1136" s="284"/>
      <c r="Q1136" s="278"/>
      <c r="R1136" s="286"/>
      <c r="S1136" s="287"/>
    </row>
    <row r="1137" spans="2:19" x14ac:dyDescent="0.3">
      <c r="B1137" s="276"/>
      <c r="C1137" s="277"/>
      <c r="D1137" s="278"/>
      <c r="F1137" s="280"/>
      <c r="G1137" s="281"/>
      <c r="H1137" s="281"/>
      <c r="I1137" s="293"/>
      <c r="J1137" s="282"/>
      <c r="K1137" s="278"/>
      <c r="L1137" s="278"/>
      <c r="M1137" s="278"/>
      <c r="N1137" s="276"/>
      <c r="O1137" s="283"/>
      <c r="P1137" s="284"/>
      <c r="Q1137" s="278"/>
      <c r="R1137" s="286"/>
      <c r="S1137" s="287"/>
    </row>
    <row r="1138" spans="2:19" x14ac:dyDescent="0.3">
      <c r="B1138" s="276"/>
      <c r="C1138" s="277"/>
      <c r="D1138" s="278"/>
      <c r="F1138" s="280"/>
      <c r="G1138" s="281"/>
      <c r="H1138" s="281"/>
      <c r="I1138" s="293"/>
      <c r="J1138" s="282"/>
      <c r="K1138" s="278"/>
      <c r="L1138" s="278"/>
      <c r="M1138" s="278"/>
      <c r="N1138" s="276"/>
      <c r="O1138" s="283"/>
      <c r="P1138" s="284"/>
      <c r="Q1138" s="278"/>
      <c r="R1138" s="286"/>
      <c r="S1138" s="287"/>
    </row>
    <row r="1139" spans="2:19" x14ac:dyDescent="0.3">
      <c r="B1139" s="276"/>
      <c r="C1139" s="277"/>
      <c r="D1139" s="278"/>
      <c r="F1139" s="280"/>
      <c r="G1139" s="281"/>
      <c r="H1139" s="281"/>
      <c r="I1139" s="293"/>
      <c r="J1139" s="282"/>
      <c r="K1139" s="278"/>
      <c r="L1139" s="278"/>
      <c r="M1139" s="278"/>
      <c r="N1139" s="276"/>
      <c r="O1139" s="283"/>
      <c r="P1139" s="284"/>
      <c r="Q1139" s="278"/>
      <c r="R1139" s="286"/>
      <c r="S1139" s="287"/>
    </row>
    <row r="1140" spans="2:19" x14ac:dyDescent="0.3">
      <c r="B1140" s="276"/>
      <c r="C1140" s="277"/>
      <c r="D1140" s="278"/>
      <c r="F1140" s="280"/>
      <c r="G1140" s="281"/>
      <c r="H1140" s="281"/>
      <c r="I1140" s="293"/>
      <c r="J1140" s="282"/>
      <c r="K1140" s="278"/>
      <c r="L1140" s="278"/>
      <c r="M1140" s="278"/>
      <c r="N1140" s="276"/>
      <c r="O1140" s="283"/>
      <c r="P1140" s="284"/>
      <c r="Q1140" s="278"/>
      <c r="R1140" s="286"/>
      <c r="S1140" s="287"/>
    </row>
    <row r="1141" spans="2:19" x14ac:dyDescent="0.3">
      <c r="B1141" s="276"/>
      <c r="C1141" s="277"/>
      <c r="D1141" s="278"/>
      <c r="F1141" s="280"/>
      <c r="G1141" s="281"/>
      <c r="H1141" s="281"/>
      <c r="I1141" s="293"/>
      <c r="J1141" s="282"/>
      <c r="K1141" s="278"/>
      <c r="L1141" s="278"/>
      <c r="M1141" s="278"/>
      <c r="N1141" s="276"/>
      <c r="O1141" s="283"/>
      <c r="P1141" s="284"/>
      <c r="Q1141" s="278"/>
      <c r="R1141" s="286"/>
      <c r="S1141" s="287"/>
    </row>
    <row r="1142" spans="2:19" x14ac:dyDescent="0.3">
      <c r="B1142" s="276"/>
      <c r="C1142" s="277"/>
      <c r="D1142" s="278"/>
      <c r="F1142" s="280"/>
      <c r="G1142" s="281"/>
      <c r="H1142" s="281"/>
      <c r="I1142" s="293"/>
      <c r="J1142" s="282"/>
      <c r="K1142" s="278"/>
      <c r="L1142" s="278"/>
      <c r="M1142" s="278"/>
      <c r="N1142" s="276"/>
      <c r="O1142" s="283"/>
      <c r="P1142" s="284"/>
      <c r="Q1142" s="278"/>
      <c r="R1142" s="286"/>
      <c r="S1142" s="287"/>
    </row>
    <row r="1143" spans="2:19" x14ac:dyDescent="0.3">
      <c r="B1143" s="276"/>
      <c r="C1143" s="277"/>
      <c r="D1143" s="278"/>
      <c r="F1143" s="280"/>
      <c r="G1143" s="281"/>
      <c r="H1143" s="281"/>
      <c r="I1143" s="293"/>
      <c r="J1143" s="282"/>
      <c r="K1143" s="278"/>
      <c r="L1143" s="278"/>
      <c r="M1143" s="278"/>
      <c r="N1143" s="276"/>
      <c r="O1143" s="283"/>
      <c r="P1143" s="284"/>
      <c r="Q1143" s="278"/>
      <c r="R1143" s="286"/>
      <c r="S1143" s="287"/>
    </row>
    <row r="1144" spans="2:19" x14ac:dyDescent="0.3">
      <c r="B1144" s="276"/>
      <c r="C1144" s="277"/>
      <c r="D1144" s="278"/>
      <c r="F1144" s="280"/>
      <c r="G1144" s="281"/>
      <c r="H1144" s="281"/>
      <c r="I1144" s="293"/>
      <c r="J1144" s="282"/>
      <c r="K1144" s="278"/>
      <c r="L1144" s="278"/>
      <c r="M1144" s="278"/>
      <c r="N1144" s="276"/>
      <c r="O1144" s="283"/>
      <c r="P1144" s="284"/>
      <c r="Q1144" s="278"/>
      <c r="R1144" s="286"/>
      <c r="S1144" s="287"/>
    </row>
    <row r="1145" spans="2:19" x14ac:dyDescent="0.3">
      <c r="B1145" s="276"/>
      <c r="C1145" s="277"/>
      <c r="D1145" s="278"/>
      <c r="F1145" s="280"/>
      <c r="G1145" s="281"/>
      <c r="H1145" s="281"/>
      <c r="I1145" s="293"/>
      <c r="J1145" s="282"/>
      <c r="K1145" s="278"/>
      <c r="L1145" s="278"/>
      <c r="M1145" s="278"/>
      <c r="N1145" s="276"/>
      <c r="O1145" s="283"/>
      <c r="P1145" s="284"/>
      <c r="Q1145" s="278"/>
      <c r="R1145" s="286"/>
      <c r="S1145" s="287"/>
    </row>
    <row r="1146" spans="2:19" x14ac:dyDescent="0.3">
      <c r="B1146" s="276"/>
      <c r="C1146" s="277"/>
      <c r="D1146" s="278"/>
      <c r="F1146" s="280"/>
      <c r="G1146" s="281"/>
      <c r="H1146" s="281"/>
      <c r="I1146" s="293"/>
      <c r="J1146" s="282"/>
      <c r="K1146" s="278"/>
      <c r="L1146" s="278"/>
      <c r="M1146" s="278"/>
      <c r="N1146" s="276"/>
      <c r="O1146" s="283"/>
      <c r="P1146" s="284"/>
      <c r="Q1146" s="278"/>
      <c r="R1146" s="286"/>
      <c r="S1146" s="287"/>
    </row>
    <row r="1147" spans="2:19" x14ac:dyDescent="0.3">
      <c r="B1147" s="276"/>
      <c r="C1147" s="277"/>
      <c r="D1147" s="278"/>
      <c r="E1147" s="279"/>
      <c r="F1147" s="280"/>
      <c r="G1147" s="281"/>
      <c r="H1147" s="281"/>
      <c r="I1147" s="281"/>
      <c r="J1147" s="282"/>
      <c r="K1147" s="278"/>
      <c r="L1147" s="278"/>
      <c r="M1147" s="278"/>
      <c r="N1147" s="276"/>
      <c r="O1147" s="283"/>
      <c r="P1147" s="284"/>
      <c r="Q1147" s="285"/>
      <c r="R1147" s="286"/>
      <c r="S1147" s="287"/>
    </row>
    <row r="1148" spans="2:19" x14ac:dyDescent="0.3">
      <c r="B1148" s="276"/>
      <c r="C1148" s="277"/>
      <c r="D1148" s="278"/>
      <c r="E1148" s="279"/>
      <c r="F1148" s="280"/>
      <c r="G1148" s="281"/>
      <c r="H1148" s="281"/>
      <c r="I1148" s="281"/>
      <c r="J1148" s="282"/>
      <c r="K1148" s="278"/>
      <c r="L1148" s="278"/>
      <c r="M1148" s="278"/>
      <c r="N1148" s="276"/>
      <c r="O1148" s="283"/>
      <c r="P1148" s="284"/>
      <c r="Q1148" s="285"/>
      <c r="R1148" s="286"/>
      <c r="S1148" s="287"/>
    </row>
    <row r="1149" spans="2:19" x14ac:dyDescent="0.3">
      <c r="B1149" s="276"/>
      <c r="C1149" s="277"/>
      <c r="D1149" s="278"/>
      <c r="E1149" s="279"/>
      <c r="F1149" s="280"/>
      <c r="G1149" s="281"/>
      <c r="H1149" s="281"/>
      <c r="I1149" s="281"/>
      <c r="J1149" s="282"/>
      <c r="K1149" s="278"/>
      <c r="L1149" s="278"/>
      <c r="M1149" s="278"/>
      <c r="N1149" s="276"/>
      <c r="O1149" s="283"/>
      <c r="P1149" s="284"/>
      <c r="Q1149" s="285"/>
      <c r="R1149" s="286"/>
      <c r="S1149" s="287"/>
    </row>
    <row r="1150" spans="2:19" x14ac:dyDescent="0.3">
      <c r="B1150" s="276"/>
      <c r="C1150" s="277"/>
      <c r="D1150" s="278"/>
      <c r="E1150" s="279"/>
      <c r="F1150" s="280"/>
      <c r="G1150" s="281"/>
      <c r="H1150" s="281"/>
      <c r="I1150" s="281"/>
      <c r="J1150" s="282"/>
      <c r="K1150" s="278"/>
      <c r="L1150" s="278"/>
      <c r="M1150" s="278"/>
      <c r="N1150" s="276"/>
      <c r="O1150" s="283"/>
      <c r="P1150" s="284"/>
      <c r="Q1150" s="285"/>
      <c r="R1150" s="286"/>
      <c r="S1150" s="287"/>
    </row>
    <row r="1151" spans="2:19" x14ac:dyDescent="0.3">
      <c r="B1151" s="276"/>
      <c r="C1151" s="277"/>
      <c r="D1151" s="278"/>
      <c r="E1151" s="279"/>
      <c r="F1151" s="280"/>
      <c r="G1151" s="281"/>
      <c r="H1151" s="281"/>
      <c r="I1151" s="281"/>
      <c r="J1151" s="282"/>
      <c r="K1151" s="278"/>
      <c r="L1151" s="278"/>
      <c r="M1151" s="278"/>
      <c r="N1151" s="276"/>
      <c r="O1151" s="283"/>
      <c r="P1151" s="284"/>
      <c r="Q1151" s="285"/>
      <c r="R1151" s="286"/>
      <c r="S1151" s="287"/>
    </row>
    <row r="1152" spans="2:19" x14ac:dyDescent="0.3">
      <c r="B1152" s="276"/>
      <c r="C1152" s="277"/>
      <c r="D1152" s="278"/>
      <c r="E1152" s="279"/>
      <c r="F1152" s="280"/>
      <c r="G1152" s="281"/>
      <c r="H1152" s="281"/>
      <c r="I1152" s="281"/>
      <c r="J1152" s="282"/>
      <c r="K1152" s="278"/>
      <c r="L1152" s="278"/>
      <c r="M1152" s="278"/>
      <c r="N1152" s="276"/>
      <c r="O1152" s="283"/>
      <c r="P1152" s="284"/>
      <c r="Q1152" s="285"/>
      <c r="R1152" s="286"/>
      <c r="S1152" s="287"/>
    </row>
    <row r="1153" spans="2:19" x14ac:dyDescent="0.3">
      <c r="B1153" s="276"/>
      <c r="C1153" s="277"/>
      <c r="D1153" s="278"/>
      <c r="E1153" s="279"/>
      <c r="F1153" s="280"/>
      <c r="G1153" s="281"/>
      <c r="H1153" s="281"/>
      <c r="I1153" s="281"/>
      <c r="J1153" s="282"/>
      <c r="K1153" s="278"/>
      <c r="L1153" s="278"/>
      <c r="M1153" s="278"/>
      <c r="N1153" s="276"/>
      <c r="O1153" s="283"/>
      <c r="P1153" s="284"/>
      <c r="Q1153" s="285"/>
      <c r="R1153" s="286"/>
      <c r="S1153" s="287"/>
    </row>
    <row r="1154" spans="2:19" x14ac:dyDescent="0.3">
      <c r="B1154" s="276"/>
      <c r="C1154" s="277"/>
      <c r="D1154" s="278"/>
      <c r="E1154" s="279"/>
      <c r="F1154" s="280"/>
      <c r="G1154" s="281"/>
      <c r="H1154" s="281"/>
      <c r="I1154" s="281"/>
      <c r="J1154" s="282"/>
      <c r="K1154" s="278"/>
      <c r="L1154" s="278"/>
      <c r="M1154" s="278"/>
      <c r="N1154" s="276"/>
      <c r="O1154" s="283"/>
      <c r="P1154" s="284"/>
      <c r="Q1154" s="285"/>
      <c r="R1154" s="286"/>
      <c r="S1154" s="287"/>
    </row>
    <row r="1155" spans="2:19" x14ac:dyDescent="0.3">
      <c r="B1155" s="276"/>
      <c r="C1155" s="277"/>
      <c r="D1155" s="278"/>
      <c r="E1155" s="279"/>
      <c r="F1155" s="280"/>
      <c r="G1155" s="281"/>
      <c r="H1155" s="281"/>
      <c r="I1155" s="281"/>
      <c r="J1155" s="282"/>
      <c r="K1155" s="278"/>
      <c r="L1155" s="278"/>
      <c r="M1155" s="278"/>
      <c r="N1155" s="276"/>
      <c r="O1155" s="283"/>
      <c r="P1155" s="284"/>
      <c r="Q1155" s="285"/>
      <c r="R1155" s="286"/>
      <c r="S1155" s="287"/>
    </row>
    <row r="1156" spans="2:19" x14ac:dyDescent="0.3">
      <c r="B1156" s="276"/>
      <c r="C1156" s="277"/>
      <c r="D1156" s="278"/>
      <c r="E1156" s="279"/>
      <c r="F1156" s="280"/>
      <c r="G1156" s="281"/>
      <c r="H1156" s="281"/>
      <c r="I1156" s="281"/>
      <c r="J1156" s="282"/>
      <c r="K1156" s="278"/>
      <c r="L1156" s="278"/>
      <c r="M1156" s="278"/>
      <c r="N1156" s="276"/>
      <c r="O1156" s="283"/>
      <c r="P1156" s="284"/>
      <c r="Q1156" s="285"/>
      <c r="R1156" s="286"/>
      <c r="S1156" s="287"/>
    </row>
    <row r="1157" spans="2:19" x14ac:dyDescent="0.3">
      <c r="B1157" s="276"/>
      <c r="C1157" s="277"/>
      <c r="D1157" s="278"/>
      <c r="E1157" s="279"/>
      <c r="F1157" s="280"/>
      <c r="G1157" s="281"/>
      <c r="H1157" s="281"/>
      <c r="I1157" s="281"/>
      <c r="J1157" s="282"/>
      <c r="K1157" s="278"/>
      <c r="L1157" s="278"/>
      <c r="M1157" s="278"/>
      <c r="N1157" s="276"/>
      <c r="O1157" s="283"/>
      <c r="P1157" s="284"/>
      <c r="Q1157" s="285"/>
      <c r="R1157" s="286"/>
      <c r="S1157" s="287"/>
    </row>
    <row r="1158" spans="2:19" x14ac:dyDescent="0.3">
      <c r="B1158" s="276"/>
      <c r="C1158" s="277"/>
      <c r="D1158" s="278"/>
      <c r="E1158" s="279"/>
      <c r="F1158" s="280"/>
      <c r="G1158" s="281"/>
      <c r="H1158" s="281"/>
      <c r="I1158" s="281"/>
      <c r="J1158" s="282"/>
      <c r="K1158" s="278"/>
      <c r="L1158" s="278"/>
      <c r="M1158" s="278"/>
      <c r="N1158" s="276"/>
      <c r="O1158" s="283"/>
      <c r="P1158" s="284"/>
      <c r="Q1158" s="285"/>
      <c r="R1158" s="286"/>
      <c r="S1158" s="287"/>
    </row>
    <row r="1159" spans="2:19" x14ac:dyDescent="0.3">
      <c r="B1159" s="276"/>
      <c r="C1159" s="277"/>
      <c r="D1159" s="278"/>
      <c r="E1159" s="279"/>
      <c r="F1159" s="280"/>
      <c r="G1159" s="281"/>
      <c r="H1159" s="281"/>
      <c r="I1159" s="281"/>
      <c r="J1159" s="282"/>
      <c r="K1159" s="278"/>
      <c r="L1159" s="278"/>
      <c r="M1159" s="278"/>
      <c r="N1159" s="276"/>
      <c r="O1159" s="283"/>
      <c r="P1159" s="284"/>
      <c r="Q1159" s="285"/>
      <c r="R1159" s="286"/>
      <c r="S1159" s="287"/>
    </row>
    <row r="1160" spans="2:19" x14ac:dyDescent="0.3">
      <c r="B1160" s="276"/>
      <c r="C1160" s="277"/>
      <c r="D1160" s="278"/>
      <c r="E1160" s="279"/>
      <c r="F1160" s="280"/>
      <c r="G1160" s="281"/>
      <c r="H1160" s="281"/>
      <c r="I1160" s="281"/>
      <c r="J1160" s="282"/>
      <c r="K1160" s="278"/>
      <c r="L1160" s="278"/>
      <c r="M1160" s="278"/>
      <c r="N1160" s="276"/>
      <c r="O1160" s="283"/>
      <c r="P1160" s="284"/>
      <c r="Q1160" s="285"/>
      <c r="R1160" s="286"/>
      <c r="S1160" s="287"/>
    </row>
    <row r="1161" spans="2:19" x14ac:dyDescent="0.3">
      <c r="B1161" s="276"/>
      <c r="C1161" s="277"/>
      <c r="D1161" s="278"/>
      <c r="E1161" s="279"/>
      <c r="F1161" s="280"/>
      <c r="G1161" s="281"/>
      <c r="H1161" s="281"/>
      <c r="I1161" s="281"/>
      <c r="J1161" s="282"/>
      <c r="K1161" s="278"/>
      <c r="L1161" s="278"/>
      <c r="M1161" s="278"/>
      <c r="N1161" s="276"/>
      <c r="O1161" s="283"/>
      <c r="P1161" s="284"/>
      <c r="Q1161" s="285"/>
      <c r="R1161" s="286"/>
      <c r="S1161" s="287"/>
    </row>
    <row r="1162" spans="2:19" x14ac:dyDescent="0.3">
      <c r="B1162" s="276"/>
      <c r="C1162" s="277"/>
      <c r="D1162" s="278"/>
      <c r="E1162" s="279"/>
      <c r="F1162" s="280"/>
      <c r="G1162" s="281"/>
      <c r="H1162" s="281"/>
      <c r="I1162" s="281"/>
      <c r="J1162" s="282"/>
      <c r="K1162" s="278"/>
      <c r="L1162" s="278"/>
      <c r="M1162" s="278"/>
      <c r="N1162" s="276"/>
      <c r="O1162" s="283"/>
      <c r="P1162" s="284"/>
      <c r="Q1162" s="285"/>
      <c r="R1162" s="286"/>
      <c r="S1162" s="287"/>
    </row>
    <row r="1163" spans="2:19" x14ac:dyDescent="0.3">
      <c r="B1163" s="276"/>
      <c r="C1163" s="277"/>
      <c r="D1163" s="278"/>
      <c r="E1163" s="279"/>
      <c r="F1163" s="280"/>
      <c r="G1163" s="281"/>
      <c r="H1163" s="281"/>
      <c r="I1163" s="281"/>
      <c r="J1163" s="282"/>
      <c r="K1163" s="278"/>
      <c r="L1163" s="278"/>
      <c r="M1163" s="278"/>
      <c r="N1163" s="276"/>
      <c r="O1163" s="283"/>
      <c r="P1163" s="284"/>
      <c r="Q1163" s="285"/>
      <c r="R1163" s="286"/>
      <c r="S1163" s="287"/>
    </row>
    <row r="1164" spans="2:19" x14ac:dyDescent="0.3">
      <c r="B1164" s="276"/>
      <c r="C1164" s="277"/>
      <c r="D1164" s="278"/>
      <c r="E1164" s="279"/>
      <c r="F1164" s="280"/>
      <c r="G1164" s="281"/>
      <c r="H1164" s="281"/>
      <c r="I1164" s="281"/>
      <c r="J1164" s="282"/>
      <c r="K1164" s="278"/>
      <c r="L1164" s="278"/>
      <c r="M1164" s="278"/>
      <c r="N1164" s="276"/>
      <c r="O1164" s="283"/>
      <c r="P1164" s="284"/>
      <c r="Q1164" s="285"/>
      <c r="R1164" s="286"/>
      <c r="S1164" s="287"/>
    </row>
    <row r="1165" spans="2:19" x14ac:dyDescent="0.3">
      <c r="B1165" s="276"/>
      <c r="C1165" s="277"/>
      <c r="D1165" s="278"/>
      <c r="E1165" s="279"/>
      <c r="F1165" s="280"/>
      <c r="G1165" s="281"/>
      <c r="H1165" s="281"/>
      <c r="I1165" s="281"/>
      <c r="J1165" s="282"/>
      <c r="K1165" s="278"/>
      <c r="L1165" s="278"/>
      <c r="M1165" s="278"/>
      <c r="N1165" s="276"/>
      <c r="O1165" s="283"/>
      <c r="P1165" s="284"/>
      <c r="Q1165" s="285"/>
      <c r="R1165" s="286"/>
      <c r="S1165" s="287"/>
    </row>
    <row r="1166" spans="2:19" x14ac:dyDescent="0.3">
      <c r="B1166" s="276"/>
      <c r="C1166" s="277"/>
      <c r="D1166" s="278"/>
      <c r="E1166" s="279"/>
      <c r="F1166" s="280"/>
      <c r="G1166" s="281"/>
      <c r="H1166" s="281"/>
      <c r="I1166" s="281"/>
      <c r="J1166" s="282"/>
      <c r="K1166" s="278"/>
      <c r="L1166" s="278"/>
      <c r="M1166" s="278"/>
      <c r="N1166" s="276"/>
      <c r="O1166" s="283"/>
      <c r="P1166" s="284"/>
      <c r="Q1166" s="285"/>
      <c r="R1166" s="286"/>
      <c r="S1166" s="287"/>
    </row>
    <row r="1167" spans="2:19" x14ac:dyDescent="0.3">
      <c r="B1167" s="276"/>
      <c r="C1167" s="277"/>
      <c r="D1167" s="278"/>
      <c r="E1167" s="279"/>
      <c r="F1167" s="280"/>
      <c r="G1167" s="281"/>
      <c r="H1167" s="281"/>
      <c r="I1167" s="281"/>
      <c r="J1167" s="282"/>
      <c r="K1167" s="278"/>
      <c r="L1167" s="278"/>
      <c r="M1167" s="278"/>
      <c r="N1167" s="276"/>
      <c r="O1167" s="283"/>
      <c r="P1167" s="284"/>
      <c r="Q1167" s="285"/>
      <c r="R1167" s="286"/>
      <c r="S1167" s="287"/>
    </row>
    <row r="1168" spans="2:19" x14ac:dyDescent="0.3">
      <c r="B1168" s="276"/>
      <c r="C1168" s="277"/>
      <c r="D1168" s="278"/>
      <c r="E1168" s="279"/>
      <c r="F1168" s="280"/>
      <c r="G1168" s="281"/>
      <c r="H1168" s="281"/>
      <c r="I1168" s="281"/>
      <c r="J1168" s="282"/>
      <c r="K1168" s="278"/>
      <c r="L1168" s="278"/>
      <c r="M1168" s="278"/>
      <c r="N1168" s="276"/>
      <c r="O1168" s="283"/>
      <c r="P1168" s="284"/>
      <c r="Q1168" s="285"/>
      <c r="R1168" s="286"/>
      <c r="S1168" s="287"/>
    </row>
    <row r="1169" spans="2:19" x14ac:dyDescent="0.3">
      <c r="B1169" s="276"/>
      <c r="C1169" s="277"/>
      <c r="D1169" s="278"/>
      <c r="E1169" s="279"/>
      <c r="F1169" s="280"/>
      <c r="G1169" s="281"/>
      <c r="H1169" s="281"/>
      <c r="I1169" s="281"/>
      <c r="J1169" s="282"/>
      <c r="K1169" s="278"/>
      <c r="L1169" s="278"/>
      <c r="M1169" s="278"/>
      <c r="N1169" s="276"/>
      <c r="O1169" s="283"/>
      <c r="P1169" s="284"/>
      <c r="Q1169" s="285"/>
      <c r="R1169" s="286"/>
      <c r="S1169" s="287"/>
    </row>
    <row r="1170" spans="2:19" x14ac:dyDescent="0.3">
      <c r="B1170" s="276"/>
      <c r="C1170" s="277"/>
      <c r="D1170" s="278"/>
      <c r="E1170" s="279"/>
      <c r="F1170" s="280"/>
      <c r="G1170" s="281"/>
      <c r="H1170" s="281"/>
      <c r="I1170" s="281"/>
      <c r="J1170" s="282"/>
      <c r="K1170" s="278"/>
      <c r="L1170" s="278"/>
      <c r="M1170" s="278"/>
      <c r="N1170" s="276"/>
      <c r="O1170" s="283"/>
      <c r="P1170" s="284"/>
      <c r="Q1170" s="285"/>
      <c r="R1170" s="286"/>
      <c r="S1170" s="287"/>
    </row>
    <row r="1171" spans="2:19" x14ac:dyDescent="0.3">
      <c r="B1171" s="276"/>
      <c r="C1171" s="277"/>
      <c r="D1171" s="278"/>
      <c r="E1171" s="279"/>
      <c r="F1171" s="280"/>
      <c r="G1171" s="281"/>
      <c r="H1171" s="281"/>
      <c r="I1171" s="281"/>
      <c r="J1171" s="282"/>
      <c r="K1171" s="278"/>
      <c r="L1171" s="278"/>
      <c r="M1171" s="278"/>
      <c r="N1171" s="276"/>
      <c r="O1171" s="283"/>
      <c r="P1171" s="284"/>
      <c r="Q1171" s="285"/>
      <c r="R1171" s="286"/>
      <c r="S1171" s="287"/>
    </row>
    <row r="1172" spans="2:19" x14ac:dyDescent="0.3">
      <c r="B1172" s="276"/>
      <c r="C1172" s="277"/>
      <c r="D1172" s="278"/>
      <c r="E1172" s="279"/>
      <c r="F1172" s="280"/>
      <c r="G1172" s="281"/>
      <c r="H1172" s="281"/>
      <c r="I1172" s="281"/>
      <c r="J1172" s="282"/>
      <c r="K1172" s="278"/>
      <c r="L1172" s="278"/>
      <c r="M1172" s="278"/>
      <c r="N1172" s="276"/>
      <c r="O1172" s="283"/>
      <c r="P1172" s="284"/>
      <c r="Q1172" s="285"/>
      <c r="R1172" s="286"/>
      <c r="S1172" s="287"/>
    </row>
    <row r="1173" spans="2:19" x14ac:dyDescent="0.3">
      <c r="B1173" s="276"/>
      <c r="C1173" s="277"/>
      <c r="D1173" s="278"/>
      <c r="E1173" s="279"/>
      <c r="F1173" s="280"/>
      <c r="G1173" s="281"/>
      <c r="H1173" s="281"/>
      <c r="I1173" s="281"/>
      <c r="J1173" s="282"/>
      <c r="K1173" s="278"/>
      <c r="L1173" s="278"/>
      <c r="M1173" s="278"/>
      <c r="N1173" s="276"/>
      <c r="O1173" s="283"/>
      <c r="P1173" s="284"/>
      <c r="Q1173" s="285"/>
      <c r="R1173" s="286"/>
      <c r="S1173" s="287"/>
    </row>
    <row r="1174" spans="2:19" x14ac:dyDescent="0.3">
      <c r="B1174" s="276"/>
      <c r="C1174" s="277"/>
      <c r="D1174" s="278"/>
      <c r="E1174" s="279"/>
      <c r="F1174" s="280"/>
      <c r="G1174" s="281"/>
      <c r="H1174" s="281"/>
      <c r="I1174" s="281"/>
      <c r="J1174" s="282"/>
      <c r="K1174" s="278"/>
      <c r="L1174" s="278"/>
      <c r="M1174" s="278"/>
      <c r="N1174" s="276"/>
      <c r="O1174" s="283"/>
      <c r="P1174" s="284"/>
      <c r="Q1174" s="285"/>
      <c r="R1174" s="286"/>
      <c r="S1174" s="287"/>
    </row>
    <row r="1175" spans="2:19" x14ac:dyDescent="0.3">
      <c r="B1175" s="276"/>
      <c r="C1175" s="277"/>
      <c r="D1175" s="278"/>
      <c r="E1175" s="279"/>
      <c r="F1175" s="280"/>
      <c r="G1175" s="281"/>
      <c r="H1175" s="281"/>
      <c r="I1175" s="281"/>
      <c r="J1175" s="282"/>
      <c r="K1175" s="278"/>
      <c r="L1175" s="278"/>
      <c r="M1175" s="278"/>
      <c r="N1175" s="276"/>
      <c r="O1175" s="283"/>
      <c r="P1175" s="284"/>
      <c r="Q1175" s="285"/>
      <c r="R1175" s="286"/>
      <c r="S1175" s="287"/>
    </row>
    <row r="1176" spans="2:19" x14ac:dyDescent="0.3">
      <c r="B1176" s="276"/>
      <c r="C1176" s="277"/>
      <c r="D1176" s="278"/>
      <c r="E1176" s="279"/>
      <c r="F1176" s="280"/>
      <c r="G1176" s="281"/>
      <c r="H1176" s="281"/>
      <c r="I1176" s="281"/>
      <c r="J1176" s="282"/>
      <c r="K1176" s="278"/>
      <c r="L1176" s="278"/>
      <c r="M1176" s="278"/>
      <c r="N1176" s="276"/>
      <c r="O1176" s="283"/>
      <c r="P1176" s="284"/>
      <c r="Q1176" s="285"/>
      <c r="R1176" s="286"/>
      <c r="S1176" s="287"/>
    </row>
    <row r="1177" spans="2:19" x14ac:dyDescent="0.3">
      <c r="B1177" s="276"/>
      <c r="C1177" s="277"/>
      <c r="D1177" s="278"/>
      <c r="E1177" s="279"/>
      <c r="F1177" s="280"/>
      <c r="G1177" s="281"/>
      <c r="H1177" s="281"/>
      <c r="I1177" s="281"/>
      <c r="J1177" s="282"/>
      <c r="K1177" s="278"/>
      <c r="L1177" s="278"/>
      <c r="M1177" s="278"/>
      <c r="N1177" s="276"/>
      <c r="O1177" s="283"/>
      <c r="P1177" s="284"/>
      <c r="Q1177" s="285"/>
      <c r="R1177" s="286"/>
      <c r="S1177" s="287"/>
    </row>
    <row r="1178" spans="2:19" x14ac:dyDescent="0.3">
      <c r="B1178" s="276"/>
      <c r="C1178" s="277"/>
      <c r="D1178" s="278"/>
      <c r="E1178" s="279"/>
      <c r="F1178" s="280"/>
      <c r="G1178" s="281"/>
      <c r="H1178" s="281"/>
      <c r="I1178" s="281"/>
      <c r="J1178" s="282"/>
      <c r="K1178" s="278"/>
      <c r="L1178" s="278"/>
      <c r="M1178" s="278"/>
      <c r="N1178" s="276"/>
      <c r="O1178" s="283"/>
      <c r="P1178" s="284"/>
      <c r="Q1178" s="285"/>
      <c r="R1178" s="286"/>
      <c r="S1178" s="287"/>
    </row>
    <row r="1179" spans="2:19" x14ac:dyDescent="0.3">
      <c r="B1179" s="276"/>
      <c r="C1179" s="277"/>
      <c r="D1179" s="278"/>
      <c r="E1179" s="279"/>
      <c r="F1179" s="280"/>
      <c r="G1179" s="281"/>
      <c r="H1179" s="281"/>
      <c r="I1179" s="281"/>
      <c r="J1179" s="282"/>
      <c r="K1179" s="278"/>
      <c r="L1179" s="278"/>
      <c r="M1179" s="278"/>
      <c r="N1179" s="276"/>
      <c r="O1179" s="283"/>
      <c r="P1179" s="284"/>
      <c r="Q1179" s="285"/>
      <c r="R1179" s="286"/>
      <c r="S1179" s="287"/>
    </row>
    <row r="1180" spans="2:19" x14ac:dyDescent="0.3">
      <c r="B1180" s="276"/>
      <c r="C1180" s="277"/>
      <c r="D1180" s="278"/>
      <c r="E1180" s="279"/>
      <c r="F1180" s="280"/>
      <c r="G1180" s="281"/>
      <c r="H1180" s="281"/>
      <c r="I1180" s="281"/>
      <c r="J1180" s="282"/>
      <c r="K1180" s="278"/>
      <c r="L1180" s="278"/>
      <c r="M1180" s="278"/>
      <c r="N1180" s="276"/>
      <c r="O1180" s="283"/>
      <c r="P1180" s="284"/>
      <c r="Q1180" s="285"/>
      <c r="R1180" s="286"/>
      <c r="S1180" s="287"/>
    </row>
    <row r="1181" spans="2:19" x14ac:dyDescent="0.3">
      <c r="B1181" s="276"/>
      <c r="C1181" s="277"/>
      <c r="D1181" s="278"/>
      <c r="E1181" s="279"/>
      <c r="F1181" s="280"/>
      <c r="G1181" s="281"/>
      <c r="H1181" s="281"/>
      <c r="I1181" s="281"/>
      <c r="J1181" s="282"/>
      <c r="K1181" s="278"/>
      <c r="L1181" s="278"/>
      <c r="M1181" s="278"/>
      <c r="N1181" s="276"/>
      <c r="O1181" s="283"/>
      <c r="P1181" s="284"/>
      <c r="Q1181" s="285"/>
      <c r="R1181" s="286"/>
      <c r="S1181" s="287"/>
    </row>
    <row r="1182" spans="2:19" x14ac:dyDescent="0.3">
      <c r="B1182" s="276"/>
      <c r="C1182" s="277"/>
      <c r="D1182" s="278"/>
      <c r="E1182" s="279"/>
      <c r="F1182" s="280"/>
      <c r="G1182" s="281"/>
      <c r="H1182" s="281"/>
      <c r="I1182" s="281"/>
      <c r="J1182" s="282"/>
      <c r="K1182" s="278"/>
      <c r="L1182" s="278"/>
      <c r="M1182" s="278"/>
      <c r="N1182" s="276"/>
      <c r="O1182" s="283"/>
      <c r="P1182" s="284"/>
      <c r="Q1182" s="285"/>
      <c r="R1182" s="286"/>
      <c r="S1182" s="287"/>
    </row>
    <row r="1183" spans="2:19" x14ac:dyDescent="0.3">
      <c r="B1183" s="276"/>
      <c r="C1183" s="277"/>
      <c r="D1183" s="278"/>
      <c r="E1183" s="279"/>
      <c r="F1183" s="280"/>
      <c r="G1183" s="281"/>
      <c r="H1183" s="281"/>
      <c r="I1183" s="281"/>
      <c r="J1183" s="282"/>
      <c r="K1183" s="278"/>
      <c r="L1183" s="278"/>
      <c r="M1183" s="278"/>
      <c r="N1183" s="276"/>
      <c r="O1183" s="283"/>
      <c r="P1183" s="284"/>
      <c r="Q1183" s="285"/>
      <c r="R1183" s="286"/>
      <c r="S1183" s="287"/>
    </row>
    <row r="1184" spans="2:19" x14ac:dyDescent="0.3">
      <c r="B1184" s="276"/>
      <c r="C1184" s="277"/>
      <c r="D1184" s="278"/>
      <c r="E1184" s="279"/>
      <c r="F1184" s="280"/>
      <c r="G1184" s="281"/>
      <c r="H1184" s="281"/>
      <c r="I1184" s="281"/>
      <c r="J1184" s="282"/>
      <c r="K1184" s="278"/>
      <c r="L1184" s="278"/>
      <c r="M1184" s="278"/>
      <c r="N1184" s="276"/>
      <c r="O1184" s="283"/>
      <c r="P1184" s="284"/>
      <c r="Q1184" s="285"/>
      <c r="R1184" s="286"/>
      <c r="S1184" s="287"/>
    </row>
    <row r="1185" spans="2:19" x14ac:dyDescent="0.3">
      <c r="B1185" s="276"/>
      <c r="C1185" s="277"/>
      <c r="D1185" s="278"/>
      <c r="E1185" s="279"/>
      <c r="F1185" s="280"/>
      <c r="G1185" s="281"/>
      <c r="H1185" s="281"/>
      <c r="I1185" s="281"/>
      <c r="J1185" s="282"/>
      <c r="K1185" s="278"/>
      <c r="L1185" s="278"/>
      <c r="M1185" s="278"/>
      <c r="N1185" s="276"/>
      <c r="O1185" s="283"/>
      <c r="P1185" s="284"/>
      <c r="Q1185" s="285"/>
      <c r="R1185" s="286"/>
      <c r="S1185" s="287"/>
    </row>
    <row r="1186" spans="2:19" x14ac:dyDescent="0.3">
      <c r="B1186" s="276"/>
      <c r="C1186" s="277"/>
      <c r="D1186" s="278"/>
      <c r="E1186" s="279"/>
      <c r="F1186" s="280"/>
      <c r="G1186" s="281"/>
      <c r="H1186" s="281"/>
      <c r="I1186" s="281"/>
      <c r="J1186" s="282"/>
      <c r="K1186" s="278"/>
      <c r="L1186" s="278"/>
      <c r="M1186" s="278"/>
      <c r="N1186" s="276"/>
      <c r="O1186" s="283"/>
      <c r="P1186" s="284"/>
      <c r="Q1186" s="285"/>
      <c r="R1186" s="286"/>
      <c r="S1186" s="287"/>
    </row>
    <row r="1187" spans="2:19" x14ac:dyDescent="0.3">
      <c r="B1187" s="276"/>
      <c r="C1187" s="277"/>
      <c r="D1187" s="278"/>
      <c r="E1187" s="279"/>
      <c r="F1187" s="280"/>
      <c r="G1187" s="281"/>
      <c r="H1187" s="281"/>
      <c r="I1187" s="281"/>
      <c r="J1187" s="282"/>
      <c r="K1187" s="278"/>
      <c r="L1187" s="278"/>
      <c r="M1187" s="278"/>
      <c r="N1187" s="276"/>
      <c r="O1187" s="283"/>
      <c r="P1187" s="284"/>
      <c r="Q1187" s="285"/>
      <c r="R1187" s="286"/>
      <c r="S1187" s="287"/>
    </row>
    <row r="1188" spans="2:19" x14ac:dyDescent="0.3">
      <c r="B1188" s="276"/>
      <c r="C1188" s="277"/>
      <c r="D1188" s="278"/>
      <c r="E1188" s="279"/>
      <c r="F1188" s="280"/>
      <c r="G1188" s="281"/>
      <c r="H1188" s="281"/>
      <c r="I1188" s="281"/>
      <c r="J1188" s="282"/>
      <c r="K1188" s="278"/>
      <c r="L1188" s="278"/>
      <c r="M1188" s="278"/>
      <c r="N1188" s="276"/>
      <c r="O1188" s="283"/>
      <c r="P1188" s="284"/>
      <c r="Q1188" s="285"/>
      <c r="R1188" s="286"/>
      <c r="S1188" s="287"/>
    </row>
    <row r="1189" spans="2:19" x14ac:dyDescent="0.3">
      <c r="B1189" s="276"/>
      <c r="C1189" s="277"/>
      <c r="D1189" s="278"/>
      <c r="E1189" s="279"/>
      <c r="F1189" s="280"/>
      <c r="G1189" s="281"/>
      <c r="H1189" s="281"/>
      <c r="I1189" s="281"/>
      <c r="J1189" s="282"/>
      <c r="K1189" s="278"/>
      <c r="L1189" s="278"/>
      <c r="M1189" s="278"/>
      <c r="N1189" s="276"/>
      <c r="O1189" s="283"/>
      <c r="P1189" s="284"/>
      <c r="Q1189" s="285"/>
      <c r="R1189" s="286"/>
      <c r="S1189" s="287"/>
    </row>
    <row r="1190" spans="2:19" x14ac:dyDescent="0.3">
      <c r="B1190" s="276"/>
      <c r="C1190" s="277"/>
      <c r="D1190" s="278"/>
      <c r="E1190" s="279"/>
      <c r="F1190" s="280"/>
      <c r="G1190" s="281"/>
      <c r="H1190" s="281"/>
      <c r="I1190" s="281"/>
      <c r="J1190" s="282"/>
      <c r="K1190" s="278"/>
      <c r="L1190" s="278"/>
      <c r="M1190" s="278"/>
      <c r="N1190" s="276"/>
      <c r="O1190" s="283"/>
      <c r="P1190" s="284"/>
      <c r="Q1190" s="285"/>
      <c r="R1190" s="286"/>
      <c r="S1190" s="287"/>
    </row>
    <row r="1191" spans="2:19" x14ac:dyDescent="0.3">
      <c r="B1191" s="276"/>
      <c r="C1191" s="277"/>
      <c r="D1191" s="278"/>
      <c r="E1191" s="279"/>
      <c r="F1191" s="280"/>
      <c r="G1191" s="281"/>
      <c r="H1191" s="281"/>
      <c r="I1191" s="281"/>
      <c r="J1191" s="282"/>
      <c r="K1191" s="278"/>
      <c r="L1191" s="278"/>
      <c r="M1191" s="278"/>
      <c r="N1191" s="276"/>
      <c r="O1191" s="283"/>
      <c r="P1191" s="284"/>
      <c r="Q1191" s="285"/>
      <c r="R1191" s="286"/>
      <c r="S1191" s="287"/>
    </row>
    <row r="1192" spans="2:19" x14ac:dyDescent="0.3">
      <c r="B1192" s="276"/>
      <c r="C1192" s="277"/>
      <c r="D1192" s="278"/>
      <c r="E1192" s="279"/>
      <c r="F1192" s="280"/>
      <c r="G1192" s="281"/>
      <c r="H1192" s="281"/>
      <c r="I1192" s="281"/>
      <c r="J1192" s="282"/>
      <c r="K1192" s="278"/>
      <c r="L1192" s="278"/>
      <c r="M1192" s="278"/>
      <c r="N1192" s="276"/>
      <c r="O1192" s="283"/>
      <c r="P1192" s="284"/>
      <c r="Q1192" s="285"/>
      <c r="R1192" s="286"/>
      <c r="S1192" s="287"/>
    </row>
    <row r="1193" spans="2:19" x14ac:dyDescent="0.3">
      <c r="B1193" s="276"/>
      <c r="C1193" s="277"/>
      <c r="D1193" s="278"/>
      <c r="E1193" s="279"/>
      <c r="F1193" s="280"/>
      <c r="G1193" s="281"/>
      <c r="H1193" s="281"/>
      <c r="I1193" s="281"/>
      <c r="J1193" s="282"/>
      <c r="K1193" s="278"/>
      <c r="L1193" s="278"/>
      <c r="M1193" s="278"/>
      <c r="N1193" s="276"/>
      <c r="O1193" s="283"/>
      <c r="P1193" s="284"/>
      <c r="Q1193" s="285"/>
      <c r="R1193" s="286"/>
      <c r="S1193" s="287"/>
    </row>
    <row r="1194" spans="2:19" x14ac:dyDescent="0.3">
      <c r="B1194" s="276"/>
      <c r="C1194" s="277"/>
      <c r="D1194" s="278"/>
      <c r="E1194" s="279"/>
      <c r="F1194" s="280"/>
      <c r="G1194" s="281"/>
      <c r="H1194" s="281"/>
      <c r="I1194" s="281"/>
      <c r="J1194" s="282"/>
      <c r="K1194" s="278"/>
      <c r="L1194" s="278"/>
      <c r="M1194" s="278"/>
      <c r="N1194" s="276"/>
      <c r="O1194" s="283"/>
      <c r="P1194" s="284"/>
      <c r="Q1194" s="285"/>
      <c r="R1194" s="286"/>
      <c r="S1194" s="287"/>
    </row>
    <row r="1195" spans="2:19" x14ac:dyDescent="0.3">
      <c r="B1195" s="276"/>
      <c r="C1195" s="277"/>
      <c r="D1195" s="278"/>
      <c r="E1195" s="279"/>
      <c r="F1195" s="280"/>
      <c r="G1195" s="281"/>
      <c r="H1195" s="281"/>
      <c r="I1195" s="281"/>
      <c r="J1195" s="282"/>
      <c r="K1195" s="278"/>
      <c r="L1195" s="278"/>
      <c r="M1195" s="278"/>
      <c r="N1195" s="276"/>
      <c r="O1195" s="283"/>
      <c r="P1195" s="284"/>
      <c r="Q1195" s="285"/>
      <c r="R1195" s="286"/>
      <c r="S1195" s="287"/>
    </row>
    <row r="1196" spans="2:19" x14ac:dyDescent="0.3">
      <c r="B1196" s="276"/>
      <c r="C1196" s="277"/>
      <c r="D1196" s="278"/>
      <c r="E1196" s="279"/>
      <c r="F1196" s="280"/>
      <c r="G1196" s="281"/>
      <c r="H1196" s="281"/>
      <c r="I1196" s="281"/>
      <c r="J1196" s="282"/>
      <c r="K1196" s="278"/>
      <c r="L1196" s="278"/>
      <c r="M1196" s="278"/>
      <c r="N1196" s="276"/>
      <c r="O1196" s="283"/>
      <c r="P1196" s="284"/>
      <c r="Q1196" s="285"/>
      <c r="R1196" s="286"/>
      <c r="S1196" s="287"/>
    </row>
    <row r="1197" spans="2:19" x14ac:dyDescent="0.3">
      <c r="B1197" s="276"/>
      <c r="C1197" s="277"/>
      <c r="D1197" s="278"/>
      <c r="E1197" s="279"/>
      <c r="F1197" s="280"/>
      <c r="G1197" s="281"/>
      <c r="H1197" s="281"/>
      <c r="I1197" s="281"/>
      <c r="J1197" s="282"/>
      <c r="K1197" s="278"/>
      <c r="L1197" s="278"/>
      <c r="M1197" s="278"/>
      <c r="N1197" s="276"/>
      <c r="O1197" s="283"/>
      <c r="P1197" s="284"/>
      <c r="Q1197" s="285"/>
      <c r="R1197" s="286"/>
      <c r="S1197" s="287"/>
    </row>
    <row r="1198" spans="2:19" x14ac:dyDescent="0.3">
      <c r="B1198" s="276"/>
      <c r="C1198" s="277"/>
      <c r="D1198" s="278"/>
      <c r="E1198" s="279"/>
      <c r="F1198" s="280"/>
      <c r="G1198" s="281"/>
      <c r="H1198" s="281"/>
      <c r="I1198" s="281"/>
      <c r="J1198" s="282"/>
      <c r="K1198" s="278"/>
      <c r="L1198" s="278"/>
      <c r="M1198" s="278"/>
      <c r="N1198" s="276"/>
      <c r="O1198" s="283"/>
      <c r="P1198" s="284"/>
      <c r="Q1198" s="285"/>
      <c r="R1198" s="286"/>
      <c r="S1198" s="287"/>
    </row>
    <row r="1199" spans="2:19" x14ac:dyDescent="0.3">
      <c r="B1199" s="276"/>
      <c r="C1199" s="277"/>
      <c r="D1199" s="278"/>
      <c r="E1199" s="279"/>
      <c r="F1199" s="280"/>
      <c r="G1199" s="281"/>
      <c r="H1199" s="281"/>
      <c r="I1199" s="281"/>
      <c r="J1199" s="282"/>
      <c r="K1199" s="278"/>
      <c r="L1199" s="278"/>
      <c r="M1199" s="278"/>
      <c r="N1199" s="276"/>
      <c r="O1199" s="283"/>
      <c r="P1199" s="284"/>
      <c r="Q1199" s="285"/>
      <c r="R1199" s="286"/>
      <c r="S1199" s="287"/>
    </row>
    <row r="1200" spans="2:19" x14ac:dyDescent="0.3">
      <c r="B1200" s="276"/>
      <c r="C1200" s="277"/>
      <c r="D1200" s="278"/>
      <c r="E1200" s="279"/>
      <c r="F1200" s="280"/>
      <c r="G1200" s="281"/>
      <c r="H1200" s="281"/>
      <c r="I1200" s="281"/>
      <c r="J1200" s="282"/>
      <c r="K1200" s="278"/>
      <c r="L1200" s="278"/>
      <c r="M1200" s="278"/>
      <c r="N1200" s="276"/>
      <c r="O1200" s="283"/>
      <c r="P1200" s="284"/>
      <c r="Q1200" s="285"/>
      <c r="R1200" s="286"/>
      <c r="S1200" s="287"/>
    </row>
    <row r="1201" spans="2:19" x14ac:dyDescent="0.3">
      <c r="B1201" s="276"/>
      <c r="C1201" s="277"/>
      <c r="D1201" s="278"/>
      <c r="E1201" s="279"/>
      <c r="F1201" s="280"/>
      <c r="G1201" s="281"/>
      <c r="H1201" s="281"/>
      <c r="I1201" s="281"/>
      <c r="J1201" s="282"/>
      <c r="K1201" s="278"/>
      <c r="L1201" s="278"/>
      <c r="M1201" s="278"/>
      <c r="N1201" s="276"/>
      <c r="O1201" s="283"/>
      <c r="P1201" s="284"/>
      <c r="Q1201" s="285"/>
      <c r="R1201" s="286"/>
      <c r="S1201" s="287"/>
    </row>
    <row r="1202" spans="2:19" x14ac:dyDescent="0.3">
      <c r="B1202" s="276"/>
      <c r="C1202" s="277"/>
      <c r="D1202" s="278"/>
      <c r="E1202" s="279"/>
      <c r="F1202" s="280"/>
      <c r="G1202" s="281"/>
      <c r="H1202" s="281"/>
      <c r="I1202" s="281"/>
      <c r="J1202" s="282"/>
      <c r="K1202" s="278"/>
      <c r="L1202" s="278"/>
      <c r="M1202" s="278"/>
      <c r="N1202" s="276"/>
      <c r="O1202" s="283"/>
      <c r="P1202" s="284"/>
      <c r="Q1202" s="285"/>
      <c r="R1202" s="286"/>
      <c r="S1202" s="287"/>
    </row>
    <row r="1203" spans="2:19" x14ac:dyDescent="0.3">
      <c r="B1203" s="276"/>
      <c r="C1203" s="277"/>
      <c r="D1203" s="278"/>
      <c r="E1203" s="279"/>
      <c r="F1203" s="280"/>
      <c r="G1203" s="281"/>
      <c r="H1203" s="281"/>
      <c r="I1203" s="281"/>
      <c r="J1203" s="282"/>
      <c r="K1203" s="278"/>
      <c r="L1203" s="278"/>
      <c r="M1203" s="278"/>
      <c r="N1203" s="276"/>
      <c r="O1203" s="283"/>
      <c r="P1203" s="284"/>
      <c r="Q1203" s="285"/>
      <c r="R1203" s="286"/>
      <c r="S1203" s="287"/>
    </row>
    <row r="1204" spans="2:19" x14ac:dyDescent="0.3">
      <c r="B1204" s="276"/>
      <c r="C1204" s="277"/>
      <c r="D1204" s="278"/>
      <c r="E1204" s="279"/>
      <c r="F1204" s="280"/>
      <c r="G1204" s="281"/>
      <c r="H1204" s="281"/>
      <c r="I1204" s="281"/>
      <c r="J1204" s="282"/>
      <c r="K1204" s="278"/>
      <c r="L1204" s="278"/>
      <c r="M1204" s="278"/>
      <c r="N1204" s="276"/>
      <c r="O1204" s="283"/>
      <c r="P1204" s="284"/>
      <c r="Q1204" s="285"/>
      <c r="R1204" s="286"/>
      <c r="S1204" s="287"/>
    </row>
    <row r="1205" spans="2:19" x14ac:dyDescent="0.3">
      <c r="B1205" s="276"/>
      <c r="C1205" s="277"/>
      <c r="D1205" s="278"/>
      <c r="E1205" s="279"/>
      <c r="F1205" s="280"/>
      <c r="G1205" s="281"/>
      <c r="H1205" s="281"/>
      <c r="I1205" s="281"/>
      <c r="J1205" s="282"/>
      <c r="K1205" s="278"/>
      <c r="L1205" s="278"/>
      <c r="M1205" s="278"/>
      <c r="N1205" s="276"/>
      <c r="O1205" s="283"/>
      <c r="P1205" s="284"/>
      <c r="Q1205" s="285"/>
      <c r="R1205" s="286"/>
      <c r="S1205" s="287"/>
    </row>
    <row r="1206" spans="2:19" x14ac:dyDescent="0.3">
      <c r="B1206" s="276"/>
      <c r="C1206" s="277"/>
      <c r="D1206" s="278"/>
      <c r="E1206" s="279"/>
      <c r="F1206" s="280"/>
      <c r="G1206" s="281"/>
      <c r="H1206" s="281"/>
      <c r="I1206" s="281"/>
      <c r="J1206" s="282"/>
      <c r="K1206" s="278"/>
      <c r="L1206" s="278"/>
      <c r="M1206" s="278"/>
      <c r="N1206" s="276"/>
      <c r="O1206" s="283"/>
      <c r="P1206" s="284"/>
      <c r="Q1206" s="285"/>
      <c r="R1206" s="286"/>
      <c r="S1206" s="287"/>
    </row>
    <row r="1207" spans="2:19" x14ac:dyDescent="0.3">
      <c r="B1207" s="276"/>
      <c r="C1207" s="277"/>
      <c r="D1207" s="278"/>
      <c r="E1207" s="279"/>
      <c r="F1207" s="280"/>
      <c r="G1207" s="281"/>
      <c r="H1207" s="281"/>
      <c r="I1207" s="281"/>
      <c r="J1207" s="282"/>
      <c r="K1207" s="278"/>
      <c r="L1207" s="278"/>
      <c r="M1207" s="278"/>
      <c r="N1207" s="276"/>
      <c r="O1207" s="283"/>
      <c r="P1207" s="284"/>
      <c r="Q1207" s="285"/>
      <c r="R1207" s="286"/>
      <c r="S1207" s="287"/>
    </row>
    <row r="1208" spans="2:19" x14ac:dyDescent="0.3">
      <c r="B1208" s="276"/>
      <c r="C1208" s="277"/>
      <c r="D1208" s="278"/>
      <c r="E1208" s="279"/>
      <c r="F1208" s="280"/>
      <c r="G1208" s="281"/>
      <c r="H1208" s="281"/>
      <c r="I1208" s="281"/>
      <c r="J1208" s="282"/>
      <c r="K1208" s="278"/>
      <c r="L1208" s="278"/>
      <c r="M1208" s="278"/>
      <c r="N1208" s="276"/>
      <c r="O1208" s="283"/>
      <c r="P1208" s="284"/>
      <c r="Q1208" s="285"/>
      <c r="R1208" s="286"/>
      <c r="S1208" s="287"/>
    </row>
    <row r="1209" spans="2:19" x14ac:dyDescent="0.3">
      <c r="B1209" s="276"/>
      <c r="C1209" s="277"/>
      <c r="D1209" s="278"/>
      <c r="E1209" s="254"/>
      <c r="F1209" s="280"/>
      <c r="G1209" s="281"/>
      <c r="H1209" s="281"/>
      <c r="I1209" s="281"/>
      <c r="J1209" s="282"/>
      <c r="K1209" s="278"/>
      <c r="L1209" s="278"/>
      <c r="M1209" s="278"/>
      <c r="N1209" s="276"/>
      <c r="O1209" s="283"/>
      <c r="P1209" s="284"/>
      <c r="Q1209" s="285"/>
      <c r="R1209" s="286"/>
      <c r="S1209" s="287"/>
    </row>
    <row r="1210" spans="2:19" x14ac:dyDescent="0.3">
      <c r="B1210" s="276"/>
      <c r="C1210" s="277"/>
      <c r="D1210" s="278"/>
      <c r="E1210" s="254"/>
      <c r="F1210" s="280"/>
      <c r="G1210" s="281"/>
      <c r="H1210" s="281"/>
      <c r="I1210" s="281"/>
      <c r="J1210" s="282"/>
      <c r="K1210" s="278"/>
      <c r="L1210" s="278"/>
      <c r="M1210" s="278"/>
      <c r="N1210" s="276"/>
      <c r="O1210" s="283"/>
      <c r="P1210" s="284"/>
      <c r="Q1210" s="285"/>
      <c r="R1210" s="286"/>
      <c r="S1210" s="287"/>
    </row>
    <row r="1211" spans="2:19" x14ac:dyDescent="0.3">
      <c r="B1211" s="276"/>
      <c r="C1211" s="277"/>
      <c r="D1211" s="278"/>
      <c r="E1211" s="254"/>
      <c r="F1211" s="280"/>
      <c r="G1211" s="281"/>
      <c r="H1211" s="281"/>
      <c r="I1211" s="281"/>
      <c r="J1211" s="282"/>
      <c r="K1211" s="278"/>
      <c r="L1211" s="278"/>
      <c r="M1211" s="278"/>
      <c r="N1211" s="276"/>
      <c r="O1211" s="283"/>
      <c r="P1211" s="284"/>
      <c r="Q1211" s="285"/>
      <c r="R1211" s="286"/>
      <c r="S1211" s="287"/>
    </row>
    <row r="1212" spans="2:19" x14ac:dyDescent="0.3">
      <c r="B1212" s="276"/>
      <c r="C1212" s="277"/>
      <c r="D1212" s="278"/>
      <c r="E1212" s="254"/>
      <c r="F1212" s="280"/>
      <c r="G1212" s="281"/>
      <c r="H1212" s="281"/>
      <c r="I1212" s="281"/>
      <c r="J1212" s="282"/>
      <c r="K1212" s="278"/>
      <c r="L1212" s="278"/>
      <c r="M1212" s="278"/>
      <c r="N1212" s="276"/>
      <c r="O1212" s="283"/>
      <c r="P1212" s="284"/>
      <c r="Q1212" s="285"/>
      <c r="R1212" s="286"/>
      <c r="S1212" s="287"/>
    </row>
    <row r="1213" spans="2:19" x14ac:dyDescent="0.3">
      <c r="B1213" s="276"/>
      <c r="C1213" s="277"/>
      <c r="D1213" s="278"/>
      <c r="E1213" s="254"/>
      <c r="F1213" s="280"/>
      <c r="G1213" s="281"/>
      <c r="H1213" s="281"/>
      <c r="I1213" s="281"/>
      <c r="J1213" s="282"/>
      <c r="K1213" s="278"/>
      <c r="L1213" s="278"/>
      <c r="M1213" s="278"/>
      <c r="N1213" s="276"/>
      <c r="O1213" s="283"/>
      <c r="P1213" s="284"/>
      <c r="Q1213" s="285"/>
      <c r="R1213" s="286"/>
      <c r="S1213" s="287"/>
    </row>
    <row r="1214" spans="2:19" x14ac:dyDescent="0.3">
      <c r="B1214" s="276"/>
      <c r="C1214" s="277"/>
      <c r="D1214" s="278"/>
      <c r="E1214" s="254"/>
      <c r="F1214" s="280"/>
      <c r="G1214" s="281"/>
      <c r="H1214" s="281"/>
      <c r="I1214" s="281"/>
      <c r="J1214" s="282"/>
      <c r="K1214" s="278"/>
      <c r="L1214" s="278"/>
      <c r="M1214" s="278"/>
      <c r="N1214" s="276"/>
      <c r="O1214" s="283"/>
      <c r="P1214" s="284"/>
      <c r="Q1214" s="285"/>
      <c r="R1214" s="286"/>
      <c r="S1214" s="287"/>
    </row>
    <row r="1215" spans="2:19" x14ac:dyDescent="0.3">
      <c r="B1215" s="276"/>
      <c r="C1215" s="277"/>
      <c r="D1215" s="278"/>
      <c r="E1215" s="254"/>
      <c r="F1215" s="280"/>
      <c r="G1215" s="281"/>
      <c r="H1215" s="281"/>
      <c r="I1215" s="281"/>
      <c r="J1215" s="282"/>
      <c r="K1215" s="278"/>
      <c r="L1215" s="278"/>
      <c r="M1215" s="278"/>
      <c r="N1215" s="276"/>
      <c r="O1215" s="283"/>
      <c r="P1215" s="284"/>
      <c r="Q1215" s="285"/>
      <c r="R1215" s="286"/>
      <c r="S1215" s="287"/>
    </row>
    <row r="1216" spans="2:19" x14ac:dyDescent="0.3">
      <c r="B1216" s="276"/>
      <c r="C1216" s="277"/>
      <c r="D1216" s="278"/>
      <c r="E1216" s="254"/>
      <c r="F1216" s="280"/>
      <c r="G1216" s="281"/>
      <c r="H1216" s="281"/>
      <c r="I1216" s="281"/>
      <c r="J1216" s="282"/>
      <c r="K1216" s="278"/>
      <c r="L1216" s="278"/>
      <c r="M1216" s="278"/>
      <c r="N1216" s="276"/>
      <c r="O1216" s="283"/>
      <c r="P1216" s="284"/>
      <c r="Q1216" s="285"/>
      <c r="R1216" s="286"/>
      <c r="S1216" s="287"/>
    </row>
    <row r="1217" spans="2:19" x14ac:dyDescent="0.3">
      <c r="B1217" s="276"/>
      <c r="C1217" s="277"/>
      <c r="D1217" s="278"/>
      <c r="E1217" s="254"/>
      <c r="F1217" s="280"/>
      <c r="G1217" s="281"/>
      <c r="H1217" s="281"/>
      <c r="I1217" s="281"/>
      <c r="J1217" s="282"/>
      <c r="K1217" s="278"/>
      <c r="L1217" s="278"/>
      <c r="M1217" s="278"/>
      <c r="N1217" s="276"/>
      <c r="O1217" s="283"/>
      <c r="P1217" s="284"/>
      <c r="Q1217" s="285"/>
      <c r="R1217" s="286"/>
      <c r="S1217" s="287"/>
    </row>
    <row r="1218" spans="2:19" x14ac:dyDescent="0.3">
      <c r="B1218" s="276"/>
      <c r="C1218" s="277"/>
      <c r="D1218" s="278"/>
      <c r="E1218" s="254"/>
      <c r="F1218" s="280"/>
      <c r="G1218" s="281"/>
      <c r="H1218" s="281"/>
      <c r="I1218" s="281"/>
      <c r="J1218" s="282"/>
      <c r="K1218" s="278"/>
      <c r="L1218" s="278"/>
      <c r="M1218" s="278"/>
      <c r="N1218" s="276"/>
      <c r="O1218" s="283"/>
      <c r="P1218" s="284"/>
      <c r="Q1218" s="285"/>
      <c r="R1218" s="286"/>
      <c r="S1218" s="287"/>
    </row>
    <row r="1219" spans="2:19" x14ac:dyDescent="0.3">
      <c r="B1219" s="276"/>
      <c r="C1219" s="277"/>
      <c r="D1219" s="278"/>
      <c r="E1219" s="254"/>
      <c r="F1219" s="280"/>
      <c r="G1219" s="281"/>
      <c r="H1219" s="281"/>
      <c r="I1219" s="281"/>
      <c r="J1219" s="282"/>
      <c r="K1219" s="278"/>
      <c r="L1219" s="278"/>
      <c r="M1219" s="278"/>
      <c r="N1219" s="276"/>
      <c r="O1219" s="283"/>
      <c r="P1219" s="284"/>
      <c r="Q1219" s="285"/>
      <c r="R1219" s="286"/>
      <c r="S1219" s="287"/>
    </row>
    <row r="1220" spans="2:19" x14ac:dyDescent="0.3">
      <c r="B1220" s="276"/>
      <c r="C1220" s="277"/>
      <c r="D1220" s="278"/>
      <c r="E1220" s="254"/>
      <c r="F1220" s="280"/>
      <c r="G1220" s="281"/>
      <c r="H1220" s="281"/>
      <c r="I1220" s="281"/>
      <c r="J1220" s="282"/>
      <c r="K1220" s="278"/>
      <c r="L1220" s="278"/>
      <c r="M1220" s="278"/>
      <c r="N1220" s="276"/>
      <c r="O1220" s="283"/>
      <c r="P1220" s="284"/>
      <c r="Q1220" s="285"/>
      <c r="R1220" s="286"/>
      <c r="S1220" s="287"/>
    </row>
    <row r="1221" spans="2:19" x14ac:dyDescent="0.3">
      <c r="B1221" s="276"/>
      <c r="C1221" s="277"/>
      <c r="D1221" s="278"/>
      <c r="E1221" s="254"/>
      <c r="F1221" s="280"/>
      <c r="G1221" s="281"/>
      <c r="H1221" s="281"/>
      <c r="I1221" s="281"/>
      <c r="J1221" s="282"/>
      <c r="K1221" s="278"/>
      <c r="L1221" s="278"/>
      <c r="M1221" s="278"/>
      <c r="N1221" s="276"/>
      <c r="O1221" s="283"/>
      <c r="P1221" s="284"/>
      <c r="Q1221" s="285"/>
      <c r="R1221" s="286"/>
      <c r="S1221" s="287"/>
    </row>
    <row r="1222" spans="2:19" x14ac:dyDescent="0.3">
      <c r="B1222" s="276"/>
      <c r="C1222" s="277"/>
      <c r="D1222" s="306"/>
      <c r="F1222" s="280"/>
      <c r="G1222" s="281"/>
      <c r="H1222" s="281"/>
      <c r="I1222" s="293"/>
      <c r="J1222" s="282"/>
      <c r="K1222" s="278"/>
      <c r="L1222" s="278"/>
      <c r="M1222" s="278"/>
      <c r="N1222" s="276"/>
      <c r="O1222" s="283"/>
      <c r="P1222" s="284"/>
      <c r="Q1222" s="278"/>
      <c r="R1222" s="286"/>
      <c r="S1222" s="287"/>
    </row>
    <row r="1223" spans="2:19" x14ac:dyDescent="0.3">
      <c r="B1223" s="276"/>
      <c r="C1223" s="277"/>
      <c r="D1223" s="306"/>
      <c r="F1223" s="280"/>
      <c r="G1223" s="281"/>
      <c r="H1223" s="281"/>
      <c r="I1223" s="293"/>
      <c r="J1223" s="282"/>
      <c r="K1223" s="278"/>
      <c r="L1223" s="278"/>
      <c r="M1223" s="278"/>
      <c r="N1223" s="276"/>
      <c r="O1223" s="283"/>
      <c r="P1223" s="284"/>
      <c r="Q1223" s="278"/>
      <c r="R1223" s="286"/>
      <c r="S1223" s="287"/>
    </row>
    <row r="1224" spans="2:19" x14ac:dyDescent="0.3">
      <c r="B1224" s="276"/>
      <c r="C1224" s="277"/>
      <c r="D1224" s="306"/>
      <c r="F1224" s="280"/>
      <c r="G1224" s="281"/>
      <c r="H1224" s="281"/>
      <c r="I1224" s="293"/>
      <c r="J1224" s="282"/>
      <c r="K1224" s="278"/>
      <c r="L1224" s="278"/>
      <c r="M1224" s="278"/>
      <c r="N1224" s="276"/>
      <c r="O1224" s="283"/>
      <c r="P1224" s="284"/>
      <c r="Q1224" s="278"/>
      <c r="R1224" s="286"/>
      <c r="S1224" s="287"/>
    </row>
    <row r="1225" spans="2:19" x14ac:dyDescent="0.3">
      <c r="B1225" s="276"/>
      <c r="C1225" s="277"/>
      <c r="D1225" s="306"/>
      <c r="F1225" s="280"/>
      <c r="G1225" s="281"/>
      <c r="H1225" s="281"/>
      <c r="I1225" s="293"/>
      <c r="J1225" s="282"/>
      <c r="K1225" s="278"/>
      <c r="L1225" s="278"/>
      <c r="M1225" s="278"/>
      <c r="N1225" s="276"/>
      <c r="O1225" s="283"/>
      <c r="P1225" s="284"/>
      <c r="Q1225" s="278"/>
      <c r="R1225" s="286"/>
      <c r="S1225" s="287"/>
    </row>
    <row r="1226" spans="2:19" x14ac:dyDescent="0.3">
      <c r="B1226" s="276"/>
      <c r="C1226" s="277"/>
      <c r="D1226" s="306"/>
      <c r="F1226" s="280"/>
      <c r="G1226" s="281"/>
      <c r="H1226" s="281"/>
      <c r="I1226" s="293"/>
      <c r="J1226" s="282"/>
      <c r="K1226" s="278"/>
      <c r="L1226" s="278"/>
      <c r="M1226" s="278"/>
      <c r="N1226" s="276"/>
      <c r="O1226" s="283"/>
      <c r="P1226" s="284"/>
      <c r="Q1226" s="278"/>
      <c r="R1226" s="286"/>
      <c r="S1226" s="287"/>
    </row>
    <row r="1227" spans="2:19" x14ac:dyDescent="0.3">
      <c r="B1227" s="276"/>
      <c r="C1227" s="277"/>
      <c r="D1227" s="306"/>
      <c r="F1227" s="280"/>
      <c r="G1227" s="281"/>
      <c r="H1227" s="281"/>
      <c r="I1227" s="293"/>
      <c r="J1227" s="282"/>
      <c r="K1227" s="278"/>
      <c r="L1227" s="278"/>
      <c r="M1227" s="278"/>
      <c r="N1227" s="276"/>
      <c r="O1227" s="283"/>
      <c r="P1227" s="284"/>
      <c r="Q1227" s="278"/>
      <c r="R1227" s="286"/>
      <c r="S1227" s="287"/>
    </row>
    <row r="1228" spans="2:19" x14ac:dyDescent="0.3">
      <c r="B1228" s="276"/>
      <c r="C1228" s="277"/>
      <c r="D1228" s="306"/>
      <c r="F1228" s="280"/>
      <c r="G1228" s="281"/>
      <c r="H1228" s="281"/>
      <c r="I1228" s="293"/>
      <c r="J1228" s="282"/>
      <c r="K1228" s="278"/>
      <c r="L1228" s="278"/>
      <c r="M1228" s="278"/>
      <c r="N1228" s="276"/>
      <c r="O1228" s="283"/>
      <c r="P1228" s="284"/>
      <c r="Q1228" s="278"/>
      <c r="R1228" s="286"/>
      <c r="S1228" s="287"/>
    </row>
    <row r="1229" spans="2:19" x14ac:dyDescent="0.3">
      <c r="B1229" s="276"/>
      <c r="C1229" s="277"/>
      <c r="D1229" s="306"/>
      <c r="F1229" s="280"/>
      <c r="G1229" s="281"/>
      <c r="H1229" s="281"/>
      <c r="I1229" s="293"/>
      <c r="J1229" s="282"/>
      <c r="K1229" s="278"/>
      <c r="L1229" s="278"/>
      <c r="M1229" s="278"/>
      <c r="N1229" s="276"/>
      <c r="O1229" s="283"/>
      <c r="P1229" s="284"/>
      <c r="Q1229" s="278"/>
      <c r="R1229" s="286"/>
      <c r="S1229" s="287"/>
    </row>
    <row r="1230" spans="2:19" x14ac:dyDescent="0.3">
      <c r="B1230" s="276"/>
      <c r="C1230" s="277"/>
      <c r="D1230" s="306"/>
      <c r="F1230" s="280"/>
      <c r="G1230" s="281"/>
      <c r="H1230" s="281"/>
      <c r="I1230" s="293"/>
      <c r="J1230" s="282"/>
      <c r="K1230" s="278"/>
      <c r="L1230" s="278"/>
      <c r="M1230" s="278"/>
      <c r="N1230" s="276"/>
      <c r="O1230" s="283"/>
      <c r="P1230" s="284"/>
      <c r="Q1230" s="278"/>
      <c r="R1230" s="286"/>
      <c r="S1230" s="287"/>
    </row>
    <row r="1231" spans="2:19" x14ac:dyDescent="0.3">
      <c r="B1231" s="276"/>
      <c r="C1231" s="277"/>
      <c r="D1231" s="306"/>
      <c r="F1231" s="280"/>
      <c r="G1231" s="281"/>
      <c r="H1231" s="281"/>
      <c r="I1231" s="293"/>
      <c r="J1231" s="282"/>
      <c r="K1231" s="278"/>
      <c r="L1231" s="278"/>
      <c r="M1231" s="278"/>
      <c r="N1231" s="276"/>
      <c r="O1231" s="283"/>
      <c r="P1231" s="284"/>
      <c r="Q1231" s="278"/>
      <c r="R1231" s="286"/>
      <c r="S1231" s="287"/>
    </row>
    <row r="1232" spans="2:19" x14ac:dyDescent="0.3">
      <c r="B1232" s="276"/>
      <c r="C1232" s="277"/>
      <c r="D1232" s="306"/>
      <c r="F1232" s="280"/>
      <c r="G1232" s="281"/>
      <c r="H1232" s="281"/>
      <c r="I1232" s="293"/>
      <c r="J1232" s="282"/>
      <c r="K1232" s="278"/>
      <c r="L1232" s="278"/>
      <c r="M1232" s="278"/>
      <c r="N1232" s="276"/>
      <c r="O1232" s="283"/>
      <c r="P1232" s="284"/>
      <c r="Q1232" s="278"/>
      <c r="R1232" s="286"/>
      <c r="S1232" s="287"/>
    </row>
    <row r="1233" spans="1:19" x14ac:dyDescent="0.3">
      <c r="B1233" s="276"/>
      <c r="C1233" s="277"/>
      <c r="D1233" s="306"/>
      <c r="F1233" s="280"/>
      <c r="G1233" s="281"/>
      <c r="H1233" s="281"/>
      <c r="I1233" s="293"/>
      <c r="J1233" s="282"/>
      <c r="K1233" s="278"/>
      <c r="L1233" s="278"/>
      <c r="M1233" s="278"/>
      <c r="N1233" s="276"/>
      <c r="O1233" s="283"/>
      <c r="P1233" s="284"/>
      <c r="Q1233" s="278"/>
      <c r="R1233" s="286"/>
      <c r="S1233" s="287"/>
    </row>
    <row r="1234" spans="1:19" x14ac:dyDescent="0.3">
      <c r="B1234" s="276"/>
      <c r="C1234" s="277"/>
      <c r="D1234" s="306"/>
      <c r="F1234" s="280"/>
      <c r="G1234" s="281"/>
      <c r="H1234" s="281"/>
      <c r="I1234" s="293"/>
      <c r="J1234" s="282"/>
      <c r="K1234" s="278"/>
      <c r="L1234" s="278"/>
      <c r="M1234" s="278"/>
      <c r="N1234" s="276"/>
      <c r="O1234" s="283"/>
      <c r="P1234" s="284"/>
      <c r="Q1234" s="278"/>
      <c r="R1234" s="286"/>
      <c r="S1234" s="287"/>
    </row>
    <row r="1235" spans="1:19" x14ac:dyDescent="0.3">
      <c r="B1235" s="276"/>
      <c r="C1235" s="277"/>
      <c r="D1235" s="306"/>
      <c r="F1235" s="280"/>
      <c r="G1235" s="281"/>
      <c r="H1235" s="281"/>
      <c r="I1235" s="293"/>
      <c r="J1235" s="282"/>
      <c r="K1235" s="278"/>
      <c r="L1235" s="278"/>
      <c r="M1235" s="278"/>
      <c r="N1235" s="276"/>
      <c r="O1235" s="283"/>
      <c r="P1235" s="284"/>
      <c r="Q1235" s="278"/>
      <c r="R1235" s="286"/>
      <c r="S1235" s="287"/>
    </row>
    <row r="1236" spans="1:19" x14ac:dyDescent="0.3">
      <c r="B1236" s="276"/>
      <c r="C1236" s="277"/>
      <c r="D1236" s="306"/>
      <c r="F1236" s="280"/>
      <c r="G1236" s="281"/>
      <c r="H1236" s="281"/>
      <c r="I1236" s="293"/>
      <c r="J1236" s="282"/>
      <c r="K1236" s="278"/>
      <c r="L1236" s="278"/>
      <c r="M1236" s="278"/>
      <c r="N1236" s="276"/>
      <c r="O1236" s="283"/>
      <c r="P1236" s="284"/>
      <c r="Q1236" s="278"/>
      <c r="R1236" s="286"/>
      <c r="S1236" s="287"/>
    </row>
    <row r="1237" spans="1:19" x14ac:dyDescent="0.3">
      <c r="B1237" s="276"/>
      <c r="C1237" s="277"/>
      <c r="D1237" s="306"/>
      <c r="F1237" s="280"/>
      <c r="G1237" s="281"/>
      <c r="H1237" s="281"/>
      <c r="I1237" s="293"/>
      <c r="J1237" s="282"/>
      <c r="K1237" s="278"/>
      <c r="L1237" s="278"/>
      <c r="M1237" s="278"/>
      <c r="N1237" s="276"/>
      <c r="O1237" s="283"/>
      <c r="P1237" s="284"/>
      <c r="Q1237" s="278"/>
      <c r="R1237" s="286"/>
      <c r="S1237" s="287"/>
    </row>
    <row r="1238" spans="1:19" x14ac:dyDescent="0.3">
      <c r="B1238" s="297"/>
      <c r="C1238" s="298"/>
      <c r="D1238" s="299"/>
      <c r="E1238" s="307"/>
      <c r="F1238" s="301"/>
      <c r="G1238" s="302"/>
      <c r="H1238" s="302"/>
      <c r="I1238" s="302"/>
      <c r="J1238" s="303"/>
      <c r="K1238" s="299"/>
      <c r="L1238" s="299"/>
      <c r="M1238" s="299"/>
      <c r="N1238" s="297"/>
      <c r="O1238" s="297"/>
      <c r="P1238" s="308"/>
      <c r="Q1238" s="309"/>
      <c r="R1238" s="304"/>
      <c r="S1238" s="305"/>
    </row>
    <row r="1239" spans="1:19" x14ac:dyDescent="0.3">
      <c r="A1239" s="296"/>
      <c r="B1239" s="297"/>
      <c r="C1239" s="277"/>
      <c r="D1239" s="299"/>
      <c r="E1239" s="307"/>
      <c r="F1239" s="301"/>
      <c r="G1239" s="302"/>
      <c r="H1239" s="302"/>
      <c r="I1239" s="302"/>
      <c r="J1239" s="303"/>
      <c r="K1239" s="299"/>
      <c r="L1239" s="299"/>
      <c r="M1239" s="299"/>
      <c r="N1239" s="297"/>
      <c r="O1239" s="297"/>
      <c r="P1239" s="308"/>
      <c r="Q1239" s="309"/>
      <c r="R1239" s="304"/>
      <c r="S1239" s="305"/>
    </row>
    <row r="1240" spans="1:19" x14ac:dyDescent="0.3">
      <c r="A1240" s="296"/>
      <c r="B1240" s="297"/>
      <c r="C1240" s="277"/>
      <c r="D1240" s="299"/>
      <c r="E1240" s="307"/>
      <c r="F1240" s="301"/>
      <c r="G1240" s="302"/>
      <c r="H1240" s="302"/>
      <c r="I1240" s="302"/>
      <c r="J1240" s="303"/>
      <c r="K1240" s="299"/>
      <c r="L1240" s="299"/>
      <c r="M1240" s="299"/>
      <c r="N1240" s="297"/>
      <c r="O1240" s="297"/>
      <c r="P1240" s="308"/>
      <c r="Q1240" s="309"/>
      <c r="R1240" s="304"/>
      <c r="S1240" s="305"/>
    </row>
    <row r="1241" spans="1:19" x14ac:dyDescent="0.3">
      <c r="B1241" s="276"/>
      <c r="C1241" s="277"/>
      <c r="D1241" s="278"/>
      <c r="F1241" s="280"/>
      <c r="G1241" s="281"/>
      <c r="H1241" s="281"/>
      <c r="I1241" s="293"/>
      <c r="J1241" s="282"/>
      <c r="K1241" s="278"/>
      <c r="L1241" s="278"/>
      <c r="M1241" s="278"/>
      <c r="N1241" s="276"/>
      <c r="O1241" s="283"/>
      <c r="P1241" s="284"/>
      <c r="Q1241" s="278"/>
      <c r="R1241" s="286"/>
      <c r="S1241" s="287"/>
    </row>
    <row r="1242" spans="1:19" x14ac:dyDescent="0.3">
      <c r="B1242" s="276"/>
      <c r="C1242" s="277"/>
      <c r="D1242" s="278"/>
      <c r="F1242" s="280"/>
      <c r="G1242" s="281"/>
      <c r="H1242" s="281"/>
      <c r="I1242" s="293"/>
      <c r="J1242" s="282"/>
      <c r="K1242" s="278"/>
      <c r="L1242" s="278"/>
      <c r="M1242" s="278"/>
      <c r="N1242" s="276"/>
      <c r="O1242" s="283"/>
      <c r="P1242" s="284"/>
      <c r="Q1242" s="278"/>
      <c r="R1242" s="286"/>
      <c r="S1242" s="287"/>
    </row>
    <row r="1243" spans="1:19" x14ac:dyDescent="0.3">
      <c r="B1243" s="276"/>
      <c r="C1243" s="277"/>
      <c r="D1243" s="278"/>
      <c r="F1243" s="280"/>
      <c r="G1243" s="281"/>
      <c r="H1243" s="281"/>
      <c r="I1243" s="293"/>
      <c r="J1243" s="282"/>
      <c r="K1243" s="278"/>
      <c r="L1243" s="278"/>
      <c r="M1243" s="278"/>
      <c r="N1243" s="276"/>
      <c r="O1243" s="283"/>
      <c r="P1243" s="284"/>
      <c r="Q1243" s="278"/>
      <c r="R1243" s="286"/>
      <c r="S1243" s="287"/>
    </row>
    <row r="1244" spans="1:19" x14ac:dyDescent="0.3">
      <c r="B1244" s="276"/>
      <c r="C1244" s="277"/>
      <c r="D1244" s="278"/>
      <c r="F1244" s="280"/>
      <c r="G1244" s="281"/>
      <c r="H1244" s="281"/>
      <c r="I1244" s="293"/>
      <c r="J1244" s="282"/>
      <c r="K1244" s="278"/>
      <c r="L1244" s="278"/>
      <c r="M1244" s="278"/>
      <c r="N1244" s="276"/>
      <c r="O1244" s="283"/>
      <c r="P1244" s="284"/>
      <c r="Q1244" s="278"/>
      <c r="R1244" s="286"/>
      <c r="S1244" s="287"/>
    </row>
    <row r="1245" spans="1:19" x14ac:dyDescent="0.3">
      <c r="B1245" s="276"/>
      <c r="C1245" s="277"/>
      <c r="D1245" s="278"/>
      <c r="F1245" s="280"/>
      <c r="G1245" s="281"/>
      <c r="H1245" s="281"/>
      <c r="I1245" s="293"/>
      <c r="J1245" s="282"/>
      <c r="K1245" s="278"/>
      <c r="L1245" s="278"/>
      <c r="M1245" s="278"/>
      <c r="N1245" s="276"/>
      <c r="O1245" s="283"/>
      <c r="P1245" s="284"/>
      <c r="Q1245" s="278"/>
      <c r="R1245" s="286"/>
      <c r="S1245" s="287"/>
    </row>
    <row r="1246" spans="1:19" x14ac:dyDescent="0.3">
      <c r="B1246" s="276"/>
      <c r="C1246" s="277"/>
      <c r="D1246" s="278"/>
      <c r="F1246" s="280"/>
      <c r="G1246" s="281"/>
      <c r="H1246" s="281"/>
      <c r="I1246" s="293"/>
      <c r="J1246" s="282"/>
      <c r="K1246" s="278"/>
      <c r="L1246" s="278"/>
      <c r="M1246" s="278"/>
      <c r="N1246" s="276"/>
      <c r="O1246" s="283"/>
      <c r="P1246" s="284"/>
      <c r="Q1246" s="278"/>
      <c r="R1246" s="286"/>
      <c r="S1246" s="287"/>
    </row>
    <row r="1247" spans="1:19" x14ac:dyDescent="0.3">
      <c r="B1247" s="276"/>
      <c r="C1247" s="277"/>
      <c r="D1247" s="278"/>
      <c r="F1247" s="280"/>
      <c r="G1247" s="281"/>
      <c r="H1247" s="281"/>
      <c r="I1247" s="293"/>
      <c r="J1247" s="282"/>
      <c r="K1247" s="278"/>
      <c r="L1247" s="278"/>
      <c r="M1247" s="278"/>
      <c r="N1247" s="276"/>
      <c r="O1247" s="283"/>
      <c r="P1247" s="284"/>
      <c r="Q1247" s="278"/>
      <c r="R1247" s="286"/>
      <c r="S1247" s="287"/>
    </row>
    <row r="1248" spans="1:19" x14ac:dyDescent="0.3">
      <c r="B1248" s="276"/>
      <c r="C1248" s="277"/>
      <c r="D1248" s="278"/>
      <c r="F1248" s="280"/>
      <c r="G1248" s="281"/>
      <c r="H1248" s="281"/>
      <c r="I1248" s="293"/>
      <c r="J1248" s="282"/>
      <c r="K1248" s="278"/>
      <c r="L1248" s="278"/>
      <c r="M1248" s="278"/>
      <c r="N1248" s="276"/>
      <c r="O1248" s="283"/>
      <c r="P1248" s="284"/>
      <c r="Q1248" s="278"/>
      <c r="R1248" s="286"/>
      <c r="S1248" s="287"/>
    </row>
    <row r="1249" spans="2:19" x14ac:dyDescent="0.3">
      <c r="B1249" s="276"/>
      <c r="C1249" s="277"/>
      <c r="D1249" s="278"/>
      <c r="F1249" s="280"/>
      <c r="G1249" s="281"/>
      <c r="H1249" s="281"/>
      <c r="I1249" s="293"/>
      <c r="J1249" s="282"/>
      <c r="K1249" s="278"/>
      <c r="L1249" s="278"/>
      <c r="M1249" s="278"/>
      <c r="N1249" s="276"/>
      <c r="O1249" s="283"/>
      <c r="P1249" s="284"/>
      <c r="Q1249" s="278"/>
      <c r="R1249" s="286"/>
      <c r="S1249" s="287"/>
    </row>
    <row r="1250" spans="2:19" x14ac:dyDescent="0.3">
      <c r="B1250" s="276"/>
      <c r="C1250" s="277"/>
      <c r="D1250" s="278"/>
      <c r="F1250" s="280"/>
      <c r="G1250" s="281"/>
      <c r="H1250" s="281"/>
      <c r="I1250" s="293"/>
      <c r="J1250" s="282"/>
      <c r="K1250" s="278"/>
      <c r="L1250" s="278"/>
      <c r="M1250" s="278"/>
      <c r="N1250" s="276"/>
      <c r="O1250" s="283"/>
      <c r="P1250" s="284"/>
      <c r="Q1250" s="278"/>
      <c r="R1250" s="286"/>
      <c r="S1250" s="287"/>
    </row>
    <row r="1251" spans="2:19" x14ac:dyDescent="0.3">
      <c r="B1251" s="276"/>
      <c r="C1251" s="277"/>
      <c r="D1251" s="278"/>
      <c r="F1251" s="280"/>
      <c r="G1251" s="281"/>
      <c r="H1251" s="281"/>
      <c r="I1251" s="293"/>
      <c r="J1251" s="282"/>
      <c r="K1251" s="278"/>
      <c r="L1251" s="278"/>
      <c r="M1251" s="278"/>
      <c r="N1251" s="276"/>
      <c r="O1251" s="283"/>
      <c r="P1251" s="284"/>
      <c r="Q1251" s="278"/>
      <c r="R1251" s="286"/>
      <c r="S1251" s="287"/>
    </row>
    <row r="1252" spans="2:19" x14ac:dyDescent="0.3">
      <c r="B1252" s="276"/>
      <c r="C1252" s="277"/>
      <c r="D1252" s="278"/>
      <c r="F1252" s="280"/>
      <c r="G1252" s="281"/>
      <c r="H1252" s="281"/>
      <c r="I1252" s="293"/>
      <c r="J1252" s="282"/>
      <c r="K1252" s="278"/>
      <c r="L1252" s="278"/>
      <c r="M1252" s="278"/>
      <c r="N1252" s="276"/>
      <c r="O1252" s="283"/>
      <c r="P1252" s="284"/>
      <c r="Q1252" s="278"/>
      <c r="R1252" s="286"/>
      <c r="S1252" s="287"/>
    </row>
    <row r="1253" spans="2:19" x14ac:dyDescent="0.3">
      <c r="B1253" s="276"/>
      <c r="C1253" s="277"/>
      <c r="D1253" s="278"/>
      <c r="F1253" s="280"/>
      <c r="G1253" s="281"/>
      <c r="H1253" s="281"/>
      <c r="I1253" s="293"/>
      <c r="J1253" s="282"/>
      <c r="K1253" s="278"/>
      <c r="L1253" s="278"/>
      <c r="M1253" s="278"/>
      <c r="N1253" s="276"/>
      <c r="O1253" s="283"/>
      <c r="P1253" s="284"/>
      <c r="Q1253" s="278"/>
      <c r="R1253" s="286"/>
      <c r="S1253" s="287"/>
    </row>
    <row r="1254" spans="2:19" x14ac:dyDescent="0.3">
      <c r="B1254" s="276"/>
      <c r="C1254" s="277"/>
      <c r="D1254" s="278"/>
      <c r="F1254" s="280"/>
      <c r="G1254" s="281"/>
      <c r="H1254" s="281"/>
      <c r="I1254" s="293"/>
      <c r="J1254" s="282"/>
      <c r="K1254" s="278"/>
      <c r="L1254" s="278"/>
      <c r="M1254" s="278"/>
      <c r="N1254" s="276"/>
      <c r="O1254" s="283"/>
      <c r="P1254" s="284"/>
      <c r="Q1254" s="278"/>
      <c r="R1254" s="286"/>
      <c r="S1254" s="287"/>
    </row>
    <row r="1255" spans="2:19" x14ac:dyDescent="0.3">
      <c r="B1255" s="276"/>
      <c r="C1255" s="277"/>
      <c r="D1255" s="278"/>
      <c r="F1255" s="280"/>
      <c r="G1255" s="281"/>
      <c r="H1255" s="281"/>
      <c r="I1255" s="293"/>
      <c r="J1255" s="282"/>
      <c r="K1255" s="278"/>
      <c r="L1255" s="278"/>
      <c r="M1255" s="278"/>
      <c r="N1255" s="276"/>
      <c r="O1255" s="283"/>
      <c r="P1255" s="284"/>
      <c r="Q1255" s="278"/>
      <c r="R1255" s="286"/>
      <c r="S1255" s="287"/>
    </row>
    <row r="1256" spans="2:19" x14ac:dyDescent="0.3">
      <c r="B1256" s="276"/>
      <c r="C1256" s="277"/>
      <c r="D1256" s="278"/>
      <c r="F1256" s="280"/>
      <c r="G1256" s="281"/>
      <c r="H1256" s="281"/>
      <c r="I1256" s="293"/>
      <c r="J1256" s="282"/>
      <c r="K1256" s="278"/>
      <c r="L1256" s="278"/>
      <c r="M1256" s="278"/>
      <c r="N1256" s="276"/>
      <c r="O1256" s="283"/>
      <c r="P1256" s="284"/>
      <c r="Q1256" s="278"/>
      <c r="R1256" s="286"/>
      <c r="S1256" s="287"/>
    </row>
    <row r="1257" spans="2:19" x14ac:dyDescent="0.3">
      <c r="B1257" s="276"/>
      <c r="C1257" s="277"/>
      <c r="D1257" s="278"/>
      <c r="F1257" s="280"/>
      <c r="G1257" s="281"/>
      <c r="H1257" s="281"/>
      <c r="I1257" s="293"/>
      <c r="J1257" s="282"/>
      <c r="K1257" s="278"/>
      <c r="L1257" s="278"/>
      <c r="M1257" s="278"/>
      <c r="N1257" s="276"/>
      <c r="O1257" s="283"/>
      <c r="P1257" s="284"/>
      <c r="Q1257" s="278"/>
      <c r="R1257" s="286"/>
      <c r="S1257" s="287"/>
    </row>
    <row r="1258" spans="2:19" x14ac:dyDescent="0.3">
      <c r="B1258" s="276"/>
      <c r="C1258" s="277"/>
      <c r="D1258" s="278"/>
      <c r="F1258" s="280"/>
      <c r="G1258" s="281"/>
      <c r="H1258" s="281"/>
      <c r="I1258" s="293"/>
      <c r="J1258" s="282"/>
      <c r="K1258" s="278"/>
      <c r="L1258" s="278"/>
      <c r="M1258" s="278"/>
      <c r="N1258" s="276"/>
      <c r="O1258" s="283"/>
      <c r="P1258" s="284"/>
      <c r="Q1258" s="278"/>
      <c r="R1258" s="286"/>
      <c r="S1258" s="287"/>
    </row>
    <row r="1259" spans="2:19" x14ac:dyDescent="0.3">
      <c r="B1259" s="276"/>
      <c r="C1259" s="277"/>
      <c r="D1259" s="278"/>
      <c r="F1259" s="280"/>
      <c r="G1259" s="281"/>
      <c r="H1259" s="281"/>
      <c r="I1259" s="293"/>
      <c r="J1259" s="282"/>
      <c r="K1259" s="278"/>
      <c r="L1259" s="278"/>
      <c r="M1259" s="278"/>
      <c r="N1259" s="276"/>
      <c r="O1259" s="283"/>
      <c r="P1259" s="284"/>
      <c r="Q1259" s="278"/>
      <c r="R1259" s="286"/>
      <c r="S1259" s="287"/>
    </row>
    <row r="1260" spans="2:19" x14ac:dyDescent="0.3">
      <c r="B1260" s="276"/>
      <c r="C1260" s="277"/>
      <c r="D1260" s="278"/>
      <c r="F1260" s="280"/>
      <c r="G1260" s="281"/>
      <c r="H1260" s="281"/>
      <c r="I1260" s="293"/>
      <c r="J1260" s="282"/>
      <c r="K1260" s="278"/>
      <c r="L1260" s="278"/>
      <c r="M1260" s="278"/>
      <c r="N1260" s="276"/>
      <c r="O1260" s="283"/>
      <c r="P1260" s="284"/>
      <c r="Q1260" s="278"/>
      <c r="R1260" s="286"/>
      <c r="S1260" s="287"/>
    </row>
    <row r="1261" spans="2:19" x14ac:dyDescent="0.3">
      <c r="B1261" s="276"/>
      <c r="C1261" s="277"/>
      <c r="D1261" s="278"/>
      <c r="F1261" s="280"/>
      <c r="G1261" s="281"/>
      <c r="H1261" s="281"/>
      <c r="I1261" s="293"/>
      <c r="J1261" s="282"/>
      <c r="K1261" s="278"/>
      <c r="L1261" s="278"/>
      <c r="M1261" s="278"/>
      <c r="N1261" s="276"/>
      <c r="O1261" s="283"/>
      <c r="P1261" s="284"/>
      <c r="Q1261" s="278"/>
      <c r="R1261" s="286"/>
      <c r="S1261" s="287"/>
    </row>
    <row r="1262" spans="2:19" x14ac:dyDescent="0.3">
      <c r="B1262" s="276"/>
      <c r="C1262" s="277"/>
      <c r="D1262" s="278"/>
      <c r="F1262" s="280"/>
      <c r="G1262" s="281"/>
      <c r="H1262" s="281"/>
      <c r="I1262" s="293"/>
      <c r="J1262" s="282"/>
      <c r="K1262" s="278"/>
      <c r="L1262" s="278"/>
      <c r="M1262" s="278"/>
      <c r="N1262" s="276"/>
      <c r="O1262" s="283"/>
      <c r="P1262" s="284"/>
      <c r="Q1262" s="278"/>
      <c r="R1262" s="286"/>
      <c r="S1262" s="287"/>
    </row>
    <row r="1263" spans="2:19" x14ac:dyDescent="0.3">
      <c r="B1263" s="276"/>
      <c r="C1263" s="277"/>
      <c r="D1263" s="278"/>
      <c r="F1263" s="280"/>
      <c r="G1263" s="281"/>
      <c r="H1263" s="281"/>
      <c r="I1263" s="293"/>
      <c r="J1263" s="282"/>
      <c r="K1263" s="278"/>
      <c r="L1263" s="278"/>
      <c r="M1263" s="278"/>
      <c r="N1263" s="276"/>
      <c r="O1263" s="283"/>
      <c r="P1263" s="284"/>
      <c r="Q1263" s="278"/>
      <c r="R1263" s="286"/>
      <c r="S1263" s="287"/>
    </row>
    <row r="1264" spans="2:19" x14ac:dyDescent="0.3">
      <c r="B1264" s="276"/>
      <c r="C1264" s="277"/>
      <c r="D1264" s="278"/>
      <c r="F1264" s="280"/>
      <c r="G1264" s="281"/>
      <c r="H1264" s="281"/>
      <c r="I1264" s="293"/>
      <c r="J1264" s="282"/>
      <c r="K1264" s="278"/>
      <c r="L1264" s="278"/>
      <c r="M1264" s="278"/>
      <c r="N1264" s="276"/>
      <c r="O1264" s="283"/>
      <c r="P1264" s="284"/>
      <c r="Q1264" s="278"/>
      <c r="R1264" s="286"/>
      <c r="S1264" s="287"/>
    </row>
    <row r="1265" spans="2:19" x14ac:dyDescent="0.3">
      <c r="B1265" s="276"/>
      <c r="C1265" s="277"/>
      <c r="D1265" s="278"/>
      <c r="F1265" s="280"/>
      <c r="G1265" s="281"/>
      <c r="H1265" s="281"/>
      <c r="I1265" s="293"/>
      <c r="J1265" s="282"/>
      <c r="K1265" s="278"/>
      <c r="L1265" s="278"/>
      <c r="M1265" s="278"/>
      <c r="N1265" s="276"/>
      <c r="O1265" s="283"/>
      <c r="P1265" s="284"/>
      <c r="Q1265" s="278"/>
      <c r="R1265" s="286"/>
      <c r="S1265" s="287"/>
    </row>
    <row r="1266" spans="2:19" x14ac:dyDescent="0.3">
      <c r="B1266" s="276"/>
      <c r="C1266" s="277"/>
      <c r="D1266" s="278"/>
      <c r="F1266" s="280"/>
      <c r="G1266" s="281"/>
      <c r="H1266" s="281"/>
      <c r="I1266" s="293"/>
      <c r="J1266" s="282"/>
      <c r="K1266" s="278"/>
      <c r="L1266" s="278"/>
      <c r="M1266" s="278"/>
      <c r="N1266" s="276"/>
      <c r="O1266" s="283"/>
      <c r="P1266" s="284"/>
      <c r="Q1266" s="278"/>
      <c r="R1266" s="286"/>
      <c r="S1266" s="287"/>
    </row>
    <row r="1267" spans="2:19" x14ac:dyDescent="0.3">
      <c r="B1267" s="276"/>
      <c r="C1267" s="277"/>
      <c r="D1267" s="278"/>
      <c r="F1267" s="280"/>
      <c r="G1267" s="281"/>
      <c r="H1267" s="281"/>
      <c r="I1267" s="293"/>
      <c r="J1267" s="282"/>
      <c r="K1267" s="278"/>
      <c r="L1267" s="278"/>
      <c r="M1267" s="278"/>
      <c r="N1267" s="276"/>
      <c r="O1267" s="283"/>
      <c r="P1267" s="284"/>
      <c r="Q1267" s="278"/>
      <c r="R1267" s="286"/>
      <c r="S1267" s="287"/>
    </row>
    <row r="1268" spans="2:19" x14ac:dyDescent="0.3">
      <c r="B1268" s="276"/>
      <c r="C1268" s="277"/>
      <c r="D1268" s="278"/>
      <c r="F1268" s="280"/>
      <c r="G1268" s="281"/>
      <c r="H1268" s="281"/>
      <c r="I1268" s="293"/>
      <c r="J1268" s="282"/>
      <c r="K1268" s="278"/>
      <c r="L1268" s="278"/>
      <c r="M1268" s="278"/>
      <c r="N1268" s="276"/>
      <c r="O1268" s="283"/>
      <c r="P1268" s="284"/>
      <c r="Q1268" s="278"/>
      <c r="R1268" s="286"/>
      <c r="S1268" s="287"/>
    </row>
    <row r="1269" spans="2:19" x14ac:dyDescent="0.3">
      <c r="B1269" s="276"/>
      <c r="C1269" s="277"/>
      <c r="D1269" s="278"/>
      <c r="F1269" s="280"/>
      <c r="G1269" s="281"/>
      <c r="H1269" s="281"/>
      <c r="I1269" s="293"/>
      <c r="J1269" s="282"/>
      <c r="K1269" s="278"/>
      <c r="L1269" s="278"/>
      <c r="M1269" s="278"/>
      <c r="N1269" s="276"/>
      <c r="O1269" s="283"/>
      <c r="P1269" s="284"/>
      <c r="Q1269" s="278"/>
      <c r="R1269" s="286"/>
      <c r="S1269" s="287"/>
    </row>
    <row r="1270" spans="2:19" x14ac:dyDescent="0.3">
      <c r="B1270" s="276"/>
      <c r="C1270" s="277"/>
      <c r="D1270" s="278"/>
      <c r="F1270" s="280"/>
      <c r="G1270" s="281"/>
      <c r="H1270" s="281"/>
      <c r="I1270" s="293"/>
      <c r="J1270" s="282"/>
      <c r="K1270" s="278"/>
      <c r="L1270" s="278"/>
      <c r="M1270" s="278"/>
      <c r="N1270" s="276"/>
      <c r="O1270" s="283"/>
      <c r="P1270" s="284"/>
      <c r="Q1270" s="278"/>
      <c r="R1270" s="286"/>
      <c r="S1270" s="287"/>
    </row>
    <row r="1271" spans="2:19" x14ac:dyDescent="0.3">
      <c r="B1271" s="276"/>
      <c r="C1271" s="277"/>
      <c r="D1271" s="278"/>
      <c r="F1271" s="280"/>
      <c r="G1271" s="281"/>
      <c r="H1271" s="281"/>
      <c r="I1271" s="293"/>
      <c r="J1271" s="282"/>
      <c r="K1271" s="278"/>
      <c r="L1271" s="278"/>
      <c r="M1271" s="278"/>
      <c r="N1271" s="276"/>
      <c r="O1271" s="283"/>
      <c r="P1271" s="284"/>
      <c r="Q1271" s="278"/>
      <c r="R1271" s="286"/>
      <c r="S1271" s="287"/>
    </row>
    <row r="1272" spans="2:19" x14ac:dyDescent="0.3">
      <c r="B1272" s="276"/>
      <c r="C1272" s="277"/>
      <c r="D1272" s="278"/>
      <c r="F1272" s="280"/>
      <c r="G1272" s="281"/>
      <c r="H1272" s="281"/>
      <c r="I1272" s="293"/>
      <c r="J1272" s="282"/>
      <c r="K1272" s="278"/>
      <c r="L1272" s="278"/>
      <c r="M1272" s="278"/>
      <c r="N1272" s="276"/>
      <c r="O1272" s="283"/>
      <c r="P1272" s="284"/>
      <c r="Q1272" s="278"/>
      <c r="R1272" s="286"/>
      <c r="S1272" s="287"/>
    </row>
    <row r="1273" spans="2:19" x14ac:dyDescent="0.3">
      <c r="B1273" s="276"/>
      <c r="C1273" s="277"/>
      <c r="D1273" s="278"/>
      <c r="F1273" s="280"/>
      <c r="G1273" s="281"/>
      <c r="H1273" s="281"/>
      <c r="I1273" s="293"/>
      <c r="J1273" s="282"/>
      <c r="K1273" s="278"/>
      <c r="L1273" s="278"/>
      <c r="M1273" s="278"/>
      <c r="N1273" s="276"/>
      <c r="O1273" s="283"/>
      <c r="P1273" s="284"/>
      <c r="Q1273" s="278"/>
      <c r="R1273" s="286"/>
      <c r="S1273" s="287"/>
    </row>
    <row r="1274" spans="2:19" x14ac:dyDescent="0.3">
      <c r="B1274" s="276"/>
      <c r="C1274" s="277"/>
      <c r="D1274" s="278"/>
      <c r="F1274" s="280"/>
      <c r="G1274" s="281"/>
      <c r="H1274" s="281"/>
      <c r="I1274" s="293"/>
      <c r="J1274" s="282"/>
      <c r="K1274" s="278"/>
      <c r="L1274" s="278"/>
      <c r="M1274" s="278"/>
      <c r="N1274" s="276"/>
      <c r="O1274" s="283"/>
      <c r="P1274" s="284"/>
      <c r="Q1274" s="278"/>
      <c r="R1274" s="286"/>
      <c r="S1274" s="287"/>
    </row>
    <row r="1275" spans="2:19" x14ac:dyDescent="0.3">
      <c r="B1275" s="276"/>
      <c r="C1275" s="277"/>
      <c r="D1275" s="278"/>
      <c r="F1275" s="280"/>
      <c r="G1275" s="281"/>
      <c r="H1275" s="281"/>
      <c r="I1275" s="293"/>
      <c r="J1275" s="282"/>
      <c r="K1275" s="278"/>
      <c r="L1275" s="278"/>
      <c r="M1275" s="278"/>
      <c r="N1275" s="276"/>
      <c r="O1275" s="283"/>
      <c r="P1275" s="284"/>
      <c r="Q1275" s="278"/>
      <c r="R1275" s="286"/>
      <c r="S1275" s="287"/>
    </row>
    <row r="1276" spans="2:19" x14ac:dyDescent="0.3">
      <c r="B1276" s="276"/>
      <c r="C1276" s="277"/>
      <c r="D1276" s="278"/>
      <c r="F1276" s="280"/>
      <c r="G1276" s="281"/>
      <c r="H1276" s="281"/>
      <c r="I1276" s="293"/>
      <c r="J1276" s="282"/>
      <c r="K1276" s="278"/>
      <c r="L1276" s="278"/>
      <c r="M1276" s="278"/>
      <c r="N1276" s="276"/>
      <c r="O1276" s="283"/>
      <c r="P1276" s="284"/>
      <c r="Q1276" s="278"/>
      <c r="R1276" s="286"/>
      <c r="S1276" s="287"/>
    </row>
    <row r="1277" spans="2:19" x14ac:dyDescent="0.3">
      <c r="B1277" s="276"/>
      <c r="C1277" s="277"/>
      <c r="D1277" s="278"/>
      <c r="F1277" s="280"/>
      <c r="G1277" s="281"/>
      <c r="H1277" s="281"/>
      <c r="I1277" s="293"/>
      <c r="J1277" s="282"/>
      <c r="K1277" s="278"/>
      <c r="L1277" s="278"/>
      <c r="M1277" s="278"/>
      <c r="N1277" s="276"/>
      <c r="O1277" s="283"/>
      <c r="P1277" s="284"/>
      <c r="Q1277" s="278"/>
      <c r="R1277" s="286"/>
      <c r="S1277" s="287"/>
    </row>
    <row r="1278" spans="2:19" x14ac:dyDescent="0.3">
      <c r="B1278" s="276"/>
      <c r="C1278" s="277"/>
      <c r="D1278" s="278"/>
      <c r="F1278" s="280"/>
      <c r="G1278" s="281"/>
      <c r="H1278" s="281"/>
      <c r="I1278" s="293"/>
      <c r="J1278" s="282"/>
      <c r="K1278" s="278"/>
      <c r="L1278" s="278"/>
      <c r="M1278" s="278"/>
      <c r="N1278" s="276"/>
      <c r="O1278" s="283"/>
      <c r="P1278" s="284"/>
      <c r="Q1278" s="278"/>
      <c r="R1278" s="286"/>
      <c r="S1278" s="287"/>
    </row>
    <row r="1279" spans="2:19" x14ac:dyDescent="0.3">
      <c r="B1279" s="276"/>
      <c r="C1279" s="277"/>
      <c r="D1279" s="278"/>
      <c r="F1279" s="280"/>
      <c r="G1279" s="281"/>
      <c r="H1279" s="281"/>
      <c r="I1279" s="293"/>
      <c r="J1279" s="282"/>
      <c r="K1279" s="278"/>
      <c r="L1279" s="278"/>
      <c r="M1279" s="278"/>
      <c r="N1279" s="276"/>
      <c r="O1279" s="283"/>
      <c r="P1279" s="284"/>
      <c r="Q1279" s="278"/>
      <c r="R1279" s="286"/>
      <c r="S1279" s="287"/>
    </row>
    <row r="1280" spans="2:19" x14ac:dyDescent="0.3">
      <c r="B1280" s="276"/>
      <c r="C1280" s="277"/>
      <c r="D1280" s="278"/>
      <c r="F1280" s="280"/>
      <c r="G1280" s="281"/>
      <c r="H1280" s="281"/>
      <c r="I1280" s="293"/>
      <c r="J1280" s="282"/>
      <c r="K1280" s="278"/>
      <c r="L1280" s="278"/>
      <c r="M1280" s="278"/>
      <c r="N1280" s="276"/>
      <c r="O1280" s="283"/>
      <c r="P1280" s="284"/>
      <c r="Q1280" s="278"/>
      <c r="R1280" s="286"/>
      <c r="S1280" s="287"/>
    </row>
    <row r="1281" spans="2:19" x14ac:dyDescent="0.3">
      <c r="B1281" s="276"/>
      <c r="C1281" s="277"/>
      <c r="D1281" s="278"/>
      <c r="F1281" s="280"/>
      <c r="G1281" s="281"/>
      <c r="H1281" s="281"/>
      <c r="I1281" s="293"/>
      <c r="J1281" s="282"/>
      <c r="K1281" s="278"/>
      <c r="L1281" s="278"/>
      <c r="M1281" s="278"/>
      <c r="N1281" s="276"/>
      <c r="O1281" s="283"/>
      <c r="P1281" s="284"/>
      <c r="Q1281" s="278"/>
      <c r="R1281" s="286"/>
      <c r="S1281" s="287"/>
    </row>
    <row r="1282" spans="2:19" x14ac:dyDescent="0.3">
      <c r="B1282" s="276"/>
      <c r="C1282" s="277"/>
      <c r="D1282" s="278"/>
      <c r="F1282" s="280"/>
      <c r="G1282" s="281"/>
      <c r="H1282" s="281"/>
      <c r="I1282" s="293"/>
      <c r="J1282" s="282"/>
      <c r="K1282" s="278"/>
      <c r="L1282" s="278"/>
      <c r="M1282" s="278"/>
      <c r="N1282" s="276"/>
      <c r="O1282" s="283"/>
      <c r="P1282" s="284"/>
      <c r="Q1282" s="278"/>
      <c r="R1282" s="286"/>
      <c r="S1282" s="287"/>
    </row>
    <row r="1283" spans="2:19" x14ac:dyDescent="0.3">
      <c r="B1283" s="276"/>
      <c r="C1283" s="277"/>
      <c r="D1283" s="278"/>
      <c r="F1283" s="280"/>
      <c r="G1283" s="281"/>
      <c r="H1283" s="281"/>
      <c r="I1283" s="293"/>
      <c r="J1283" s="282"/>
      <c r="K1283" s="278"/>
      <c r="L1283" s="278"/>
      <c r="M1283" s="278"/>
      <c r="N1283" s="276"/>
      <c r="O1283" s="283"/>
      <c r="P1283" s="284"/>
      <c r="Q1283" s="278"/>
      <c r="R1283" s="286"/>
      <c r="S1283" s="287"/>
    </row>
    <row r="1284" spans="2:19" x14ac:dyDescent="0.3">
      <c r="B1284" s="276"/>
      <c r="C1284" s="277"/>
      <c r="D1284" s="278"/>
      <c r="F1284" s="280"/>
      <c r="G1284" s="281"/>
      <c r="H1284" s="281"/>
      <c r="I1284" s="293"/>
      <c r="J1284" s="282"/>
      <c r="K1284" s="278"/>
      <c r="L1284" s="278"/>
      <c r="M1284" s="278"/>
      <c r="N1284" s="276"/>
      <c r="O1284" s="283"/>
      <c r="P1284" s="284"/>
      <c r="Q1284" s="278"/>
      <c r="R1284" s="286"/>
      <c r="S1284" s="287"/>
    </row>
    <row r="1285" spans="2:19" x14ac:dyDescent="0.3">
      <c r="B1285" s="276"/>
      <c r="C1285" s="277"/>
      <c r="D1285" s="278"/>
      <c r="F1285" s="280"/>
      <c r="G1285" s="281"/>
      <c r="H1285" s="281"/>
      <c r="I1285" s="293"/>
      <c r="J1285" s="282"/>
      <c r="K1285" s="278"/>
      <c r="L1285" s="278"/>
      <c r="M1285" s="278"/>
      <c r="N1285" s="276"/>
      <c r="O1285" s="283"/>
      <c r="P1285" s="284"/>
      <c r="Q1285" s="278"/>
      <c r="R1285" s="286"/>
      <c r="S1285" s="287"/>
    </row>
    <row r="1286" spans="2:19" x14ac:dyDescent="0.3">
      <c r="B1286" s="276"/>
      <c r="C1286" s="277"/>
      <c r="D1286" s="278"/>
      <c r="F1286" s="280"/>
      <c r="G1286" s="281"/>
      <c r="H1286" s="281"/>
      <c r="I1286" s="293"/>
      <c r="J1286" s="282"/>
      <c r="K1286" s="278"/>
      <c r="L1286" s="278"/>
      <c r="M1286" s="278"/>
      <c r="N1286" s="276"/>
      <c r="O1286" s="283"/>
      <c r="P1286" s="284"/>
      <c r="Q1286" s="278"/>
      <c r="R1286" s="286"/>
      <c r="S1286" s="287"/>
    </row>
    <row r="1287" spans="2:19" x14ac:dyDescent="0.3">
      <c r="B1287" s="276"/>
      <c r="C1287" s="277"/>
      <c r="D1287" s="278"/>
      <c r="F1287" s="280"/>
      <c r="G1287" s="281"/>
      <c r="H1287" s="281"/>
      <c r="I1287" s="293"/>
      <c r="J1287" s="282"/>
      <c r="K1287" s="278"/>
      <c r="L1287" s="278"/>
      <c r="M1287" s="278"/>
      <c r="N1287" s="276"/>
      <c r="O1287" s="283"/>
      <c r="P1287" s="284"/>
      <c r="Q1287" s="278"/>
      <c r="R1287" s="286"/>
      <c r="S1287" s="287"/>
    </row>
    <row r="1288" spans="2:19" x14ac:dyDescent="0.3">
      <c r="B1288" s="276"/>
      <c r="C1288" s="277"/>
      <c r="D1288" s="278"/>
      <c r="F1288" s="280"/>
      <c r="G1288" s="281"/>
      <c r="H1288" s="281"/>
      <c r="I1288" s="293"/>
      <c r="J1288" s="282"/>
      <c r="K1288" s="278"/>
      <c r="L1288" s="278"/>
      <c r="M1288" s="278"/>
      <c r="N1288" s="276"/>
      <c r="O1288" s="283"/>
      <c r="P1288" s="284"/>
      <c r="Q1288" s="278"/>
      <c r="R1288" s="286"/>
      <c r="S1288" s="287"/>
    </row>
    <row r="1289" spans="2:19" x14ac:dyDescent="0.3">
      <c r="B1289" s="276"/>
      <c r="C1289" s="277"/>
      <c r="D1289" s="278"/>
      <c r="F1289" s="280"/>
      <c r="G1289" s="281"/>
      <c r="H1289" s="281"/>
      <c r="I1289" s="293"/>
      <c r="J1289" s="282"/>
      <c r="K1289" s="278"/>
      <c r="L1289" s="278"/>
      <c r="M1289" s="278"/>
      <c r="N1289" s="276"/>
      <c r="O1289" s="283"/>
      <c r="P1289" s="284"/>
      <c r="Q1289" s="278"/>
      <c r="R1289" s="286"/>
      <c r="S1289" s="287"/>
    </row>
    <row r="1290" spans="2:19" x14ac:dyDescent="0.3">
      <c r="B1290" s="276"/>
      <c r="C1290" s="277"/>
      <c r="D1290" s="278"/>
      <c r="F1290" s="280"/>
      <c r="G1290" s="281"/>
      <c r="H1290" s="281"/>
      <c r="I1290" s="293"/>
      <c r="J1290" s="282"/>
      <c r="K1290" s="278"/>
      <c r="L1290" s="278"/>
      <c r="M1290" s="278"/>
      <c r="N1290" s="276"/>
      <c r="O1290" s="283"/>
      <c r="P1290" s="284"/>
      <c r="Q1290" s="278"/>
      <c r="R1290" s="286"/>
      <c r="S1290" s="287"/>
    </row>
    <row r="1291" spans="2:19" x14ac:dyDescent="0.3">
      <c r="B1291" s="276"/>
      <c r="C1291" s="277"/>
      <c r="D1291" s="278"/>
      <c r="F1291" s="280"/>
      <c r="G1291" s="281"/>
      <c r="H1291" s="281"/>
      <c r="I1291" s="293"/>
      <c r="J1291" s="282"/>
      <c r="K1291" s="278"/>
      <c r="L1291" s="278"/>
      <c r="M1291" s="278"/>
      <c r="N1291" s="276"/>
      <c r="O1291" s="283"/>
      <c r="P1291" s="284"/>
      <c r="Q1291" s="278"/>
      <c r="R1291" s="286"/>
      <c r="S1291" s="287"/>
    </row>
    <row r="1292" spans="2:19" x14ac:dyDescent="0.3">
      <c r="B1292" s="276"/>
      <c r="C1292" s="277"/>
      <c r="D1292" s="278"/>
      <c r="F1292" s="280"/>
      <c r="G1292" s="281"/>
      <c r="H1292" s="281"/>
      <c r="I1292" s="293"/>
      <c r="J1292" s="282"/>
      <c r="K1292" s="278"/>
      <c r="L1292" s="278"/>
      <c r="M1292" s="278"/>
      <c r="N1292" s="276"/>
      <c r="O1292" s="283"/>
      <c r="P1292" s="284"/>
      <c r="Q1292" s="278"/>
      <c r="R1292" s="286"/>
      <c r="S1292" s="287"/>
    </row>
    <row r="1293" spans="2:19" x14ac:dyDescent="0.3">
      <c r="B1293" s="276"/>
      <c r="C1293" s="277"/>
      <c r="D1293" s="278"/>
      <c r="F1293" s="280"/>
      <c r="G1293" s="281"/>
      <c r="H1293" s="281"/>
      <c r="I1293" s="293"/>
      <c r="J1293" s="282"/>
      <c r="K1293" s="278"/>
      <c r="L1293" s="278"/>
      <c r="M1293" s="278"/>
      <c r="N1293" s="276"/>
      <c r="O1293" s="283"/>
      <c r="P1293" s="284"/>
      <c r="Q1293" s="278"/>
      <c r="R1293" s="286"/>
      <c r="S1293" s="287"/>
    </row>
    <row r="1294" spans="2:19" x14ac:dyDescent="0.3">
      <c r="B1294" s="276"/>
      <c r="C1294" s="277"/>
      <c r="D1294" s="278"/>
      <c r="F1294" s="280"/>
      <c r="G1294" s="281"/>
      <c r="H1294" s="281"/>
      <c r="I1294" s="293"/>
      <c r="J1294" s="282"/>
      <c r="K1294" s="278"/>
      <c r="L1294" s="278"/>
      <c r="M1294" s="278"/>
      <c r="N1294" s="276"/>
      <c r="O1294" s="283"/>
      <c r="P1294" s="284"/>
      <c r="Q1294" s="278"/>
      <c r="R1294" s="286"/>
      <c r="S1294" s="287"/>
    </row>
    <row r="1295" spans="2:19" x14ac:dyDescent="0.3">
      <c r="B1295" s="276"/>
      <c r="C1295" s="277"/>
      <c r="D1295" s="278"/>
      <c r="F1295" s="280"/>
      <c r="G1295" s="281"/>
      <c r="H1295" s="281"/>
      <c r="I1295" s="293"/>
      <c r="J1295" s="282"/>
      <c r="K1295" s="278"/>
      <c r="L1295" s="278"/>
      <c r="M1295" s="278"/>
      <c r="N1295" s="276"/>
      <c r="O1295" s="283"/>
      <c r="P1295" s="284"/>
      <c r="Q1295" s="278"/>
      <c r="R1295" s="286"/>
      <c r="S1295" s="287"/>
    </row>
    <row r="1296" spans="2:19" x14ac:dyDescent="0.3">
      <c r="B1296" s="276"/>
      <c r="C1296" s="277"/>
      <c r="D1296" s="278"/>
      <c r="F1296" s="280"/>
      <c r="G1296" s="281"/>
      <c r="H1296" s="281"/>
      <c r="I1296" s="293"/>
      <c r="J1296" s="282"/>
      <c r="K1296" s="278"/>
      <c r="L1296" s="278"/>
      <c r="M1296" s="278"/>
      <c r="N1296" s="276"/>
      <c r="O1296" s="283"/>
      <c r="P1296" s="284"/>
      <c r="Q1296" s="278"/>
      <c r="R1296" s="286"/>
      <c r="S1296" s="287"/>
    </row>
    <row r="1297" spans="2:19" x14ac:dyDescent="0.3">
      <c r="B1297" s="276"/>
      <c r="C1297" s="277"/>
      <c r="D1297" s="278"/>
      <c r="F1297" s="280"/>
      <c r="G1297" s="281"/>
      <c r="H1297" s="281"/>
      <c r="I1297" s="293"/>
      <c r="J1297" s="282"/>
      <c r="K1297" s="278"/>
      <c r="L1297" s="278"/>
      <c r="M1297" s="278"/>
      <c r="N1297" s="276"/>
      <c r="O1297" s="283"/>
      <c r="P1297" s="284"/>
      <c r="Q1297" s="278"/>
      <c r="R1297" s="286"/>
      <c r="S1297" s="287"/>
    </row>
    <row r="1298" spans="2:19" x14ac:dyDescent="0.3">
      <c r="B1298" s="276"/>
      <c r="C1298" s="277"/>
      <c r="D1298" s="278"/>
      <c r="F1298" s="280"/>
      <c r="G1298" s="281"/>
      <c r="H1298" s="281"/>
      <c r="I1298" s="293"/>
      <c r="J1298" s="282"/>
      <c r="K1298" s="278"/>
      <c r="L1298" s="278"/>
      <c r="M1298" s="278"/>
      <c r="N1298" s="276"/>
      <c r="O1298" s="283"/>
      <c r="P1298" s="284"/>
      <c r="Q1298" s="278"/>
      <c r="R1298" s="286"/>
      <c r="S1298" s="287"/>
    </row>
    <row r="1299" spans="2:19" x14ac:dyDescent="0.3">
      <c r="B1299" s="276"/>
      <c r="C1299" s="277"/>
      <c r="D1299" s="278"/>
      <c r="F1299" s="280"/>
      <c r="G1299" s="281"/>
      <c r="H1299" s="281"/>
      <c r="I1299" s="293"/>
      <c r="J1299" s="282"/>
      <c r="K1299" s="278"/>
      <c r="L1299" s="278"/>
      <c r="M1299" s="278"/>
      <c r="N1299" s="276"/>
      <c r="O1299" s="283"/>
      <c r="P1299" s="284"/>
      <c r="Q1299" s="278"/>
      <c r="R1299" s="286"/>
      <c r="S1299" s="287"/>
    </row>
    <row r="1300" spans="2:19" x14ac:dyDescent="0.3">
      <c r="B1300" s="276"/>
      <c r="C1300" s="277"/>
      <c r="D1300" s="278"/>
      <c r="F1300" s="280"/>
      <c r="G1300" s="281"/>
      <c r="H1300" s="281"/>
      <c r="I1300" s="293"/>
      <c r="J1300" s="282"/>
      <c r="K1300" s="278"/>
      <c r="L1300" s="278"/>
      <c r="M1300" s="278"/>
      <c r="N1300" s="276"/>
      <c r="O1300" s="283"/>
      <c r="P1300" s="284"/>
      <c r="Q1300" s="278"/>
      <c r="R1300" s="286"/>
      <c r="S1300" s="287"/>
    </row>
    <row r="1301" spans="2:19" x14ac:dyDescent="0.3">
      <c r="B1301" s="276"/>
      <c r="C1301" s="277"/>
      <c r="D1301" s="278"/>
      <c r="F1301" s="280"/>
      <c r="G1301" s="281"/>
      <c r="H1301" s="281"/>
      <c r="I1301" s="293"/>
      <c r="J1301" s="282"/>
      <c r="K1301" s="278"/>
      <c r="L1301" s="278"/>
      <c r="M1301" s="278"/>
      <c r="N1301" s="276"/>
      <c r="O1301" s="283"/>
      <c r="P1301" s="284"/>
      <c r="Q1301" s="278"/>
      <c r="R1301" s="286"/>
      <c r="S1301" s="287"/>
    </row>
    <row r="1302" spans="2:19" x14ac:dyDescent="0.3">
      <c r="B1302" s="276"/>
      <c r="C1302" s="277"/>
      <c r="D1302" s="278"/>
      <c r="F1302" s="280"/>
      <c r="G1302" s="281"/>
      <c r="H1302" s="281"/>
      <c r="I1302" s="293"/>
      <c r="J1302" s="282"/>
      <c r="K1302" s="278"/>
      <c r="L1302" s="278"/>
      <c r="M1302" s="278"/>
      <c r="N1302" s="276"/>
      <c r="O1302" s="283"/>
      <c r="P1302" s="284"/>
      <c r="Q1302" s="278"/>
      <c r="R1302" s="286"/>
      <c r="S1302" s="287"/>
    </row>
    <row r="1303" spans="2:19" x14ac:dyDescent="0.3">
      <c r="B1303" s="276"/>
      <c r="C1303" s="277"/>
      <c r="D1303" s="278"/>
      <c r="F1303" s="280"/>
      <c r="G1303" s="281"/>
      <c r="H1303" s="281"/>
      <c r="I1303" s="293"/>
      <c r="J1303" s="282"/>
      <c r="K1303" s="278"/>
      <c r="L1303" s="278"/>
      <c r="M1303" s="278"/>
      <c r="N1303" s="276"/>
      <c r="O1303" s="283"/>
      <c r="P1303" s="284"/>
      <c r="Q1303" s="278"/>
      <c r="R1303" s="286"/>
      <c r="S1303" s="287"/>
    </row>
    <row r="1304" spans="2:19" x14ac:dyDescent="0.3">
      <c r="B1304" s="276"/>
      <c r="C1304" s="277"/>
      <c r="D1304" s="278"/>
      <c r="F1304" s="280"/>
      <c r="G1304" s="281"/>
      <c r="H1304" s="281"/>
      <c r="I1304" s="293"/>
      <c r="J1304" s="282"/>
      <c r="K1304" s="278"/>
      <c r="L1304" s="278"/>
      <c r="M1304" s="278"/>
      <c r="N1304" s="276"/>
      <c r="O1304" s="283"/>
      <c r="P1304" s="284"/>
      <c r="Q1304" s="278"/>
      <c r="R1304" s="286"/>
      <c r="S1304" s="287"/>
    </row>
    <row r="1305" spans="2:19" x14ac:dyDescent="0.3">
      <c r="B1305" s="276"/>
      <c r="C1305" s="277"/>
      <c r="D1305" s="278"/>
      <c r="F1305" s="280"/>
      <c r="G1305" s="281"/>
      <c r="H1305" s="281"/>
      <c r="I1305" s="293"/>
      <c r="J1305" s="282"/>
      <c r="K1305" s="278"/>
      <c r="L1305" s="278"/>
      <c r="M1305" s="278"/>
      <c r="N1305" s="276"/>
      <c r="O1305" s="283"/>
      <c r="P1305" s="284"/>
      <c r="Q1305" s="278"/>
      <c r="R1305" s="286"/>
      <c r="S1305" s="287"/>
    </row>
    <row r="1306" spans="2:19" x14ac:dyDescent="0.3">
      <c r="B1306" s="276"/>
      <c r="C1306" s="277"/>
      <c r="D1306" s="278"/>
      <c r="F1306" s="280"/>
      <c r="G1306" s="281"/>
      <c r="H1306" s="281"/>
      <c r="I1306" s="293"/>
      <c r="J1306" s="282"/>
      <c r="K1306" s="278"/>
      <c r="L1306" s="278"/>
      <c r="M1306" s="278"/>
      <c r="N1306" s="276"/>
      <c r="O1306" s="283"/>
      <c r="P1306" s="284"/>
      <c r="Q1306" s="278"/>
      <c r="R1306" s="286"/>
      <c r="S1306" s="287"/>
    </row>
    <row r="1307" spans="2:19" x14ac:dyDescent="0.3">
      <c r="B1307" s="276"/>
      <c r="C1307" s="277"/>
      <c r="D1307" s="278"/>
      <c r="F1307" s="280"/>
      <c r="G1307" s="281"/>
      <c r="H1307" s="281"/>
      <c r="I1307" s="293"/>
      <c r="J1307" s="282"/>
      <c r="K1307" s="278"/>
      <c r="L1307" s="278"/>
      <c r="M1307" s="278"/>
      <c r="N1307" s="276"/>
      <c r="O1307" s="283"/>
      <c r="P1307" s="284"/>
      <c r="Q1307" s="278"/>
      <c r="R1307" s="286"/>
      <c r="S1307" s="287"/>
    </row>
    <row r="1308" spans="2:19" x14ac:dyDescent="0.3">
      <c r="B1308" s="276"/>
      <c r="C1308" s="277"/>
      <c r="D1308" s="278"/>
      <c r="F1308" s="280"/>
      <c r="G1308" s="281"/>
      <c r="H1308" s="281"/>
      <c r="I1308" s="293"/>
      <c r="J1308" s="282"/>
      <c r="K1308" s="278"/>
      <c r="L1308" s="278"/>
      <c r="M1308" s="278"/>
      <c r="N1308" s="276"/>
      <c r="O1308" s="283"/>
      <c r="P1308" s="284"/>
      <c r="Q1308" s="278"/>
      <c r="R1308" s="286"/>
      <c r="S1308" s="287"/>
    </row>
    <row r="1309" spans="2:19" x14ac:dyDescent="0.3">
      <c r="B1309" s="276"/>
      <c r="C1309" s="277"/>
      <c r="D1309" s="278"/>
      <c r="F1309" s="280"/>
      <c r="G1309" s="281"/>
      <c r="H1309" s="281"/>
      <c r="I1309" s="293"/>
      <c r="J1309" s="282"/>
      <c r="K1309" s="278"/>
      <c r="L1309" s="278"/>
      <c r="M1309" s="278"/>
      <c r="N1309" s="276"/>
      <c r="O1309" s="283"/>
      <c r="P1309" s="284"/>
      <c r="Q1309" s="278"/>
      <c r="R1309" s="286"/>
      <c r="S1309" s="287"/>
    </row>
    <row r="1310" spans="2:19" x14ac:dyDescent="0.3">
      <c r="B1310" s="276"/>
      <c r="C1310" s="277"/>
      <c r="D1310" s="278"/>
      <c r="F1310" s="280"/>
      <c r="G1310" s="281"/>
      <c r="H1310" s="281"/>
      <c r="I1310" s="293"/>
      <c r="J1310" s="282"/>
      <c r="K1310" s="278"/>
      <c r="L1310" s="278"/>
      <c r="M1310" s="278"/>
      <c r="N1310" s="276"/>
      <c r="O1310" s="283"/>
      <c r="P1310" s="284"/>
      <c r="Q1310" s="278"/>
      <c r="R1310" s="286"/>
      <c r="S1310" s="287"/>
    </row>
    <row r="1311" spans="2:19" x14ac:dyDescent="0.3">
      <c r="B1311" s="276"/>
      <c r="C1311" s="277"/>
      <c r="D1311" s="278"/>
      <c r="F1311" s="280"/>
      <c r="G1311" s="281"/>
      <c r="H1311" s="281"/>
      <c r="I1311" s="293"/>
      <c r="J1311" s="282"/>
      <c r="K1311" s="278"/>
      <c r="L1311" s="278"/>
      <c r="M1311" s="278"/>
      <c r="N1311" s="276"/>
      <c r="O1311" s="283"/>
      <c r="P1311" s="284"/>
      <c r="Q1311" s="278"/>
      <c r="R1311" s="286"/>
      <c r="S1311" s="287"/>
    </row>
    <row r="1312" spans="2:19" x14ac:dyDescent="0.3">
      <c r="B1312" s="276"/>
      <c r="C1312" s="277"/>
      <c r="D1312" s="278"/>
      <c r="F1312" s="280"/>
      <c r="G1312" s="281"/>
      <c r="H1312" s="281"/>
      <c r="I1312" s="293"/>
      <c r="J1312" s="282"/>
      <c r="K1312" s="278"/>
      <c r="L1312" s="278"/>
      <c r="M1312" s="278"/>
      <c r="N1312" s="276"/>
      <c r="O1312" s="283"/>
      <c r="P1312" s="284"/>
      <c r="Q1312" s="278"/>
      <c r="R1312" s="286"/>
      <c r="S1312" s="287"/>
    </row>
    <row r="1313" spans="2:19" x14ac:dyDescent="0.3">
      <c r="B1313" s="276"/>
      <c r="C1313" s="277"/>
      <c r="D1313" s="278"/>
      <c r="F1313" s="280"/>
      <c r="G1313" s="281"/>
      <c r="H1313" s="281"/>
      <c r="I1313" s="293"/>
      <c r="J1313" s="282"/>
      <c r="K1313" s="278"/>
      <c r="L1313" s="278"/>
      <c r="M1313" s="278"/>
      <c r="N1313" s="276"/>
      <c r="O1313" s="283"/>
      <c r="P1313" s="284"/>
      <c r="Q1313" s="278"/>
      <c r="R1313" s="286"/>
      <c r="S1313" s="287"/>
    </row>
    <row r="1314" spans="2:19" x14ac:dyDescent="0.3">
      <c r="B1314" s="276"/>
      <c r="C1314" s="277"/>
      <c r="D1314" s="278"/>
      <c r="F1314" s="280"/>
      <c r="G1314" s="281"/>
      <c r="H1314" s="281"/>
      <c r="I1314" s="293"/>
      <c r="J1314" s="282"/>
      <c r="K1314" s="278"/>
      <c r="L1314" s="278"/>
      <c r="M1314" s="278"/>
      <c r="N1314" s="276"/>
      <c r="O1314" s="283"/>
      <c r="P1314" s="284"/>
      <c r="Q1314" s="278"/>
      <c r="R1314" s="286"/>
      <c r="S1314" s="287"/>
    </row>
    <row r="1315" spans="2:19" x14ac:dyDescent="0.3">
      <c r="B1315" s="276"/>
      <c r="C1315" s="277"/>
      <c r="D1315" s="278"/>
      <c r="F1315" s="280"/>
      <c r="G1315" s="281"/>
      <c r="H1315" s="281"/>
      <c r="I1315" s="293"/>
      <c r="J1315" s="282"/>
      <c r="K1315" s="278"/>
      <c r="L1315" s="278"/>
      <c r="M1315" s="278"/>
      <c r="N1315" s="276"/>
      <c r="O1315" s="283"/>
      <c r="P1315" s="284"/>
      <c r="Q1315" s="278"/>
      <c r="R1315" s="286"/>
      <c r="S1315" s="287"/>
    </row>
    <row r="1316" spans="2:19" x14ac:dyDescent="0.3">
      <c r="B1316" s="276"/>
      <c r="C1316" s="277"/>
      <c r="D1316" s="278"/>
      <c r="F1316" s="280"/>
      <c r="G1316" s="281"/>
      <c r="H1316" s="281"/>
      <c r="I1316" s="293"/>
      <c r="J1316" s="282"/>
      <c r="K1316" s="278"/>
      <c r="L1316" s="278"/>
      <c r="M1316" s="278"/>
      <c r="N1316" s="276"/>
      <c r="O1316" s="283"/>
      <c r="P1316" s="284"/>
      <c r="Q1316" s="278"/>
      <c r="R1316" s="286"/>
      <c r="S1316" s="287"/>
    </row>
    <row r="1317" spans="2:19" x14ac:dyDescent="0.3">
      <c r="B1317" s="276"/>
      <c r="C1317" s="277"/>
      <c r="D1317" s="278"/>
      <c r="F1317" s="280"/>
      <c r="G1317" s="281"/>
      <c r="H1317" s="281"/>
      <c r="I1317" s="293"/>
      <c r="J1317" s="282"/>
      <c r="K1317" s="278"/>
      <c r="L1317" s="278"/>
      <c r="M1317" s="278"/>
      <c r="N1317" s="276"/>
      <c r="O1317" s="283"/>
      <c r="P1317" s="284"/>
      <c r="Q1317" s="278"/>
      <c r="R1317" s="286"/>
      <c r="S1317" s="287"/>
    </row>
    <row r="1318" spans="2:19" x14ac:dyDescent="0.3">
      <c r="B1318" s="276"/>
      <c r="C1318" s="277"/>
      <c r="D1318" s="278"/>
      <c r="F1318" s="280"/>
      <c r="G1318" s="281"/>
      <c r="H1318" s="281"/>
      <c r="I1318" s="293"/>
      <c r="J1318" s="282"/>
      <c r="K1318" s="278"/>
      <c r="L1318" s="278"/>
      <c r="M1318" s="278"/>
      <c r="N1318" s="276"/>
      <c r="O1318" s="283"/>
      <c r="P1318" s="284"/>
      <c r="Q1318" s="278"/>
      <c r="R1318" s="286"/>
      <c r="S1318" s="287"/>
    </row>
    <row r="1319" spans="2:19" x14ac:dyDescent="0.3">
      <c r="B1319" s="276"/>
      <c r="C1319" s="277"/>
      <c r="D1319" s="278"/>
      <c r="F1319" s="280"/>
      <c r="G1319" s="281"/>
      <c r="H1319" s="281"/>
      <c r="I1319" s="293"/>
      <c r="J1319" s="282"/>
      <c r="K1319" s="278"/>
      <c r="L1319" s="278"/>
      <c r="M1319" s="278"/>
      <c r="N1319" s="276"/>
      <c r="O1319" s="283"/>
      <c r="P1319" s="284"/>
      <c r="Q1319" s="278"/>
      <c r="R1319" s="286"/>
      <c r="S1319" s="287"/>
    </row>
    <row r="1320" spans="2:19" x14ac:dyDescent="0.3">
      <c r="B1320" s="276"/>
      <c r="C1320" s="277"/>
      <c r="D1320" s="278"/>
      <c r="F1320" s="280"/>
      <c r="G1320" s="281"/>
      <c r="H1320" s="281"/>
      <c r="I1320" s="293"/>
      <c r="J1320" s="282"/>
      <c r="K1320" s="278"/>
      <c r="L1320" s="278"/>
      <c r="M1320" s="278"/>
      <c r="N1320" s="276"/>
      <c r="O1320" s="283"/>
      <c r="P1320" s="284"/>
      <c r="Q1320" s="278"/>
      <c r="R1320" s="286"/>
      <c r="S1320" s="287"/>
    </row>
    <row r="1321" spans="2:19" x14ac:dyDescent="0.3">
      <c r="B1321" s="276"/>
      <c r="C1321" s="277"/>
      <c r="D1321" s="278"/>
      <c r="F1321" s="280"/>
      <c r="G1321" s="281"/>
      <c r="H1321" s="281"/>
      <c r="I1321" s="293"/>
      <c r="J1321" s="282"/>
      <c r="K1321" s="278"/>
      <c r="L1321" s="278"/>
      <c r="M1321" s="278"/>
      <c r="N1321" s="276"/>
      <c r="O1321" s="283"/>
      <c r="P1321" s="284"/>
      <c r="Q1321" s="278"/>
      <c r="R1321" s="286"/>
      <c r="S1321" s="287"/>
    </row>
    <row r="1322" spans="2:19" x14ac:dyDescent="0.3">
      <c r="B1322" s="276"/>
      <c r="C1322" s="277"/>
      <c r="D1322" s="278"/>
      <c r="F1322" s="280"/>
      <c r="G1322" s="281"/>
      <c r="H1322" s="281"/>
      <c r="I1322" s="293"/>
      <c r="J1322" s="282"/>
      <c r="K1322" s="278"/>
      <c r="L1322" s="278"/>
      <c r="M1322" s="278"/>
      <c r="N1322" s="276"/>
      <c r="O1322" s="283"/>
      <c r="P1322" s="284"/>
      <c r="Q1322" s="278"/>
      <c r="R1322" s="286"/>
      <c r="S1322" s="287"/>
    </row>
    <row r="1323" spans="2:19" x14ac:dyDescent="0.3">
      <c r="B1323" s="276"/>
      <c r="C1323" s="277"/>
      <c r="D1323" s="278"/>
      <c r="F1323" s="280"/>
      <c r="G1323" s="281"/>
      <c r="H1323" s="281"/>
      <c r="I1323" s="293"/>
      <c r="J1323" s="282"/>
      <c r="K1323" s="278"/>
      <c r="L1323" s="278"/>
      <c r="M1323" s="278"/>
      <c r="N1323" s="276"/>
      <c r="O1323" s="283"/>
      <c r="P1323" s="284"/>
      <c r="Q1323" s="278"/>
      <c r="R1323" s="286"/>
      <c r="S1323" s="287"/>
    </row>
    <row r="1324" spans="2:19" x14ac:dyDescent="0.3">
      <c r="B1324" s="276"/>
      <c r="C1324" s="277"/>
      <c r="D1324" s="278"/>
      <c r="F1324" s="280"/>
      <c r="G1324" s="281"/>
      <c r="H1324" s="281"/>
      <c r="I1324" s="293"/>
      <c r="J1324" s="282"/>
      <c r="K1324" s="278"/>
      <c r="L1324" s="278"/>
      <c r="M1324" s="278"/>
      <c r="N1324" s="276"/>
      <c r="O1324" s="283"/>
      <c r="P1324" s="284"/>
      <c r="Q1324" s="278"/>
      <c r="R1324" s="286"/>
      <c r="S1324" s="287"/>
    </row>
    <row r="1325" spans="2:19" x14ac:dyDescent="0.3">
      <c r="B1325" s="276"/>
      <c r="C1325" s="277"/>
      <c r="D1325" s="278"/>
      <c r="F1325" s="280"/>
      <c r="G1325" s="281"/>
      <c r="H1325" s="281"/>
      <c r="I1325" s="293"/>
      <c r="J1325" s="282"/>
      <c r="K1325" s="278"/>
      <c r="L1325" s="278"/>
      <c r="M1325" s="278"/>
      <c r="N1325" s="276"/>
      <c r="O1325" s="283"/>
      <c r="P1325" s="284"/>
      <c r="Q1325" s="278"/>
      <c r="R1325" s="286"/>
      <c r="S1325" s="287"/>
    </row>
    <row r="1326" spans="2:19" x14ac:dyDescent="0.3">
      <c r="B1326" s="276"/>
      <c r="C1326" s="277"/>
      <c r="D1326" s="278"/>
      <c r="F1326" s="280"/>
      <c r="G1326" s="281"/>
      <c r="H1326" s="281"/>
      <c r="I1326" s="293"/>
      <c r="J1326" s="282"/>
      <c r="K1326" s="278"/>
      <c r="L1326" s="278"/>
      <c r="M1326" s="278"/>
      <c r="N1326" s="276"/>
      <c r="O1326" s="283"/>
      <c r="P1326" s="284"/>
      <c r="Q1326" s="278"/>
      <c r="R1326" s="286"/>
      <c r="S1326" s="287"/>
    </row>
    <row r="1327" spans="2:19" x14ac:dyDescent="0.3">
      <c r="B1327" s="276"/>
      <c r="C1327" s="277"/>
      <c r="D1327" s="278"/>
      <c r="F1327" s="280"/>
      <c r="G1327" s="281"/>
      <c r="H1327" s="281"/>
      <c r="I1327" s="293"/>
      <c r="J1327" s="282"/>
      <c r="K1327" s="278"/>
      <c r="L1327" s="278"/>
      <c r="M1327" s="278"/>
      <c r="N1327" s="276"/>
      <c r="O1327" s="283"/>
      <c r="P1327" s="284"/>
      <c r="Q1327" s="278"/>
      <c r="R1327" s="286"/>
      <c r="S1327" s="287"/>
    </row>
    <row r="1328" spans="2:19" x14ac:dyDescent="0.3">
      <c r="B1328" s="276"/>
      <c r="C1328" s="277"/>
      <c r="D1328" s="278"/>
      <c r="F1328" s="280"/>
      <c r="G1328" s="281"/>
      <c r="H1328" s="281"/>
      <c r="I1328" s="293"/>
      <c r="J1328" s="282"/>
      <c r="K1328" s="278"/>
      <c r="L1328" s="278"/>
      <c r="M1328" s="278"/>
      <c r="N1328" s="276"/>
      <c r="O1328" s="283"/>
      <c r="P1328" s="284"/>
      <c r="Q1328" s="278"/>
      <c r="R1328" s="286"/>
      <c r="S1328" s="287"/>
    </row>
    <row r="1329" spans="2:19" x14ac:dyDescent="0.3">
      <c r="B1329" s="276"/>
      <c r="C1329" s="277"/>
      <c r="D1329" s="278"/>
      <c r="F1329" s="280"/>
      <c r="G1329" s="281"/>
      <c r="H1329" s="281"/>
      <c r="I1329" s="293"/>
      <c r="J1329" s="282"/>
      <c r="K1329" s="278"/>
      <c r="L1329" s="278"/>
      <c r="M1329" s="278"/>
      <c r="N1329" s="276"/>
      <c r="O1329" s="283"/>
      <c r="P1329" s="284"/>
      <c r="Q1329" s="278"/>
      <c r="R1329" s="286"/>
      <c r="S1329" s="287"/>
    </row>
    <row r="1330" spans="2:19" x14ac:dyDescent="0.3">
      <c r="B1330" s="276"/>
      <c r="C1330" s="277"/>
      <c r="D1330" s="278"/>
      <c r="F1330" s="280"/>
      <c r="G1330" s="281"/>
      <c r="H1330" s="281"/>
      <c r="I1330" s="293"/>
      <c r="J1330" s="282"/>
      <c r="K1330" s="278"/>
      <c r="L1330" s="278"/>
      <c r="M1330" s="278"/>
      <c r="N1330" s="276"/>
      <c r="O1330" s="283"/>
      <c r="P1330" s="284"/>
      <c r="Q1330" s="278"/>
      <c r="R1330" s="286"/>
      <c r="S1330" s="287"/>
    </row>
    <row r="1331" spans="2:19" x14ac:dyDescent="0.3">
      <c r="B1331" s="276"/>
      <c r="C1331" s="277"/>
      <c r="D1331" s="278"/>
      <c r="F1331" s="280"/>
      <c r="G1331" s="281"/>
      <c r="H1331" s="281"/>
      <c r="I1331" s="293"/>
      <c r="J1331" s="282"/>
      <c r="K1331" s="278"/>
      <c r="L1331" s="278"/>
      <c r="M1331" s="278"/>
      <c r="N1331" s="276"/>
      <c r="O1331" s="283"/>
      <c r="P1331" s="284"/>
      <c r="Q1331" s="278"/>
      <c r="R1331" s="286"/>
      <c r="S1331" s="287"/>
    </row>
    <row r="1332" spans="2:19" x14ac:dyDescent="0.3">
      <c r="B1332" s="276"/>
      <c r="C1332" s="277"/>
      <c r="D1332" s="278"/>
      <c r="F1332" s="280"/>
      <c r="G1332" s="281"/>
      <c r="H1332" s="281"/>
      <c r="I1332" s="293"/>
      <c r="J1332" s="282"/>
      <c r="K1332" s="278"/>
      <c r="L1332" s="278"/>
      <c r="M1332" s="278"/>
      <c r="N1332" s="276"/>
      <c r="O1332" s="283"/>
      <c r="P1332" s="284"/>
      <c r="Q1332" s="278"/>
      <c r="R1332" s="286"/>
      <c r="S1332" s="287"/>
    </row>
    <row r="1333" spans="2:19" x14ac:dyDescent="0.3">
      <c r="B1333" s="276"/>
      <c r="C1333" s="277"/>
      <c r="D1333" s="278"/>
      <c r="F1333" s="280"/>
      <c r="G1333" s="281"/>
      <c r="H1333" s="281"/>
      <c r="I1333" s="293"/>
      <c r="J1333" s="282"/>
      <c r="K1333" s="278"/>
      <c r="L1333" s="278"/>
      <c r="M1333" s="278"/>
      <c r="N1333" s="276"/>
      <c r="O1333" s="283"/>
      <c r="P1333" s="284"/>
      <c r="Q1333" s="278"/>
      <c r="R1333" s="286"/>
      <c r="S1333" s="287"/>
    </row>
    <row r="1334" spans="2:19" x14ac:dyDescent="0.3">
      <c r="B1334" s="276"/>
      <c r="C1334" s="277"/>
      <c r="D1334" s="278"/>
      <c r="F1334" s="280"/>
      <c r="G1334" s="281"/>
      <c r="H1334" s="281"/>
      <c r="I1334" s="293"/>
      <c r="J1334" s="282"/>
      <c r="K1334" s="278"/>
      <c r="L1334" s="278"/>
      <c r="M1334" s="278"/>
      <c r="N1334" s="276"/>
      <c r="O1334" s="283"/>
      <c r="P1334" s="284"/>
      <c r="Q1334" s="278"/>
      <c r="R1334" s="286"/>
      <c r="S1334" s="287"/>
    </row>
    <row r="1335" spans="2:19" x14ac:dyDescent="0.3">
      <c r="C1335" s="277"/>
      <c r="D1335" s="278"/>
      <c r="F1335" s="280"/>
      <c r="G1335" s="281"/>
      <c r="H1335" s="281"/>
      <c r="I1335" s="293"/>
      <c r="J1335" s="282"/>
      <c r="K1335" s="278"/>
      <c r="L1335" s="278"/>
      <c r="M1335" s="278"/>
      <c r="N1335" s="276"/>
      <c r="O1335" s="283"/>
      <c r="P1335" s="284"/>
      <c r="Q1335" s="278"/>
      <c r="R1335" s="286"/>
      <c r="S1335" s="287"/>
    </row>
    <row r="1336" spans="2:19" x14ac:dyDescent="0.3">
      <c r="C1336" s="277"/>
      <c r="D1336" s="278"/>
      <c r="F1336" s="280"/>
      <c r="G1336" s="281"/>
      <c r="H1336" s="281"/>
      <c r="I1336" s="293"/>
      <c r="J1336" s="282"/>
      <c r="K1336" s="278"/>
      <c r="L1336" s="278"/>
      <c r="M1336" s="278"/>
      <c r="N1336" s="276"/>
      <c r="O1336" s="283"/>
      <c r="P1336" s="284"/>
      <c r="Q1336" s="278"/>
      <c r="R1336" s="286"/>
      <c r="S1336" s="287"/>
    </row>
    <row r="1337" spans="2:19" x14ac:dyDescent="0.3">
      <c r="C1337" s="277"/>
      <c r="D1337" s="278"/>
      <c r="F1337" s="280"/>
      <c r="G1337" s="281"/>
      <c r="H1337" s="281"/>
      <c r="I1337" s="293"/>
      <c r="J1337" s="282"/>
      <c r="K1337" s="278"/>
      <c r="L1337" s="278"/>
      <c r="M1337" s="278"/>
      <c r="N1337" s="276"/>
      <c r="O1337" s="283"/>
      <c r="P1337" s="284"/>
      <c r="Q1337" s="278"/>
      <c r="R1337" s="286"/>
      <c r="S1337" s="287"/>
    </row>
    <row r="1338" spans="2:19" x14ac:dyDescent="0.3">
      <c r="B1338" s="276"/>
      <c r="C1338" s="277"/>
      <c r="D1338" s="278"/>
      <c r="F1338" s="280"/>
      <c r="G1338" s="281"/>
      <c r="H1338" s="281"/>
      <c r="I1338" s="293"/>
      <c r="J1338" s="282"/>
      <c r="K1338" s="278"/>
      <c r="L1338" s="278"/>
      <c r="M1338" s="278"/>
      <c r="N1338" s="276"/>
      <c r="O1338" s="283"/>
      <c r="P1338" s="284"/>
      <c r="Q1338" s="278"/>
      <c r="R1338" s="286"/>
      <c r="S1338" s="287"/>
    </row>
    <row r="1339" spans="2:19" x14ac:dyDescent="0.3">
      <c r="B1339" s="276"/>
      <c r="C1339" s="277"/>
      <c r="D1339" s="278"/>
      <c r="F1339" s="280"/>
      <c r="G1339" s="281"/>
      <c r="H1339" s="281"/>
      <c r="I1339" s="293"/>
      <c r="J1339" s="282"/>
      <c r="K1339" s="278"/>
      <c r="L1339" s="278"/>
      <c r="M1339" s="278"/>
      <c r="N1339" s="276"/>
      <c r="O1339" s="283"/>
      <c r="P1339" s="284"/>
      <c r="Q1339" s="278"/>
      <c r="R1339" s="286"/>
      <c r="S1339" s="287"/>
    </row>
    <row r="1340" spans="2:19" x14ac:dyDescent="0.3">
      <c r="B1340" s="276"/>
      <c r="C1340" s="277"/>
      <c r="D1340" s="278"/>
      <c r="F1340" s="280"/>
      <c r="G1340" s="281"/>
      <c r="H1340" s="281"/>
      <c r="I1340" s="293"/>
      <c r="J1340" s="282"/>
      <c r="K1340" s="278"/>
      <c r="L1340" s="278"/>
      <c r="M1340" s="278"/>
      <c r="N1340" s="276"/>
      <c r="O1340" s="283"/>
      <c r="P1340" s="284"/>
      <c r="Q1340" s="278"/>
      <c r="R1340" s="286"/>
      <c r="S1340" s="287"/>
    </row>
    <row r="1341" spans="2:19" x14ac:dyDescent="0.3">
      <c r="B1341" s="276"/>
      <c r="C1341" s="277"/>
      <c r="D1341" s="278"/>
      <c r="F1341" s="280"/>
      <c r="G1341" s="281"/>
      <c r="H1341" s="281"/>
      <c r="I1341" s="293"/>
      <c r="J1341" s="282"/>
      <c r="K1341" s="278"/>
      <c r="L1341" s="278"/>
      <c r="M1341" s="278"/>
      <c r="N1341" s="276"/>
      <c r="O1341" s="283"/>
      <c r="P1341" s="284"/>
      <c r="Q1341" s="278"/>
      <c r="R1341" s="286"/>
      <c r="S1341" s="287"/>
    </row>
    <row r="1342" spans="2:19" x14ac:dyDescent="0.3">
      <c r="B1342" s="276"/>
      <c r="C1342" s="277"/>
      <c r="D1342" s="278"/>
      <c r="F1342" s="280"/>
      <c r="G1342" s="281"/>
      <c r="H1342" s="281"/>
      <c r="I1342" s="293"/>
      <c r="J1342" s="282"/>
      <c r="K1342" s="278"/>
      <c r="L1342" s="278"/>
      <c r="M1342" s="278"/>
      <c r="N1342" s="276"/>
      <c r="O1342" s="283"/>
      <c r="P1342" s="284"/>
      <c r="Q1342" s="278"/>
      <c r="R1342" s="286"/>
      <c r="S1342" s="287"/>
    </row>
    <row r="1343" spans="2:19" x14ac:dyDescent="0.3">
      <c r="B1343" s="276"/>
      <c r="C1343" s="277"/>
      <c r="D1343" s="278"/>
      <c r="F1343" s="280"/>
      <c r="G1343" s="281"/>
      <c r="H1343" s="281"/>
      <c r="I1343" s="293"/>
      <c r="J1343" s="282"/>
      <c r="K1343" s="278"/>
      <c r="L1343" s="278"/>
      <c r="M1343" s="278"/>
      <c r="N1343" s="276"/>
      <c r="O1343" s="283"/>
      <c r="P1343" s="284"/>
      <c r="Q1343" s="278"/>
      <c r="R1343" s="286"/>
      <c r="S1343" s="287"/>
    </row>
    <row r="1344" spans="2:19" x14ac:dyDescent="0.3">
      <c r="B1344" s="276"/>
      <c r="C1344" s="277"/>
      <c r="D1344" s="278"/>
      <c r="F1344" s="280"/>
      <c r="G1344" s="281"/>
      <c r="H1344" s="281"/>
      <c r="I1344" s="293"/>
      <c r="J1344" s="282"/>
      <c r="K1344" s="278"/>
      <c r="L1344" s="278"/>
      <c r="M1344" s="278"/>
      <c r="N1344" s="276"/>
      <c r="O1344" s="283"/>
      <c r="P1344" s="284"/>
      <c r="Q1344" s="278"/>
      <c r="R1344" s="286"/>
      <c r="S1344" s="287"/>
    </row>
    <row r="1345" spans="2:19" x14ac:dyDescent="0.3">
      <c r="B1345" s="276"/>
      <c r="C1345" s="277"/>
      <c r="D1345" s="278"/>
      <c r="F1345" s="280"/>
      <c r="G1345" s="281"/>
      <c r="H1345" s="281"/>
      <c r="I1345" s="293"/>
      <c r="J1345" s="282"/>
      <c r="K1345" s="278"/>
      <c r="L1345" s="278"/>
      <c r="M1345" s="278"/>
      <c r="N1345" s="276"/>
      <c r="O1345" s="283"/>
      <c r="P1345" s="284"/>
      <c r="Q1345" s="278"/>
      <c r="R1345" s="286"/>
      <c r="S1345" s="287"/>
    </row>
    <row r="1346" spans="2:19" x14ac:dyDescent="0.3">
      <c r="B1346" s="276"/>
      <c r="C1346" s="277"/>
      <c r="D1346" s="278"/>
      <c r="F1346" s="280"/>
      <c r="G1346" s="281"/>
      <c r="H1346" s="281"/>
      <c r="I1346" s="293"/>
      <c r="J1346" s="282"/>
      <c r="K1346" s="278"/>
      <c r="L1346" s="278"/>
      <c r="M1346" s="278"/>
      <c r="N1346" s="276"/>
      <c r="O1346" s="283"/>
      <c r="P1346" s="284"/>
      <c r="Q1346" s="278"/>
      <c r="R1346" s="286"/>
      <c r="S1346" s="287"/>
    </row>
    <row r="1347" spans="2:19" x14ac:dyDescent="0.3">
      <c r="B1347" s="276"/>
      <c r="C1347" s="277"/>
      <c r="D1347" s="278"/>
      <c r="F1347" s="280"/>
      <c r="G1347" s="281"/>
      <c r="H1347" s="281"/>
      <c r="I1347" s="293"/>
      <c r="J1347" s="282"/>
      <c r="K1347" s="278"/>
      <c r="L1347" s="278"/>
      <c r="M1347" s="278"/>
      <c r="N1347" s="276"/>
      <c r="O1347" s="283"/>
      <c r="P1347" s="284"/>
      <c r="Q1347" s="278"/>
      <c r="R1347" s="286"/>
      <c r="S1347" s="287"/>
    </row>
    <row r="1348" spans="2:19" x14ac:dyDescent="0.3">
      <c r="B1348" s="276"/>
      <c r="C1348" s="277"/>
      <c r="D1348" s="278"/>
      <c r="F1348" s="280"/>
      <c r="G1348" s="281"/>
      <c r="H1348" s="281"/>
      <c r="I1348" s="293"/>
      <c r="J1348" s="282"/>
      <c r="K1348" s="278"/>
      <c r="L1348" s="278"/>
      <c r="M1348" s="278"/>
      <c r="N1348" s="276"/>
      <c r="O1348" s="283"/>
      <c r="P1348" s="284"/>
      <c r="Q1348" s="278"/>
      <c r="R1348" s="286"/>
      <c r="S1348" s="287"/>
    </row>
    <row r="1349" spans="2:19" x14ac:dyDescent="0.3">
      <c r="B1349" s="276"/>
      <c r="C1349" s="277"/>
      <c r="D1349" s="278"/>
      <c r="F1349" s="280"/>
      <c r="G1349" s="281"/>
      <c r="H1349" s="281"/>
      <c r="I1349" s="293"/>
      <c r="J1349" s="282"/>
      <c r="K1349" s="278"/>
      <c r="L1349" s="278"/>
      <c r="M1349" s="278"/>
      <c r="N1349" s="276"/>
      <c r="O1349" s="283"/>
      <c r="P1349" s="284"/>
      <c r="Q1349" s="278"/>
      <c r="R1349" s="286"/>
      <c r="S1349" s="287"/>
    </row>
    <row r="1350" spans="2:19" x14ac:dyDescent="0.3">
      <c r="B1350" s="276"/>
      <c r="C1350" s="277"/>
      <c r="D1350" s="278"/>
      <c r="F1350" s="280"/>
      <c r="G1350" s="281"/>
      <c r="H1350" s="281"/>
      <c r="I1350" s="293"/>
      <c r="J1350" s="282"/>
      <c r="K1350" s="278"/>
      <c r="L1350" s="278"/>
      <c r="M1350" s="278"/>
      <c r="N1350" s="276"/>
      <c r="O1350" s="283"/>
      <c r="P1350" s="284"/>
      <c r="Q1350" s="278"/>
      <c r="R1350" s="286"/>
      <c r="S1350" s="287"/>
    </row>
    <row r="1351" spans="2:19" x14ac:dyDescent="0.3">
      <c r="B1351" s="276"/>
      <c r="C1351" s="277"/>
      <c r="D1351" s="278"/>
      <c r="F1351" s="280"/>
      <c r="G1351" s="281"/>
      <c r="H1351" s="281"/>
      <c r="I1351" s="293"/>
      <c r="J1351" s="282"/>
      <c r="K1351" s="278"/>
      <c r="L1351" s="278"/>
      <c r="M1351" s="278"/>
      <c r="N1351" s="276"/>
      <c r="O1351" s="283"/>
      <c r="P1351" s="284"/>
      <c r="Q1351" s="278"/>
      <c r="R1351" s="286"/>
      <c r="S1351" s="287"/>
    </row>
    <row r="1352" spans="2:19" x14ac:dyDescent="0.3">
      <c r="B1352" s="276"/>
      <c r="C1352" s="277"/>
      <c r="D1352" s="278"/>
      <c r="F1352" s="280"/>
      <c r="G1352" s="281"/>
      <c r="H1352" s="281"/>
      <c r="I1352" s="293"/>
      <c r="J1352" s="282"/>
      <c r="K1352" s="278"/>
      <c r="L1352" s="278"/>
      <c r="M1352" s="278"/>
      <c r="N1352" s="276"/>
      <c r="O1352" s="283"/>
      <c r="P1352" s="284"/>
      <c r="Q1352" s="278"/>
      <c r="R1352" s="286"/>
      <c r="S1352" s="287"/>
    </row>
    <row r="1353" spans="2:19" x14ac:dyDescent="0.3">
      <c r="B1353" s="276"/>
      <c r="C1353" s="277"/>
      <c r="D1353" s="278"/>
      <c r="F1353" s="280"/>
      <c r="G1353" s="281"/>
      <c r="H1353" s="281"/>
      <c r="I1353" s="293"/>
      <c r="J1353" s="282"/>
      <c r="K1353" s="278"/>
      <c r="L1353" s="278"/>
      <c r="M1353" s="278"/>
      <c r="N1353" s="276"/>
      <c r="O1353" s="283"/>
      <c r="P1353" s="284"/>
      <c r="Q1353" s="278"/>
      <c r="R1353" s="286"/>
      <c r="S1353" s="287"/>
    </row>
    <row r="1354" spans="2:19" x14ac:dyDescent="0.3">
      <c r="B1354" s="276"/>
      <c r="C1354" s="277"/>
      <c r="D1354" s="278"/>
      <c r="F1354" s="280"/>
      <c r="G1354" s="281"/>
      <c r="H1354" s="281"/>
      <c r="I1354" s="293"/>
      <c r="J1354" s="282"/>
      <c r="K1354" s="278"/>
      <c r="L1354" s="278"/>
      <c r="M1354" s="278"/>
      <c r="N1354" s="276"/>
      <c r="O1354" s="283"/>
      <c r="P1354" s="284"/>
      <c r="Q1354" s="278"/>
      <c r="R1354" s="286"/>
      <c r="S1354" s="287"/>
    </row>
    <row r="1355" spans="2:19" x14ac:dyDescent="0.3">
      <c r="B1355" s="276"/>
      <c r="C1355" s="277"/>
      <c r="D1355" s="278"/>
      <c r="F1355" s="280"/>
      <c r="G1355" s="281"/>
      <c r="H1355" s="281"/>
      <c r="I1355" s="293"/>
      <c r="J1355" s="282"/>
      <c r="K1355" s="278"/>
      <c r="L1355" s="278"/>
      <c r="M1355" s="278"/>
      <c r="N1355" s="276"/>
      <c r="O1355" s="283"/>
      <c r="P1355" s="284"/>
      <c r="Q1355" s="278"/>
      <c r="R1355" s="286"/>
      <c r="S1355" s="287"/>
    </row>
    <row r="1356" spans="2:19" x14ac:dyDescent="0.3">
      <c r="B1356" s="276"/>
      <c r="C1356" s="277"/>
      <c r="D1356" s="278"/>
      <c r="F1356" s="280"/>
      <c r="G1356" s="281"/>
      <c r="H1356" s="281"/>
      <c r="I1356" s="293"/>
      <c r="J1356" s="282"/>
      <c r="K1356" s="278"/>
      <c r="L1356" s="278"/>
      <c r="M1356" s="278"/>
      <c r="N1356" s="276"/>
      <c r="O1356" s="283"/>
      <c r="P1356" s="284"/>
      <c r="Q1356" s="278"/>
      <c r="R1356" s="286"/>
      <c r="S1356" s="287"/>
    </row>
    <row r="1357" spans="2:19" x14ac:dyDescent="0.3">
      <c r="B1357" s="276"/>
      <c r="C1357" s="277"/>
      <c r="D1357" s="278"/>
      <c r="F1357" s="280"/>
      <c r="G1357" s="281"/>
      <c r="H1357" s="281"/>
      <c r="I1357" s="293"/>
      <c r="J1357" s="282"/>
      <c r="K1357" s="278"/>
      <c r="L1357" s="278"/>
      <c r="M1357" s="278"/>
      <c r="N1357" s="276"/>
      <c r="O1357" s="283"/>
      <c r="P1357" s="284"/>
      <c r="Q1357" s="278"/>
      <c r="R1357" s="286"/>
      <c r="S1357" s="287"/>
    </row>
    <row r="1358" spans="2:19" x14ac:dyDescent="0.3">
      <c r="B1358" s="276"/>
      <c r="C1358" s="277"/>
      <c r="D1358" s="278"/>
      <c r="F1358" s="280"/>
      <c r="G1358" s="281"/>
      <c r="H1358" s="281"/>
      <c r="I1358" s="293"/>
      <c r="J1358" s="282"/>
      <c r="K1358" s="278"/>
      <c r="L1358" s="278"/>
      <c r="M1358" s="278"/>
      <c r="N1358" s="276"/>
      <c r="O1358" s="283"/>
      <c r="P1358" s="284"/>
      <c r="Q1358" s="278"/>
      <c r="R1358" s="286"/>
      <c r="S1358" s="287"/>
    </row>
    <row r="1359" spans="2:19" x14ac:dyDescent="0.3">
      <c r="B1359" s="276"/>
      <c r="C1359" s="277"/>
      <c r="D1359" s="278"/>
      <c r="F1359" s="280"/>
      <c r="G1359" s="281"/>
      <c r="H1359" s="281"/>
      <c r="I1359" s="293"/>
      <c r="J1359" s="282"/>
      <c r="K1359" s="278"/>
      <c r="L1359" s="278"/>
      <c r="M1359" s="278"/>
      <c r="N1359" s="276"/>
      <c r="O1359" s="283"/>
      <c r="P1359" s="284"/>
      <c r="Q1359" s="278"/>
      <c r="R1359" s="286"/>
      <c r="S1359" s="287"/>
    </row>
    <row r="1360" spans="2:19" x14ac:dyDescent="0.3">
      <c r="B1360" s="276"/>
      <c r="C1360" s="277"/>
      <c r="D1360" s="278"/>
      <c r="F1360" s="280"/>
      <c r="G1360" s="281"/>
      <c r="H1360" s="281"/>
      <c r="I1360" s="293"/>
      <c r="J1360" s="282"/>
      <c r="K1360" s="278"/>
      <c r="L1360" s="278"/>
      <c r="M1360" s="278"/>
      <c r="N1360" s="276"/>
      <c r="O1360" s="283"/>
      <c r="P1360" s="284"/>
      <c r="Q1360" s="278"/>
      <c r="R1360" s="286"/>
      <c r="S1360" s="287"/>
    </row>
    <row r="1361" spans="2:19" x14ac:dyDescent="0.3">
      <c r="B1361" s="276"/>
      <c r="C1361" s="277"/>
      <c r="D1361" s="278"/>
      <c r="F1361" s="280"/>
      <c r="G1361" s="281"/>
      <c r="H1361" s="281"/>
      <c r="I1361" s="293"/>
      <c r="J1361" s="282"/>
      <c r="K1361" s="278"/>
      <c r="L1361" s="278"/>
      <c r="M1361" s="278"/>
      <c r="N1361" s="276"/>
      <c r="O1361" s="283"/>
      <c r="P1361" s="284"/>
      <c r="Q1361" s="278"/>
      <c r="R1361" s="286"/>
      <c r="S1361" s="287"/>
    </row>
    <row r="1362" spans="2:19" x14ac:dyDescent="0.3">
      <c r="B1362" s="276"/>
      <c r="C1362" s="277"/>
      <c r="D1362" s="278"/>
      <c r="F1362" s="280"/>
      <c r="G1362" s="281"/>
      <c r="H1362" s="281"/>
      <c r="I1362" s="293"/>
      <c r="J1362" s="282"/>
      <c r="K1362" s="278"/>
      <c r="L1362" s="278"/>
      <c r="M1362" s="278"/>
      <c r="N1362" s="276"/>
      <c r="O1362" s="283"/>
      <c r="P1362" s="284"/>
      <c r="Q1362" s="278"/>
      <c r="R1362" s="286"/>
      <c r="S1362" s="287"/>
    </row>
    <row r="1363" spans="2:19" x14ac:dyDescent="0.3">
      <c r="B1363" s="276"/>
      <c r="C1363" s="277"/>
      <c r="D1363" s="278"/>
      <c r="F1363" s="280"/>
      <c r="G1363" s="281"/>
      <c r="H1363" s="281"/>
      <c r="I1363" s="293"/>
      <c r="J1363" s="282"/>
      <c r="K1363" s="278"/>
      <c r="L1363" s="278"/>
      <c r="M1363" s="278"/>
      <c r="N1363" s="276"/>
      <c r="O1363" s="283"/>
      <c r="P1363" s="284"/>
      <c r="Q1363" s="278"/>
      <c r="R1363" s="286"/>
      <c r="S1363" s="287"/>
    </row>
    <row r="1364" spans="2:19" x14ac:dyDescent="0.3">
      <c r="B1364" s="276"/>
      <c r="C1364" s="277"/>
      <c r="D1364" s="278"/>
      <c r="F1364" s="280"/>
      <c r="G1364" s="281"/>
      <c r="H1364" s="281"/>
      <c r="I1364" s="293"/>
      <c r="J1364" s="282"/>
      <c r="K1364" s="278"/>
      <c r="L1364" s="278"/>
      <c r="M1364" s="278"/>
      <c r="N1364" s="276"/>
      <c r="O1364" s="283"/>
      <c r="P1364" s="284"/>
      <c r="Q1364" s="278"/>
      <c r="R1364" s="286"/>
      <c r="S1364" s="287"/>
    </row>
    <row r="1365" spans="2:19" x14ac:dyDescent="0.3">
      <c r="B1365" s="276"/>
      <c r="C1365" s="277"/>
      <c r="D1365" s="278"/>
      <c r="F1365" s="280"/>
      <c r="G1365" s="281"/>
      <c r="H1365" s="281"/>
      <c r="I1365" s="293"/>
      <c r="J1365" s="282"/>
      <c r="K1365" s="278"/>
      <c r="L1365" s="278"/>
      <c r="M1365" s="278"/>
      <c r="N1365" s="276"/>
      <c r="O1365" s="283"/>
      <c r="P1365" s="284"/>
      <c r="Q1365" s="278"/>
      <c r="R1365" s="286"/>
      <c r="S1365" s="287"/>
    </row>
    <row r="1366" spans="2:19" x14ac:dyDescent="0.3">
      <c r="B1366" s="276"/>
      <c r="C1366" s="277"/>
      <c r="D1366" s="278"/>
      <c r="F1366" s="280"/>
      <c r="G1366" s="281"/>
      <c r="H1366" s="281"/>
      <c r="I1366" s="293"/>
      <c r="J1366" s="282"/>
      <c r="K1366" s="278"/>
      <c r="L1366" s="278"/>
      <c r="M1366" s="278"/>
      <c r="N1366" s="276"/>
      <c r="O1366" s="283"/>
      <c r="P1366" s="284"/>
      <c r="Q1366" s="278"/>
      <c r="R1366" s="286"/>
      <c r="S1366" s="287"/>
    </row>
    <row r="1367" spans="2:19" x14ac:dyDescent="0.3">
      <c r="B1367" s="276"/>
      <c r="C1367" s="277"/>
      <c r="D1367" s="278"/>
      <c r="F1367" s="280"/>
      <c r="G1367" s="281"/>
      <c r="H1367" s="281"/>
      <c r="I1367" s="293"/>
      <c r="J1367" s="282"/>
      <c r="K1367" s="278"/>
      <c r="L1367" s="278"/>
      <c r="M1367" s="278"/>
      <c r="N1367" s="276"/>
      <c r="O1367" s="283"/>
      <c r="P1367" s="284"/>
      <c r="Q1367" s="278"/>
      <c r="R1367" s="286"/>
      <c r="S1367" s="287"/>
    </row>
    <row r="1368" spans="2:19" x14ac:dyDescent="0.3">
      <c r="B1368" s="276"/>
      <c r="C1368" s="277"/>
      <c r="D1368" s="278"/>
      <c r="F1368" s="280"/>
      <c r="G1368" s="281"/>
      <c r="H1368" s="281"/>
      <c r="I1368" s="293"/>
      <c r="J1368" s="282"/>
      <c r="K1368" s="278"/>
      <c r="L1368" s="278"/>
      <c r="M1368" s="278"/>
      <c r="N1368" s="276"/>
      <c r="O1368" s="283"/>
      <c r="P1368" s="284"/>
      <c r="Q1368" s="278"/>
      <c r="R1368" s="286"/>
      <c r="S1368" s="287"/>
    </row>
    <row r="1369" spans="2:19" x14ac:dyDescent="0.3">
      <c r="B1369" s="276"/>
      <c r="C1369" s="277"/>
      <c r="D1369" s="278"/>
      <c r="F1369" s="280"/>
      <c r="G1369" s="281"/>
      <c r="H1369" s="281"/>
      <c r="I1369" s="293"/>
      <c r="J1369" s="282"/>
      <c r="K1369" s="278"/>
      <c r="L1369" s="278"/>
      <c r="M1369" s="278"/>
      <c r="N1369" s="276"/>
      <c r="O1369" s="283"/>
      <c r="P1369" s="284"/>
      <c r="Q1369" s="278"/>
      <c r="R1369" s="286"/>
      <c r="S1369" s="287"/>
    </row>
    <row r="1370" spans="2:19" x14ac:dyDescent="0.3">
      <c r="B1370" s="276"/>
      <c r="C1370" s="277"/>
      <c r="D1370" s="278"/>
      <c r="F1370" s="280"/>
      <c r="G1370" s="281"/>
      <c r="H1370" s="281"/>
      <c r="I1370" s="293"/>
      <c r="J1370" s="282"/>
      <c r="K1370" s="278"/>
      <c r="L1370" s="278"/>
      <c r="M1370" s="278"/>
      <c r="N1370" s="276"/>
      <c r="O1370" s="283"/>
      <c r="P1370" s="284"/>
      <c r="Q1370" s="278"/>
      <c r="R1370" s="286"/>
      <c r="S1370" s="287"/>
    </row>
    <row r="1371" spans="2:19" x14ac:dyDescent="0.3">
      <c r="B1371" s="276"/>
      <c r="C1371" s="277"/>
      <c r="D1371" s="278"/>
      <c r="F1371" s="280"/>
      <c r="G1371" s="281"/>
      <c r="H1371" s="281"/>
      <c r="I1371" s="293"/>
      <c r="J1371" s="282"/>
      <c r="K1371" s="278"/>
      <c r="L1371" s="278"/>
      <c r="M1371" s="278"/>
      <c r="N1371" s="276"/>
      <c r="O1371" s="283"/>
      <c r="P1371" s="284"/>
      <c r="Q1371" s="278"/>
      <c r="R1371" s="286"/>
      <c r="S1371" s="287"/>
    </row>
    <row r="1372" spans="2:19" x14ac:dyDescent="0.3">
      <c r="B1372" s="276"/>
      <c r="C1372" s="277"/>
      <c r="D1372" s="278"/>
      <c r="F1372" s="280"/>
      <c r="G1372" s="281"/>
      <c r="H1372" s="281"/>
      <c r="I1372" s="293"/>
      <c r="J1372" s="282"/>
      <c r="K1372" s="278"/>
      <c r="L1372" s="278"/>
      <c r="M1372" s="278"/>
      <c r="N1372" s="276"/>
      <c r="O1372" s="283"/>
      <c r="P1372" s="284"/>
      <c r="Q1372" s="278"/>
      <c r="R1372" s="286"/>
      <c r="S1372" s="287"/>
    </row>
    <row r="1373" spans="2:19" x14ac:dyDescent="0.3">
      <c r="B1373" s="276"/>
      <c r="C1373" s="277"/>
      <c r="D1373" s="278"/>
      <c r="F1373" s="280"/>
      <c r="G1373" s="281"/>
      <c r="H1373" s="281"/>
      <c r="I1373" s="293"/>
      <c r="J1373" s="282"/>
      <c r="K1373" s="278"/>
      <c r="L1373" s="278"/>
      <c r="M1373" s="278"/>
      <c r="N1373" s="276"/>
      <c r="O1373" s="283"/>
      <c r="P1373" s="284"/>
      <c r="Q1373" s="278"/>
      <c r="R1373" s="286"/>
      <c r="S1373" s="287"/>
    </row>
    <row r="1374" spans="2:19" x14ac:dyDescent="0.3">
      <c r="B1374" s="276"/>
      <c r="C1374" s="277"/>
      <c r="D1374" s="278"/>
      <c r="F1374" s="280"/>
      <c r="G1374" s="281"/>
      <c r="H1374" s="281"/>
      <c r="I1374" s="293"/>
      <c r="J1374" s="282"/>
      <c r="K1374" s="278"/>
      <c r="L1374" s="278"/>
      <c r="M1374" s="278"/>
      <c r="N1374" s="276"/>
      <c r="O1374" s="283"/>
      <c r="P1374" s="284"/>
      <c r="Q1374" s="278"/>
      <c r="R1374" s="286"/>
      <c r="S1374" s="287"/>
    </row>
    <row r="1375" spans="2:19" x14ac:dyDescent="0.3">
      <c r="B1375" s="276"/>
      <c r="C1375" s="277"/>
      <c r="D1375" s="278"/>
      <c r="F1375" s="280"/>
      <c r="G1375" s="281"/>
      <c r="H1375" s="281"/>
      <c r="I1375" s="293"/>
      <c r="J1375" s="282"/>
      <c r="K1375" s="278"/>
      <c r="L1375" s="278"/>
      <c r="M1375" s="278"/>
      <c r="N1375" s="276"/>
      <c r="O1375" s="283"/>
      <c r="P1375" s="284"/>
      <c r="Q1375" s="278"/>
      <c r="R1375" s="286"/>
      <c r="S1375" s="287"/>
    </row>
    <row r="1376" spans="2:19" x14ac:dyDescent="0.3">
      <c r="B1376" s="276"/>
      <c r="C1376" s="277"/>
      <c r="D1376" s="278"/>
      <c r="F1376" s="280"/>
      <c r="G1376" s="281"/>
      <c r="H1376" s="281"/>
      <c r="I1376" s="293"/>
      <c r="J1376" s="282"/>
      <c r="K1376" s="278"/>
      <c r="L1376" s="278"/>
      <c r="M1376" s="278"/>
      <c r="N1376" s="276"/>
      <c r="O1376" s="283"/>
      <c r="P1376" s="284"/>
      <c r="Q1376" s="278"/>
      <c r="R1376" s="286"/>
      <c r="S1376" s="287"/>
    </row>
    <row r="1377" spans="2:19" x14ac:dyDescent="0.3">
      <c r="B1377" s="276"/>
      <c r="C1377" s="277"/>
      <c r="D1377" s="278"/>
      <c r="F1377" s="280"/>
      <c r="G1377" s="281"/>
      <c r="H1377" s="281"/>
      <c r="I1377" s="293"/>
      <c r="J1377" s="282"/>
      <c r="K1377" s="278"/>
      <c r="L1377" s="278"/>
      <c r="M1377" s="278"/>
      <c r="N1377" s="276"/>
      <c r="O1377" s="283"/>
      <c r="P1377" s="284"/>
      <c r="Q1377" s="278"/>
      <c r="R1377" s="286"/>
      <c r="S1377" s="287"/>
    </row>
    <row r="1378" spans="2:19" x14ac:dyDescent="0.3">
      <c r="B1378" s="276"/>
      <c r="C1378" s="277"/>
      <c r="D1378" s="278"/>
      <c r="F1378" s="280"/>
      <c r="G1378" s="281"/>
      <c r="H1378" s="281"/>
      <c r="I1378" s="293"/>
      <c r="J1378" s="282"/>
      <c r="K1378" s="278"/>
      <c r="L1378" s="278"/>
      <c r="M1378" s="278"/>
      <c r="N1378" s="276"/>
      <c r="O1378" s="283"/>
      <c r="P1378" s="284"/>
      <c r="Q1378" s="278"/>
      <c r="R1378" s="286"/>
      <c r="S1378" s="287"/>
    </row>
    <row r="1379" spans="2:19" x14ac:dyDescent="0.3">
      <c r="B1379" s="276"/>
      <c r="C1379" s="277"/>
      <c r="D1379" s="278"/>
      <c r="F1379" s="280"/>
      <c r="G1379" s="281"/>
      <c r="H1379" s="281"/>
      <c r="I1379" s="293"/>
      <c r="J1379" s="282"/>
      <c r="K1379" s="278"/>
      <c r="L1379" s="278"/>
      <c r="M1379" s="278"/>
      <c r="N1379" s="276"/>
      <c r="O1379" s="283"/>
      <c r="P1379" s="284"/>
      <c r="Q1379" s="278"/>
      <c r="R1379" s="286"/>
      <c r="S1379" s="287"/>
    </row>
    <row r="1380" spans="2:19" x14ac:dyDescent="0.3">
      <c r="B1380" s="276"/>
      <c r="C1380" s="277"/>
      <c r="D1380" s="278"/>
      <c r="F1380" s="280"/>
      <c r="G1380" s="281"/>
      <c r="H1380" s="281"/>
      <c r="I1380" s="293"/>
      <c r="J1380" s="282"/>
      <c r="K1380" s="278"/>
      <c r="L1380" s="278"/>
      <c r="M1380" s="278"/>
      <c r="N1380" s="276"/>
      <c r="O1380" s="283"/>
      <c r="P1380" s="284"/>
      <c r="Q1380" s="278"/>
      <c r="R1380" s="286"/>
      <c r="S1380" s="287"/>
    </row>
    <row r="1381" spans="2:19" x14ac:dyDescent="0.3">
      <c r="B1381" s="276"/>
      <c r="C1381" s="277"/>
      <c r="D1381" s="278"/>
      <c r="F1381" s="280"/>
      <c r="G1381" s="281"/>
      <c r="H1381" s="281"/>
      <c r="I1381" s="293"/>
      <c r="J1381" s="282"/>
      <c r="K1381" s="278"/>
      <c r="L1381" s="278"/>
      <c r="M1381" s="278"/>
      <c r="N1381" s="276"/>
      <c r="O1381" s="283"/>
      <c r="P1381" s="284"/>
      <c r="Q1381" s="278"/>
      <c r="R1381" s="286"/>
      <c r="S1381" s="287"/>
    </row>
    <row r="1382" spans="2:19" x14ac:dyDescent="0.3">
      <c r="B1382" s="276"/>
      <c r="C1382" s="277"/>
      <c r="D1382" s="278"/>
      <c r="F1382" s="280"/>
      <c r="G1382" s="281"/>
      <c r="H1382" s="281"/>
      <c r="I1382" s="293"/>
      <c r="J1382" s="282"/>
      <c r="K1382" s="278"/>
      <c r="L1382" s="278"/>
      <c r="M1382" s="278"/>
      <c r="N1382" s="276"/>
      <c r="O1382" s="283"/>
      <c r="P1382" s="284"/>
      <c r="Q1382" s="278"/>
      <c r="R1382" s="286"/>
      <c r="S1382" s="287"/>
    </row>
    <row r="1383" spans="2:19" x14ac:dyDescent="0.3">
      <c r="B1383" s="276"/>
      <c r="C1383" s="277"/>
      <c r="D1383" s="278"/>
      <c r="F1383" s="280"/>
      <c r="G1383" s="281"/>
      <c r="H1383" s="281"/>
      <c r="I1383" s="293"/>
      <c r="J1383" s="282"/>
      <c r="K1383" s="278"/>
      <c r="L1383" s="278"/>
      <c r="M1383" s="278"/>
      <c r="N1383" s="276"/>
      <c r="O1383" s="283"/>
      <c r="P1383" s="284"/>
      <c r="Q1383" s="278"/>
      <c r="R1383" s="286"/>
      <c r="S1383" s="287"/>
    </row>
    <row r="1384" spans="2:19" x14ac:dyDescent="0.3">
      <c r="B1384" s="276"/>
      <c r="C1384" s="277"/>
      <c r="D1384" s="278"/>
      <c r="F1384" s="280"/>
      <c r="G1384" s="281"/>
      <c r="H1384" s="281"/>
      <c r="I1384" s="293"/>
      <c r="J1384" s="282"/>
      <c r="K1384" s="278"/>
      <c r="L1384" s="278"/>
      <c r="M1384" s="278"/>
      <c r="N1384" s="276"/>
      <c r="O1384" s="283"/>
      <c r="P1384" s="284"/>
      <c r="Q1384" s="278"/>
      <c r="R1384" s="286"/>
      <c r="S1384" s="287"/>
    </row>
    <row r="1385" spans="2:19" x14ac:dyDescent="0.3">
      <c r="B1385" s="276"/>
      <c r="C1385" s="277"/>
      <c r="D1385" s="278"/>
      <c r="F1385" s="280"/>
      <c r="G1385" s="281"/>
      <c r="H1385" s="281"/>
      <c r="I1385" s="293"/>
      <c r="J1385" s="282"/>
      <c r="K1385" s="278"/>
      <c r="L1385" s="278"/>
      <c r="M1385" s="278"/>
      <c r="N1385" s="276"/>
      <c r="O1385" s="283"/>
      <c r="P1385" s="284"/>
      <c r="Q1385" s="278"/>
      <c r="R1385" s="286"/>
      <c r="S1385" s="287"/>
    </row>
    <row r="1386" spans="2:19" x14ac:dyDescent="0.3">
      <c r="B1386" s="276"/>
      <c r="C1386" s="277"/>
      <c r="D1386" s="278"/>
      <c r="F1386" s="280"/>
      <c r="G1386" s="281"/>
      <c r="H1386" s="281"/>
      <c r="I1386" s="293"/>
      <c r="J1386" s="282"/>
      <c r="K1386" s="278"/>
      <c r="L1386" s="278"/>
      <c r="M1386" s="278"/>
      <c r="N1386" s="276"/>
      <c r="O1386" s="283"/>
      <c r="P1386" s="284"/>
      <c r="Q1386" s="278"/>
      <c r="R1386" s="286"/>
      <c r="S1386" s="287"/>
    </row>
    <row r="1387" spans="2:19" x14ac:dyDescent="0.3">
      <c r="B1387" s="276"/>
      <c r="C1387" s="277"/>
      <c r="D1387" s="278"/>
      <c r="F1387" s="280"/>
      <c r="G1387" s="281"/>
      <c r="H1387" s="281"/>
      <c r="I1387" s="293"/>
      <c r="J1387" s="282"/>
      <c r="K1387" s="278"/>
      <c r="L1387" s="278"/>
      <c r="M1387" s="278"/>
      <c r="N1387" s="276"/>
      <c r="O1387" s="283"/>
      <c r="P1387" s="284"/>
      <c r="Q1387" s="278"/>
      <c r="R1387" s="286"/>
      <c r="S1387" s="287"/>
    </row>
    <row r="1388" spans="2:19" x14ac:dyDescent="0.3">
      <c r="B1388" s="276"/>
      <c r="C1388" s="277"/>
      <c r="D1388" s="278"/>
      <c r="F1388" s="280"/>
      <c r="G1388" s="281"/>
      <c r="H1388" s="281"/>
      <c r="I1388" s="293"/>
      <c r="J1388" s="282"/>
      <c r="K1388" s="278"/>
      <c r="L1388" s="278"/>
      <c r="M1388" s="278"/>
      <c r="N1388" s="276"/>
      <c r="O1388" s="283"/>
      <c r="P1388" s="284"/>
      <c r="Q1388" s="278"/>
      <c r="R1388" s="286"/>
      <c r="S1388" s="287"/>
    </row>
    <row r="1389" spans="2:19" x14ac:dyDescent="0.3">
      <c r="B1389" s="276"/>
      <c r="C1389" s="277"/>
      <c r="D1389" s="278"/>
      <c r="F1389" s="280"/>
      <c r="G1389" s="281"/>
      <c r="H1389" s="281"/>
      <c r="I1389" s="293"/>
      <c r="J1389" s="282"/>
      <c r="K1389" s="278"/>
      <c r="L1389" s="278"/>
      <c r="M1389" s="278"/>
      <c r="N1389" s="276"/>
      <c r="O1389" s="283"/>
      <c r="P1389" s="284"/>
      <c r="Q1389" s="278"/>
      <c r="R1389" s="286"/>
      <c r="S1389" s="287"/>
    </row>
    <row r="1390" spans="2:19" x14ac:dyDescent="0.3">
      <c r="B1390" s="276"/>
      <c r="C1390" s="277"/>
      <c r="D1390" s="278"/>
      <c r="F1390" s="280"/>
      <c r="G1390" s="281"/>
      <c r="H1390" s="281"/>
      <c r="I1390" s="293"/>
      <c r="J1390" s="282"/>
      <c r="K1390" s="278"/>
      <c r="L1390" s="278"/>
      <c r="M1390" s="278"/>
      <c r="N1390" s="276"/>
      <c r="O1390" s="283"/>
      <c r="P1390" s="284"/>
      <c r="Q1390" s="278"/>
      <c r="R1390" s="286"/>
      <c r="S1390" s="287"/>
    </row>
    <row r="1391" spans="2:19" x14ac:dyDescent="0.3">
      <c r="B1391" s="276"/>
      <c r="C1391" s="277"/>
      <c r="D1391" s="278"/>
      <c r="F1391" s="280"/>
      <c r="G1391" s="281"/>
      <c r="H1391" s="281"/>
      <c r="I1391" s="293"/>
      <c r="J1391" s="282"/>
      <c r="K1391" s="278"/>
      <c r="L1391" s="278"/>
      <c r="M1391" s="278"/>
      <c r="N1391" s="276"/>
      <c r="O1391" s="283"/>
      <c r="P1391" s="284"/>
      <c r="Q1391" s="278"/>
      <c r="R1391" s="286"/>
      <c r="S1391" s="287"/>
    </row>
    <row r="1392" spans="2:19" x14ac:dyDescent="0.3">
      <c r="B1392" s="276"/>
      <c r="C1392" s="277"/>
      <c r="D1392" s="278"/>
      <c r="F1392" s="280"/>
      <c r="G1392" s="281"/>
      <c r="H1392" s="281"/>
      <c r="I1392" s="293"/>
      <c r="J1392" s="282"/>
      <c r="K1392" s="278"/>
      <c r="L1392" s="278"/>
      <c r="M1392" s="278"/>
      <c r="N1392" s="276"/>
      <c r="O1392" s="283"/>
      <c r="P1392" s="284"/>
      <c r="Q1392" s="278"/>
      <c r="R1392" s="286"/>
      <c r="S1392" s="287"/>
    </row>
    <row r="1393" spans="1:19" x14ac:dyDescent="0.3">
      <c r="B1393" s="276"/>
      <c r="C1393" s="277"/>
      <c r="D1393" s="278"/>
      <c r="F1393" s="280"/>
      <c r="G1393" s="281"/>
      <c r="H1393" s="281"/>
      <c r="I1393" s="293"/>
      <c r="J1393" s="282"/>
      <c r="K1393" s="278"/>
      <c r="L1393" s="278"/>
      <c r="M1393" s="278"/>
      <c r="N1393" s="276"/>
      <c r="O1393" s="283"/>
      <c r="P1393" s="284"/>
      <c r="Q1393" s="278"/>
      <c r="R1393" s="286"/>
      <c r="S1393" s="287"/>
    </row>
    <row r="1394" spans="1:19" x14ac:dyDescent="0.3">
      <c r="B1394" s="276"/>
      <c r="C1394" s="277"/>
      <c r="D1394" s="278"/>
      <c r="F1394" s="280"/>
      <c r="G1394" s="281"/>
      <c r="H1394" s="281"/>
      <c r="I1394" s="293"/>
      <c r="J1394" s="282"/>
      <c r="K1394" s="278"/>
      <c r="L1394" s="278"/>
      <c r="M1394" s="278"/>
      <c r="N1394" s="276"/>
      <c r="O1394" s="283"/>
      <c r="P1394" s="284"/>
      <c r="Q1394" s="278"/>
      <c r="R1394" s="286"/>
      <c r="S1394" s="287"/>
    </row>
    <row r="1395" spans="1:19" x14ac:dyDescent="0.3">
      <c r="B1395" s="276"/>
      <c r="C1395" s="277"/>
      <c r="D1395" s="278"/>
      <c r="F1395" s="280"/>
      <c r="G1395" s="281"/>
      <c r="H1395" s="281"/>
      <c r="I1395" s="293"/>
      <c r="J1395" s="282"/>
      <c r="K1395" s="278"/>
      <c r="L1395" s="278"/>
      <c r="M1395" s="278"/>
      <c r="N1395" s="276"/>
      <c r="O1395" s="283"/>
      <c r="P1395" s="284"/>
      <c r="Q1395" s="278"/>
      <c r="R1395" s="286"/>
      <c r="S1395" s="287"/>
    </row>
    <row r="1396" spans="1:19" x14ac:dyDescent="0.3">
      <c r="B1396" s="276"/>
      <c r="C1396" s="277"/>
      <c r="D1396" s="278"/>
      <c r="F1396" s="280"/>
      <c r="G1396" s="281"/>
      <c r="H1396" s="281"/>
      <c r="I1396" s="293"/>
      <c r="J1396" s="282"/>
      <c r="K1396" s="278"/>
      <c r="L1396" s="278"/>
      <c r="M1396" s="278"/>
      <c r="N1396" s="276"/>
      <c r="O1396" s="283"/>
      <c r="P1396" s="284"/>
      <c r="Q1396" s="278"/>
      <c r="R1396" s="286"/>
      <c r="S1396" s="287"/>
    </row>
    <row r="1397" spans="1:19" x14ac:dyDescent="0.3">
      <c r="B1397" s="276"/>
      <c r="C1397" s="277"/>
      <c r="D1397" s="278"/>
      <c r="F1397" s="280"/>
      <c r="G1397" s="281"/>
      <c r="H1397" s="281"/>
      <c r="I1397" s="293"/>
      <c r="J1397" s="282"/>
      <c r="K1397" s="278"/>
      <c r="L1397" s="278"/>
      <c r="M1397" s="278"/>
      <c r="N1397" s="276"/>
      <c r="O1397" s="283"/>
      <c r="P1397" s="284"/>
      <c r="Q1397" s="278"/>
      <c r="R1397" s="286"/>
      <c r="S1397" s="287"/>
    </row>
    <row r="1398" spans="1:19" x14ac:dyDescent="0.3">
      <c r="B1398" s="276"/>
      <c r="C1398" s="277"/>
      <c r="D1398" s="278"/>
      <c r="F1398" s="280"/>
      <c r="G1398" s="281"/>
      <c r="H1398" s="281"/>
      <c r="I1398" s="293"/>
      <c r="J1398" s="282"/>
      <c r="K1398" s="278"/>
      <c r="L1398" s="278"/>
      <c r="M1398" s="278"/>
      <c r="N1398" s="276"/>
      <c r="O1398" s="283"/>
      <c r="P1398" s="284"/>
      <c r="Q1398" s="278"/>
      <c r="R1398" s="286"/>
      <c r="S1398" s="287"/>
    </row>
    <row r="1399" spans="1:19" x14ac:dyDescent="0.3">
      <c r="B1399" s="276"/>
      <c r="C1399" s="277"/>
      <c r="D1399" s="278"/>
      <c r="F1399" s="280"/>
      <c r="G1399" s="281"/>
      <c r="H1399" s="281"/>
      <c r="I1399" s="293"/>
      <c r="J1399" s="282"/>
      <c r="K1399" s="278"/>
      <c r="L1399" s="278"/>
      <c r="M1399" s="278"/>
      <c r="N1399" s="276"/>
      <c r="O1399" s="283"/>
      <c r="P1399" s="284"/>
      <c r="Q1399" s="278"/>
      <c r="R1399" s="286"/>
      <c r="S1399" s="287"/>
    </row>
    <row r="1400" spans="1:19" x14ac:dyDescent="0.3">
      <c r="B1400" s="276"/>
      <c r="C1400" s="277"/>
      <c r="D1400" s="278"/>
      <c r="F1400" s="280"/>
      <c r="G1400" s="281"/>
      <c r="H1400" s="281"/>
      <c r="I1400" s="293"/>
      <c r="J1400" s="282"/>
      <c r="K1400" s="278"/>
      <c r="L1400" s="278"/>
      <c r="M1400" s="278"/>
      <c r="N1400" s="276"/>
      <c r="O1400" s="283"/>
      <c r="P1400" s="284"/>
      <c r="Q1400" s="278"/>
      <c r="R1400" s="286"/>
      <c r="S1400" s="287"/>
    </row>
    <row r="1401" spans="1:19" x14ac:dyDescent="0.3">
      <c r="B1401" s="276"/>
      <c r="C1401" s="277"/>
      <c r="D1401" s="278"/>
      <c r="F1401" s="280"/>
      <c r="G1401" s="281"/>
      <c r="H1401" s="281"/>
      <c r="I1401" s="293"/>
      <c r="J1401" s="282"/>
      <c r="K1401" s="278"/>
      <c r="L1401" s="278"/>
      <c r="M1401" s="278"/>
      <c r="N1401" s="276"/>
      <c r="O1401" s="283"/>
      <c r="P1401" s="284"/>
      <c r="Q1401" s="278"/>
      <c r="R1401" s="286"/>
      <c r="S1401" s="287"/>
    </row>
    <row r="1402" spans="1:19" x14ac:dyDescent="0.3">
      <c r="B1402" s="276"/>
      <c r="C1402" s="277"/>
      <c r="D1402" s="278"/>
      <c r="F1402" s="280"/>
      <c r="G1402" s="281"/>
      <c r="H1402" s="281"/>
      <c r="I1402" s="293"/>
      <c r="J1402" s="282"/>
      <c r="K1402" s="278"/>
      <c r="L1402" s="278"/>
      <c r="M1402" s="278"/>
      <c r="N1402" s="276"/>
      <c r="O1402" s="283"/>
      <c r="P1402" s="284"/>
      <c r="Q1402" s="278"/>
      <c r="R1402" s="286"/>
      <c r="S1402" s="287"/>
    </row>
    <row r="1403" spans="1:19" x14ac:dyDescent="0.3">
      <c r="B1403" s="276"/>
      <c r="C1403" s="277"/>
      <c r="D1403" s="278"/>
      <c r="F1403" s="280"/>
      <c r="G1403" s="281"/>
      <c r="H1403" s="281"/>
      <c r="I1403" s="293"/>
      <c r="J1403" s="282"/>
      <c r="K1403" s="278"/>
      <c r="L1403" s="278"/>
      <c r="M1403" s="278"/>
      <c r="N1403" s="276"/>
      <c r="O1403" s="283"/>
      <c r="P1403" s="284"/>
      <c r="Q1403" s="278"/>
      <c r="R1403" s="286"/>
      <c r="S1403" s="287"/>
    </row>
    <row r="1404" spans="1:19" s="294" customFormat="1" x14ac:dyDescent="0.3">
      <c r="A1404" s="296"/>
      <c r="B1404" s="297"/>
      <c r="C1404" s="298"/>
      <c r="D1404" s="299"/>
      <c r="E1404" s="300"/>
      <c r="F1404" s="301"/>
      <c r="G1404" s="302"/>
      <c r="H1404" s="302"/>
      <c r="I1404" s="310"/>
      <c r="J1404" s="303"/>
      <c r="K1404" s="299"/>
      <c r="L1404" s="299"/>
      <c r="M1404" s="299"/>
      <c r="N1404" s="297"/>
      <c r="O1404" s="297"/>
      <c r="P1404" s="308"/>
      <c r="Q1404" s="299"/>
      <c r="R1404" s="304"/>
      <c r="S1404" s="305"/>
    </row>
    <row r="1405" spans="1:19" x14ac:dyDescent="0.3">
      <c r="B1405" s="276"/>
      <c r="C1405" s="277"/>
      <c r="D1405" s="278"/>
      <c r="F1405" s="280"/>
      <c r="G1405" s="281"/>
      <c r="H1405" s="281"/>
      <c r="I1405" s="293"/>
      <c r="J1405" s="282"/>
      <c r="K1405" s="278"/>
      <c r="L1405" s="278"/>
      <c r="M1405" s="278"/>
      <c r="N1405" s="276"/>
      <c r="O1405" s="283"/>
      <c r="P1405" s="284"/>
      <c r="Q1405" s="278"/>
      <c r="R1405" s="286"/>
      <c r="S1405" s="287"/>
    </row>
    <row r="1406" spans="1:19" x14ac:dyDescent="0.3">
      <c r="B1406" s="276"/>
      <c r="C1406" s="277"/>
      <c r="D1406" s="278"/>
      <c r="F1406" s="280"/>
      <c r="G1406" s="293"/>
      <c r="H1406" s="293"/>
      <c r="I1406" s="293"/>
      <c r="J1406" s="282"/>
      <c r="K1406" s="278"/>
      <c r="L1406" s="278"/>
      <c r="M1406" s="278"/>
      <c r="N1406" s="276"/>
      <c r="O1406" s="283"/>
      <c r="P1406" s="284"/>
      <c r="Q1406" s="278"/>
      <c r="R1406" s="286"/>
      <c r="S1406" s="287"/>
    </row>
    <row r="1407" spans="1:19" x14ac:dyDescent="0.3">
      <c r="B1407" s="276"/>
      <c r="C1407" s="277"/>
      <c r="D1407" s="278"/>
      <c r="F1407" s="280"/>
      <c r="G1407" s="293"/>
      <c r="H1407" s="293"/>
      <c r="I1407" s="293"/>
      <c r="J1407" s="282"/>
      <c r="K1407" s="278"/>
      <c r="L1407" s="278"/>
      <c r="M1407" s="278"/>
      <c r="N1407" s="276"/>
      <c r="O1407" s="283"/>
      <c r="P1407" s="284"/>
      <c r="Q1407" s="278"/>
      <c r="R1407" s="286"/>
      <c r="S1407" s="287"/>
    </row>
    <row r="1408" spans="1:19" x14ac:dyDescent="0.3">
      <c r="B1408" s="276"/>
      <c r="C1408" s="277"/>
      <c r="D1408" s="278"/>
      <c r="F1408" s="280"/>
      <c r="G1408" s="293"/>
      <c r="H1408" s="293"/>
      <c r="I1408" s="293"/>
      <c r="J1408" s="282"/>
      <c r="K1408" s="278"/>
      <c r="L1408" s="278"/>
      <c r="M1408" s="278"/>
      <c r="N1408" s="276"/>
      <c r="O1408" s="283"/>
      <c r="P1408" s="284"/>
      <c r="Q1408" s="278"/>
      <c r="R1408" s="286"/>
      <c r="S1408" s="287"/>
    </row>
    <row r="1409" spans="1:19" x14ac:dyDescent="0.3">
      <c r="B1409" s="276"/>
      <c r="C1409" s="277"/>
      <c r="D1409" s="278"/>
      <c r="F1409" s="280"/>
      <c r="G1409" s="293"/>
      <c r="H1409" s="293"/>
      <c r="I1409" s="293"/>
      <c r="J1409" s="282"/>
      <c r="K1409" s="278"/>
      <c r="L1409" s="278"/>
      <c r="M1409" s="278"/>
      <c r="N1409" s="276"/>
      <c r="O1409" s="283"/>
      <c r="P1409" s="284"/>
      <c r="Q1409" s="278"/>
      <c r="R1409" s="286"/>
      <c r="S1409" s="287"/>
    </row>
    <row r="1410" spans="1:19" x14ac:dyDescent="0.3">
      <c r="B1410" s="276"/>
      <c r="C1410" s="277"/>
      <c r="D1410" s="278"/>
      <c r="F1410" s="280"/>
      <c r="G1410" s="293"/>
      <c r="H1410" s="293"/>
      <c r="I1410" s="293"/>
      <c r="J1410" s="282"/>
      <c r="K1410" s="278"/>
      <c r="L1410" s="278"/>
      <c r="M1410" s="278"/>
      <c r="N1410" s="276"/>
      <c r="O1410" s="283"/>
      <c r="P1410" s="284"/>
      <c r="Q1410" s="278"/>
      <c r="R1410" s="286"/>
      <c r="S1410" s="287"/>
    </row>
    <row r="1411" spans="1:19" x14ac:dyDescent="0.3">
      <c r="B1411" s="276"/>
      <c r="C1411" s="277"/>
      <c r="D1411" s="278"/>
      <c r="F1411" s="280"/>
      <c r="G1411" s="293"/>
      <c r="H1411" s="293"/>
      <c r="I1411" s="293"/>
      <c r="J1411" s="282"/>
      <c r="K1411" s="278"/>
      <c r="L1411" s="278"/>
      <c r="M1411" s="278"/>
      <c r="N1411" s="276"/>
      <c r="O1411" s="283"/>
      <c r="P1411" s="284"/>
      <c r="Q1411" s="278"/>
      <c r="R1411" s="286"/>
      <c r="S1411" s="287"/>
    </row>
    <row r="1412" spans="1:19" x14ac:dyDescent="0.3">
      <c r="B1412" s="276"/>
      <c r="C1412" s="277"/>
      <c r="D1412" s="278"/>
      <c r="F1412" s="280"/>
      <c r="G1412" s="293"/>
      <c r="H1412" s="293"/>
      <c r="I1412" s="293"/>
      <c r="J1412" s="282"/>
      <c r="K1412" s="278"/>
      <c r="L1412" s="278"/>
      <c r="M1412" s="278"/>
      <c r="N1412" s="276"/>
      <c r="O1412" s="283"/>
      <c r="P1412" s="284"/>
      <c r="Q1412" s="278"/>
      <c r="R1412" s="286"/>
      <c r="S1412" s="287"/>
    </row>
    <row r="1413" spans="1:19" x14ac:dyDescent="0.3">
      <c r="B1413" s="276"/>
      <c r="C1413" s="277"/>
      <c r="D1413" s="278"/>
      <c r="F1413" s="280"/>
      <c r="G1413" s="293"/>
      <c r="H1413" s="293"/>
      <c r="I1413" s="293"/>
      <c r="J1413" s="282"/>
      <c r="K1413" s="278"/>
      <c r="L1413" s="278"/>
      <c r="M1413" s="278"/>
      <c r="N1413" s="276"/>
      <c r="O1413" s="283"/>
      <c r="P1413" s="284"/>
      <c r="Q1413" s="278"/>
      <c r="R1413" s="286"/>
      <c r="S1413" s="287"/>
    </row>
    <row r="1414" spans="1:19" x14ac:dyDescent="0.3">
      <c r="B1414" s="276"/>
      <c r="C1414" s="277"/>
      <c r="D1414" s="278"/>
      <c r="F1414" s="280"/>
      <c r="G1414" s="293"/>
      <c r="H1414" s="293"/>
      <c r="I1414" s="293"/>
      <c r="J1414" s="282"/>
      <c r="K1414" s="278"/>
      <c r="L1414" s="278"/>
      <c r="M1414" s="278"/>
      <c r="N1414" s="276"/>
      <c r="O1414" s="283"/>
      <c r="P1414" s="284"/>
      <c r="Q1414" s="278"/>
      <c r="R1414" s="286"/>
      <c r="S1414" s="287"/>
    </row>
    <row r="1415" spans="1:19" x14ac:dyDescent="0.3">
      <c r="B1415" s="276"/>
      <c r="C1415" s="277"/>
      <c r="D1415" s="278"/>
      <c r="F1415" s="280"/>
      <c r="G1415" s="281"/>
      <c r="H1415" s="281"/>
      <c r="I1415" s="293"/>
      <c r="J1415" s="282"/>
      <c r="K1415" s="278"/>
      <c r="L1415" s="278"/>
      <c r="M1415" s="278"/>
      <c r="N1415" s="276"/>
      <c r="O1415" s="283"/>
      <c r="P1415" s="284"/>
      <c r="Q1415" s="278"/>
      <c r="R1415" s="286"/>
      <c r="S1415" s="287"/>
    </row>
    <row r="1416" spans="1:19" x14ac:dyDescent="0.3">
      <c r="B1416" s="276"/>
      <c r="C1416" s="277"/>
      <c r="D1416" s="278"/>
      <c r="F1416" s="280"/>
      <c r="G1416" s="281"/>
      <c r="H1416" s="281"/>
      <c r="I1416" s="293"/>
      <c r="J1416" s="282"/>
      <c r="K1416" s="278"/>
      <c r="L1416" s="278"/>
      <c r="M1416" s="278"/>
      <c r="N1416" s="276"/>
      <c r="O1416" s="283"/>
      <c r="P1416" s="284"/>
      <c r="Q1416" s="278"/>
      <c r="R1416" s="286"/>
      <c r="S1416" s="287"/>
    </row>
    <row r="1417" spans="1:19" x14ac:dyDescent="0.3">
      <c r="B1417" s="276"/>
      <c r="C1417" s="277"/>
      <c r="D1417" s="278"/>
      <c r="F1417" s="280"/>
      <c r="G1417" s="281"/>
      <c r="H1417" s="281"/>
      <c r="I1417" s="293"/>
      <c r="J1417" s="282"/>
      <c r="K1417" s="278"/>
      <c r="L1417" s="278"/>
      <c r="M1417" s="278"/>
      <c r="N1417" s="276"/>
      <c r="O1417" s="283"/>
      <c r="P1417" s="284"/>
      <c r="Q1417" s="278"/>
      <c r="R1417" s="286"/>
      <c r="S1417" s="287"/>
    </row>
    <row r="1418" spans="1:19" x14ac:dyDescent="0.3">
      <c r="B1418" s="276"/>
      <c r="C1418" s="277"/>
      <c r="D1418" s="278"/>
      <c r="F1418" s="280"/>
      <c r="G1418" s="281"/>
      <c r="H1418" s="281"/>
      <c r="I1418" s="293"/>
      <c r="J1418" s="282"/>
      <c r="K1418" s="278"/>
      <c r="L1418" s="278"/>
      <c r="M1418" s="278"/>
      <c r="N1418" s="276"/>
      <c r="O1418" s="283"/>
      <c r="P1418" s="284"/>
      <c r="Q1418" s="278"/>
      <c r="R1418" s="286"/>
      <c r="S1418" s="287"/>
    </row>
    <row r="1419" spans="1:19" x14ac:dyDescent="0.3">
      <c r="B1419" s="276"/>
      <c r="C1419" s="277"/>
      <c r="D1419" s="278"/>
      <c r="F1419" s="280"/>
      <c r="G1419" s="281"/>
      <c r="H1419" s="281"/>
      <c r="I1419" s="293"/>
      <c r="J1419" s="282"/>
      <c r="K1419" s="278"/>
      <c r="L1419" s="278"/>
      <c r="M1419" s="278"/>
      <c r="N1419" s="276"/>
      <c r="O1419" s="283"/>
      <c r="P1419" s="284"/>
      <c r="Q1419" s="278"/>
      <c r="R1419" s="286"/>
      <c r="S1419" s="287"/>
    </row>
    <row r="1420" spans="1:19" x14ac:dyDescent="0.3">
      <c r="B1420" s="276"/>
      <c r="C1420" s="277"/>
      <c r="D1420" s="278"/>
      <c r="F1420" s="280"/>
      <c r="G1420" s="281"/>
      <c r="H1420" s="281"/>
      <c r="I1420" s="293"/>
      <c r="J1420" s="282"/>
      <c r="K1420" s="278"/>
      <c r="L1420" s="278"/>
      <c r="M1420" s="278"/>
      <c r="N1420" s="276"/>
      <c r="O1420" s="283"/>
      <c r="P1420" s="284"/>
      <c r="Q1420" s="278"/>
      <c r="R1420" s="286"/>
      <c r="S1420" s="287"/>
    </row>
    <row r="1421" spans="1:19" x14ac:dyDescent="0.3">
      <c r="B1421" s="276"/>
      <c r="C1421" s="277"/>
      <c r="D1421" s="278"/>
      <c r="F1421" s="280"/>
      <c r="G1421" s="281"/>
      <c r="H1421" s="281"/>
      <c r="I1421" s="293"/>
      <c r="J1421" s="282"/>
      <c r="K1421" s="278"/>
      <c r="L1421" s="278"/>
      <c r="M1421" s="278"/>
      <c r="N1421" s="276"/>
      <c r="O1421" s="283"/>
      <c r="P1421" s="284"/>
      <c r="Q1421" s="278"/>
      <c r="R1421" s="286"/>
      <c r="S1421" s="287"/>
    </row>
    <row r="1422" spans="1:19" x14ac:dyDescent="0.3">
      <c r="A1422" s="296"/>
      <c r="B1422" s="297"/>
      <c r="C1422" s="277"/>
      <c r="D1422" s="299"/>
      <c r="E1422" s="307"/>
      <c r="F1422" s="301"/>
      <c r="G1422" s="302"/>
      <c r="H1422" s="302"/>
      <c r="I1422" s="302"/>
      <c r="J1422" s="303"/>
      <c r="K1422" s="299"/>
      <c r="L1422" s="299"/>
      <c r="M1422" s="299"/>
      <c r="N1422" s="297"/>
      <c r="O1422" s="297"/>
      <c r="P1422" s="308"/>
      <c r="Q1422" s="309"/>
      <c r="R1422" s="304"/>
      <c r="S1422" s="305"/>
    </row>
    <row r="1423" spans="1:19" x14ac:dyDescent="0.3">
      <c r="B1423" s="276"/>
      <c r="C1423" s="277"/>
      <c r="D1423" s="278"/>
      <c r="F1423" s="280"/>
      <c r="G1423" s="281"/>
      <c r="H1423" s="281"/>
      <c r="I1423" s="293"/>
      <c r="J1423" s="282"/>
      <c r="K1423" s="278"/>
      <c r="L1423" s="278"/>
      <c r="M1423" s="278"/>
      <c r="N1423" s="276"/>
      <c r="O1423" s="283"/>
      <c r="P1423" s="284"/>
      <c r="Q1423" s="278"/>
      <c r="R1423" s="286"/>
      <c r="S1423" s="287"/>
    </row>
    <row r="1424" spans="1:19" x14ac:dyDescent="0.3">
      <c r="B1424" s="276"/>
      <c r="C1424" s="277"/>
      <c r="D1424" s="278"/>
      <c r="F1424" s="280"/>
      <c r="G1424" s="281"/>
      <c r="H1424" s="281"/>
      <c r="I1424" s="293"/>
      <c r="J1424" s="282"/>
      <c r="K1424" s="278"/>
      <c r="L1424" s="278"/>
      <c r="M1424" s="278"/>
      <c r="N1424" s="276"/>
      <c r="O1424" s="283"/>
      <c r="P1424" s="284"/>
      <c r="Q1424" s="278"/>
      <c r="R1424" s="286"/>
      <c r="S1424" s="287"/>
    </row>
    <row r="1425" spans="2:19" x14ac:dyDescent="0.3">
      <c r="B1425" s="276"/>
      <c r="C1425" s="277"/>
      <c r="D1425" s="278"/>
      <c r="F1425" s="280"/>
      <c r="G1425" s="281"/>
      <c r="H1425" s="281"/>
      <c r="I1425" s="293"/>
      <c r="J1425" s="282"/>
      <c r="K1425" s="278"/>
      <c r="L1425" s="278"/>
      <c r="M1425" s="278"/>
      <c r="N1425" s="276"/>
      <c r="O1425" s="283"/>
      <c r="P1425" s="284"/>
      <c r="Q1425" s="278"/>
      <c r="R1425" s="286"/>
      <c r="S1425" s="287"/>
    </row>
    <row r="1426" spans="2:19" x14ac:dyDescent="0.3">
      <c r="B1426" s="276"/>
      <c r="C1426" s="277"/>
      <c r="D1426" s="278"/>
      <c r="F1426" s="280"/>
      <c r="G1426" s="281"/>
      <c r="H1426" s="281"/>
      <c r="I1426" s="293"/>
      <c r="J1426" s="282"/>
      <c r="K1426" s="278"/>
      <c r="L1426" s="278"/>
      <c r="M1426" s="278"/>
      <c r="N1426" s="276"/>
      <c r="O1426" s="283"/>
      <c r="P1426" s="284"/>
      <c r="Q1426" s="278"/>
      <c r="R1426" s="286"/>
      <c r="S1426" s="287"/>
    </row>
    <row r="1427" spans="2:19" x14ac:dyDescent="0.3">
      <c r="B1427" s="276"/>
      <c r="C1427" s="277"/>
      <c r="D1427" s="278"/>
      <c r="F1427" s="280"/>
      <c r="G1427" s="281"/>
      <c r="H1427" s="281"/>
      <c r="I1427" s="293"/>
      <c r="J1427" s="282"/>
      <c r="K1427" s="278"/>
      <c r="L1427" s="278"/>
      <c r="M1427" s="278"/>
      <c r="N1427" s="276"/>
      <c r="O1427" s="283"/>
      <c r="P1427" s="284"/>
      <c r="Q1427" s="278"/>
      <c r="R1427" s="286"/>
      <c r="S1427" s="287"/>
    </row>
    <row r="1428" spans="2:19" x14ac:dyDescent="0.3">
      <c r="B1428" s="276"/>
      <c r="C1428" s="277"/>
      <c r="D1428" s="278"/>
      <c r="F1428" s="280"/>
      <c r="G1428" s="281"/>
      <c r="H1428" s="281"/>
      <c r="I1428" s="293"/>
      <c r="J1428" s="282"/>
      <c r="K1428" s="278"/>
      <c r="L1428" s="278"/>
      <c r="M1428" s="278"/>
      <c r="N1428" s="276"/>
      <c r="O1428" s="283"/>
      <c r="P1428" s="284"/>
      <c r="Q1428" s="278"/>
      <c r="R1428" s="286"/>
      <c r="S1428" s="287"/>
    </row>
    <row r="1429" spans="2:19" x14ac:dyDescent="0.3">
      <c r="B1429" s="276"/>
      <c r="C1429" s="277"/>
      <c r="D1429" s="278"/>
      <c r="F1429" s="280"/>
      <c r="G1429" s="281"/>
      <c r="H1429" s="281"/>
      <c r="I1429" s="293"/>
      <c r="J1429" s="282"/>
      <c r="K1429" s="278"/>
      <c r="L1429" s="278"/>
      <c r="M1429" s="278"/>
      <c r="N1429" s="276"/>
      <c r="O1429" s="283"/>
      <c r="P1429" s="284"/>
      <c r="Q1429" s="278"/>
      <c r="R1429" s="286"/>
      <c r="S1429" s="287"/>
    </row>
    <row r="1430" spans="2:19" x14ac:dyDescent="0.3">
      <c r="B1430" s="276"/>
      <c r="C1430" s="277"/>
      <c r="D1430" s="278"/>
      <c r="F1430" s="280"/>
      <c r="G1430" s="281"/>
      <c r="H1430" s="281"/>
      <c r="I1430" s="293"/>
      <c r="J1430" s="282"/>
      <c r="K1430" s="278"/>
      <c r="L1430" s="278"/>
      <c r="M1430" s="278"/>
      <c r="N1430" s="276"/>
      <c r="O1430" s="283"/>
      <c r="P1430" s="284"/>
      <c r="Q1430" s="278"/>
      <c r="R1430" s="286"/>
      <c r="S1430" s="287"/>
    </row>
    <row r="1431" spans="2:19" x14ac:dyDescent="0.3">
      <c r="B1431" s="276"/>
      <c r="C1431" s="277"/>
      <c r="D1431" s="278"/>
      <c r="F1431" s="280"/>
      <c r="G1431" s="281"/>
      <c r="H1431" s="281"/>
      <c r="I1431" s="293"/>
      <c r="J1431" s="282"/>
      <c r="K1431" s="278"/>
      <c r="L1431" s="278"/>
      <c r="M1431" s="278"/>
      <c r="N1431" s="276"/>
      <c r="O1431" s="283"/>
      <c r="P1431" s="284"/>
      <c r="Q1431" s="278"/>
      <c r="R1431" s="286"/>
      <c r="S1431" s="287"/>
    </row>
    <row r="1432" spans="2:19" x14ac:dyDescent="0.3">
      <c r="B1432" s="276"/>
      <c r="C1432" s="277"/>
      <c r="D1432" s="278"/>
      <c r="F1432" s="280"/>
      <c r="G1432" s="281"/>
      <c r="H1432" s="281"/>
      <c r="I1432" s="293"/>
      <c r="J1432" s="282"/>
      <c r="K1432" s="278"/>
      <c r="L1432" s="278"/>
      <c r="M1432" s="278"/>
      <c r="N1432" s="276"/>
      <c r="O1432" s="283"/>
      <c r="P1432" s="284"/>
      <c r="Q1432" s="278"/>
      <c r="R1432" s="286"/>
      <c r="S1432" s="287"/>
    </row>
    <row r="1433" spans="2:19" x14ac:dyDescent="0.3">
      <c r="B1433" s="276"/>
      <c r="C1433" s="277"/>
      <c r="D1433" s="278"/>
      <c r="F1433" s="280"/>
      <c r="G1433" s="281"/>
      <c r="H1433" s="281"/>
      <c r="I1433" s="293"/>
      <c r="J1433" s="282"/>
      <c r="K1433" s="278"/>
      <c r="L1433" s="278"/>
      <c r="M1433" s="278"/>
      <c r="N1433" s="276"/>
      <c r="O1433" s="283"/>
      <c r="P1433" s="284"/>
      <c r="Q1433" s="278"/>
      <c r="R1433" s="286"/>
      <c r="S1433" s="287"/>
    </row>
    <row r="1434" spans="2:19" x14ac:dyDescent="0.3">
      <c r="B1434" s="276"/>
      <c r="C1434" s="277"/>
      <c r="D1434" s="278"/>
      <c r="F1434" s="280"/>
      <c r="G1434" s="281"/>
      <c r="H1434" s="281"/>
      <c r="I1434" s="293"/>
      <c r="J1434" s="282"/>
      <c r="K1434" s="278"/>
      <c r="L1434" s="278"/>
      <c r="M1434" s="278"/>
      <c r="N1434" s="276"/>
      <c r="O1434" s="283"/>
      <c r="P1434" s="284"/>
      <c r="Q1434" s="278"/>
      <c r="R1434" s="286"/>
      <c r="S1434" s="287"/>
    </row>
    <row r="1435" spans="2:19" x14ac:dyDescent="0.3">
      <c r="B1435" s="276"/>
      <c r="C1435" s="277"/>
      <c r="D1435" s="278"/>
      <c r="F1435" s="280"/>
      <c r="G1435" s="281"/>
      <c r="H1435" s="281"/>
      <c r="I1435" s="293"/>
      <c r="J1435" s="282"/>
      <c r="K1435" s="278"/>
      <c r="L1435" s="278"/>
      <c r="M1435" s="278"/>
      <c r="N1435" s="276"/>
      <c r="O1435" s="283"/>
      <c r="P1435" s="284"/>
      <c r="Q1435" s="278"/>
      <c r="R1435" s="286"/>
      <c r="S1435" s="287"/>
    </row>
    <row r="1436" spans="2:19" x14ac:dyDescent="0.3">
      <c r="B1436" s="276"/>
      <c r="C1436" s="277"/>
      <c r="D1436" s="278"/>
      <c r="F1436" s="280"/>
      <c r="G1436" s="281"/>
      <c r="H1436" s="281"/>
      <c r="I1436" s="293"/>
      <c r="J1436" s="282"/>
      <c r="K1436" s="278"/>
      <c r="L1436" s="278"/>
      <c r="M1436" s="278"/>
      <c r="N1436" s="276"/>
      <c r="O1436" s="283"/>
      <c r="P1436" s="284"/>
      <c r="Q1436" s="278"/>
      <c r="R1436" s="286"/>
      <c r="S1436" s="287"/>
    </row>
    <row r="1437" spans="2:19" x14ac:dyDescent="0.3">
      <c r="B1437" s="276"/>
      <c r="C1437" s="277"/>
      <c r="D1437" s="278"/>
      <c r="F1437" s="280"/>
      <c r="G1437" s="281"/>
      <c r="H1437" s="281"/>
      <c r="I1437" s="293"/>
      <c r="J1437" s="282"/>
      <c r="K1437" s="278"/>
      <c r="L1437" s="278"/>
      <c r="M1437" s="278"/>
      <c r="N1437" s="276"/>
      <c r="O1437" s="283"/>
      <c r="P1437" s="284"/>
      <c r="Q1437" s="278"/>
      <c r="R1437" s="286"/>
      <c r="S1437" s="287"/>
    </row>
    <row r="1438" spans="2:19" x14ac:dyDescent="0.3">
      <c r="B1438" s="276"/>
      <c r="C1438" s="277"/>
      <c r="D1438" s="278"/>
      <c r="F1438" s="280"/>
      <c r="G1438" s="281"/>
      <c r="H1438" s="281"/>
      <c r="I1438" s="293"/>
      <c r="J1438" s="282"/>
      <c r="K1438" s="278"/>
      <c r="L1438" s="278"/>
      <c r="M1438" s="278"/>
      <c r="N1438" s="276"/>
      <c r="O1438" s="283"/>
      <c r="P1438" s="284"/>
      <c r="Q1438" s="278"/>
      <c r="R1438" s="286"/>
      <c r="S1438" s="287"/>
    </row>
    <row r="1439" spans="2:19" x14ac:dyDescent="0.3">
      <c r="B1439" s="276"/>
      <c r="C1439" s="277"/>
      <c r="D1439" s="278"/>
      <c r="F1439" s="280"/>
      <c r="G1439" s="281"/>
      <c r="H1439" s="281"/>
      <c r="I1439" s="293"/>
      <c r="J1439" s="282"/>
      <c r="K1439" s="278"/>
      <c r="L1439" s="278"/>
      <c r="M1439" s="278"/>
      <c r="N1439" s="276"/>
      <c r="O1439" s="283"/>
      <c r="P1439" s="284"/>
      <c r="Q1439" s="278"/>
      <c r="R1439" s="286"/>
      <c r="S1439" s="287"/>
    </row>
    <row r="1440" spans="2:19" x14ac:dyDescent="0.3">
      <c r="B1440" s="276"/>
      <c r="C1440" s="277"/>
      <c r="D1440" s="278"/>
      <c r="F1440" s="280"/>
      <c r="G1440" s="281"/>
      <c r="H1440" s="281"/>
      <c r="I1440" s="293"/>
      <c r="J1440" s="282"/>
      <c r="K1440" s="278"/>
      <c r="L1440" s="278"/>
      <c r="M1440" s="278"/>
      <c r="N1440" s="276"/>
      <c r="O1440" s="283"/>
      <c r="P1440" s="284"/>
      <c r="Q1440" s="278"/>
      <c r="R1440" s="286"/>
      <c r="S1440" s="287"/>
    </row>
    <row r="1441" spans="2:19" x14ac:dyDescent="0.3">
      <c r="B1441" s="276"/>
      <c r="C1441" s="277"/>
      <c r="D1441" s="278"/>
      <c r="F1441" s="280"/>
      <c r="G1441" s="281"/>
      <c r="H1441" s="281"/>
      <c r="I1441" s="293"/>
      <c r="J1441" s="282"/>
      <c r="K1441" s="278"/>
      <c r="L1441" s="278"/>
      <c r="M1441" s="278"/>
      <c r="N1441" s="276"/>
      <c r="O1441" s="283"/>
      <c r="P1441" s="284"/>
      <c r="Q1441" s="278"/>
      <c r="R1441" s="286"/>
      <c r="S1441" s="287"/>
    </row>
    <row r="1442" spans="2:19" x14ac:dyDescent="0.3">
      <c r="B1442" s="276"/>
      <c r="C1442" s="277"/>
      <c r="D1442" s="278"/>
      <c r="F1442" s="280"/>
      <c r="G1442" s="281"/>
      <c r="H1442" s="281"/>
      <c r="I1442" s="293"/>
      <c r="J1442" s="282"/>
      <c r="K1442" s="278"/>
      <c r="L1442" s="278"/>
      <c r="M1442" s="278"/>
      <c r="N1442" s="276"/>
      <c r="O1442" s="283"/>
      <c r="P1442" s="284"/>
      <c r="Q1442" s="278"/>
      <c r="R1442" s="286"/>
      <c r="S1442" s="287"/>
    </row>
    <row r="1443" spans="2:19" x14ac:dyDescent="0.3">
      <c r="B1443" s="276"/>
      <c r="C1443" s="277"/>
      <c r="D1443" s="278"/>
      <c r="F1443" s="280"/>
      <c r="G1443" s="281"/>
      <c r="H1443" s="281"/>
      <c r="I1443" s="293"/>
      <c r="J1443" s="282"/>
      <c r="K1443" s="278"/>
      <c r="L1443" s="278"/>
      <c r="M1443" s="278"/>
      <c r="N1443" s="276"/>
      <c r="O1443" s="283"/>
      <c r="P1443" s="284"/>
      <c r="Q1443" s="278"/>
      <c r="R1443" s="286"/>
      <c r="S1443" s="287"/>
    </row>
    <row r="1444" spans="2:19" x14ac:dyDescent="0.3">
      <c r="B1444" s="276"/>
      <c r="C1444" s="277"/>
      <c r="D1444" s="278"/>
      <c r="F1444" s="280"/>
      <c r="G1444" s="281"/>
      <c r="H1444" s="281"/>
      <c r="I1444" s="293"/>
      <c r="J1444" s="282"/>
      <c r="K1444" s="278"/>
      <c r="L1444" s="278"/>
      <c r="M1444" s="278"/>
      <c r="N1444" s="276"/>
      <c r="O1444" s="283"/>
      <c r="P1444" s="284"/>
      <c r="Q1444" s="278"/>
      <c r="R1444" s="286"/>
      <c r="S1444" s="287"/>
    </row>
    <row r="1445" spans="2:19" x14ac:dyDescent="0.3">
      <c r="B1445" s="276"/>
      <c r="C1445" s="277"/>
      <c r="D1445" s="278"/>
      <c r="F1445" s="280"/>
      <c r="G1445" s="281"/>
      <c r="H1445" s="281"/>
      <c r="I1445" s="293"/>
      <c r="J1445" s="282"/>
      <c r="K1445" s="278"/>
      <c r="L1445" s="278"/>
      <c r="M1445" s="278"/>
      <c r="N1445" s="276"/>
      <c r="O1445" s="283"/>
      <c r="P1445" s="284"/>
      <c r="Q1445" s="278"/>
      <c r="R1445" s="286"/>
      <c r="S1445" s="287"/>
    </row>
    <row r="1446" spans="2:19" x14ac:dyDescent="0.3">
      <c r="B1446" s="276"/>
      <c r="C1446" s="277"/>
      <c r="D1446" s="278"/>
      <c r="F1446" s="280"/>
      <c r="G1446" s="281"/>
      <c r="H1446" s="281"/>
      <c r="I1446" s="293"/>
      <c r="J1446" s="282"/>
      <c r="K1446" s="278"/>
      <c r="L1446" s="278"/>
      <c r="M1446" s="278"/>
      <c r="N1446" s="276"/>
      <c r="O1446" s="283"/>
      <c r="P1446" s="284"/>
      <c r="Q1446" s="278"/>
      <c r="R1446" s="286"/>
      <c r="S1446" s="287"/>
    </row>
    <row r="1447" spans="2:19" x14ac:dyDescent="0.3">
      <c r="B1447" s="276"/>
      <c r="C1447" s="277"/>
      <c r="D1447" s="278"/>
      <c r="F1447" s="280"/>
      <c r="G1447" s="281"/>
      <c r="H1447" s="281"/>
      <c r="I1447" s="293"/>
      <c r="J1447" s="282"/>
      <c r="K1447" s="278"/>
      <c r="L1447" s="278"/>
      <c r="M1447" s="278"/>
      <c r="N1447" s="276"/>
      <c r="O1447" s="283"/>
      <c r="P1447" s="284"/>
      <c r="Q1447" s="278"/>
      <c r="R1447" s="286"/>
      <c r="S1447" s="287"/>
    </row>
    <row r="1448" spans="2:19" x14ac:dyDescent="0.3">
      <c r="B1448" s="276"/>
      <c r="C1448" s="277"/>
      <c r="D1448" s="278"/>
      <c r="F1448" s="280"/>
      <c r="G1448" s="281"/>
      <c r="H1448" s="281"/>
      <c r="I1448" s="293"/>
      <c r="J1448" s="282"/>
      <c r="K1448" s="278"/>
      <c r="L1448" s="278"/>
      <c r="M1448" s="278"/>
      <c r="N1448" s="276"/>
      <c r="O1448" s="283"/>
      <c r="P1448" s="284"/>
      <c r="Q1448" s="278"/>
      <c r="R1448" s="286"/>
      <c r="S1448" s="287"/>
    </row>
    <row r="1449" spans="2:19" x14ac:dyDescent="0.3">
      <c r="B1449" s="276"/>
      <c r="C1449" s="277"/>
      <c r="D1449" s="278"/>
      <c r="F1449" s="280"/>
      <c r="G1449" s="281"/>
      <c r="H1449" s="281"/>
      <c r="I1449" s="293"/>
      <c r="J1449" s="282"/>
      <c r="K1449" s="278"/>
      <c r="L1449" s="278"/>
      <c r="M1449" s="278"/>
      <c r="N1449" s="276"/>
      <c r="O1449" s="283"/>
      <c r="P1449" s="284"/>
      <c r="Q1449" s="278"/>
      <c r="R1449" s="286"/>
      <c r="S1449" s="287"/>
    </row>
    <row r="1450" spans="2:19" x14ac:dyDescent="0.3">
      <c r="B1450" s="276"/>
      <c r="C1450" s="277"/>
      <c r="D1450" s="278"/>
      <c r="F1450" s="280"/>
      <c r="G1450" s="281"/>
      <c r="H1450" s="281"/>
      <c r="I1450" s="293"/>
      <c r="J1450" s="282"/>
      <c r="K1450" s="278"/>
      <c r="L1450" s="278"/>
      <c r="M1450" s="278"/>
      <c r="N1450" s="276"/>
      <c r="O1450" s="283"/>
      <c r="P1450" s="284"/>
      <c r="Q1450" s="278"/>
      <c r="R1450" s="286"/>
      <c r="S1450" s="287"/>
    </row>
    <row r="1451" spans="2:19" x14ac:dyDescent="0.3">
      <c r="B1451" s="276"/>
      <c r="C1451" s="277"/>
      <c r="D1451" s="278"/>
      <c r="F1451" s="280"/>
      <c r="G1451" s="281"/>
      <c r="H1451" s="281"/>
      <c r="I1451" s="293"/>
      <c r="J1451" s="282"/>
      <c r="K1451" s="278"/>
      <c r="L1451" s="278"/>
      <c r="M1451" s="278"/>
      <c r="N1451" s="276"/>
      <c r="O1451" s="283"/>
      <c r="P1451" s="284"/>
      <c r="Q1451" s="278"/>
      <c r="R1451" s="286"/>
      <c r="S1451" s="287"/>
    </row>
    <row r="1452" spans="2:19" x14ac:dyDescent="0.3">
      <c r="B1452" s="276"/>
      <c r="C1452" s="277"/>
      <c r="D1452" s="278"/>
      <c r="F1452" s="280"/>
      <c r="G1452" s="281"/>
      <c r="H1452" s="281"/>
      <c r="I1452" s="293"/>
      <c r="J1452" s="282"/>
      <c r="K1452" s="278"/>
      <c r="L1452" s="278"/>
      <c r="M1452" s="278"/>
      <c r="N1452" s="276"/>
      <c r="O1452" s="283"/>
      <c r="P1452" s="284"/>
      <c r="Q1452" s="278"/>
      <c r="R1452" s="286"/>
      <c r="S1452" s="287"/>
    </row>
    <row r="1453" spans="2:19" x14ac:dyDescent="0.3">
      <c r="B1453" s="276"/>
      <c r="C1453" s="277"/>
      <c r="D1453" s="278"/>
      <c r="F1453" s="280"/>
      <c r="G1453" s="281"/>
      <c r="H1453" s="281"/>
      <c r="I1453" s="293"/>
      <c r="J1453" s="282"/>
      <c r="K1453" s="278"/>
      <c r="L1453" s="278"/>
      <c r="M1453" s="278"/>
      <c r="N1453" s="276"/>
      <c r="O1453" s="283"/>
      <c r="P1453" s="284"/>
      <c r="Q1453" s="278"/>
      <c r="R1453" s="286"/>
      <c r="S1453" s="287"/>
    </row>
    <row r="1454" spans="2:19" x14ac:dyDescent="0.3">
      <c r="B1454" s="276"/>
      <c r="C1454" s="277"/>
      <c r="D1454" s="278"/>
      <c r="F1454" s="280"/>
      <c r="G1454" s="281"/>
      <c r="H1454" s="281"/>
      <c r="I1454" s="293"/>
      <c r="J1454" s="282"/>
      <c r="K1454" s="278"/>
      <c r="L1454" s="278"/>
      <c r="M1454" s="278"/>
      <c r="N1454" s="276"/>
      <c r="O1454" s="283"/>
      <c r="P1454" s="284"/>
      <c r="Q1454" s="278"/>
      <c r="R1454" s="286"/>
      <c r="S1454" s="287"/>
    </row>
    <row r="1455" spans="2:19" x14ac:dyDescent="0.3">
      <c r="B1455" s="276"/>
      <c r="C1455" s="277"/>
      <c r="D1455" s="278"/>
      <c r="F1455" s="280"/>
      <c r="G1455" s="281"/>
      <c r="H1455" s="281"/>
      <c r="I1455" s="293"/>
      <c r="J1455" s="282"/>
      <c r="K1455" s="278"/>
      <c r="L1455" s="278"/>
      <c r="M1455" s="278"/>
      <c r="N1455" s="276"/>
      <c r="O1455" s="283"/>
      <c r="P1455" s="284"/>
      <c r="Q1455" s="278"/>
      <c r="R1455" s="286"/>
      <c r="S1455" s="287"/>
    </row>
    <row r="1456" spans="2:19" x14ac:dyDescent="0.3">
      <c r="B1456" s="276"/>
      <c r="C1456" s="277"/>
      <c r="D1456" s="278"/>
      <c r="F1456" s="280"/>
      <c r="G1456" s="281"/>
      <c r="H1456" s="281"/>
      <c r="I1456" s="293"/>
      <c r="J1456" s="282"/>
      <c r="K1456" s="278"/>
      <c r="L1456" s="278"/>
      <c r="M1456" s="278"/>
      <c r="N1456" s="276"/>
      <c r="O1456" s="283"/>
      <c r="P1456" s="284"/>
      <c r="Q1456" s="278"/>
      <c r="R1456" s="286"/>
      <c r="S1456" s="287"/>
    </row>
    <row r="1457" spans="2:19" x14ac:dyDescent="0.3">
      <c r="B1457" s="276"/>
      <c r="C1457" s="277"/>
      <c r="D1457" s="278"/>
      <c r="F1457" s="280"/>
      <c r="G1457" s="281"/>
      <c r="H1457" s="281"/>
      <c r="I1457" s="293"/>
      <c r="J1457" s="282"/>
      <c r="K1457" s="278"/>
      <c r="L1457" s="278"/>
      <c r="M1457" s="278"/>
      <c r="N1457" s="276"/>
      <c r="O1457" s="283"/>
      <c r="P1457" s="284"/>
      <c r="Q1457" s="278"/>
      <c r="R1457" s="286"/>
      <c r="S1457" s="287"/>
    </row>
    <row r="1458" spans="2:19" x14ac:dyDescent="0.3">
      <c r="B1458" s="276"/>
      <c r="C1458" s="277"/>
      <c r="D1458" s="278"/>
      <c r="F1458" s="280"/>
      <c r="G1458" s="281"/>
      <c r="H1458" s="281"/>
      <c r="I1458" s="293"/>
      <c r="J1458" s="282"/>
      <c r="K1458" s="278"/>
      <c r="L1458" s="278"/>
      <c r="M1458" s="278"/>
      <c r="N1458" s="276"/>
      <c r="O1458" s="283"/>
      <c r="P1458" s="284"/>
      <c r="Q1458" s="278"/>
      <c r="R1458" s="286"/>
      <c r="S1458" s="287"/>
    </row>
    <row r="1459" spans="2:19" x14ac:dyDescent="0.3">
      <c r="B1459" s="276"/>
      <c r="C1459" s="277"/>
      <c r="D1459" s="278"/>
      <c r="F1459" s="280"/>
      <c r="G1459" s="281"/>
      <c r="H1459" s="281"/>
      <c r="I1459" s="293"/>
      <c r="J1459" s="282"/>
      <c r="K1459" s="278"/>
      <c r="L1459" s="278"/>
      <c r="M1459" s="278"/>
      <c r="N1459" s="276"/>
      <c r="O1459" s="283"/>
      <c r="P1459" s="284"/>
      <c r="Q1459" s="278"/>
      <c r="R1459" s="286"/>
      <c r="S1459" s="287"/>
    </row>
    <row r="1460" spans="2:19" x14ac:dyDescent="0.3">
      <c r="B1460" s="276"/>
      <c r="C1460" s="277"/>
      <c r="D1460" s="278"/>
      <c r="F1460" s="280"/>
      <c r="G1460" s="281"/>
      <c r="H1460" s="281"/>
      <c r="I1460" s="293"/>
      <c r="J1460" s="282"/>
      <c r="K1460" s="278"/>
      <c r="L1460" s="278"/>
      <c r="M1460" s="278"/>
      <c r="N1460" s="276"/>
      <c r="O1460" s="283"/>
      <c r="P1460" s="284"/>
      <c r="Q1460" s="278"/>
      <c r="R1460" s="286"/>
      <c r="S1460" s="287"/>
    </row>
    <row r="1461" spans="2:19" x14ac:dyDescent="0.3">
      <c r="B1461" s="276"/>
      <c r="C1461" s="277"/>
      <c r="D1461" s="278"/>
      <c r="F1461" s="280"/>
      <c r="G1461" s="281"/>
      <c r="H1461" s="281"/>
      <c r="I1461" s="293"/>
      <c r="J1461" s="282"/>
      <c r="K1461" s="278"/>
      <c r="L1461" s="278"/>
      <c r="M1461" s="278"/>
      <c r="N1461" s="276"/>
      <c r="O1461" s="283"/>
      <c r="P1461" s="284"/>
      <c r="Q1461" s="278"/>
      <c r="R1461" s="286"/>
      <c r="S1461" s="287"/>
    </row>
    <row r="1462" spans="2:19" x14ac:dyDescent="0.3">
      <c r="B1462" s="276"/>
      <c r="C1462" s="277"/>
      <c r="D1462" s="278"/>
      <c r="F1462" s="280"/>
      <c r="G1462" s="281"/>
      <c r="H1462" s="281"/>
      <c r="I1462" s="293"/>
      <c r="J1462" s="282"/>
      <c r="K1462" s="278"/>
      <c r="L1462" s="278"/>
      <c r="M1462" s="278"/>
      <c r="N1462" s="276"/>
      <c r="O1462" s="283"/>
      <c r="P1462" s="284"/>
      <c r="Q1462" s="278"/>
      <c r="R1462" s="286"/>
      <c r="S1462" s="287"/>
    </row>
    <row r="1463" spans="2:19" x14ac:dyDescent="0.3">
      <c r="B1463" s="276"/>
      <c r="C1463" s="277"/>
      <c r="D1463" s="278"/>
      <c r="F1463" s="280"/>
      <c r="G1463" s="281"/>
      <c r="H1463" s="281"/>
      <c r="I1463" s="293"/>
      <c r="J1463" s="282"/>
      <c r="K1463" s="278"/>
      <c r="L1463" s="278"/>
      <c r="M1463" s="278"/>
      <c r="N1463" s="276"/>
      <c r="O1463" s="283"/>
      <c r="P1463" s="284"/>
      <c r="Q1463" s="278"/>
      <c r="R1463" s="286"/>
      <c r="S1463" s="287"/>
    </row>
    <row r="1464" spans="2:19" x14ac:dyDescent="0.3">
      <c r="B1464" s="276"/>
      <c r="C1464" s="277"/>
      <c r="D1464" s="278"/>
      <c r="F1464" s="280"/>
      <c r="G1464" s="281"/>
      <c r="H1464" s="281"/>
      <c r="I1464" s="293"/>
      <c r="J1464" s="282"/>
      <c r="K1464" s="278"/>
      <c r="L1464" s="278"/>
      <c r="M1464" s="278"/>
      <c r="N1464" s="276"/>
      <c r="O1464" s="283"/>
      <c r="P1464" s="284"/>
      <c r="Q1464" s="278"/>
      <c r="R1464" s="286"/>
      <c r="S1464" s="287"/>
    </row>
    <row r="1465" spans="2:19" x14ac:dyDescent="0.3">
      <c r="B1465" s="276"/>
      <c r="C1465" s="277"/>
      <c r="D1465" s="278"/>
      <c r="F1465" s="280"/>
      <c r="G1465" s="281"/>
      <c r="H1465" s="281"/>
      <c r="I1465" s="293"/>
      <c r="J1465" s="282"/>
      <c r="K1465" s="278"/>
      <c r="L1465" s="278"/>
      <c r="M1465" s="278"/>
      <c r="N1465" s="276"/>
      <c r="O1465" s="283"/>
      <c r="P1465" s="284"/>
      <c r="Q1465" s="278"/>
      <c r="R1465" s="286"/>
      <c r="S1465" s="287"/>
    </row>
    <row r="1466" spans="2:19" x14ac:dyDescent="0.3">
      <c r="B1466" s="276"/>
      <c r="C1466" s="277"/>
      <c r="D1466" s="278"/>
      <c r="F1466" s="280"/>
      <c r="G1466" s="281"/>
      <c r="H1466" s="281"/>
      <c r="I1466" s="293"/>
      <c r="J1466" s="282"/>
      <c r="K1466" s="278"/>
      <c r="L1466" s="278"/>
      <c r="M1466" s="278"/>
      <c r="N1466" s="276"/>
      <c r="O1466" s="283"/>
      <c r="P1466" s="284"/>
      <c r="Q1466" s="278"/>
      <c r="R1466" s="286"/>
      <c r="S1466" s="287"/>
    </row>
    <row r="1467" spans="2:19" x14ac:dyDescent="0.3">
      <c r="B1467" s="276"/>
      <c r="C1467" s="277"/>
      <c r="D1467" s="278"/>
      <c r="F1467" s="280"/>
      <c r="G1467" s="281"/>
      <c r="H1467" s="281"/>
      <c r="I1467" s="293"/>
      <c r="J1467" s="282"/>
      <c r="K1467" s="278"/>
      <c r="L1467" s="278"/>
      <c r="M1467" s="278"/>
      <c r="N1467" s="276"/>
      <c r="O1467" s="283"/>
      <c r="P1467" s="284"/>
      <c r="Q1467" s="278"/>
      <c r="R1467" s="286"/>
      <c r="S1467" s="287"/>
    </row>
    <row r="1468" spans="2:19" x14ac:dyDescent="0.3">
      <c r="B1468" s="276"/>
      <c r="C1468" s="277"/>
      <c r="D1468" s="278"/>
      <c r="F1468" s="280"/>
      <c r="G1468" s="281"/>
      <c r="H1468" s="281"/>
      <c r="I1468" s="293"/>
      <c r="J1468" s="282"/>
      <c r="K1468" s="278"/>
      <c r="L1468" s="278"/>
      <c r="M1468" s="278"/>
      <c r="N1468" s="276"/>
      <c r="O1468" s="283"/>
      <c r="P1468" s="284"/>
      <c r="Q1468" s="278"/>
      <c r="R1468" s="286"/>
      <c r="S1468" s="287"/>
    </row>
    <row r="1469" spans="2:19" x14ac:dyDescent="0.3">
      <c r="B1469" s="276"/>
      <c r="C1469" s="277"/>
      <c r="D1469" s="278"/>
      <c r="F1469" s="280"/>
      <c r="G1469" s="281"/>
      <c r="H1469" s="281"/>
      <c r="I1469" s="293"/>
      <c r="J1469" s="282"/>
      <c r="K1469" s="278"/>
      <c r="L1469" s="278"/>
      <c r="M1469" s="278"/>
      <c r="N1469" s="276"/>
      <c r="O1469" s="283"/>
      <c r="P1469" s="284"/>
      <c r="Q1469" s="278"/>
      <c r="R1469" s="286"/>
      <c r="S1469" s="287"/>
    </row>
    <row r="1470" spans="2:19" x14ac:dyDescent="0.3">
      <c r="B1470" s="276"/>
      <c r="C1470" s="277"/>
      <c r="D1470" s="278"/>
      <c r="F1470" s="280"/>
      <c r="G1470" s="281"/>
      <c r="H1470" s="281"/>
      <c r="I1470" s="293"/>
      <c r="J1470" s="282"/>
      <c r="K1470" s="278"/>
      <c r="L1470" s="278"/>
      <c r="M1470" s="278"/>
      <c r="N1470" s="276"/>
      <c r="O1470" s="283"/>
      <c r="P1470" s="284"/>
      <c r="Q1470" s="278"/>
      <c r="R1470" s="286"/>
      <c r="S1470" s="287"/>
    </row>
    <row r="1471" spans="2:19" x14ac:dyDescent="0.3">
      <c r="B1471" s="276"/>
      <c r="C1471" s="277"/>
      <c r="D1471" s="278"/>
      <c r="F1471" s="280"/>
      <c r="G1471" s="281"/>
      <c r="H1471" s="281"/>
      <c r="I1471" s="293"/>
      <c r="J1471" s="282"/>
      <c r="K1471" s="278"/>
      <c r="L1471" s="278"/>
      <c r="M1471" s="278"/>
      <c r="N1471" s="276"/>
      <c r="O1471" s="283"/>
      <c r="P1471" s="284"/>
      <c r="Q1471" s="278"/>
      <c r="R1471" s="286"/>
      <c r="S1471" s="287"/>
    </row>
    <row r="1472" spans="2:19" x14ac:dyDescent="0.3">
      <c r="B1472" s="276"/>
      <c r="C1472" s="277"/>
      <c r="D1472" s="278"/>
      <c r="F1472" s="280"/>
      <c r="G1472" s="281"/>
      <c r="H1472" s="281"/>
      <c r="I1472" s="293"/>
      <c r="J1472" s="282"/>
      <c r="K1472" s="278"/>
      <c r="L1472" s="278"/>
      <c r="M1472" s="278"/>
      <c r="N1472" s="276"/>
      <c r="O1472" s="283"/>
      <c r="P1472" s="284"/>
      <c r="Q1472" s="278"/>
      <c r="R1472" s="286"/>
      <c r="S1472" s="287"/>
    </row>
    <row r="1473" spans="2:19" x14ac:dyDescent="0.3">
      <c r="B1473" s="276"/>
      <c r="C1473" s="277"/>
      <c r="D1473" s="278"/>
      <c r="F1473" s="280"/>
      <c r="G1473" s="281"/>
      <c r="H1473" s="281"/>
      <c r="I1473" s="293"/>
      <c r="J1473" s="282"/>
      <c r="K1473" s="278"/>
      <c r="L1473" s="278"/>
      <c r="M1473" s="278"/>
      <c r="N1473" s="276"/>
      <c r="O1473" s="283"/>
      <c r="P1473" s="284"/>
      <c r="Q1473" s="278"/>
      <c r="R1473" s="286"/>
      <c r="S1473" s="287"/>
    </row>
    <row r="1474" spans="2:19" x14ac:dyDescent="0.3">
      <c r="B1474" s="276"/>
      <c r="C1474" s="277"/>
      <c r="D1474" s="278"/>
      <c r="F1474" s="280"/>
      <c r="G1474" s="281"/>
      <c r="H1474" s="281"/>
      <c r="I1474" s="293"/>
      <c r="J1474" s="282"/>
      <c r="K1474" s="278"/>
      <c r="L1474" s="278"/>
      <c r="M1474" s="278"/>
      <c r="N1474" s="276"/>
      <c r="O1474" s="283"/>
      <c r="P1474" s="284"/>
      <c r="Q1474" s="278"/>
      <c r="R1474" s="286"/>
      <c r="S1474" s="287"/>
    </row>
    <row r="1475" spans="2:19" x14ac:dyDescent="0.3">
      <c r="B1475" s="276"/>
      <c r="C1475" s="277"/>
      <c r="D1475" s="278"/>
      <c r="F1475" s="280"/>
      <c r="G1475" s="281"/>
      <c r="H1475" s="281"/>
      <c r="I1475" s="293"/>
      <c r="J1475" s="282"/>
      <c r="K1475" s="278"/>
      <c r="L1475" s="278"/>
      <c r="M1475" s="278"/>
      <c r="N1475" s="276"/>
      <c r="O1475" s="283"/>
      <c r="P1475" s="284"/>
      <c r="Q1475" s="278"/>
      <c r="R1475" s="286"/>
      <c r="S1475" s="287"/>
    </row>
    <row r="1476" spans="2:19" x14ac:dyDescent="0.3">
      <c r="B1476" s="276"/>
      <c r="C1476" s="277"/>
      <c r="D1476" s="278"/>
      <c r="F1476" s="280"/>
      <c r="G1476" s="281"/>
      <c r="H1476" s="281"/>
      <c r="I1476" s="293"/>
      <c r="J1476" s="282"/>
      <c r="K1476" s="278"/>
      <c r="L1476" s="278"/>
      <c r="M1476" s="278"/>
      <c r="N1476" s="276"/>
      <c r="O1476" s="283"/>
      <c r="P1476" s="284"/>
      <c r="Q1476" s="278"/>
      <c r="R1476" s="286"/>
      <c r="S1476" s="287"/>
    </row>
    <row r="1477" spans="2:19" x14ac:dyDescent="0.3">
      <c r="B1477" s="276"/>
      <c r="C1477" s="277"/>
      <c r="D1477" s="278"/>
      <c r="F1477" s="280"/>
      <c r="G1477" s="281"/>
      <c r="H1477" s="281"/>
      <c r="I1477" s="293"/>
      <c r="J1477" s="282"/>
      <c r="K1477" s="278"/>
      <c r="L1477" s="278"/>
      <c r="M1477" s="278"/>
      <c r="N1477" s="276"/>
      <c r="O1477" s="283"/>
      <c r="P1477" s="284"/>
      <c r="Q1477" s="278"/>
      <c r="R1477" s="286"/>
      <c r="S1477" s="287"/>
    </row>
    <row r="1478" spans="2:19" x14ac:dyDescent="0.3">
      <c r="B1478" s="276"/>
      <c r="C1478" s="277"/>
      <c r="D1478" s="278"/>
      <c r="F1478" s="280"/>
      <c r="G1478" s="281"/>
      <c r="H1478" s="281"/>
      <c r="I1478" s="293"/>
      <c r="J1478" s="282"/>
      <c r="K1478" s="278"/>
      <c r="L1478" s="278"/>
      <c r="M1478" s="278"/>
      <c r="N1478" s="276"/>
      <c r="O1478" s="283"/>
      <c r="P1478" s="284"/>
      <c r="Q1478" s="278"/>
      <c r="R1478" s="286"/>
      <c r="S1478" s="287"/>
    </row>
    <row r="1479" spans="2:19" x14ac:dyDescent="0.3">
      <c r="B1479" s="276"/>
      <c r="C1479" s="277"/>
      <c r="D1479" s="278"/>
      <c r="F1479" s="280"/>
      <c r="G1479" s="281"/>
      <c r="H1479" s="281"/>
      <c r="I1479" s="293"/>
      <c r="J1479" s="282"/>
      <c r="K1479" s="278"/>
      <c r="L1479" s="278"/>
      <c r="M1479" s="278"/>
      <c r="N1479" s="276"/>
      <c r="O1479" s="283"/>
      <c r="P1479" s="284"/>
      <c r="Q1479" s="278"/>
      <c r="R1479" s="286"/>
      <c r="S1479" s="287"/>
    </row>
    <row r="1480" spans="2:19" x14ac:dyDescent="0.3">
      <c r="B1480" s="276"/>
      <c r="C1480" s="277"/>
      <c r="D1480" s="278"/>
      <c r="F1480" s="280"/>
      <c r="G1480" s="281"/>
      <c r="H1480" s="281"/>
      <c r="I1480" s="293"/>
      <c r="J1480" s="282"/>
      <c r="K1480" s="278"/>
      <c r="L1480" s="278"/>
      <c r="M1480" s="278"/>
      <c r="N1480" s="276"/>
      <c r="O1480" s="283"/>
      <c r="P1480" s="284"/>
      <c r="Q1480" s="278"/>
      <c r="R1480" s="286"/>
      <c r="S1480" s="287"/>
    </row>
    <row r="1481" spans="2:19" x14ac:dyDescent="0.3">
      <c r="B1481" s="276"/>
      <c r="C1481" s="277"/>
      <c r="D1481" s="278"/>
      <c r="F1481" s="280"/>
      <c r="G1481" s="281"/>
      <c r="H1481" s="281"/>
      <c r="I1481" s="293"/>
      <c r="J1481" s="282"/>
      <c r="K1481" s="278"/>
      <c r="L1481" s="278"/>
      <c r="M1481" s="278"/>
      <c r="N1481" s="276"/>
      <c r="O1481" s="283"/>
      <c r="P1481" s="284"/>
      <c r="Q1481" s="278"/>
      <c r="R1481" s="286"/>
      <c r="S1481" s="287"/>
    </row>
    <row r="1482" spans="2:19" x14ac:dyDescent="0.3">
      <c r="B1482" s="276"/>
      <c r="C1482" s="277"/>
      <c r="D1482" s="278"/>
      <c r="F1482" s="280"/>
      <c r="G1482" s="281"/>
      <c r="H1482" s="281"/>
      <c r="I1482" s="293"/>
      <c r="J1482" s="282"/>
      <c r="K1482" s="278"/>
      <c r="L1482" s="278"/>
      <c r="M1482" s="278"/>
      <c r="N1482" s="276"/>
      <c r="O1482" s="283"/>
      <c r="P1482" s="284"/>
      <c r="Q1482" s="278"/>
      <c r="R1482" s="286"/>
      <c r="S1482" s="287"/>
    </row>
    <row r="1483" spans="2:19" x14ac:dyDescent="0.3">
      <c r="B1483" s="276"/>
      <c r="C1483" s="277"/>
      <c r="D1483" s="278"/>
      <c r="F1483" s="280"/>
      <c r="G1483" s="281"/>
      <c r="H1483" s="281"/>
      <c r="I1483" s="293"/>
      <c r="J1483" s="282"/>
      <c r="K1483" s="278"/>
      <c r="L1483" s="278"/>
      <c r="M1483" s="278"/>
      <c r="N1483" s="276"/>
      <c r="O1483" s="283"/>
      <c r="P1483" s="284"/>
      <c r="Q1483" s="278"/>
      <c r="R1483" s="286"/>
      <c r="S1483" s="287"/>
    </row>
    <row r="1484" spans="2:19" x14ac:dyDescent="0.3">
      <c r="B1484" s="276"/>
      <c r="C1484" s="277"/>
      <c r="D1484" s="278"/>
      <c r="F1484" s="280"/>
      <c r="G1484" s="281"/>
      <c r="H1484" s="281"/>
      <c r="I1484" s="293"/>
      <c r="J1484" s="282"/>
      <c r="K1484" s="278"/>
      <c r="L1484" s="278"/>
      <c r="M1484" s="278"/>
      <c r="N1484" s="276"/>
      <c r="O1484" s="283"/>
      <c r="P1484" s="284"/>
      <c r="Q1484" s="278"/>
      <c r="R1484" s="286"/>
      <c r="S1484" s="287"/>
    </row>
    <row r="1485" spans="2:19" x14ac:dyDescent="0.3">
      <c r="B1485" s="276"/>
      <c r="C1485" s="277"/>
      <c r="D1485" s="278"/>
      <c r="F1485" s="280"/>
      <c r="G1485" s="281"/>
      <c r="H1485" s="281"/>
      <c r="I1485" s="293"/>
      <c r="J1485" s="282"/>
      <c r="K1485" s="278"/>
      <c r="L1485" s="278"/>
      <c r="M1485" s="278"/>
      <c r="N1485" s="276"/>
      <c r="O1485" s="283"/>
      <c r="P1485" s="284"/>
      <c r="Q1485" s="278"/>
      <c r="R1485" s="286"/>
      <c r="S1485" s="287"/>
    </row>
    <row r="1486" spans="2:19" x14ac:dyDescent="0.3">
      <c r="B1486" s="276"/>
      <c r="C1486" s="277"/>
      <c r="D1486" s="278"/>
      <c r="F1486" s="280"/>
      <c r="G1486" s="281"/>
      <c r="H1486" s="281"/>
      <c r="I1486" s="293"/>
      <c r="J1486" s="282"/>
      <c r="K1486" s="278"/>
      <c r="L1486" s="278"/>
      <c r="M1486" s="278"/>
      <c r="N1486" s="276"/>
      <c r="O1486" s="283"/>
      <c r="P1486" s="284"/>
      <c r="Q1486" s="278"/>
      <c r="R1486" s="286"/>
      <c r="S1486" s="287"/>
    </row>
    <row r="1487" spans="2:19" x14ac:dyDescent="0.3">
      <c r="B1487" s="276"/>
      <c r="C1487" s="277"/>
      <c r="D1487" s="278"/>
      <c r="F1487" s="280"/>
      <c r="G1487" s="281"/>
      <c r="H1487" s="281"/>
      <c r="I1487" s="293"/>
      <c r="J1487" s="282"/>
      <c r="K1487" s="278"/>
      <c r="L1487" s="278"/>
      <c r="M1487" s="278"/>
      <c r="N1487" s="276"/>
      <c r="O1487" s="283"/>
      <c r="P1487" s="284"/>
      <c r="Q1487" s="278"/>
      <c r="R1487" s="286"/>
      <c r="S1487" s="287"/>
    </row>
    <row r="1488" spans="2:19" x14ac:dyDescent="0.3">
      <c r="B1488" s="276"/>
      <c r="C1488" s="277"/>
      <c r="D1488" s="278"/>
      <c r="F1488" s="280"/>
      <c r="G1488" s="281"/>
      <c r="H1488" s="281"/>
      <c r="I1488" s="293"/>
      <c r="J1488" s="282"/>
      <c r="K1488" s="278"/>
      <c r="L1488" s="278"/>
      <c r="M1488" s="278"/>
      <c r="N1488" s="276"/>
      <c r="O1488" s="283"/>
      <c r="P1488" s="284"/>
      <c r="Q1488" s="278"/>
      <c r="R1488" s="286"/>
      <c r="S1488" s="287"/>
    </row>
    <row r="1489" spans="2:19" x14ac:dyDescent="0.3">
      <c r="B1489" s="276"/>
      <c r="C1489" s="277"/>
      <c r="D1489" s="278"/>
      <c r="F1489" s="280"/>
      <c r="G1489" s="281"/>
      <c r="H1489" s="281"/>
      <c r="I1489" s="293"/>
      <c r="J1489" s="282"/>
      <c r="K1489" s="278"/>
      <c r="L1489" s="278"/>
      <c r="M1489" s="278"/>
      <c r="N1489" s="276"/>
      <c r="O1489" s="283"/>
      <c r="P1489" s="284"/>
      <c r="Q1489" s="278"/>
      <c r="R1489" s="286"/>
      <c r="S1489" s="287"/>
    </row>
    <row r="1490" spans="2:19" x14ac:dyDescent="0.3">
      <c r="B1490" s="276"/>
      <c r="C1490" s="277"/>
      <c r="D1490" s="278"/>
      <c r="F1490" s="280"/>
      <c r="G1490" s="281"/>
      <c r="H1490" s="281"/>
      <c r="I1490" s="293"/>
      <c r="J1490" s="282"/>
      <c r="K1490" s="278"/>
      <c r="L1490" s="278"/>
      <c r="M1490" s="278"/>
      <c r="N1490" s="276"/>
      <c r="O1490" s="283"/>
      <c r="P1490" s="284"/>
      <c r="Q1490" s="278"/>
      <c r="R1490" s="286"/>
      <c r="S1490" s="287"/>
    </row>
    <row r="1491" spans="2:19" x14ac:dyDescent="0.3">
      <c r="B1491" s="276"/>
      <c r="C1491" s="277"/>
      <c r="D1491" s="278"/>
      <c r="F1491" s="280"/>
      <c r="G1491" s="281"/>
      <c r="H1491" s="281"/>
      <c r="I1491" s="293"/>
      <c r="J1491" s="282"/>
      <c r="K1491" s="278"/>
      <c r="L1491" s="278"/>
      <c r="M1491" s="278"/>
      <c r="N1491" s="276"/>
      <c r="O1491" s="283"/>
      <c r="P1491" s="284"/>
      <c r="Q1491" s="278"/>
      <c r="R1491" s="286"/>
      <c r="S1491" s="287"/>
    </row>
    <row r="1492" spans="2:19" x14ac:dyDescent="0.3">
      <c r="B1492" s="276"/>
      <c r="C1492" s="277"/>
      <c r="D1492" s="278"/>
      <c r="F1492" s="280"/>
      <c r="G1492" s="281"/>
      <c r="H1492" s="281"/>
      <c r="I1492" s="293"/>
      <c r="J1492" s="282"/>
      <c r="K1492" s="278"/>
      <c r="L1492" s="278"/>
      <c r="M1492" s="278"/>
      <c r="N1492" s="276"/>
      <c r="O1492" s="283"/>
      <c r="P1492" s="284"/>
      <c r="Q1492" s="278"/>
      <c r="R1492" s="286"/>
      <c r="S1492" s="287"/>
    </row>
    <row r="1493" spans="2:19" x14ac:dyDescent="0.3">
      <c r="B1493" s="276"/>
      <c r="C1493" s="277"/>
      <c r="D1493" s="278"/>
      <c r="F1493" s="280"/>
      <c r="G1493" s="281"/>
      <c r="H1493" s="281"/>
      <c r="I1493" s="293"/>
      <c r="J1493" s="282"/>
      <c r="K1493" s="278"/>
      <c r="L1493" s="278"/>
      <c r="M1493" s="278"/>
      <c r="N1493" s="276"/>
      <c r="O1493" s="283"/>
      <c r="P1493" s="284"/>
      <c r="Q1493" s="278"/>
      <c r="R1493" s="286"/>
      <c r="S1493" s="287"/>
    </row>
    <row r="1494" spans="2:19" x14ac:dyDescent="0.3">
      <c r="B1494" s="276"/>
      <c r="C1494" s="277"/>
      <c r="D1494" s="278"/>
      <c r="F1494" s="280"/>
      <c r="G1494" s="281"/>
      <c r="H1494" s="281"/>
      <c r="I1494" s="293"/>
      <c r="J1494" s="282"/>
      <c r="K1494" s="278"/>
      <c r="L1494" s="278"/>
      <c r="M1494" s="278"/>
      <c r="N1494" s="276"/>
      <c r="O1494" s="283"/>
      <c r="P1494" s="284"/>
      <c r="Q1494" s="278"/>
      <c r="R1494" s="286"/>
      <c r="S1494" s="287"/>
    </row>
    <row r="1495" spans="2:19" x14ac:dyDescent="0.3">
      <c r="B1495" s="276"/>
      <c r="C1495" s="277"/>
      <c r="D1495" s="278"/>
      <c r="F1495" s="280"/>
      <c r="G1495" s="281"/>
      <c r="H1495" s="281"/>
      <c r="I1495" s="293"/>
      <c r="J1495" s="282"/>
      <c r="K1495" s="278"/>
      <c r="L1495" s="278"/>
      <c r="M1495" s="278"/>
      <c r="N1495" s="276"/>
      <c r="O1495" s="283"/>
      <c r="P1495" s="284"/>
      <c r="Q1495" s="278"/>
      <c r="R1495" s="286"/>
      <c r="S1495" s="287"/>
    </row>
    <row r="1496" spans="2:19" x14ac:dyDescent="0.3">
      <c r="B1496" s="276"/>
      <c r="C1496" s="277"/>
      <c r="D1496" s="278"/>
      <c r="F1496" s="280"/>
      <c r="G1496" s="281"/>
      <c r="H1496" s="281"/>
      <c r="I1496" s="293"/>
      <c r="J1496" s="282"/>
      <c r="K1496" s="278"/>
      <c r="L1496" s="278"/>
      <c r="M1496" s="278"/>
      <c r="N1496" s="276"/>
      <c r="O1496" s="283"/>
      <c r="P1496" s="284"/>
      <c r="Q1496" s="278"/>
      <c r="R1496" s="286"/>
      <c r="S1496" s="287"/>
    </row>
    <row r="1497" spans="2:19" x14ac:dyDescent="0.3">
      <c r="B1497" s="276"/>
      <c r="C1497" s="277"/>
      <c r="D1497" s="278"/>
      <c r="F1497" s="280"/>
      <c r="G1497" s="281"/>
      <c r="H1497" s="281"/>
      <c r="I1497" s="293"/>
      <c r="J1497" s="303"/>
      <c r="K1497" s="278"/>
      <c r="L1497" s="278"/>
      <c r="M1497" s="278"/>
      <c r="N1497" s="276"/>
      <c r="O1497" s="283"/>
      <c r="P1497" s="284"/>
      <c r="Q1497" s="278"/>
      <c r="R1497" s="286"/>
      <c r="S1497" s="287"/>
    </row>
    <row r="1498" spans="2:19" x14ac:dyDescent="0.3">
      <c r="B1498" s="276"/>
      <c r="C1498" s="277"/>
      <c r="D1498" s="278"/>
      <c r="F1498" s="280"/>
      <c r="G1498" s="281"/>
      <c r="H1498" s="281"/>
      <c r="I1498" s="293"/>
      <c r="J1498" s="282"/>
      <c r="K1498" s="278"/>
      <c r="L1498" s="278"/>
      <c r="M1498" s="278"/>
      <c r="N1498" s="276"/>
      <c r="O1498" s="283"/>
      <c r="P1498" s="284"/>
      <c r="Q1498" s="278"/>
      <c r="R1498" s="286"/>
      <c r="S1498" s="287"/>
    </row>
    <row r="1499" spans="2:19" x14ac:dyDescent="0.3">
      <c r="B1499" s="276"/>
      <c r="C1499" s="277"/>
      <c r="D1499" s="278"/>
      <c r="F1499" s="280"/>
      <c r="G1499" s="281"/>
      <c r="H1499" s="281"/>
      <c r="I1499" s="293"/>
      <c r="J1499" s="282"/>
      <c r="K1499" s="278"/>
      <c r="L1499" s="278"/>
      <c r="M1499" s="278"/>
      <c r="N1499" s="276"/>
      <c r="O1499" s="283"/>
      <c r="P1499" s="284"/>
      <c r="Q1499" s="278"/>
      <c r="R1499" s="286"/>
      <c r="S1499" s="287"/>
    </row>
    <row r="1500" spans="2:19" x14ac:dyDescent="0.3">
      <c r="B1500" s="276"/>
      <c r="C1500" s="277"/>
      <c r="D1500" s="278"/>
      <c r="F1500" s="280"/>
      <c r="G1500" s="281"/>
      <c r="H1500" s="281"/>
      <c r="I1500" s="293"/>
      <c r="J1500" s="282"/>
      <c r="K1500" s="278"/>
      <c r="L1500" s="278"/>
      <c r="M1500" s="278"/>
      <c r="N1500" s="276"/>
      <c r="O1500" s="283"/>
      <c r="P1500" s="284"/>
      <c r="Q1500" s="278"/>
      <c r="R1500" s="286"/>
      <c r="S1500" s="287"/>
    </row>
    <row r="1501" spans="2:19" x14ac:dyDescent="0.3">
      <c r="B1501" s="276"/>
      <c r="C1501" s="277"/>
      <c r="D1501" s="278"/>
      <c r="F1501" s="280"/>
      <c r="G1501" s="281"/>
      <c r="H1501" s="281"/>
      <c r="I1501" s="293"/>
      <c r="J1501" s="282"/>
      <c r="K1501" s="278"/>
      <c r="L1501" s="278"/>
      <c r="M1501" s="278"/>
      <c r="N1501" s="276"/>
      <c r="O1501" s="283"/>
      <c r="P1501" s="284"/>
      <c r="Q1501" s="278"/>
      <c r="R1501" s="286"/>
      <c r="S1501" s="287"/>
    </row>
    <row r="1502" spans="2:19" x14ac:dyDescent="0.3">
      <c r="B1502" s="276"/>
      <c r="C1502" s="277"/>
      <c r="D1502" s="278"/>
      <c r="F1502" s="280"/>
      <c r="G1502" s="281"/>
      <c r="H1502" s="281"/>
      <c r="I1502" s="293"/>
      <c r="J1502" s="303"/>
      <c r="K1502" s="278"/>
      <c r="L1502" s="278"/>
      <c r="M1502" s="278"/>
      <c r="N1502" s="276"/>
      <c r="O1502" s="283"/>
      <c r="P1502" s="284"/>
      <c r="Q1502" s="278"/>
      <c r="R1502" s="286"/>
      <c r="S1502" s="287"/>
    </row>
    <row r="1503" spans="2:19" x14ac:dyDescent="0.3">
      <c r="B1503" s="276"/>
      <c r="C1503" s="277"/>
      <c r="D1503" s="278"/>
      <c r="F1503" s="280"/>
      <c r="G1503" s="281"/>
      <c r="H1503" s="281"/>
      <c r="I1503" s="293"/>
      <c r="J1503" s="282"/>
      <c r="K1503" s="278"/>
      <c r="L1503" s="278"/>
      <c r="M1503" s="278"/>
      <c r="N1503" s="276"/>
      <c r="O1503" s="283"/>
      <c r="P1503" s="284"/>
      <c r="Q1503" s="278"/>
      <c r="R1503" s="286"/>
      <c r="S1503" s="287"/>
    </row>
    <row r="1504" spans="2:19" x14ac:dyDescent="0.3">
      <c r="B1504" s="276"/>
      <c r="C1504" s="277"/>
      <c r="D1504" s="278"/>
      <c r="F1504" s="280"/>
      <c r="G1504" s="281"/>
      <c r="H1504" s="281"/>
      <c r="I1504" s="293"/>
      <c r="J1504" s="282"/>
      <c r="K1504" s="278"/>
      <c r="L1504" s="278"/>
      <c r="M1504" s="278"/>
      <c r="N1504" s="276"/>
      <c r="O1504" s="283"/>
      <c r="P1504" s="284"/>
      <c r="Q1504" s="278"/>
      <c r="R1504" s="286"/>
      <c r="S1504" s="287"/>
    </row>
    <row r="1505" spans="2:19" x14ac:dyDescent="0.3">
      <c r="B1505" s="276"/>
      <c r="C1505" s="277"/>
      <c r="D1505" s="278"/>
      <c r="F1505" s="280"/>
      <c r="G1505" s="281"/>
      <c r="H1505" s="281"/>
      <c r="I1505" s="293"/>
      <c r="J1505" s="282"/>
      <c r="K1505" s="278"/>
      <c r="L1505" s="278"/>
      <c r="M1505" s="278"/>
      <c r="N1505" s="276"/>
      <c r="O1505" s="283"/>
      <c r="P1505" s="284"/>
      <c r="Q1505" s="278"/>
      <c r="R1505" s="286"/>
      <c r="S1505" s="287"/>
    </row>
    <row r="1506" spans="2:19" x14ac:dyDescent="0.3">
      <c r="B1506" s="276"/>
      <c r="C1506" s="277"/>
      <c r="D1506" s="278"/>
      <c r="F1506" s="280"/>
      <c r="G1506" s="281"/>
      <c r="H1506" s="281"/>
      <c r="I1506" s="293"/>
      <c r="J1506" s="282"/>
      <c r="K1506" s="278"/>
      <c r="L1506" s="278"/>
      <c r="M1506" s="278"/>
      <c r="N1506" s="276"/>
      <c r="O1506" s="283"/>
      <c r="P1506" s="284"/>
      <c r="Q1506" s="278"/>
      <c r="R1506" s="286"/>
      <c r="S1506" s="287"/>
    </row>
    <row r="1507" spans="2:19" x14ac:dyDescent="0.3">
      <c r="B1507" s="276"/>
      <c r="C1507" s="277"/>
      <c r="D1507" s="278"/>
      <c r="F1507" s="280"/>
      <c r="G1507" s="281"/>
      <c r="H1507" s="281"/>
      <c r="I1507" s="293"/>
      <c r="J1507" s="282"/>
      <c r="K1507" s="278"/>
      <c r="L1507" s="278"/>
      <c r="M1507" s="278"/>
      <c r="N1507" s="276"/>
      <c r="O1507" s="283"/>
      <c r="P1507" s="284"/>
      <c r="Q1507" s="278"/>
      <c r="R1507" s="286"/>
      <c r="S1507" s="287"/>
    </row>
    <row r="1508" spans="2:19" x14ac:dyDescent="0.3">
      <c r="B1508" s="276"/>
      <c r="C1508" s="277"/>
      <c r="D1508" s="278"/>
      <c r="F1508" s="280"/>
      <c r="G1508" s="281"/>
      <c r="H1508" s="281"/>
      <c r="I1508" s="293"/>
      <c r="J1508" s="282"/>
      <c r="K1508" s="278"/>
      <c r="L1508" s="278"/>
      <c r="M1508" s="278"/>
      <c r="N1508" s="276"/>
      <c r="O1508" s="283"/>
      <c r="P1508" s="284"/>
      <c r="Q1508" s="278"/>
      <c r="R1508" s="286"/>
      <c r="S1508" s="287"/>
    </row>
    <row r="1509" spans="2:19" x14ac:dyDescent="0.3">
      <c r="B1509" s="276"/>
      <c r="C1509" s="277"/>
      <c r="D1509" s="278"/>
      <c r="F1509" s="280"/>
      <c r="G1509" s="281"/>
      <c r="H1509" s="281"/>
      <c r="I1509" s="293"/>
      <c r="J1509" s="282"/>
      <c r="K1509" s="278"/>
      <c r="L1509" s="278"/>
      <c r="M1509" s="278"/>
      <c r="N1509" s="276"/>
      <c r="O1509" s="283"/>
      <c r="P1509" s="284"/>
      <c r="Q1509" s="278"/>
      <c r="R1509" s="286"/>
      <c r="S1509" s="287"/>
    </row>
    <row r="1510" spans="2:19" x14ac:dyDescent="0.3">
      <c r="B1510" s="276"/>
      <c r="C1510" s="277"/>
      <c r="D1510" s="278"/>
      <c r="F1510" s="280"/>
      <c r="G1510" s="281"/>
      <c r="H1510" s="281"/>
      <c r="I1510" s="293"/>
      <c r="J1510" s="282"/>
      <c r="K1510" s="278"/>
      <c r="L1510" s="278"/>
      <c r="M1510" s="278"/>
      <c r="N1510" s="276"/>
      <c r="O1510" s="283"/>
      <c r="P1510" s="284"/>
      <c r="Q1510" s="278"/>
      <c r="R1510" s="286"/>
      <c r="S1510" s="287"/>
    </row>
    <row r="1511" spans="2:19" x14ac:dyDescent="0.3">
      <c r="B1511" s="276"/>
      <c r="C1511" s="277"/>
      <c r="D1511" s="278"/>
      <c r="F1511" s="280"/>
      <c r="G1511" s="293"/>
      <c r="H1511" s="293"/>
      <c r="I1511" s="293"/>
      <c r="J1511" s="282"/>
      <c r="K1511" s="278"/>
      <c r="L1511" s="278"/>
      <c r="M1511" s="278"/>
      <c r="N1511" s="276"/>
      <c r="O1511" s="283"/>
      <c r="P1511" s="284"/>
      <c r="Q1511" s="278"/>
      <c r="R1511" s="286"/>
      <c r="S1511" s="287"/>
    </row>
    <row r="1512" spans="2:19" x14ac:dyDescent="0.3">
      <c r="B1512" s="276"/>
      <c r="C1512" s="277"/>
      <c r="D1512" s="278"/>
      <c r="F1512" s="280"/>
      <c r="G1512" s="293"/>
      <c r="H1512" s="293"/>
      <c r="I1512" s="293"/>
      <c r="J1512" s="282"/>
      <c r="K1512" s="278"/>
      <c r="L1512" s="278"/>
      <c r="M1512" s="278"/>
      <c r="N1512" s="276"/>
      <c r="O1512" s="283"/>
      <c r="P1512" s="284"/>
      <c r="Q1512" s="278"/>
      <c r="R1512" s="286"/>
      <c r="S1512" s="287"/>
    </row>
    <row r="1513" spans="2:19" x14ac:dyDescent="0.3">
      <c r="B1513" s="276"/>
      <c r="C1513" s="277"/>
      <c r="D1513" s="278"/>
      <c r="F1513" s="280"/>
      <c r="G1513" s="293"/>
      <c r="H1513" s="293"/>
      <c r="I1513" s="293"/>
      <c r="J1513" s="282"/>
      <c r="K1513" s="278"/>
      <c r="L1513" s="278"/>
      <c r="M1513" s="278"/>
      <c r="N1513" s="276"/>
      <c r="O1513" s="283"/>
      <c r="P1513" s="284"/>
      <c r="Q1513" s="278"/>
      <c r="R1513" s="286"/>
      <c r="S1513" s="287"/>
    </row>
    <row r="1514" spans="2:19" x14ac:dyDescent="0.3">
      <c r="B1514" s="276"/>
      <c r="C1514" s="277"/>
      <c r="D1514" s="278"/>
      <c r="F1514" s="280"/>
      <c r="G1514" s="293"/>
      <c r="H1514" s="293"/>
      <c r="I1514" s="293"/>
      <c r="J1514" s="282"/>
      <c r="K1514" s="278"/>
      <c r="L1514" s="278"/>
      <c r="M1514" s="278"/>
      <c r="N1514" s="276"/>
      <c r="O1514" s="283"/>
      <c r="P1514" s="284"/>
      <c r="Q1514" s="278"/>
      <c r="R1514" s="286"/>
      <c r="S1514" s="287"/>
    </row>
    <row r="1515" spans="2:19" x14ac:dyDescent="0.3">
      <c r="B1515" s="276"/>
      <c r="C1515" s="277"/>
      <c r="D1515" s="278"/>
      <c r="F1515" s="280"/>
      <c r="G1515" s="311"/>
      <c r="H1515" s="311"/>
      <c r="I1515" s="311"/>
      <c r="J1515" s="282"/>
      <c r="K1515" s="278"/>
      <c r="L1515" s="278"/>
      <c r="M1515" s="278"/>
      <c r="N1515" s="276"/>
      <c r="O1515" s="283"/>
      <c r="P1515" s="284"/>
      <c r="Q1515" s="278"/>
      <c r="R1515" s="286"/>
      <c r="S1515" s="287"/>
    </row>
    <row r="1516" spans="2:19" x14ac:dyDescent="0.3">
      <c r="B1516" s="276"/>
      <c r="C1516" s="277"/>
      <c r="D1516" s="278"/>
      <c r="F1516" s="280"/>
      <c r="G1516" s="311"/>
      <c r="H1516" s="311"/>
      <c r="I1516" s="311"/>
      <c r="J1516" s="282"/>
      <c r="K1516" s="278"/>
      <c r="L1516" s="278"/>
      <c r="M1516" s="278"/>
      <c r="N1516" s="276"/>
      <c r="O1516" s="283"/>
      <c r="P1516" s="284"/>
      <c r="Q1516" s="278"/>
      <c r="R1516" s="286"/>
      <c r="S1516" s="287"/>
    </row>
    <row r="1517" spans="2:19" x14ac:dyDescent="0.3">
      <c r="B1517" s="276"/>
      <c r="C1517" s="277"/>
      <c r="D1517" s="278"/>
      <c r="F1517" s="280"/>
      <c r="G1517" s="311"/>
      <c r="H1517" s="311"/>
      <c r="I1517" s="311"/>
      <c r="J1517" s="282"/>
      <c r="K1517" s="278"/>
      <c r="L1517" s="278"/>
      <c r="M1517" s="278"/>
      <c r="N1517" s="276"/>
      <c r="O1517" s="283"/>
      <c r="P1517" s="284"/>
      <c r="Q1517" s="278"/>
      <c r="R1517" s="286"/>
      <c r="S1517" s="287"/>
    </row>
    <row r="1518" spans="2:19" x14ac:dyDescent="0.3">
      <c r="B1518" s="276"/>
      <c r="C1518" s="277"/>
      <c r="D1518" s="278"/>
      <c r="F1518" s="280"/>
      <c r="G1518" s="311"/>
      <c r="H1518" s="311"/>
      <c r="I1518" s="311"/>
      <c r="J1518" s="282"/>
      <c r="K1518" s="278"/>
      <c r="L1518" s="278"/>
      <c r="M1518" s="278"/>
      <c r="N1518" s="276"/>
      <c r="O1518" s="283"/>
      <c r="P1518" s="284"/>
      <c r="Q1518" s="278"/>
      <c r="R1518" s="286"/>
      <c r="S1518" s="287"/>
    </row>
    <row r="1519" spans="2:19" x14ac:dyDescent="0.3">
      <c r="B1519" s="276"/>
      <c r="C1519" s="277"/>
      <c r="D1519" s="278"/>
      <c r="F1519" s="280"/>
      <c r="G1519" s="311"/>
      <c r="H1519" s="311"/>
      <c r="I1519" s="311"/>
      <c r="J1519" s="282"/>
      <c r="K1519" s="278"/>
      <c r="L1519" s="278"/>
      <c r="M1519" s="278"/>
      <c r="N1519" s="276"/>
      <c r="O1519" s="283"/>
      <c r="P1519" s="284"/>
      <c r="Q1519" s="278"/>
      <c r="R1519" s="286"/>
      <c r="S1519" s="287"/>
    </row>
    <row r="1520" spans="2:19" x14ac:dyDescent="0.3">
      <c r="B1520" s="276"/>
      <c r="C1520" s="277"/>
      <c r="D1520" s="278"/>
      <c r="F1520" s="280"/>
      <c r="G1520" s="311"/>
      <c r="H1520" s="311"/>
      <c r="I1520" s="311"/>
      <c r="J1520" s="282"/>
      <c r="K1520" s="278"/>
      <c r="L1520" s="278"/>
      <c r="M1520" s="278"/>
      <c r="N1520" s="276"/>
      <c r="O1520" s="283"/>
      <c r="P1520" s="284"/>
      <c r="Q1520" s="278"/>
      <c r="R1520" s="286"/>
      <c r="S1520" s="287"/>
    </row>
    <row r="1521" spans="2:19" x14ac:dyDescent="0.3">
      <c r="B1521" s="276"/>
      <c r="C1521" s="277"/>
      <c r="D1521" s="278"/>
      <c r="F1521" s="280"/>
      <c r="G1521" s="311"/>
      <c r="H1521" s="311"/>
      <c r="I1521" s="311"/>
      <c r="J1521" s="282"/>
      <c r="K1521" s="278"/>
      <c r="L1521" s="278"/>
      <c r="M1521" s="278"/>
      <c r="N1521" s="276"/>
      <c r="O1521" s="283"/>
      <c r="P1521" s="284"/>
      <c r="Q1521" s="278"/>
      <c r="R1521" s="286"/>
      <c r="S1521" s="287"/>
    </row>
    <row r="1522" spans="2:19" x14ac:dyDescent="0.3">
      <c r="B1522" s="276"/>
      <c r="C1522" s="277"/>
      <c r="D1522" s="278"/>
      <c r="F1522" s="280"/>
      <c r="G1522" s="311"/>
      <c r="H1522" s="311"/>
      <c r="I1522" s="311"/>
      <c r="J1522" s="282"/>
      <c r="K1522" s="278"/>
      <c r="L1522" s="278"/>
      <c r="M1522" s="278"/>
      <c r="N1522" s="276"/>
      <c r="O1522" s="283"/>
      <c r="P1522" s="284"/>
      <c r="Q1522" s="278"/>
      <c r="R1522" s="286"/>
      <c r="S1522" s="287"/>
    </row>
    <row r="1523" spans="2:19" x14ac:dyDescent="0.3">
      <c r="B1523" s="276"/>
      <c r="C1523" s="277"/>
      <c r="D1523" s="278"/>
      <c r="F1523" s="280"/>
      <c r="G1523" s="311"/>
      <c r="H1523" s="311"/>
      <c r="I1523" s="311"/>
      <c r="J1523" s="282"/>
      <c r="K1523" s="278"/>
      <c r="L1523" s="278"/>
      <c r="M1523" s="278"/>
      <c r="N1523" s="276"/>
      <c r="O1523" s="283"/>
      <c r="P1523" s="284"/>
      <c r="Q1523" s="278"/>
      <c r="R1523" s="286"/>
      <c r="S1523" s="287"/>
    </row>
    <row r="1524" spans="2:19" x14ac:dyDescent="0.3">
      <c r="B1524" s="276"/>
      <c r="C1524" s="277"/>
      <c r="D1524" s="278"/>
      <c r="F1524" s="280"/>
      <c r="G1524" s="311"/>
      <c r="H1524" s="311"/>
      <c r="I1524" s="311"/>
      <c r="J1524" s="282"/>
      <c r="K1524" s="278"/>
      <c r="L1524" s="278"/>
      <c r="M1524" s="278"/>
      <c r="N1524" s="276"/>
      <c r="O1524" s="283"/>
      <c r="P1524" s="284"/>
      <c r="Q1524" s="278"/>
      <c r="R1524" s="286"/>
      <c r="S1524" s="287"/>
    </row>
    <row r="1525" spans="2:19" x14ac:dyDescent="0.3">
      <c r="B1525" s="276"/>
      <c r="C1525" s="277"/>
      <c r="D1525" s="278"/>
      <c r="F1525" s="280"/>
      <c r="G1525" s="311"/>
      <c r="H1525" s="311"/>
      <c r="I1525" s="311"/>
      <c r="J1525" s="282"/>
      <c r="K1525" s="278"/>
      <c r="L1525" s="278"/>
      <c r="M1525" s="278"/>
      <c r="N1525" s="276"/>
      <c r="O1525" s="283"/>
      <c r="P1525" s="284"/>
      <c r="Q1525" s="278"/>
      <c r="R1525" s="286"/>
      <c r="S1525" s="287"/>
    </row>
    <row r="1526" spans="2:19" x14ac:dyDescent="0.3">
      <c r="B1526" s="276"/>
      <c r="C1526" s="277"/>
      <c r="D1526" s="278"/>
      <c r="F1526" s="280"/>
      <c r="G1526" s="311"/>
      <c r="H1526" s="311"/>
      <c r="I1526" s="311"/>
      <c r="J1526" s="282"/>
      <c r="K1526" s="278"/>
      <c r="L1526" s="278"/>
      <c r="M1526" s="278"/>
      <c r="N1526" s="276"/>
      <c r="O1526" s="283"/>
      <c r="P1526" s="284"/>
      <c r="Q1526" s="278"/>
      <c r="R1526" s="286"/>
      <c r="S1526" s="287"/>
    </row>
    <row r="1527" spans="2:19" x14ac:dyDescent="0.3">
      <c r="B1527" s="276"/>
      <c r="C1527" s="277"/>
      <c r="D1527" s="278"/>
      <c r="F1527" s="280"/>
      <c r="G1527" s="311"/>
      <c r="H1527" s="311"/>
      <c r="I1527" s="311"/>
      <c r="J1527" s="282"/>
      <c r="K1527" s="278"/>
      <c r="L1527" s="278"/>
      <c r="M1527" s="278"/>
      <c r="N1527" s="276"/>
      <c r="O1527" s="283"/>
      <c r="P1527" s="284"/>
      <c r="Q1527" s="278"/>
      <c r="R1527" s="286"/>
      <c r="S1527" s="287"/>
    </row>
    <row r="1528" spans="2:19" x14ac:dyDescent="0.3">
      <c r="B1528" s="276"/>
      <c r="C1528" s="277"/>
      <c r="D1528" s="278"/>
      <c r="F1528" s="280"/>
      <c r="G1528" s="311"/>
      <c r="H1528" s="311"/>
      <c r="I1528" s="311"/>
      <c r="J1528" s="282"/>
      <c r="K1528" s="278"/>
      <c r="L1528" s="278"/>
      <c r="M1528" s="278"/>
      <c r="N1528" s="276"/>
      <c r="O1528" s="283"/>
      <c r="P1528" s="284"/>
      <c r="Q1528" s="278"/>
      <c r="R1528" s="286"/>
      <c r="S1528" s="287"/>
    </row>
    <row r="1529" spans="2:19" x14ac:dyDescent="0.3">
      <c r="B1529" s="276"/>
      <c r="C1529" s="277"/>
      <c r="D1529" s="278"/>
      <c r="F1529" s="280"/>
      <c r="G1529" s="311"/>
      <c r="H1529" s="311"/>
      <c r="I1529" s="311"/>
      <c r="J1529" s="282"/>
      <c r="K1529" s="278"/>
      <c r="L1529" s="278"/>
      <c r="M1529" s="278"/>
      <c r="N1529" s="276"/>
      <c r="O1529" s="283"/>
      <c r="P1529" s="284"/>
      <c r="Q1529" s="278"/>
      <c r="R1529" s="286"/>
      <c r="S1529" s="287"/>
    </row>
    <row r="1530" spans="2:19" x14ac:dyDescent="0.3">
      <c r="B1530" s="276"/>
      <c r="C1530" s="277"/>
      <c r="D1530" s="278"/>
      <c r="F1530" s="280"/>
      <c r="G1530" s="311"/>
      <c r="H1530" s="311"/>
      <c r="I1530" s="311"/>
      <c r="J1530" s="282"/>
      <c r="K1530" s="278"/>
      <c r="L1530" s="278"/>
      <c r="M1530" s="278"/>
      <c r="N1530" s="276"/>
      <c r="O1530" s="283"/>
      <c r="P1530" s="284"/>
      <c r="Q1530" s="278"/>
      <c r="R1530" s="286"/>
      <c r="S1530" s="287"/>
    </row>
    <row r="1531" spans="2:19" x14ac:dyDescent="0.3">
      <c r="B1531" s="276"/>
      <c r="C1531" s="277"/>
      <c r="D1531" s="278"/>
      <c r="F1531" s="280"/>
      <c r="G1531" s="311"/>
      <c r="H1531" s="311"/>
      <c r="I1531" s="311"/>
      <c r="J1531" s="282"/>
      <c r="K1531" s="278"/>
      <c r="L1531" s="278"/>
      <c r="M1531" s="278"/>
      <c r="N1531" s="276"/>
      <c r="O1531" s="283"/>
      <c r="P1531" s="284"/>
      <c r="Q1531" s="278"/>
      <c r="R1531" s="286"/>
      <c r="S1531" s="287"/>
    </row>
    <row r="1532" spans="2:19" x14ac:dyDescent="0.3">
      <c r="B1532" s="276"/>
      <c r="C1532" s="277"/>
      <c r="D1532" s="278"/>
      <c r="F1532" s="280"/>
      <c r="G1532" s="311"/>
      <c r="H1532" s="311"/>
      <c r="I1532" s="311"/>
      <c r="J1532" s="282"/>
      <c r="K1532" s="278"/>
      <c r="L1532" s="278"/>
      <c r="M1532" s="278"/>
      <c r="N1532" s="276"/>
      <c r="O1532" s="283"/>
      <c r="P1532" s="284"/>
      <c r="Q1532" s="278"/>
      <c r="R1532" s="286"/>
      <c r="S1532" s="287"/>
    </row>
    <row r="1533" spans="2:19" x14ac:dyDescent="0.3">
      <c r="B1533" s="276"/>
      <c r="C1533" s="277"/>
      <c r="D1533" s="278"/>
      <c r="F1533" s="280"/>
      <c r="G1533" s="311"/>
      <c r="H1533" s="311"/>
      <c r="I1533" s="311"/>
      <c r="J1533" s="282"/>
      <c r="K1533" s="278"/>
      <c r="L1533" s="278"/>
      <c r="M1533" s="278"/>
      <c r="N1533" s="276"/>
      <c r="O1533" s="283"/>
      <c r="P1533" s="284"/>
      <c r="Q1533" s="278"/>
      <c r="R1533" s="286"/>
      <c r="S1533" s="287"/>
    </row>
    <row r="1534" spans="2:19" x14ac:dyDescent="0.3">
      <c r="B1534" s="276"/>
      <c r="C1534" s="277"/>
      <c r="D1534" s="278"/>
      <c r="F1534" s="280"/>
      <c r="G1534" s="311"/>
      <c r="H1534" s="311"/>
      <c r="I1534" s="311"/>
      <c r="J1534" s="282"/>
      <c r="K1534" s="278"/>
      <c r="L1534" s="278"/>
      <c r="M1534" s="278"/>
      <c r="N1534" s="276"/>
      <c r="O1534" s="283"/>
      <c r="P1534" s="284"/>
      <c r="Q1534" s="278"/>
      <c r="R1534" s="286"/>
      <c r="S1534" s="287"/>
    </row>
    <row r="1535" spans="2:19" x14ac:dyDescent="0.3">
      <c r="B1535" s="276"/>
      <c r="C1535" s="277"/>
      <c r="D1535" s="278"/>
      <c r="F1535" s="280"/>
      <c r="G1535" s="311"/>
      <c r="H1535" s="312"/>
      <c r="I1535" s="311"/>
      <c r="J1535" s="282"/>
      <c r="K1535" s="278"/>
      <c r="L1535" s="278"/>
      <c r="M1535" s="278"/>
      <c r="N1535" s="276"/>
      <c r="O1535" s="283"/>
      <c r="P1535" s="284"/>
      <c r="Q1535" s="278"/>
      <c r="R1535" s="286"/>
      <c r="S1535" s="287"/>
    </row>
    <row r="1536" spans="2:19" x14ac:dyDescent="0.3">
      <c r="B1536" s="276"/>
      <c r="C1536" s="277"/>
      <c r="D1536" s="278"/>
      <c r="F1536" s="280"/>
      <c r="G1536" s="293"/>
      <c r="H1536" s="293"/>
      <c r="I1536" s="293"/>
      <c r="J1536" s="282"/>
      <c r="K1536" s="278"/>
      <c r="L1536" s="278"/>
      <c r="M1536" s="278"/>
      <c r="N1536" s="276"/>
      <c r="O1536" s="283"/>
      <c r="P1536" s="284"/>
      <c r="Q1536" s="278"/>
      <c r="R1536" s="286"/>
      <c r="S1536" s="287"/>
    </row>
    <row r="1537" spans="2:19" x14ac:dyDescent="0.3">
      <c r="B1537" s="276"/>
      <c r="C1537" s="277"/>
      <c r="D1537" s="278"/>
      <c r="F1537" s="280"/>
      <c r="G1537" s="293"/>
      <c r="H1537" s="293"/>
      <c r="I1537" s="293"/>
      <c r="J1537" s="282"/>
      <c r="K1537" s="278"/>
      <c r="L1537" s="278"/>
      <c r="M1537" s="278"/>
      <c r="N1537" s="276"/>
      <c r="O1537" s="283"/>
      <c r="P1537" s="284"/>
      <c r="Q1537" s="278"/>
      <c r="R1537" s="286"/>
      <c r="S1537" s="287"/>
    </row>
    <row r="1538" spans="2:19" x14ac:dyDescent="0.3">
      <c r="B1538" s="276"/>
      <c r="C1538" s="277"/>
      <c r="D1538" s="278"/>
      <c r="F1538" s="280"/>
      <c r="G1538" s="293"/>
      <c r="H1538" s="293"/>
      <c r="I1538" s="293"/>
      <c r="J1538" s="282"/>
      <c r="K1538" s="278"/>
      <c r="L1538" s="278"/>
      <c r="M1538" s="278"/>
      <c r="N1538" s="276"/>
      <c r="O1538" s="283"/>
      <c r="P1538" s="284"/>
      <c r="Q1538" s="278"/>
      <c r="R1538" s="286"/>
      <c r="S1538" s="287"/>
    </row>
    <row r="1539" spans="2:19" x14ac:dyDescent="0.3">
      <c r="B1539" s="276"/>
      <c r="C1539" s="277"/>
      <c r="D1539" s="278"/>
      <c r="F1539" s="280"/>
      <c r="G1539" s="293"/>
      <c r="H1539" s="293"/>
      <c r="I1539" s="293"/>
      <c r="J1539" s="282"/>
      <c r="K1539" s="278"/>
      <c r="L1539" s="278"/>
      <c r="M1539" s="278"/>
      <c r="N1539" s="276"/>
      <c r="O1539" s="283"/>
      <c r="P1539" s="284"/>
      <c r="Q1539" s="278"/>
      <c r="R1539" s="286"/>
      <c r="S1539" s="287"/>
    </row>
    <row r="1540" spans="2:19" x14ac:dyDescent="0.3">
      <c r="B1540" s="276"/>
      <c r="C1540" s="277"/>
      <c r="D1540" s="278"/>
      <c r="F1540" s="280"/>
      <c r="G1540" s="293"/>
      <c r="H1540" s="293"/>
      <c r="I1540" s="293"/>
      <c r="J1540" s="282"/>
      <c r="K1540" s="278"/>
      <c r="L1540" s="278"/>
      <c r="M1540" s="278"/>
      <c r="N1540" s="276"/>
      <c r="O1540" s="283"/>
      <c r="P1540" s="284"/>
      <c r="Q1540" s="278"/>
      <c r="R1540" s="286"/>
      <c r="S1540" s="287"/>
    </row>
    <row r="1541" spans="2:19" x14ac:dyDescent="0.3">
      <c r="B1541" s="276"/>
      <c r="C1541" s="277"/>
      <c r="D1541" s="278"/>
      <c r="F1541" s="280"/>
      <c r="G1541" s="293"/>
      <c r="H1541" s="293"/>
      <c r="I1541" s="293"/>
      <c r="J1541" s="282"/>
      <c r="K1541" s="278"/>
      <c r="L1541" s="278"/>
      <c r="M1541" s="278"/>
      <c r="N1541" s="276"/>
      <c r="O1541" s="283"/>
      <c r="P1541" s="284"/>
      <c r="Q1541" s="278"/>
      <c r="R1541" s="286"/>
      <c r="S1541" s="287"/>
    </row>
    <row r="1542" spans="2:19" x14ac:dyDescent="0.3">
      <c r="B1542" s="276"/>
      <c r="C1542" s="277"/>
      <c r="D1542" s="278"/>
      <c r="F1542" s="280"/>
      <c r="G1542" s="293"/>
      <c r="H1542" s="293"/>
      <c r="I1542" s="293"/>
      <c r="J1542" s="282"/>
      <c r="K1542" s="278"/>
      <c r="L1542" s="278"/>
      <c r="M1542" s="278"/>
      <c r="N1542" s="276"/>
      <c r="O1542" s="283"/>
      <c r="P1542" s="284"/>
      <c r="Q1542" s="278"/>
      <c r="R1542" s="286"/>
      <c r="S1542" s="287"/>
    </row>
    <row r="1543" spans="2:19" x14ac:dyDescent="0.3">
      <c r="B1543" s="276"/>
      <c r="C1543" s="277"/>
      <c r="D1543" s="278"/>
      <c r="F1543" s="280"/>
      <c r="G1543" s="293"/>
      <c r="H1543" s="293"/>
      <c r="I1543" s="293"/>
      <c r="J1543" s="282"/>
      <c r="K1543" s="278"/>
      <c r="L1543" s="278"/>
      <c r="M1543" s="278"/>
      <c r="N1543" s="276"/>
      <c r="O1543" s="283"/>
      <c r="P1543" s="284"/>
      <c r="Q1543" s="278"/>
      <c r="R1543" s="286"/>
      <c r="S1543" s="287"/>
    </row>
    <row r="1544" spans="2:19" x14ac:dyDescent="0.3">
      <c r="B1544" s="276"/>
      <c r="C1544" s="277"/>
      <c r="D1544" s="278"/>
      <c r="F1544" s="280"/>
      <c r="G1544" s="293"/>
      <c r="H1544" s="293"/>
      <c r="I1544" s="293"/>
      <c r="J1544" s="282"/>
      <c r="K1544" s="278"/>
      <c r="L1544" s="278"/>
      <c r="M1544" s="278"/>
      <c r="N1544" s="276"/>
      <c r="O1544" s="283"/>
      <c r="P1544" s="284"/>
      <c r="Q1544" s="278"/>
      <c r="R1544" s="286"/>
      <c r="S1544" s="287"/>
    </row>
    <row r="1545" spans="2:19" x14ac:dyDescent="0.3">
      <c r="B1545" s="276"/>
      <c r="C1545" s="277"/>
      <c r="D1545" s="278"/>
      <c r="F1545" s="280"/>
      <c r="G1545" s="293"/>
      <c r="H1545" s="293"/>
      <c r="I1545" s="293"/>
      <c r="J1545" s="282"/>
      <c r="K1545" s="278"/>
      <c r="L1545" s="278"/>
      <c r="M1545" s="278"/>
      <c r="N1545" s="276"/>
      <c r="O1545" s="283"/>
      <c r="P1545" s="284"/>
      <c r="Q1545" s="278"/>
      <c r="R1545" s="286"/>
      <c r="S1545" s="287"/>
    </row>
    <row r="1546" spans="2:19" x14ac:dyDescent="0.3">
      <c r="B1546" s="276"/>
      <c r="C1546" s="277"/>
      <c r="D1546" s="278"/>
      <c r="F1546" s="280"/>
      <c r="G1546" s="293"/>
      <c r="H1546" s="293"/>
      <c r="I1546" s="293"/>
      <c r="J1546" s="282"/>
      <c r="K1546" s="278"/>
      <c r="L1546" s="278"/>
      <c r="M1546" s="278"/>
      <c r="N1546" s="276"/>
      <c r="O1546" s="283"/>
      <c r="P1546" s="284"/>
      <c r="Q1546" s="278"/>
      <c r="R1546" s="286"/>
      <c r="S1546" s="287"/>
    </row>
    <row r="1547" spans="2:19" x14ac:dyDescent="0.3">
      <c r="B1547" s="276"/>
      <c r="C1547" s="277"/>
      <c r="D1547" s="278"/>
      <c r="F1547" s="280"/>
      <c r="G1547" s="293"/>
      <c r="H1547" s="293"/>
      <c r="I1547" s="293"/>
      <c r="J1547" s="282"/>
      <c r="K1547" s="278"/>
      <c r="L1547" s="278"/>
      <c r="M1547" s="278"/>
      <c r="N1547" s="276"/>
      <c r="O1547" s="283"/>
      <c r="P1547" s="284"/>
      <c r="Q1547" s="278"/>
      <c r="R1547" s="286"/>
      <c r="S1547" s="287"/>
    </row>
    <row r="1548" spans="2:19" x14ac:dyDescent="0.3">
      <c r="B1548" s="276"/>
      <c r="C1548" s="277"/>
      <c r="D1548" s="278"/>
      <c r="F1548" s="280"/>
      <c r="G1548" s="293"/>
      <c r="H1548" s="293"/>
      <c r="I1548" s="293"/>
      <c r="J1548" s="282"/>
      <c r="K1548" s="278"/>
      <c r="L1548" s="278"/>
      <c r="M1548" s="278"/>
      <c r="N1548" s="276"/>
      <c r="O1548" s="283"/>
      <c r="P1548" s="284"/>
      <c r="Q1548" s="278"/>
      <c r="R1548" s="286"/>
      <c r="S1548" s="287"/>
    </row>
    <row r="1549" spans="2:19" x14ac:dyDescent="0.3">
      <c r="B1549" s="276"/>
      <c r="C1549" s="277"/>
      <c r="D1549" s="278"/>
      <c r="F1549" s="280"/>
      <c r="G1549" s="293"/>
      <c r="H1549" s="293"/>
      <c r="I1549" s="293"/>
      <c r="J1549" s="282"/>
      <c r="K1549" s="278"/>
      <c r="L1549" s="278"/>
      <c r="M1549" s="278"/>
      <c r="N1549" s="276"/>
      <c r="O1549" s="283"/>
      <c r="P1549" s="284"/>
      <c r="Q1549" s="278"/>
      <c r="R1549" s="286"/>
      <c r="S1549" s="287"/>
    </row>
    <row r="1550" spans="2:19" x14ac:dyDescent="0.3">
      <c r="B1550" s="276"/>
      <c r="C1550" s="277"/>
      <c r="D1550" s="278"/>
      <c r="F1550" s="280"/>
      <c r="G1550" s="293"/>
      <c r="H1550" s="293"/>
      <c r="I1550" s="293"/>
      <c r="J1550" s="282"/>
      <c r="K1550" s="278"/>
      <c r="L1550" s="278"/>
      <c r="M1550" s="278"/>
      <c r="N1550" s="276"/>
      <c r="O1550" s="283"/>
      <c r="P1550" s="284"/>
      <c r="Q1550" s="278"/>
      <c r="R1550" s="286"/>
      <c r="S1550" s="287"/>
    </row>
    <row r="1551" spans="2:19" x14ac:dyDescent="0.3">
      <c r="B1551" s="276"/>
      <c r="C1551" s="277"/>
      <c r="D1551" s="278"/>
      <c r="F1551" s="280"/>
      <c r="G1551" s="293"/>
      <c r="H1551" s="293"/>
      <c r="I1551" s="293"/>
      <c r="J1551" s="282"/>
      <c r="K1551" s="278"/>
      <c r="L1551" s="278"/>
      <c r="M1551" s="278"/>
      <c r="N1551" s="276"/>
      <c r="O1551" s="283"/>
      <c r="P1551" s="284"/>
      <c r="Q1551" s="278"/>
      <c r="R1551" s="286"/>
      <c r="S1551" s="287"/>
    </row>
    <row r="1552" spans="2:19" x14ac:dyDescent="0.3">
      <c r="B1552" s="276"/>
      <c r="C1552" s="277"/>
      <c r="D1552" s="278"/>
      <c r="F1552" s="280"/>
      <c r="G1552" s="293"/>
      <c r="H1552" s="293"/>
      <c r="I1552" s="293"/>
      <c r="J1552" s="282"/>
      <c r="K1552" s="278"/>
      <c r="L1552" s="278"/>
      <c r="M1552" s="278"/>
      <c r="N1552" s="276"/>
      <c r="O1552" s="283"/>
      <c r="P1552" s="284"/>
      <c r="Q1552" s="278"/>
      <c r="R1552" s="286"/>
      <c r="S1552" s="287"/>
    </row>
    <row r="1553" spans="2:19" x14ac:dyDescent="0.3">
      <c r="B1553" s="276"/>
      <c r="C1553" s="277"/>
      <c r="D1553" s="278"/>
      <c r="F1553" s="280"/>
      <c r="G1553" s="293"/>
      <c r="H1553" s="293"/>
      <c r="I1553" s="293"/>
      <c r="J1553" s="282"/>
      <c r="K1553" s="278"/>
      <c r="L1553" s="278"/>
      <c r="M1553" s="278"/>
      <c r="N1553" s="276"/>
      <c r="O1553" s="283"/>
      <c r="P1553" s="284"/>
      <c r="Q1553" s="278"/>
      <c r="R1553" s="286"/>
      <c r="S1553" s="287"/>
    </row>
    <row r="1554" spans="2:19" x14ac:dyDescent="0.3">
      <c r="B1554" s="276"/>
      <c r="C1554" s="277"/>
      <c r="D1554" s="278"/>
      <c r="F1554" s="280"/>
      <c r="G1554" s="293"/>
      <c r="H1554" s="293"/>
      <c r="I1554" s="293"/>
      <c r="J1554" s="282"/>
      <c r="K1554" s="278"/>
      <c r="L1554" s="278"/>
      <c r="M1554" s="278"/>
      <c r="N1554" s="276"/>
      <c r="O1554" s="283"/>
      <c r="P1554" s="284"/>
      <c r="Q1554" s="278"/>
      <c r="R1554" s="286"/>
      <c r="S1554" s="287"/>
    </row>
    <row r="1555" spans="2:19" x14ac:dyDescent="0.3">
      <c r="B1555" s="276"/>
      <c r="C1555" s="277"/>
      <c r="D1555" s="278"/>
      <c r="F1555" s="280"/>
      <c r="G1555" s="293"/>
      <c r="H1555" s="293"/>
      <c r="I1555" s="293"/>
      <c r="J1555" s="282"/>
      <c r="K1555" s="278"/>
      <c r="L1555" s="278"/>
      <c r="M1555" s="278"/>
      <c r="N1555" s="276"/>
      <c r="O1555" s="283"/>
      <c r="P1555" s="284"/>
      <c r="Q1555" s="278"/>
      <c r="R1555" s="286"/>
      <c r="S1555" s="287"/>
    </row>
    <row r="1556" spans="2:19" x14ac:dyDescent="0.3">
      <c r="B1556" s="276"/>
      <c r="C1556" s="277"/>
      <c r="D1556" s="278"/>
      <c r="F1556" s="280"/>
      <c r="G1556" s="293"/>
      <c r="H1556" s="293"/>
      <c r="I1556" s="293"/>
      <c r="J1556" s="282"/>
      <c r="K1556" s="278"/>
      <c r="L1556" s="278"/>
      <c r="M1556" s="278"/>
      <c r="N1556" s="276"/>
      <c r="O1556" s="283"/>
      <c r="P1556" s="284"/>
      <c r="Q1556" s="278"/>
      <c r="R1556" s="286"/>
      <c r="S1556" s="287"/>
    </row>
    <row r="1557" spans="2:19" x14ac:dyDescent="0.3">
      <c r="B1557" s="276"/>
      <c r="C1557" s="277"/>
      <c r="D1557" s="278"/>
      <c r="F1557" s="280"/>
      <c r="G1557" s="293"/>
      <c r="H1557" s="293"/>
      <c r="I1557" s="293"/>
      <c r="J1557" s="282"/>
      <c r="K1557" s="278"/>
      <c r="L1557" s="278"/>
      <c r="M1557" s="278"/>
      <c r="N1557" s="276"/>
      <c r="O1557" s="283"/>
      <c r="P1557" s="284"/>
      <c r="Q1557" s="278"/>
      <c r="R1557" s="286"/>
      <c r="S1557" s="287"/>
    </row>
    <row r="1558" spans="2:19" x14ac:dyDescent="0.3">
      <c r="B1558" s="276"/>
      <c r="C1558" s="277"/>
      <c r="D1558" s="278"/>
      <c r="F1558" s="280"/>
      <c r="G1558" s="293"/>
      <c r="H1558" s="293"/>
      <c r="I1558" s="293"/>
      <c r="J1558" s="282"/>
      <c r="K1558" s="278"/>
      <c r="L1558" s="278"/>
      <c r="M1558" s="278"/>
      <c r="N1558" s="276"/>
      <c r="O1558" s="283"/>
      <c r="P1558" s="284"/>
      <c r="Q1558" s="278"/>
      <c r="R1558" s="286"/>
      <c r="S1558" s="287"/>
    </row>
    <row r="1559" spans="2:19" x14ac:dyDescent="0.3">
      <c r="B1559" s="276"/>
      <c r="C1559" s="277"/>
      <c r="D1559" s="278"/>
      <c r="F1559" s="280"/>
      <c r="G1559" s="293"/>
      <c r="H1559" s="293"/>
      <c r="I1559" s="293"/>
      <c r="J1559" s="282"/>
      <c r="K1559" s="278"/>
      <c r="L1559" s="278"/>
      <c r="M1559" s="278"/>
      <c r="N1559" s="276"/>
      <c r="O1559" s="283"/>
      <c r="P1559" s="284"/>
      <c r="Q1559" s="278"/>
      <c r="R1559" s="286"/>
      <c r="S1559" s="287"/>
    </row>
    <row r="1560" spans="2:19" x14ac:dyDescent="0.3">
      <c r="B1560" s="276"/>
      <c r="C1560" s="277"/>
      <c r="D1560" s="278"/>
      <c r="F1560" s="280"/>
      <c r="G1560" s="293"/>
      <c r="H1560" s="293"/>
      <c r="I1560" s="293"/>
      <c r="J1560" s="282"/>
      <c r="K1560" s="278"/>
      <c r="L1560" s="278"/>
      <c r="M1560" s="278"/>
      <c r="N1560" s="276"/>
      <c r="O1560" s="283"/>
      <c r="P1560" s="284"/>
      <c r="Q1560" s="278"/>
      <c r="R1560" s="286"/>
      <c r="S1560" s="287"/>
    </row>
    <row r="1561" spans="2:19" x14ac:dyDescent="0.3">
      <c r="B1561" s="276"/>
      <c r="C1561" s="277"/>
      <c r="D1561" s="278"/>
      <c r="F1561" s="280"/>
      <c r="G1561" s="293"/>
      <c r="H1561" s="293"/>
      <c r="I1561" s="293"/>
      <c r="J1561" s="282"/>
      <c r="K1561" s="278"/>
      <c r="L1561" s="278"/>
      <c r="M1561" s="278"/>
      <c r="N1561" s="276"/>
      <c r="O1561" s="283"/>
      <c r="P1561" s="284"/>
      <c r="Q1561" s="278"/>
      <c r="R1561" s="286"/>
      <c r="S1561" s="287"/>
    </row>
    <row r="1562" spans="2:19" x14ac:dyDescent="0.3">
      <c r="B1562" s="276"/>
      <c r="C1562" s="277"/>
      <c r="D1562" s="278"/>
      <c r="F1562" s="280"/>
      <c r="G1562" s="293"/>
      <c r="H1562" s="293"/>
      <c r="I1562" s="293"/>
      <c r="J1562" s="282"/>
      <c r="K1562" s="278"/>
      <c r="L1562" s="278"/>
      <c r="M1562" s="278"/>
      <c r="N1562" s="276"/>
      <c r="O1562" s="283"/>
      <c r="P1562" s="284"/>
      <c r="Q1562" s="278"/>
      <c r="R1562" s="286"/>
      <c r="S1562" s="287"/>
    </row>
    <row r="1563" spans="2:19" x14ac:dyDescent="0.3">
      <c r="B1563" s="276"/>
      <c r="C1563" s="277"/>
      <c r="D1563" s="278"/>
      <c r="F1563" s="280"/>
      <c r="G1563" s="293"/>
      <c r="H1563" s="293"/>
      <c r="I1563" s="293"/>
      <c r="J1563" s="282"/>
      <c r="K1563" s="278"/>
      <c r="L1563" s="278"/>
      <c r="M1563" s="278"/>
      <c r="N1563" s="276"/>
      <c r="O1563" s="283"/>
      <c r="P1563" s="284"/>
      <c r="Q1563" s="278"/>
      <c r="R1563" s="286"/>
      <c r="S1563" s="287"/>
    </row>
    <row r="1564" spans="2:19" x14ac:dyDescent="0.3">
      <c r="B1564" s="276"/>
      <c r="C1564" s="277"/>
      <c r="D1564" s="278"/>
      <c r="F1564" s="280"/>
      <c r="G1564" s="293"/>
      <c r="H1564" s="293"/>
      <c r="I1564" s="293"/>
      <c r="J1564" s="282"/>
      <c r="K1564" s="278"/>
      <c r="L1564" s="278"/>
      <c r="M1564" s="278"/>
      <c r="N1564" s="276"/>
      <c r="O1564" s="283"/>
      <c r="P1564" s="284"/>
      <c r="Q1564" s="278"/>
      <c r="R1564" s="286"/>
      <c r="S1564" s="287"/>
    </row>
    <row r="1565" spans="2:19" x14ac:dyDescent="0.3">
      <c r="B1565" s="276"/>
      <c r="C1565" s="277"/>
      <c r="D1565" s="278"/>
      <c r="F1565" s="280"/>
      <c r="G1565" s="293"/>
      <c r="H1565" s="293"/>
      <c r="I1565" s="293"/>
      <c r="J1565" s="282"/>
      <c r="K1565" s="278"/>
      <c r="L1565" s="278"/>
      <c r="M1565" s="278"/>
      <c r="N1565" s="276"/>
      <c r="O1565" s="283"/>
      <c r="P1565" s="284"/>
      <c r="Q1565" s="278"/>
      <c r="R1565" s="286"/>
      <c r="S1565" s="287"/>
    </row>
    <row r="1566" spans="2:19" x14ac:dyDescent="0.3">
      <c r="B1566" s="276"/>
      <c r="C1566" s="277"/>
      <c r="D1566" s="278"/>
      <c r="F1566" s="280"/>
      <c r="G1566" s="293"/>
      <c r="H1566" s="293"/>
      <c r="I1566" s="293"/>
      <c r="J1566" s="282"/>
      <c r="K1566" s="278"/>
      <c r="L1566" s="278"/>
      <c r="M1566" s="278"/>
      <c r="N1566" s="276"/>
      <c r="O1566" s="283"/>
      <c r="P1566" s="284"/>
      <c r="Q1566" s="278"/>
      <c r="R1566" s="286"/>
      <c r="S1566" s="287"/>
    </row>
    <row r="1567" spans="2:19" x14ac:dyDescent="0.3">
      <c r="B1567" s="276"/>
      <c r="C1567" s="277"/>
      <c r="D1567" s="278"/>
      <c r="F1567" s="280"/>
      <c r="G1567" s="293"/>
      <c r="H1567" s="293"/>
      <c r="I1567" s="293"/>
      <c r="J1567" s="282"/>
      <c r="K1567" s="278"/>
      <c r="L1567" s="278"/>
      <c r="M1567" s="278"/>
      <c r="N1567" s="276"/>
      <c r="O1567" s="283"/>
      <c r="P1567" s="284"/>
      <c r="Q1567" s="278"/>
      <c r="R1567" s="286"/>
      <c r="S1567" s="287"/>
    </row>
    <row r="1568" spans="2:19" x14ac:dyDescent="0.3">
      <c r="B1568" s="276"/>
      <c r="C1568" s="277"/>
      <c r="D1568" s="278"/>
      <c r="F1568" s="280"/>
      <c r="G1568" s="293"/>
      <c r="H1568" s="293"/>
      <c r="I1568" s="293"/>
      <c r="J1568" s="282"/>
      <c r="K1568" s="278"/>
      <c r="L1568" s="278"/>
      <c r="M1568" s="278"/>
      <c r="N1568" s="276"/>
      <c r="O1568" s="283"/>
      <c r="P1568" s="284"/>
      <c r="Q1568" s="278"/>
      <c r="R1568" s="286"/>
      <c r="S1568" s="287"/>
    </row>
    <row r="1569" spans="2:19" x14ac:dyDescent="0.3">
      <c r="B1569" s="276"/>
      <c r="C1569" s="277"/>
      <c r="D1569" s="278"/>
      <c r="F1569" s="280"/>
      <c r="G1569" s="293"/>
      <c r="H1569" s="293"/>
      <c r="I1569" s="293"/>
      <c r="J1569" s="282"/>
      <c r="K1569" s="278"/>
      <c r="L1569" s="278"/>
      <c r="M1569" s="278"/>
      <c r="N1569" s="276"/>
      <c r="O1569" s="283"/>
      <c r="P1569" s="284"/>
      <c r="Q1569" s="278"/>
      <c r="R1569" s="286"/>
      <c r="S1569" s="287"/>
    </row>
    <row r="1570" spans="2:19" x14ac:dyDescent="0.3">
      <c r="B1570" s="276"/>
      <c r="C1570" s="277"/>
      <c r="D1570" s="278"/>
      <c r="F1570" s="280"/>
      <c r="G1570" s="293"/>
      <c r="H1570" s="293"/>
      <c r="I1570" s="293"/>
      <c r="J1570" s="282"/>
      <c r="K1570" s="278"/>
      <c r="L1570" s="278"/>
      <c r="M1570" s="278"/>
      <c r="N1570" s="276"/>
      <c r="O1570" s="283"/>
      <c r="P1570" s="284"/>
      <c r="Q1570" s="278"/>
      <c r="R1570" s="286"/>
      <c r="S1570" s="287"/>
    </row>
    <row r="1571" spans="2:19" x14ac:dyDescent="0.3">
      <c r="B1571" s="276"/>
      <c r="C1571" s="277"/>
      <c r="D1571" s="278"/>
      <c r="F1571" s="280"/>
      <c r="G1571" s="293"/>
      <c r="H1571" s="293"/>
      <c r="I1571" s="293"/>
      <c r="J1571" s="282"/>
      <c r="K1571" s="278"/>
      <c r="L1571" s="278"/>
      <c r="M1571" s="278"/>
      <c r="N1571" s="276"/>
      <c r="O1571" s="283"/>
      <c r="P1571" s="284"/>
      <c r="Q1571" s="278"/>
      <c r="R1571" s="286"/>
      <c r="S1571" s="287"/>
    </row>
    <row r="1572" spans="2:19" x14ac:dyDescent="0.3">
      <c r="B1572" s="276"/>
      <c r="C1572" s="277"/>
      <c r="D1572" s="278"/>
      <c r="F1572" s="280"/>
      <c r="G1572" s="293"/>
      <c r="H1572" s="293"/>
      <c r="I1572" s="293"/>
      <c r="J1572" s="282"/>
      <c r="K1572" s="278"/>
      <c r="L1572" s="278"/>
      <c r="M1572" s="278"/>
      <c r="N1572" s="276"/>
      <c r="O1572" s="283"/>
      <c r="P1572" s="284"/>
      <c r="Q1572" s="278"/>
      <c r="R1572" s="286"/>
      <c r="S1572" s="287"/>
    </row>
    <row r="1573" spans="2:19" x14ac:dyDescent="0.3">
      <c r="B1573" s="276"/>
      <c r="C1573" s="277"/>
      <c r="D1573" s="278"/>
      <c r="F1573" s="280"/>
      <c r="G1573" s="293"/>
      <c r="H1573" s="293"/>
      <c r="I1573" s="293"/>
      <c r="J1573" s="282"/>
      <c r="K1573" s="278"/>
      <c r="L1573" s="278"/>
      <c r="M1573" s="278"/>
      <c r="N1573" s="276"/>
      <c r="O1573" s="283"/>
      <c r="P1573" s="284"/>
      <c r="Q1573" s="278"/>
      <c r="R1573" s="286"/>
      <c r="S1573" s="287"/>
    </row>
    <row r="1574" spans="2:19" x14ac:dyDescent="0.3">
      <c r="B1574" s="276"/>
      <c r="C1574" s="277"/>
      <c r="D1574" s="278"/>
      <c r="F1574" s="280"/>
      <c r="G1574" s="293"/>
      <c r="H1574" s="293"/>
      <c r="I1574" s="293"/>
      <c r="J1574" s="282"/>
      <c r="K1574" s="278"/>
      <c r="L1574" s="278"/>
      <c r="M1574" s="278"/>
      <c r="N1574" s="276"/>
      <c r="O1574" s="283"/>
      <c r="P1574" s="284"/>
      <c r="Q1574" s="278"/>
      <c r="R1574" s="286"/>
      <c r="S1574" s="287"/>
    </row>
    <row r="1575" spans="2:19" x14ac:dyDescent="0.3">
      <c r="B1575" s="276"/>
      <c r="C1575" s="277"/>
      <c r="D1575" s="278"/>
      <c r="F1575" s="280"/>
      <c r="G1575" s="293"/>
      <c r="H1575" s="293"/>
      <c r="I1575" s="293"/>
      <c r="J1575" s="282"/>
      <c r="K1575" s="278"/>
      <c r="L1575" s="278"/>
      <c r="M1575" s="278"/>
      <c r="N1575" s="276"/>
      <c r="O1575" s="283"/>
      <c r="P1575" s="284"/>
      <c r="Q1575" s="278"/>
      <c r="R1575" s="286"/>
      <c r="S1575" s="287"/>
    </row>
    <row r="1576" spans="2:19" x14ac:dyDescent="0.3">
      <c r="B1576" s="276"/>
      <c r="C1576" s="277"/>
      <c r="D1576" s="278"/>
      <c r="F1576" s="280"/>
      <c r="G1576" s="293"/>
      <c r="H1576" s="293"/>
      <c r="I1576" s="293"/>
      <c r="J1576" s="282"/>
      <c r="K1576" s="278"/>
      <c r="L1576" s="278"/>
      <c r="M1576" s="278"/>
      <c r="N1576" s="276"/>
      <c r="O1576" s="283"/>
      <c r="P1576" s="284"/>
      <c r="Q1576" s="278"/>
      <c r="R1576" s="286"/>
      <c r="S1576" s="287"/>
    </row>
    <row r="1577" spans="2:19" x14ac:dyDescent="0.3">
      <c r="B1577" s="276"/>
      <c r="C1577" s="277"/>
      <c r="D1577" s="278"/>
      <c r="F1577" s="280"/>
      <c r="G1577" s="293"/>
      <c r="H1577" s="293"/>
      <c r="I1577" s="293"/>
      <c r="J1577" s="282"/>
      <c r="K1577" s="278"/>
      <c r="L1577" s="278"/>
      <c r="M1577" s="278"/>
      <c r="N1577" s="276"/>
      <c r="O1577" s="283"/>
      <c r="P1577" s="284"/>
      <c r="Q1577" s="278"/>
      <c r="R1577" s="286"/>
      <c r="S1577" s="287"/>
    </row>
    <row r="1578" spans="2:19" x14ac:dyDescent="0.3">
      <c r="B1578" s="276"/>
      <c r="C1578" s="277"/>
      <c r="D1578" s="278"/>
      <c r="F1578" s="280"/>
      <c r="G1578" s="293"/>
      <c r="H1578" s="293"/>
      <c r="I1578" s="293"/>
      <c r="J1578" s="282"/>
      <c r="K1578" s="278"/>
      <c r="L1578" s="278"/>
      <c r="M1578" s="278"/>
      <c r="N1578" s="276"/>
      <c r="O1578" s="283"/>
      <c r="P1578" s="284"/>
      <c r="Q1578" s="278"/>
      <c r="R1578" s="286"/>
      <c r="S1578" s="287"/>
    </row>
    <row r="1579" spans="2:19" x14ac:dyDescent="0.3">
      <c r="B1579" s="276"/>
      <c r="C1579" s="277"/>
      <c r="D1579" s="278"/>
      <c r="F1579" s="280"/>
      <c r="G1579" s="293"/>
      <c r="H1579" s="293"/>
      <c r="I1579" s="293"/>
      <c r="J1579" s="282"/>
      <c r="K1579" s="278"/>
      <c r="L1579" s="278"/>
      <c r="M1579" s="278"/>
      <c r="N1579" s="276"/>
      <c r="O1579" s="283"/>
      <c r="P1579" s="284"/>
      <c r="Q1579" s="278"/>
      <c r="R1579" s="286"/>
      <c r="S1579" s="287"/>
    </row>
    <row r="1580" spans="2:19" x14ac:dyDescent="0.3">
      <c r="B1580" s="276"/>
      <c r="C1580" s="277"/>
      <c r="D1580" s="278"/>
      <c r="F1580" s="280"/>
      <c r="G1580" s="293"/>
      <c r="H1580" s="293"/>
      <c r="I1580" s="293"/>
      <c r="J1580" s="282"/>
      <c r="K1580" s="278"/>
      <c r="L1580" s="278"/>
      <c r="M1580" s="278"/>
      <c r="N1580" s="276"/>
      <c r="O1580" s="283"/>
      <c r="P1580" s="284"/>
      <c r="Q1580" s="278"/>
      <c r="R1580" s="286"/>
      <c r="S1580" s="287"/>
    </row>
    <row r="1581" spans="2:19" x14ac:dyDescent="0.3">
      <c r="B1581" s="276"/>
      <c r="C1581" s="277"/>
      <c r="D1581" s="278"/>
      <c r="F1581" s="280"/>
      <c r="G1581" s="293"/>
      <c r="H1581" s="293"/>
      <c r="I1581" s="293"/>
      <c r="J1581" s="282"/>
      <c r="K1581" s="278"/>
      <c r="L1581" s="278"/>
      <c r="M1581" s="278"/>
      <c r="N1581" s="276"/>
      <c r="O1581" s="283"/>
      <c r="P1581" s="284"/>
      <c r="Q1581" s="278"/>
      <c r="R1581" s="286"/>
      <c r="S1581" s="287"/>
    </row>
    <row r="1582" spans="2:19" x14ac:dyDescent="0.3">
      <c r="B1582" s="276"/>
      <c r="C1582" s="277"/>
      <c r="D1582" s="278"/>
      <c r="F1582" s="280"/>
      <c r="G1582" s="293"/>
      <c r="H1582" s="293"/>
      <c r="I1582" s="293"/>
      <c r="J1582" s="282"/>
      <c r="K1582" s="278"/>
      <c r="L1582" s="278"/>
      <c r="M1582" s="278"/>
      <c r="N1582" s="276"/>
      <c r="O1582" s="283"/>
      <c r="P1582" s="284"/>
      <c r="Q1582" s="278"/>
      <c r="R1582" s="286"/>
      <c r="S1582" s="287"/>
    </row>
    <row r="1583" spans="2:19" x14ac:dyDescent="0.3">
      <c r="B1583" s="276"/>
      <c r="C1583" s="277"/>
      <c r="D1583" s="278"/>
      <c r="F1583" s="280"/>
      <c r="G1583" s="293"/>
      <c r="H1583" s="293"/>
      <c r="I1583" s="293"/>
      <c r="J1583" s="282"/>
      <c r="K1583" s="278"/>
      <c r="L1583" s="278"/>
      <c r="M1583" s="278"/>
      <c r="N1583" s="276"/>
      <c r="O1583" s="283"/>
      <c r="P1583" s="284"/>
      <c r="Q1583" s="278"/>
      <c r="R1583" s="286"/>
      <c r="S1583" s="287"/>
    </row>
    <row r="1584" spans="2:19" x14ac:dyDescent="0.3">
      <c r="B1584" s="276"/>
      <c r="C1584" s="277"/>
      <c r="D1584" s="278"/>
      <c r="F1584" s="280"/>
      <c r="G1584" s="293"/>
      <c r="H1584" s="293"/>
      <c r="I1584" s="293"/>
      <c r="J1584" s="282"/>
      <c r="K1584" s="278"/>
      <c r="L1584" s="278"/>
      <c r="M1584" s="278"/>
      <c r="N1584" s="276"/>
      <c r="O1584" s="283"/>
      <c r="P1584" s="284"/>
      <c r="Q1584" s="278"/>
      <c r="R1584" s="286"/>
      <c r="S1584" s="287"/>
    </row>
    <row r="1585" spans="2:19" x14ac:dyDescent="0.3">
      <c r="B1585" s="276"/>
      <c r="C1585" s="277"/>
      <c r="D1585" s="278"/>
      <c r="F1585" s="280"/>
      <c r="G1585" s="293"/>
      <c r="H1585" s="293"/>
      <c r="I1585" s="293"/>
      <c r="J1585" s="282"/>
      <c r="K1585" s="278"/>
      <c r="L1585" s="278"/>
      <c r="M1585" s="278"/>
      <c r="N1585" s="276"/>
      <c r="O1585" s="283"/>
      <c r="P1585" s="284"/>
      <c r="Q1585" s="278"/>
      <c r="R1585" s="286"/>
      <c r="S1585" s="287"/>
    </row>
    <row r="1586" spans="2:19" x14ac:dyDescent="0.3">
      <c r="B1586" s="276"/>
      <c r="C1586" s="277"/>
      <c r="D1586" s="278"/>
      <c r="F1586" s="280"/>
      <c r="G1586" s="293"/>
      <c r="H1586" s="293"/>
      <c r="I1586" s="293"/>
      <c r="J1586" s="282"/>
      <c r="K1586" s="278"/>
      <c r="L1586" s="278"/>
      <c r="M1586" s="278"/>
      <c r="N1586" s="276"/>
      <c r="O1586" s="283"/>
      <c r="P1586" s="284"/>
      <c r="Q1586" s="278"/>
      <c r="R1586" s="286"/>
      <c r="S1586" s="287"/>
    </row>
    <row r="1587" spans="2:19" x14ac:dyDescent="0.3">
      <c r="B1587" s="276"/>
      <c r="C1587" s="277"/>
      <c r="D1587" s="278"/>
      <c r="F1587" s="280"/>
      <c r="G1587" s="293"/>
      <c r="H1587" s="293"/>
      <c r="I1587" s="293"/>
      <c r="J1587" s="282"/>
      <c r="K1587" s="278"/>
      <c r="L1587" s="278"/>
      <c r="M1587" s="278"/>
      <c r="N1587" s="276"/>
      <c r="O1587" s="283"/>
      <c r="P1587" s="284"/>
      <c r="Q1587" s="278"/>
      <c r="R1587" s="286"/>
      <c r="S1587" s="287"/>
    </row>
    <row r="1588" spans="2:19" x14ac:dyDescent="0.3">
      <c r="B1588" s="276"/>
      <c r="C1588" s="277"/>
      <c r="D1588" s="278"/>
      <c r="F1588" s="280"/>
      <c r="G1588" s="293"/>
      <c r="H1588" s="293"/>
      <c r="I1588" s="293"/>
      <c r="J1588" s="282"/>
      <c r="K1588" s="278"/>
      <c r="L1588" s="278"/>
      <c r="M1588" s="278"/>
      <c r="N1588" s="276"/>
      <c r="O1588" s="283"/>
      <c r="P1588" s="284"/>
      <c r="Q1588" s="278"/>
      <c r="R1588" s="286"/>
      <c r="S1588" s="287"/>
    </row>
    <row r="1589" spans="2:19" x14ac:dyDescent="0.3">
      <c r="B1589" s="276"/>
      <c r="C1589" s="277"/>
      <c r="D1589" s="278"/>
      <c r="F1589" s="283"/>
      <c r="G1589" s="293"/>
      <c r="H1589" s="293"/>
      <c r="I1589" s="293"/>
      <c r="J1589" s="282"/>
      <c r="K1589" s="278"/>
      <c r="L1589" s="278"/>
      <c r="M1589" s="278"/>
      <c r="N1589" s="276"/>
      <c r="O1589" s="283"/>
      <c r="P1589" s="284"/>
      <c r="Q1589" s="278"/>
      <c r="R1589" s="286"/>
      <c r="S1589" s="287"/>
    </row>
    <row r="1590" spans="2:19" x14ac:dyDescent="0.3">
      <c r="B1590" s="276"/>
      <c r="C1590" s="277"/>
      <c r="D1590" s="278"/>
      <c r="F1590" s="283"/>
      <c r="G1590" s="293"/>
      <c r="H1590" s="293"/>
      <c r="I1590" s="293"/>
      <c r="J1590" s="282"/>
      <c r="K1590" s="278"/>
      <c r="L1590" s="278"/>
      <c r="M1590" s="278"/>
      <c r="N1590" s="276"/>
      <c r="O1590" s="283"/>
      <c r="P1590" s="284"/>
      <c r="Q1590" s="278"/>
      <c r="R1590" s="286"/>
      <c r="S1590" s="287"/>
    </row>
    <row r="1591" spans="2:19" x14ac:dyDescent="0.3">
      <c r="B1591" s="276"/>
      <c r="C1591" s="277"/>
      <c r="D1591" s="278"/>
      <c r="F1591" s="283"/>
      <c r="G1591" s="293"/>
      <c r="H1591" s="293"/>
      <c r="I1591" s="293"/>
      <c r="J1591" s="282"/>
      <c r="K1591" s="278"/>
      <c r="L1591" s="278"/>
      <c r="M1591" s="278"/>
      <c r="N1591" s="276"/>
      <c r="O1591" s="283"/>
      <c r="P1591" s="284"/>
      <c r="Q1591" s="278"/>
      <c r="R1591" s="286"/>
      <c r="S1591" s="287"/>
    </row>
    <row r="1592" spans="2:19" x14ac:dyDescent="0.3">
      <c r="B1592" s="276"/>
      <c r="C1592" s="277"/>
      <c r="D1592" s="278"/>
      <c r="F1592" s="283"/>
      <c r="G1592" s="293"/>
      <c r="H1592" s="293"/>
      <c r="I1592" s="293"/>
      <c r="J1592" s="282"/>
      <c r="K1592" s="278"/>
      <c r="L1592" s="278"/>
      <c r="M1592" s="278"/>
      <c r="N1592" s="276"/>
      <c r="O1592" s="283"/>
      <c r="P1592" s="284"/>
      <c r="Q1592" s="278"/>
      <c r="R1592" s="286"/>
      <c r="S1592" s="287"/>
    </row>
    <row r="1593" spans="2:19" x14ac:dyDescent="0.3">
      <c r="B1593" s="276"/>
      <c r="C1593" s="277"/>
      <c r="D1593" s="278"/>
      <c r="F1593" s="283"/>
      <c r="G1593" s="293"/>
      <c r="H1593" s="293"/>
      <c r="I1593" s="293"/>
      <c r="J1593" s="282"/>
      <c r="K1593" s="278"/>
      <c r="L1593" s="278"/>
      <c r="M1593" s="278"/>
      <c r="N1593" s="276"/>
      <c r="O1593" s="283"/>
      <c r="P1593" s="284"/>
      <c r="Q1593" s="278"/>
      <c r="R1593" s="286"/>
      <c r="S1593" s="287"/>
    </row>
    <row r="1594" spans="2:19" x14ac:dyDescent="0.3">
      <c r="B1594" s="276"/>
      <c r="C1594" s="277"/>
      <c r="D1594" s="278"/>
      <c r="F1594" s="283"/>
      <c r="G1594" s="293"/>
      <c r="H1594" s="293"/>
      <c r="I1594" s="293"/>
      <c r="J1594" s="282"/>
      <c r="K1594" s="278"/>
      <c r="L1594" s="278"/>
      <c r="M1594" s="278"/>
      <c r="N1594" s="276"/>
      <c r="O1594" s="283"/>
      <c r="P1594" s="284"/>
      <c r="Q1594" s="278"/>
      <c r="R1594" s="286"/>
      <c r="S1594" s="287"/>
    </row>
    <row r="1595" spans="2:19" x14ac:dyDescent="0.3">
      <c r="B1595" s="276"/>
      <c r="C1595" s="277"/>
      <c r="D1595" s="278"/>
      <c r="F1595" s="283"/>
      <c r="G1595" s="293"/>
      <c r="H1595" s="293"/>
      <c r="I1595" s="293"/>
      <c r="J1595" s="282"/>
      <c r="K1595" s="278"/>
      <c r="L1595" s="278"/>
      <c r="M1595" s="278"/>
      <c r="N1595" s="276"/>
      <c r="O1595" s="283"/>
      <c r="P1595" s="284"/>
      <c r="Q1595" s="278"/>
      <c r="R1595" s="286"/>
      <c r="S1595" s="287"/>
    </row>
    <row r="1596" spans="2:19" x14ac:dyDescent="0.3">
      <c r="B1596" s="276"/>
      <c r="C1596" s="277"/>
      <c r="D1596" s="278"/>
      <c r="F1596" s="283"/>
      <c r="G1596" s="293"/>
      <c r="H1596" s="293"/>
      <c r="I1596" s="293"/>
      <c r="J1596" s="282"/>
      <c r="K1596" s="278"/>
      <c r="L1596" s="278"/>
      <c r="M1596" s="278"/>
      <c r="N1596" s="276"/>
      <c r="O1596" s="283"/>
      <c r="P1596" s="284"/>
      <c r="Q1596" s="278"/>
      <c r="R1596" s="286"/>
      <c r="S1596" s="287"/>
    </row>
    <row r="1597" spans="2:19" x14ac:dyDescent="0.3">
      <c r="B1597" s="276"/>
      <c r="C1597" s="277"/>
      <c r="D1597" s="278"/>
      <c r="F1597" s="283"/>
      <c r="G1597" s="293"/>
      <c r="H1597" s="293"/>
      <c r="I1597" s="293"/>
      <c r="J1597" s="282"/>
      <c r="K1597" s="278"/>
      <c r="L1597" s="278"/>
      <c r="M1597" s="278"/>
      <c r="N1597" s="276"/>
      <c r="O1597" s="283"/>
      <c r="P1597" s="284"/>
      <c r="Q1597" s="278"/>
      <c r="R1597" s="286"/>
      <c r="S1597" s="287"/>
    </row>
    <row r="1598" spans="2:19" x14ac:dyDescent="0.3">
      <c r="B1598" s="276"/>
      <c r="C1598" s="277"/>
      <c r="D1598" s="278"/>
      <c r="F1598" s="283"/>
      <c r="G1598" s="293"/>
      <c r="H1598" s="293"/>
      <c r="I1598" s="293"/>
      <c r="J1598" s="282"/>
      <c r="K1598" s="278"/>
      <c r="L1598" s="278"/>
      <c r="M1598" s="278"/>
      <c r="N1598" s="276"/>
      <c r="O1598" s="283"/>
      <c r="P1598" s="284"/>
      <c r="Q1598" s="278"/>
      <c r="R1598" s="286"/>
      <c r="S1598" s="287"/>
    </row>
    <row r="1599" spans="2:19" x14ac:dyDescent="0.3">
      <c r="B1599" s="276"/>
      <c r="C1599" s="277"/>
      <c r="D1599" s="278"/>
      <c r="F1599" s="283"/>
      <c r="G1599" s="293"/>
      <c r="H1599" s="293"/>
      <c r="I1599" s="293"/>
      <c r="J1599" s="282"/>
      <c r="K1599" s="278"/>
      <c r="L1599" s="278"/>
      <c r="M1599" s="278"/>
      <c r="N1599" s="276"/>
      <c r="O1599" s="283"/>
      <c r="P1599" s="284"/>
      <c r="Q1599" s="278"/>
      <c r="R1599" s="286"/>
      <c r="S1599" s="287"/>
    </row>
    <row r="1600" spans="2:19" x14ac:dyDescent="0.3">
      <c r="B1600" s="276"/>
      <c r="C1600" s="277"/>
      <c r="D1600" s="278"/>
      <c r="F1600" s="283"/>
      <c r="G1600" s="293"/>
      <c r="H1600" s="293"/>
      <c r="I1600" s="293"/>
      <c r="J1600" s="282"/>
      <c r="K1600" s="278"/>
      <c r="L1600" s="278"/>
      <c r="M1600" s="278"/>
      <c r="N1600" s="276"/>
      <c r="O1600" s="283"/>
      <c r="P1600" s="284"/>
      <c r="Q1600" s="278"/>
      <c r="R1600" s="286"/>
      <c r="S1600" s="287"/>
    </row>
    <row r="1601" spans="2:19" x14ac:dyDescent="0.3">
      <c r="B1601" s="276"/>
      <c r="C1601" s="277"/>
      <c r="D1601" s="278"/>
      <c r="F1601" s="283"/>
      <c r="G1601" s="293"/>
      <c r="H1601" s="293"/>
      <c r="I1601" s="293"/>
      <c r="J1601" s="282"/>
      <c r="K1601" s="278"/>
      <c r="L1601" s="278"/>
      <c r="M1601" s="278"/>
      <c r="N1601" s="276"/>
      <c r="O1601" s="283"/>
      <c r="P1601" s="284"/>
      <c r="Q1601" s="278"/>
      <c r="R1601" s="286"/>
      <c r="S1601" s="287"/>
    </row>
    <row r="1602" spans="2:19" x14ac:dyDescent="0.3">
      <c r="B1602" s="276"/>
      <c r="C1602" s="277"/>
      <c r="D1602" s="278"/>
      <c r="F1602" s="283"/>
      <c r="G1602" s="293"/>
      <c r="H1602" s="293"/>
      <c r="I1602" s="293"/>
      <c r="J1602" s="282"/>
      <c r="K1602" s="278"/>
      <c r="L1602" s="278"/>
      <c r="M1602" s="278"/>
      <c r="N1602" s="276"/>
      <c r="O1602" s="283"/>
      <c r="P1602" s="284"/>
      <c r="Q1602" s="278"/>
      <c r="R1602" s="286"/>
      <c r="S1602" s="287"/>
    </row>
    <row r="1603" spans="2:19" x14ac:dyDescent="0.3">
      <c r="B1603" s="276"/>
      <c r="C1603" s="277"/>
      <c r="D1603" s="278"/>
      <c r="F1603" s="283"/>
      <c r="G1603" s="293"/>
      <c r="H1603" s="293"/>
      <c r="I1603" s="293"/>
      <c r="J1603" s="282"/>
      <c r="K1603" s="278"/>
      <c r="L1603" s="278"/>
      <c r="M1603" s="278"/>
      <c r="N1603" s="276"/>
      <c r="O1603" s="283"/>
      <c r="P1603" s="284"/>
      <c r="Q1603" s="278"/>
      <c r="R1603" s="286"/>
      <c r="S1603" s="287"/>
    </row>
    <row r="1604" spans="2:19" x14ac:dyDescent="0.3">
      <c r="B1604" s="276"/>
      <c r="C1604" s="277"/>
      <c r="D1604" s="278"/>
      <c r="F1604" s="283"/>
      <c r="G1604" s="293"/>
      <c r="H1604" s="293"/>
      <c r="I1604" s="293"/>
      <c r="J1604" s="282"/>
      <c r="K1604" s="278"/>
      <c r="L1604" s="278"/>
      <c r="M1604" s="278"/>
      <c r="N1604" s="276"/>
      <c r="O1604" s="283"/>
      <c r="P1604" s="284"/>
      <c r="Q1604" s="278"/>
      <c r="R1604" s="286"/>
      <c r="S1604" s="287"/>
    </row>
    <row r="1605" spans="2:19" x14ac:dyDescent="0.3">
      <c r="B1605" s="276"/>
      <c r="C1605" s="277"/>
      <c r="D1605" s="278"/>
      <c r="F1605" s="283"/>
      <c r="G1605" s="276"/>
      <c r="H1605" s="276"/>
      <c r="I1605" s="276"/>
      <c r="J1605" s="282"/>
      <c r="K1605" s="278"/>
      <c r="L1605" s="278"/>
      <c r="M1605" s="278"/>
      <c r="N1605" s="276"/>
      <c r="O1605" s="283"/>
      <c r="P1605" s="284"/>
      <c r="Q1605" s="278"/>
      <c r="R1605" s="286"/>
      <c r="S1605" s="287"/>
    </row>
    <row r="1606" spans="2:19" x14ac:dyDescent="0.3">
      <c r="B1606" s="276"/>
      <c r="C1606" s="277"/>
      <c r="D1606" s="278"/>
      <c r="F1606" s="283"/>
      <c r="G1606" s="276"/>
      <c r="H1606" s="276"/>
      <c r="I1606" s="276"/>
      <c r="J1606" s="282"/>
      <c r="K1606" s="278"/>
      <c r="L1606" s="278"/>
      <c r="M1606" s="278"/>
      <c r="N1606" s="276"/>
      <c r="O1606" s="283"/>
      <c r="P1606" s="284"/>
      <c r="Q1606" s="278"/>
      <c r="R1606" s="286"/>
      <c r="S1606" s="287"/>
    </row>
    <row r="1607" spans="2:19" x14ac:dyDescent="0.3">
      <c r="B1607" s="276"/>
      <c r="C1607" s="277"/>
      <c r="D1607" s="278"/>
      <c r="F1607" s="283"/>
      <c r="G1607" s="276"/>
      <c r="H1607" s="276"/>
      <c r="I1607" s="276"/>
      <c r="J1607" s="282"/>
      <c r="K1607" s="278"/>
      <c r="L1607" s="278"/>
      <c r="M1607" s="278"/>
      <c r="N1607" s="276"/>
      <c r="O1607" s="283"/>
      <c r="P1607" s="284"/>
      <c r="Q1607" s="285"/>
      <c r="R1607" s="286"/>
      <c r="S1607" s="287"/>
    </row>
    <row r="1608" spans="2:19" x14ac:dyDescent="0.3">
      <c r="B1608" s="276"/>
      <c r="C1608" s="277"/>
      <c r="D1608" s="278"/>
      <c r="F1608" s="283"/>
      <c r="G1608" s="276"/>
      <c r="H1608" s="276"/>
      <c r="I1608" s="276"/>
      <c r="J1608" s="282"/>
      <c r="K1608" s="278"/>
      <c r="L1608" s="278"/>
      <c r="M1608" s="278"/>
      <c r="N1608" s="276"/>
      <c r="O1608" s="283"/>
      <c r="P1608" s="284"/>
      <c r="Q1608" s="285"/>
      <c r="R1608" s="286"/>
      <c r="S1608" s="287"/>
    </row>
    <row r="1609" spans="2:19" x14ac:dyDescent="0.3">
      <c r="B1609" s="276"/>
      <c r="C1609" s="277"/>
      <c r="D1609" s="278"/>
      <c r="F1609" s="283"/>
      <c r="G1609" s="276"/>
      <c r="H1609" s="276"/>
      <c r="I1609" s="276"/>
      <c r="J1609" s="282"/>
      <c r="K1609" s="278"/>
      <c r="L1609" s="278"/>
      <c r="M1609" s="278"/>
      <c r="N1609" s="276"/>
      <c r="O1609" s="283"/>
      <c r="P1609" s="284"/>
      <c r="Q1609" s="285"/>
      <c r="R1609" s="286"/>
      <c r="S1609" s="287"/>
    </row>
    <row r="1610" spans="2:19" x14ac:dyDescent="0.3">
      <c r="B1610" s="276"/>
      <c r="C1610" s="277"/>
      <c r="D1610" s="278"/>
      <c r="F1610" s="283"/>
      <c r="G1610" s="276"/>
      <c r="H1610" s="276"/>
      <c r="I1610" s="276"/>
      <c r="J1610" s="282"/>
      <c r="K1610" s="278"/>
      <c r="L1610" s="278"/>
      <c r="M1610" s="278"/>
      <c r="N1610" s="276"/>
      <c r="O1610" s="283"/>
      <c r="P1610" s="284"/>
      <c r="Q1610" s="285"/>
      <c r="R1610" s="286"/>
      <c r="S1610" s="287"/>
    </row>
    <row r="1611" spans="2:19" x14ac:dyDescent="0.3">
      <c r="B1611" s="276"/>
      <c r="C1611" s="277"/>
      <c r="D1611" s="278"/>
      <c r="F1611" s="283"/>
      <c r="G1611" s="276"/>
      <c r="H1611" s="276"/>
      <c r="I1611" s="276"/>
      <c r="J1611" s="282"/>
      <c r="K1611" s="278"/>
      <c r="L1611" s="278"/>
      <c r="M1611" s="278"/>
      <c r="N1611" s="276"/>
      <c r="O1611" s="283"/>
      <c r="P1611" s="284"/>
      <c r="Q1611" s="285"/>
      <c r="R1611" s="286"/>
      <c r="S1611" s="287"/>
    </row>
    <row r="1612" spans="2:19" x14ac:dyDescent="0.3">
      <c r="B1612" s="276"/>
      <c r="C1612" s="277"/>
      <c r="D1612" s="278"/>
      <c r="F1612" s="283"/>
      <c r="G1612" s="276"/>
      <c r="H1612" s="276"/>
      <c r="I1612" s="276"/>
      <c r="J1612" s="282"/>
      <c r="K1612" s="278"/>
      <c r="L1612" s="278"/>
      <c r="M1612" s="278"/>
      <c r="N1612" s="276"/>
      <c r="O1612" s="283"/>
      <c r="P1612" s="284"/>
      <c r="Q1612" s="285"/>
      <c r="R1612" s="286"/>
      <c r="S1612" s="287"/>
    </row>
    <row r="1613" spans="2:19" x14ac:dyDescent="0.3">
      <c r="B1613" s="276"/>
      <c r="C1613" s="277"/>
      <c r="D1613" s="278"/>
      <c r="F1613" s="283"/>
      <c r="G1613" s="276"/>
      <c r="H1613" s="276"/>
      <c r="I1613" s="276"/>
      <c r="J1613" s="282"/>
      <c r="K1613" s="278"/>
      <c r="L1613" s="278"/>
      <c r="M1613" s="278"/>
      <c r="N1613" s="276"/>
      <c r="O1613" s="283"/>
      <c r="P1613" s="284"/>
      <c r="Q1613" s="285"/>
      <c r="R1613" s="286"/>
      <c r="S1613" s="287"/>
    </row>
    <row r="1614" spans="2:19" x14ac:dyDescent="0.3">
      <c r="B1614" s="276"/>
      <c r="C1614" s="277"/>
      <c r="D1614" s="278"/>
      <c r="F1614" s="283"/>
      <c r="G1614" s="276"/>
      <c r="H1614" s="276"/>
      <c r="I1614" s="276"/>
      <c r="J1614" s="282"/>
      <c r="K1614" s="278"/>
      <c r="L1614" s="278"/>
      <c r="M1614" s="278"/>
      <c r="N1614" s="276"/>
      <c r="O1614" s="283"/>
      <c r="P1614" s="284"/>
      <c r="Q1614" s="285"/>
      <c r="R1614" s="286"/>
      <c r="S1614" s="287"/>
    </row>
    <row r="1615" spans="2:19" x14ac:dyDescent="0.3">
      <c r="B1615" s="276"/>
      <c r="C1615" s="277"/>
      <c r="D1615" s="278"/>
      <c r="F1615" s="283"/>
      <c r="G1615" s="293"/>
      <c r="H1615" s="293"/>
      <c r="I1615" s="293"/>
      <c r="J1615" s="282"/>
      <c r="K1615" s="278"/>
      <c r="L1615" s="278"/>
      <c r="M1615" s="278"/>
      <c r="N1615" s="276"/>
      <c r="O1615" s="283"/>
      <c r="P1615" s="284"/>
      <c r="Q1615" s="285"/>
      <c r="R1615" s="286"/>
      <c r="S1615" s="287"/>
    </row>
    <row r="1616" spans="2:19" x14ac:dyDescent="0.3">
      <c r="B1616" s="276"/>
      <c r="C1616" s="277"/>
      <c r="D1616" s="278"/>
      <c r="F1616" s="283"/>
      <c r="G1616" s="276"/>
      <c r="H1616" s="276"/>
      <c r="I1616" s="276"/>
      <c r="J1616" s="282"/>
      <c r="K1616" s="278"/>
      <c r="L1616" s="278"/>
      <c r="M1616" s="278"/>
      <c r="N1616" s="276"/>
      <c r="O1616" s="283"/>
      <c r="P1616" s="284"/>
      <c r="Q1616" s="285"/>
      <c r="R1616" s="286"/>
      <c r="S1616" s="287"/>
    </row>
    <row r="1617" spans="2:19" x14ac:dyDescent="0.3">
      <c r="B1617" s="276"/>
      <c r="C1617" s="277"/>
      <c r="D1617" s="278"/>
      <c r="F1617" s="283"/>
      <c r="G1617" s="276"/>
      <c r="H1617" s="276"/>
      <c r="I1617" s="276"/>
      <c r="J1617" s="282"/>
      <c r="K1617" s="278"/>
      <c r="L1617" s="278"/>
      <c r="M1617" s="278"/>
      <c r="N1617" s="276"/>
      <c r="O1617" s="283"/>
      <c r="P1617" s="284"/>
      <c r="Q1617" s="285"/>
      <c r="R1617" s="286"/>
      <c r="S1617" s="287"/>
    </row>
    <row r="1618" spans="2:19" x14ac:dyDescent="0.3">
      <c r="B1618" s="276"/>
      <c r="C1618" s="277"/>
      <c r="D1618" s="278"/>
      <c r="F1618" s="283"/>
      <c r="G1618" s="276"/>
      <c r="H1618" s="276"/>
      <c r="I1618" s="276"/>
      <c r="J1618" s="282"/>
      <c r="K1618" s="278"/>
      <c r="L1618" s="278"/>
      <c r="M1618" s="278"/>
      <c r="N1618" s="276"/>
      <c r="O1618" s="283"/>
      <c r="P1618" s="284"/>
      <c r="Q1618" s="285"/>
      <c r="R1618" s="286"/>
      <c r="S1618" s="287"/>
    </row>
    <row r="1619" spans="2:19" x14ac:dyDescent="0.3">
      <c r="B1619" s="276"/>
      <c r="C1619" s="277"/>
      <c r="D1619" s="278"/>
      <c r="F1619" s="283"/>
      <c r="G1619" s="276"/>
      <c r="H1619" s="276"/>
      <c r="I1619" s="276"/>
      <c r="J1619" s="282"/>
      <c r="K1619" s="278"/>
      <c r="L1619" s="278"/>
      <c r="M1619" s="278"/>
      <c r="N1619" s="276"/>
      <c r="O1619" s="283"/>
      <c r="P1619" s="284"/>
      <c r="Q1619" s="285"/>
      <c r="R1619" s="286"/>
      <c r="S1619" s="287"/>
    </row>
    <row r="1620" spans="2:19" x14ac:dyDescent="0.3">
      <c r="B1620" s="276"/>
      <c r="C1620" s="277"/>
      <c r="D1620" s="278"/>
      <c r="F1620" s="283"/>
      <c r="G1620" s="276"/>
      <c r="H1620" s="276"/>
      <c r="I1620" s="276"/>
      <c r="J1620" s="282"/>
      <c r="K1620" s="278"/>
      <c r="L1620" s="278"/>
      <c r="M1620" s="278"/>
      <c r="N1620" s="276"/>
      <c r="O1620" s="283"/>
      <c r="P1620" s="284"/>
      <c r="Q1620" s="285"/>
      <c r="R1620" s="286"/>
      <c r="S1620" s="287"/>
    </row>
    <row r="1621" spans="2:19" x14ac:dyDescent="0.3">
      <c r="B1621" s="276"/>
      <c r="C1621" s="277"/>
      <c r="D1621" s="278"/>
      <c r="F1621" s="280"/>
      <c r="G1621" s="293"/>
      <c r="H1621" s="293"/>
      <c r="I1621" s="293"/>
      <c r="J1621" s="282"/>
      <c r="K1621" s="278"/>
      <c r="L1621" s="278"/>
      <c r="M1621" s="278"/>
      <c r="N1621" s="276"/>
      <c r="O1621" s="283"/>
      <c r="P1621" s="284"/>
      <c r="Q1621" s="285"/>
      <c r="R1621" s="286"/>
      <c r="S1621" s="287"/>
    </row>
    <row r="1622" spans="2:19" x14ac:dyDescent="0.3">
      <c r="B1622" s="276"/>
      <c r="C1622" s="277"/>
      <c r="D1622" s="278"/>
      <c r="G1622" s="274"/>
      <c r="H1622" s="274"/>
      <c r="I1622" s="274"/>
      <c r="J1622" s="282"/>
      <c r="K1622" s="278"/>
      <c r="L1622" s="278"/>
      <c r="M1622" s="278"/>
      <c r="N1622" s="276"/>
      <c r="O1622" s="283"/>
      <c r="P1622" s="284"/>
      <c r="Q1622" s="285"/>
      <c r="R1622" s="286"/>
      <c r="S1622" s="287"/>
    </row>
    <row r="1623" spans="2:19" x14ac:dyDescent="0.3">
      <c r="B1623" s="276"/>
      <c r="C1623" s="277"/>
      <c r="D1623" s="278"/>
      <c r="G1623" s="274"/>
      <c r="H1623" s="274"/>
      <c r="I1623" s="274"/>
      <c r="J1623" s="282"/>
      <c r="K1623" s="278"/>
      <c r="L1623" s="278"/>
      <c r="M1623" s="278"/>
      <c r="N1623" s="276"/>
      <c r="O1623" s="283"/>
      <c r="P1623" s="284"/>
      <c r="Q1623" s="285"/>
      <c r="R1623" s="286"/>
      <c r="S1623" s="287"/>
    </row>
    <row r="1624" spans="2:19" x14ac:dyDescent="0.3">
      <c r="B1624" s="276"/>
      <c r="C1624" s="277"/>
      <c r="D1624" s="278"/>
      <c r="G1624" s="274"/>
      <c r="H1624" s="274"/>
      <c r="I1624" s="274"/>
      <c r="J1624" s="282"/>
      <c r="K1624" s="278"/>
      <c r="L1624" s="278"/>
      <c r="M1624" s="278"/>
      <c r="N1624" s="276"/>
      <c r="O1624" s="283"/>
      <c r="P1624" s="284"/>
      <c r="Q1624" s="285"/>
      <c r="R1624" s="286"/>
      <c r="S1624" s="287"/>
    </row>
    <row r="1625" spans="2:19" x14ac:dyDescent="0.3">
      <c r="B1625" s="276"/>
      <c r="C1625" s="277"/>
      <c r="D1625" s="278"/>
      <c r="G1625" s="274"/>
      <c r="H1625" s="274"/>
      <c r="I1625" s="274"/>
      <c r="J1625" s="282"/>
      <c r="K1625" s="278"/>
      <c r="L1625" s="278"/>
      <c r="M1625" s="278"/>
      <c r="N1625" s="276"/>
      <c r="O1625" s="283"/>
      <c r="P1625" s="284"/>
      <c r="Q1625" s="285"/>
      <c r="R1625" s="286"/>
      <c r="S1625" s="287"/>
    </row>
    <row r="1626" spans="2:19" x14ac:dyDescent="0.3">
      <c r="B1626" s="276"/>
      <c r="C1626" s="277"/>
      <c r="D1626" s="278"/>
      <c r="G1626" s="274"/>
      <c r="H1626" s="274"/>
      <c r="I1626" s="274"/>
      <c r="J1626" s="282"/>
      <c r="K1626" s="278"/>
      <c r="L1626" s="278"/>
      <c r="M1626" s="278"/>
      <c r="N1626" s="276"/>
      <c r="O1626" s="283"/>
      <c r="P1626" s="284"/>
      <c r="Q1626" s="285"/>
      <c r="R1626" s="286"/>
      <c r="S1626" s="287"/>
    </row>
    <row r="1627" spans="2:19" x14ac:dyDescent="0.3">
      <c r="B1627" s="276"/>
      <c r="C1627" s="277"/>
      <c r="D1627" s="278"/>
      <c r="G1627" s="274"/>
      <c r="H1627" s="274"/>
      <c r="I1627" s="274"/>
      <c r="J1627" s="282"/>
      <c r="K1627" s="278"/>
      <c r="L1627" s="278"/>
      <c r="M1627" s="278"/>
      <c r="N1627" s="276"/>
      <c r="O1627" s="283"/>
      <c r="P1627" s="284"/>
      <c r="Q1627" s="285"/>
      <c r="R1627" s="286"/>
      <c r="S1627" s="287"/>
    </row>
    <row r="1628" spans="2:19" x14ac:dyDescent="0.3">
      <c r="B1628" s="276"/>
      <c r="C1628" s="277"/>
      <c r="D1628" s="278"/>
      <c r="G1628" s="274"/>
      <c r="H1628" s="274"/>
      <c r="I1628" s="274"/>
      <c r="J1628" s="282"/>
      <c r="K1628" s="278"/>
      <c r="L1628" s="278"/>
      <c r="M1628" s="278"/>
      <c r="N1628" s="276"/>
      <c r="O1628" s="283"/>
      <c r="P1628" s="284"/>
      <c r="Q1628" s="285"/>
      <c r="R1628" s="286"/>
      <c r="S1628" s="287"/>
    </row>
    <row r="1629" spans="2:19" x14ac:dyDescent="0.3">
      <c r="B1629" s="276"/>
      <c r="C1629" s="277"/>
      <c r="D1629" s="278"/>
      <c r="G1629" s="274"/>
      <c r="H1629" s="274"/>
      <c r="I1629" s="274"/>
      <c r="J1629" s="282"/>
      <c r="K1629" s="278"/>
      <c r="L1629" s="278"/>
      <c r="M1629" s="278"/>
      <c r="N1629" s="276"/>
      <c r="O1629" s="283"/>
      <c r="P1629" s="284"/>
      <c r="Q1629" s="285"/>
      <c r="R1629" s="286"/>
      <c r="S1629" s="287"/>
    </row>
    <row r="1630" spans="2:19" x14ac:dyDescent="0.3">
      <c r="B1630" s="276"/>
      <c r="C1630" s="277"/>
      <c r="D1630" s="278"/>
      <c r="G1630" s="274"/>
      <c r="H1630" s="274"/>
      <c r="I1630" s="274"/>
      <c r="J1630" s="282"/>
      <c r="K1630" s="278"/>
      <c r="L1630" s="278"/>
      <c r="M1630" s="278"/>
      <c r="N1630" s="276"/>
      <c r="O1630" s="283"/>
      <c r="P1630" s="284"/>
      <c r="Q1630" s="285"/>
      <c r="R1630" s="286"/>
      <c r="S1630" s="287"/>
    </row>
    <row r="1631" spans="2:19" x14ac:dyDescent="0.3">
      <c r="B1631" s="276"/>
      <c r="C1631" s="277"/>
      <c r="D1631" s="278"/>
      <c r="G1631" s="274"/>
      <c r="H1631" s="274"/>
      <c r="I1631" s="274"/>
      <c r="J1631" s="282"/>
      <c r="K1631" s="278"/>
      <c r="L1631" s="278"/>
      <c r="M1631" s="278"/>
      <c r="N1631" s="276"/>
      <c r="O1631" s="283"/>
      <c r="P1631" s="284"/>
      <c r="Q1631" s="285"/>
      <c r="R1631" s="286"/>
      <c r="S1631" s="287"/>
    </row>
    <row r="1632" spans="2:19" x14ac:dyDescent="0.3">
      <c r="B1632" s="276"/>
      <c r="C1632" s="277"/>
      <c r="D1632" s="278"/>
      <c r="G1632" s="274"/>
      <c r="H1632" s="274"/>
      <c r="I1632" s="274"/>
      <c r="J1632" s="282"/>
      <c r="K1632" s="278"/>
      <c r="L1632" s="278"/>
      <c r="M1632" s="278"/>
      <c r="N1632" s="276"/>
      <c r="O1632" s="283"/>
      <c r="P1632" s="284"/>
      <c r="Q1632" s="285"/>
      <c r="R1632" s="286"/>
      <c r="S1632" s="287"/>
    </row>
    <row r="1633" spans="2:19" x14ac:dyDescent="0.3">
      <c r="B1633" s="276"/>
      <c r="C1633" s="277"/>
      <c r="D1633" s="278"/>
      <c r="G1633" s="274"/>
      <c r="H1633" s="274"/>
      <c r="I1633" s="274"/>
      <c r="J1633" s="282"/>
      <c r="K1633" s="278"/>
      <c r="L1633" s="278"/>
      <c r="M1633" s="278"/>
      <c r="N1633" s="276"/>
      <c r="O1633" s="283"/>
      <c r="P1633" s="284"/>
      <c r="Q1633" s="285"/>
      <c r="R1633" s="286"/>
      <c r="S1633" s="287"/>
    </row>
    <row r="1634" spans="2:19" x14ac:dyDescent="0.3">
      <c r="B1634" s="276"/>
      <c r="C1634" s="277"/>
      <c r="D1634" s="278"/>
      <c r="G1634" s="274"/>
      <c r="H1634" s="274"/>
      <c r="I1634" s="274"/>
      <c r="J1634" s="282"/>
      <c r="K1634" s="278"/>
      <c r="L1634" s="278"/>
      <c r="M1634" s="278"/>
      <c r="N1634" s="276"/>
      <c r="O1634" s="283"/>
      <c r="P1634" s="284"/>
      <c r="Q1634" s="285"/>
      <c r="R1634" s="286"/>
      <c r="S1634" s="287"/>
    </row>
    <row r="1635" spans="2:19" x14ac:dyDescent="0.3">
      <c r="B1635" s="276"/>
      <c r="C1635" s="277"/>
      <c r="D1635" s="278"/>
      <c r="G1635" s="274"/>
      <c r="H1635" s="274"/>
      <c r="I1635" s="274"/>
      <c r="J1635" s="282"/>
      <c r="K1635" s="278"/>
      <c r="L1635" s="278"/>
      <c r="M1635" s="278"/>
      <c r="N1635" s="276"/>
      <c r="O1635" s="283"/>
      <c r="P1635" s="284"/>
      <c r="Q1635" s="285"/>
      <c r="R1635" s="286"/>
      <c r="S1635" s="287"/>
    </row>
    <row r="1636" spans="2:19" x14ac:dyDescent="0.3">
      <c r="B1636" s="276"/>
      <c r="C1636" s="277"/>
      <c r="D1636" s="278"/>
      <c r="G1636" s="274"/>
      <c r="H1636" s="274"/>
      <c r="I1636" s="274"/>
      <c r="J1636" s="282"/>
      <c r="K1636" s="278"/>
      <c r="L1636" s="278"/>
      <c r="M1636" s="278"/>
      <c r="N1636" s="276"/>
      <c r="O1636" s="283"/>
      <c r="P1636" s="284"/>
      <c r="Q1636" s="285"/>
      <c r="R1636" s="286"/>
      <c r="S1636" s="287"/>
    </row>
    <row r="1637" spans="2:19" x14ac:dyDescent="0.3">
      <c r="B1637" s="276"/>
      <c r="C1637" s="277"/>
      <c r="D1637" s="278"/>
      <c r="G1637" s="274"/>
      <c r="H1637" s="274"/>
      <c r="I1637" s="274"/>
      <c r="J1637" s="282"/>
      <c r="K1637" s="278"/>
      <c r="L1637" s="278"/>
      <c r="M1637" s="278"/>
      <c r="N1637" s="276"/>
      <c r="O1637" s="283"/>
      <c r="P1637" s="284"/>
      <c r="Q1637" s="285"/>
      <c r="R1637" s="286"/>
      <c r="S1637" s="287"/>
    </row>
    <row r="1638" spans="2:19" x14ac:dyDescent="0.3">
      <c r="B1638" s="276"/>
      <c r="C1638" s="277"/>
      <c r="D1638" s="278"/>
      <c r="G1638" s="274"/>
      <c r="H1638" s="274"/>
      <c r="I1638" s="274"/>
      <c r="J1638" s="282"/>
      <c r="K1638" s="278"/>
      <c r="L1638" s="278"/>
      <c r="M1638" s="278"/>
      <c r="N1638" s="276"/>
      <c r="O1638" s="283"/>
      <c r="P1638" s="284"/>
      <c r="Q1638" s="285"/>
      <c r="R1638" s="286"/>
      <c r="S1638" s="287"/>
    </row>
    <row r="1639" spans="2:19" x14ac:dyDescent="0.3">
      <c r="B1639" s="276"/>
      <c r="C1639" s="277"/>
      <c r="D1639" s="278"/>
      <c r="G1639" s="274"/>
      <c r="H1639" s="274"/>
      <c r="I1639" s="274"/>
      <c r="J1639" s="282"/>
      <c r="K1639" s="278"/>
      <c r="L1639" s="278"/>
      <c r="M1639" s="278"/>
      <c r="N1639" s="276"/>
      <c r="O1639" s="283"/>
      <c r="P1639" s="284"/>
      <c r="Q1639" s="285"/>
      <c r="R1639" s="286"/>
      <c r="S1639" s="287"/>
    </row>
    <row r="1640" spans="2:19" x14ac:dyDescent="0.3">
      <c r="B1640" s="276"/>
      <c r="C1640" s="277"/>
      <c r="D1640" s="278"/>
      <c r="G1640" s="274"/>
      <c r="H1640" s="274"/>
      <c r="I1640" s="274"/>
      <c r="J1640" s="282"/>
      <c r="K1640" s="278"/>
      <c r="L1640" s="278"/>
      <c r="M1640" s="278"/>
      <c r="N1640" s="276"/>
      <c r="O1640" s="283"/>
      <c r="P1640" s="284"/>
      <c r="Q1640" s="285"/>
      <c r="R1640" s="286"/>
      <c r="S1640" s="287"/>
    </row>
    <row r="1641" spans="2:19" x14ac:dyDescent="0.3">
      <c r="B1641" s="276"/>
      <c r="C1641" s="277"/>
      <c r="D1641" s="278"/>
      <c r="G1641" s="274"/>
      <c r="H1641" s="274"/>
      <c r="I1641" s="274"/>
      <c r="J1641" s="282"/>
      <c r="K1641" s="278"/>
      <c r="L1641" s="278"/>
      <c r="M1641" s="278"/>
      <c r="N1641" s="276"/>
      <c r="O1641" s="283"/>
      <c r="P1641" s="284"/>
      <c r="Q1641" s="285"/>
      <c r="R1641" s="286"/>
      <c r="S1641" s="287"/>
    </row>
    <row r="1642" spans="2:19" x14ac:dyDescent="0.3">
      <c r="B1642" s="276"/>
      <c r="C1642" s="277"/>
      <c r="D1642" s="278"/>
      <c r="G1642" s="274"/>
      <c r="H1642" s="274"/>
      <c r="I1642" s="274"/>
      <c r="J1642" s="282"/>
      <c r="K1642" s="278"/>
      <c r="L1642" s="278"/>
      <c r="M1642" s="278"/>
      <c r="N1642" s="276"/>
      <c r="O1642" s="283"/>
      <c r="P1642" s="284"/>
      <c r="Q1642" s="285"/>
      <c r="R1642" s="286"/>
      <c r="S1642" s="287"/>
    </row>
    <row r="1643" spans="2:19" x14ac:dyDescent="0.3">
      <c r="B1643" s="276"/>
      <c r="C1643" s="277"/>
      <c r="D1643" s="278"/>
      <c r="G1643" s="274"/>
      <c r="H1643" s="274"/>
      <c r="I1643" s="274"/>
      <c r="J1643" s="282"/>
      <c r="K1643" s="278"/>
      <c r="L1643" s="278"/>
      <c r="M1643" s="278"/>
      <c r="N1643" s="276"/>
      <c r="O1643" s="283"/>
      <c r="P1643" s="284"/>
      <c r="Q1643" s="285"/>
      <c r="R1643" s="286"/>
      <c r="S1643" s="287"/>
    </row>
    <row r="1644" spans="2:19" x14ac:dyDescent="0.3">
      <c r="B1644" s="276"/>
      <c r="C1644" s="277"/>
      <c r="D1644" s="278"/>
      <c r="G1644" s="274"/>
      <c r="H1644" s="274"/>
      <c r="I1644" s="274"/>
      <c r="J1644" s="282"/>
      <c r="K1644" s="278"/>
      <c r="L1644" s="278"/>
      <c r="M1644" s="278"/>
      <c r="N1644" s="276"/>
      <c r="O1644" s="283"/>
      <c r="P1644" s="284"/>
      <c r="Q1644" s="285"/>
      <c r="R1644" s="286"/>
      <c r="S1644" s="287"/>
    </row>
    <row r="1645" spans="2:19" x14ac:dyDescent="0.3">
      <c r="B1645" s="276"/>
      <c r="C1645" s="277"/>
      <c r="D1645" s="278"/>
      <c r="G1645" s="274"/>
      <c r="H1645" s="274"/>
      <c r="I1645" s="274"/>
      <c r="J1645" s="282"/>
      <c r="K1645" s="278"/>
      <c r="L1645" s="278"/>
      <c r="M1645" s="278"/>
      <c r="N1645" s="276"/>
      <c r="O1645" s="283"/>
      <c r="P1645" s="284"/>
      <c r="Q1645" s="285"/>
      <c r="R1645" s="286"/>
      <c r="S1645" s="287"/>
    </row>
    <row r="1646" spans="2:19" x14ac:dyDescent="0.3">
      <c r="B1646" s="276"/>
      <c r="C1646" s="277"/>
      <c r="D1646" s="278"/>
      <c r="G1646" s="274"/>
      <c r="H1646" s="274"/>
      <c r="I1646" s="274"/>
      <c r="J1646" s="282"/>
      <c r="K1646" s="278"/>
      <c r="L1646" s="278"/>
      <c r="M1646" s="278"/>
      <c r="N1646" s="276"/>
      <c r="O1646" s="283"/>
      <c r="P1646" s="284"/>
      <c r="Q1646" s="285"/>
      <c r="R1646" s="286"/>
      <c r="S1646" s="287"/>
    </row>
    <row r="1647" spans="2:19" x14ac:dyDescent="0.3">
      <c r="B1647" s="276"/>
      <c r="C1647" s="277"/>
      <c r="D1647" s="278"/>
      <c r="G1647" s="274"/>
      <c r="H1647" s="274"/>
      <c r="I1647" s="274"/>
      <c r="J1647" s="282"/>
      <c r="K1647" s="278"/>
      <c r="L1647" s="278"/>
      <c r="M1647" s="278"/>
      <c r="N1647" s="276"/>
      <c r="O1647" s="283"/>
      <c r="P1647" s="284"/>
      <c r="Q1647" s="285"/>
      <c r="R1647" s="286"/>
      <c r="S1647" s="287"/>
    </row>
    <row r="1648" spans="2:19" x14ac:dyDescent="0.3">
      <c r="B1648" s="276"/>
      <c r="C1648" s="277"/>
      <c r="D1648" s="278"/>
      <c r="G1648" s="274"/>
      <c r="H1648" s="274"/>
      <c r="I1648" s="274"/>
      <c r="J1648" s="282"/>
      <c r="K1648" s="278"/>
      <c r="L1648" s="278"/>
      <c r="M1648" s="278"/>
      <c r="N1648" s="276"/>
      <c r="O1648" s="283"/>
      <c r="P1648" s="284"/>
      <c r="Q1648" s="285"/>
      <c r="R1648" s="286"/>
      <c r="S1648" s="287"/>
    </row>
    <row r="1649" spans="2:19" x14ac:dyDescent="0.3">
      <c r="B1649" s="276"/>
      <c r="C1649" s="277"/>
      <c r="D1649" s="278"/>
      <c r="G1649" s="274"/>
      <c r="H1649" s="274"/>
      <c r="I1649" s="274"/>
      <c r="J1649" s="282"/>
      <c r="K1649" s="278"/>
      <c r="L1649" s="278"/>
      <c r="M1649" s="278"/>
      <c r="N1649" s="276"/>
      <c r="O1649" s="283"/>
      <c r="P1649" s="284"/>
      <c r="Q1649" s="285"/>
      <c r="R1649" s="286"/>
      <c r="S1649" s="287"/>
    </row>
    <row r="1650" spans="2:19" x14ac:dyDescent="0.3">
      <c r="B1650" s="276"/>
      <c r="C1650" s="277"/>
      <c r="D1650" s="278"/>
      <c r="G1650" s="274"/>
      <c r="H1650" s="274"/>
      <c r="I1650" s="274"/>
      <c r="J1650" s="282"/>
      <c r="K1650" s="278"/>
      <c r="L1650" s="278"/>
      <c r="M1650" s="278"/>
      <c r="N1650" s="276"/>
      <c r="O1650" s="283"/>
      <c r="P1650" s="284"/>
      <c r="Q1650" s="285"/>
      <c r="R1650" s="286"/>
      <c r="S1650" s="287"/>
    </row>
    <row r="1651" spans="2:19" x14ac:dyDescent="0.3">
      <c r="B1651" s="276"/>
      <c r="C1651" s="277"/>
      <c r="D1651" s="278"/>
      <c r="G1651" s="274"/>
      <c r="H1651" s="274"/>
      <c r="I1651" s="274"/>
      <c r="J1651" s="282"/>
      <c r="K1651" s="278"/>
      <c r="L1651" s="278"/>
      <c r="M1651" s="278"/>
      <c r="N1651" s="276"/>
      <c r="O1651" s="283"/>
      <c r="P1651" s="284"/>
      <c r="Q1651" s="285"/>
      <c r="R1651" s="286"/>
      <c r="S1651" s="287"/>
    </row>
    <row r="1652" spans="2:19" x14ac:dyDescent="0.3">
      <c r="B1652" s="276"/>
      <c r="C1652" s="277"/>
      <c r="D1652" s="278"/>
      <c r="G1652" s="274"/>
      <c r="H1652" s="274"/>
      <c r="I1652" s="274"/>
      <c r="J1652" s="282"/>
      <c r="K1652" s="278"/>
      <c r="L1652" s="278"/>
      <c r="M1652" s="278"/>
      <c r="N1652" s="276"/>
      <c r="O1652" s="283"/>
      <c r="P1652" s="284"/>
      <c r="Q1652" s="285"/>
      <c r="R1652" s="286"/>
      <c r="S1652" s="287"/>
    </row>
    <row r="1653" spans="2:19" x14ac:dyDescent="0.3">
      <c r="B1653" s="276"/>
      <c r="C1653" s="277"/>
      <c r="D1653" s="278"/>
      <c r="G1653" s="274"/>
      <c r="H1653" s="274"/>
      <c r="I1653" s="274"/>
      <c r="J1653" s="282"/>
      <c r="K1653" s="278"/>
      <c r="L1653" s="278"/>
      <c r="M1653" s="278"/>
      <c r="N1653" s="276"/>
      <c r="O1653" s="283"/>
      <c r="P1653" s="284"/>
      <c r="Q1653" s="285"/>
      <c r="R1653" s="286"/>
      <c r="S1653" s="287"/>
    </row>
    <row r="1654" spans="2:19" x14ac:dyDescent="0.3">
      <c r="B1654" s="276"/>
      <c r="C1654" s="277"/>
      <c r="D1654" s="278"/>
      <c r="G1654" s="274"/>
      <c r="H1654" s="274"/>
      <c r="I1654" s="274"/>
      <c r="J1654" s="282"/>
      <c r="K1654" s="278"/>
      <c r="L1654" s="278"/>
      <c r="M1654" s="278"/>
      <c r="N1654" s="276"/>
      <c r="O1654" s="283"/>
      <c r="P1654" s="284"/>
      <c r="Q1654" s="285"/>
      <c r="R1654" s="286"/>
      <c r="S1654" s="287"/>
    </row>
    <row r="1655" spans="2:19" x14ac:dyDescent="0.3">
      <c r="B1655" s="276"/>
      <c r="C1655" s="277"/>
      <c r="D1655" s="278"/>
      <c r="G1655" s="274"/>
      <c r="H1655" s="274"/>
      <c r="I1655" s="274"/>
      <c r="J1655" s="282"/>
      <c r="K1655" s="278"/>
      <c r="L1655" s="278"/>
      <c r="M1655" s="278"/>
      <c r="N1655" s="276"/>
      <c r="O1655" s="283"/>
      <c r="P1655" s="284"/>
      <c r="Q1655" s="285"/>
      <c r="R1655" s="286"/>
      <c r="S1655" s="287"/>
    </row>
    <row r="1656" spans="2:19" x14ac:dyDescent="0.3">
      <c r="B1656" s="276"/>
      <c r="C1656" s="277"/>
      <c r="D1656" s="278"/>
      <c r="G1656" s="274"/>
      <c r="H1656" s="274"/>
      <c r="I1656" s="274"/>
      <c r="J1656" s="282"/>
      <c r="K1656" s="278"/>
      <c r="L1656" s="278"/>
      <c r="M1656" s="278"/>
      <c r="N1656" s="276"/>
      <c r="O1656" s="283"/>
      <c r="P1656" s="284"/>
      <c r="Q1656" s="285"/>
      <c r="R1656" s="286"/>
      <c r="S1656" s="287"/>
    </row>
    <row r="1657" spans="2:19" x14ac:dyDescent="0.3">
      <c r="B1657" s="276"/>
      <c r="C1657" s="277"/>
      <c r="D1657" s="278"/>
      <c r="G1657" s="274"/>
      <c r="H1657" s="274"/>
      <c r="I1657" s="274"/>
      <c r="J1657" s="282"/>
      <c r="K1657" s="278"/>
      <c r="L1657" s="278"/>
      <c r="M1657" s="278"/>
      <c r="N1657" s="276"/>
      <c r="O1657" s="283"/>
      <c r="P1657" s="284"/>
      <c r="Q1657" s="285"/>
      <c r="R1657" s="286"/>
      <c r="S1657" s="287"/>
    </row>
    <row r="1658" spans="2:19" x14ac:dyDescent="0.3">
      <c r="B1658" s="276"/>
      <c r="C1658" s="277"/>
      <c r="D1658" s="278"/>
      <c r="G1658" s="274"/>
      <c r="H1658" s="274"/>
      <c r="I1658" s="274"/>
      <c r="J1658" s="282"/>
      <c r="K1658" s="278"/>
      <c r="L1658" s="278"/>
      <c r="M1658" s="278"/>
      <c r="N1658" s="276"/>
      <c r="O1658" s="283"/>
      <c r="P1658" s="284"/>
      <c r="Q1658" s="285"/>
      <c r="R1658" s="286"/>
      <c r="S1658" s="287"/>
    </row>
    <row r="1659" spans="2:19" x14ac:dyDescent="0.3">
      <c r="B1659" s="276"/>
      <c r="C1659" s="277"/>
      <c r="D1659" s="278"/>
      <c r="G1659" s="274"/>
      <c r="H1659" s="274"/>
      <c r="I1659" s="274"/>
      <c r="J1659" s="282"/>
      <c r="K1659" s="278"/>
      <c r="L1659" s="278"/>
      <c r="M1659" s="278"/>
      <c r="N1659" s="276"/>
      <c r="O1659" s="283"/>
      <c r="P1659" s="284"/>
      <c r="Q1659" s="285"/>
      <c r="R1659" s="286"/>
      <c r="S1659" s="287"/>
    </row>
    <row r="1660" spans="2:19" x14ac:dyDescent="0.3">
      <c r="B1660" s="276"/>
      <c r="C1660" s="277"/>
      <c r="D1660" s="278"/>
      <c r="G1660" s="274"/>
      <c r="H1660" s="274"/>
      <c r="I1660" s="274"/>
      <c r="J1660" s="282"/>
      <c r="K1660" s="278"/>
      <c r="L1660" s="278"/>
      <c r="M1660" s="278"/>
      <c r="N1660" s="276"/>
      <c r="O1660" s="283"/>
      <c r="P1660" s="284"/>
      <c r="Q1660" s="285"/>
      <c r="R1660" s="286"/>
      <c r="S1660" s="287"/>
    </row>
    <row r="1661" spans="2:19" x14ac:dyDescent="0.3">
      <c r="B1661" s="276"/>
      <c r="C1661" s="277"/>
      <c r="D1661" s="278"/>
      <c r="G1661" s="274"/>
      <c r="H1661" s="274"/>
      <c r="I1661" s="274"/>
      <c r="J1661" s="282"/>
      <c r="K1661" s="278"/>
      <c r="L1661" s="278"/>
      <c r="M1661" s="278"/>
      <c r="N1661" s="276"/>
      <c r="O1661" s="283"/>
      <c r="P1661" s="284"/>
      <c r="Q1661" s="285"/>
      <c r="R1661" s="286"/>
      <c r="S1661" s="287"/>
    </row>
    <row r="1662" spans="2:19" x14ac:dyDescent="0.3">
      <c r="B1662" s="276"/>
      <c r="C1662" s="277"/>
      <c r="D1662" s="278"/>
      <c r="G1662" s="274"/>
      <c r="H1662" s="274"/>
      <c r="I1662" s="274"/>
      <c r="J1662" s="282"/>
      <c r="K1662" s="278"/>
      <c r="L1662" s="278"/>
      <c r="M1662" s="278"/>
      <c r="N1662" s="276"/>
      <c r="O1662" s="283"/>
      <c r="P1662" s="284"/>
      <c r="Q1662" s="285"/>
      <c r="R1662" s="286"/>
      <c r="S1662" s="287"/>
    </row>
    <row r="1663" spans="2:19" x14ac:dyDescent="0.3">
      <c r="B1663" s="276"/>
      <c r="C1663" s="277"/>
      <c r="D1663" s="278"/>
      <c r="G1663" s="274"/>
      <c r="H1663" s="274"/>
      <c r="I1663" s="274"/>
      <c r="J1663" s="282"/>
      <c r="K1663" s="278"/>
      <c r="L1663" s="278"/>
      <c r="M1663" s="278"/>
      <c r="N1663" s="276"/>
      <c r="O1663" s="283"/>
      <c r="P1663" s="284"/>
      <c r="Q1663" s="285"/>
      <c r="R1663" s="286"/>
      <c r="S1663" s="287"/>
    </row>
    <row r="1664" spans="2:19" x14ac:dyDescent="0.3">
      <c r="B1664" s="276"/>
      <c r="C1664" s="277"/>
      <c r="D1664" s="278"/>
      <c r="G1664" s="274"/>
      <c r="H1664" s="274"/>
      <c r="I1664" s="274"/>
      <c r="J1664" s="282"/>
      <c r="K1664" s="278"/>
      <c r="L1664" s="278"/>
      <c r="M1664" s="278"/>
      <c r="N1664" s="276"/>
      <c r="O1664" s="283"/>
      <c r="P1664" s="284"/>
      <c r="Q1664" s="285"/>
      <c r="R1664" s="286"/>
      <c r="S1664" s="287"/>
    </row>
    <row r="1665" spans="2:19" x14ac:dyDescent="0.3">
      <c r="B1665" s="276"/>
      <c r="C1665" s="277"/>
      <c r="D1665" s="278"/>
      <c r="G1665" s="274"/>
      <c r="H1665" s="274"/>
      <c r="I1665" s="274"/>
      <c r="J1665" s="282"/>
      <c r="K1665" s="278"/>
      <c r="L1665" s="278"/>
      <c r="M1665" s="278"/>
      <c r="N1665" s="276"/>
      <c r="O1665" s="283"/>
      <c r="P1665" s="284"/>
      <c r="Q1665" s="285"/>
      <c r="R1665" s="286"/>
      <c r="S1665" s="287"/>
    </row>
    <row r="1666" spans="2:19" x14ac:dyDescent="0.3">
      <c r="B1666" s="276"/>
      <c r="C1666" s="277"/>
      <c r="D1666" s="278"/>
      <c r="G1666" s="274"/>
      <c r="H1666" s="274"/>
      <c r="I1666" s="274"/>
      <c r="J1666" s="282"/>
      <c r="K1666" s="278"/>
      <c r="L1666" s="278"/>
      <c r="M1666" s="278"/>
      <c r="N1666" s="276"/>
      <c r="O1666" s="283"/>
      <c r="P1666" s="284"/>
      <c r="Q1666" s="285"/>
      <c r="R1666" s="286"/>
      <c r="S1666" s="287"/>
    </row>
    <row r="1667" spans="2:19" x14ac:dyDescent="0.3">
      <c r="B1667" s="276"/>
      <c r="C1667" s="277"/>
      <c r="D1667" s="278"/>
      <c r="G1667" s="274"/>
      <c r="H1667" s="274"/>
      <c r="I1667" s="274"/>
      <c r="J1667" s="282"/>
      <c r="K1667" s="278"/>
      <c r="L1667" s="278"/>
      <c r="M1667" s="278"/>
      <c r="N1667" s="276"/>
      <c r="O1667" s="283"/>
      <c r="P1667" s="284"/>
      <c r="Q1667" s="285"/>
      <c r="R1667" s="286"/>
      <c r="S1667" s="287"/>
    </row>
    <row r="1668" spans="2:19" x14ac:dyDescent="0.3">
      <c r="B1668" s="276"/>
      <c r="C1668" s="277"/>
      <c r="D1668" s="278"/>
      <c r="G1668" s="274"/>
      <c r="H1668" s="274"/>
      <c r="I1668" s="274"/>
      <c r="J1668" s="282"/>
      <c r="K1668" s="278"/>
      <c r="L1668" s="278"/>
      <c r="M1668" s="278"/>
      <c r="N1668" s="276"/>
      <c r="O1668" s="283"/>
      <c r="P1668" s="284"/>
      <c r="Q1668" s="285"/>
      <c r="R1668" s="286"/>
      <c r="S1668" s="287"/>
    </row>
    <row r="1669" spans="2:19" x14ac:dyDescent="0.3">
      <c r="B1669" s="276"/>
      <c r="C1669" s="277"/>
      <c r="D1669" s="278"/>
      <c r="G1669" s="274"/>
      <c r="H1669" s="274"/>
      <c r="I1669" s="274"/>
      <c r="J1669" s="282"/>
      <c r="K1669" s="278"/>
      <c r="L1669" s="278"/>
      <c r="M1669" s="278"/>
      <c r="N1669" s="276"/>
      <c r="O1669" s="283"/>
      <c r="P1669" s="284"/>
      <c r="Q1669" s="285"/>
      <c r="R1669" s="286"/>
      <c r="S1669" s="287"/>
    </row>
    <row r="1670" spans="2:19" x14ac:dyDescent="0.3">
      <c r="B1670" s="276"/>
      <c r="C1670" s="277"/>
      <c r="D1670" s="278"/>
      <c r="G1670" s="274"/>
      <c r="H1670" s="274"/>
      <c r="I1670" s="274"/>
      <c r="J1670" s="282"/>
      <c r="K1670" s="278"/>
      <c r="L1670" s="278"/>
      <c r="M1670" s="278"/>
      <c r="N1670" s="276"/>
      <c r="O1670" s="283"/>
      <c r="P1670" s="284"/>
      <c r="Q1670" s="285"/>
      <c r="R1670" s="286"/>
      <c r="S1670" s="287"/>
    </row>
    <row r="1671" spans="2:19" x14ac:dyDescent="0.3">
      <c r="B1671" s="276"/>
      <c r="C1671" s="277"/>
      <c r="D1671" s="278"/>
      <c r="G1671" s="274"/>
      <c r="H1671" s="274"/>
      <c r="I1671" s="274"/>
      <c r="J1671" s="282"/>
      <c r="K1671" s="278"/>
      <c r="L1671" s="278"/>
      <c r="M1671" s="278"/>
      <c r="N1671" s="276"/>
      <c r="O1671" s="283"/>
      <c r="P1671" s="284"/>
      <c r="Q1671" s="285"/>
      <c r="R1671" s="286"/>
      <c r="S1671" s="287"/>
    </row>
    <row r="1672" spans="2:19" x14ac:dyDescent="0.3">
      <c r="B1672" s="276"/>
      <c r="C1672" s="277"/>
      <c r="D1672" s="278"/>
      <c r="G1672" s="274"/>
      <c r="H1672" s="274"/>
      <c r="I1672" s="274"/>
      <c r="J1672" s="282"/>
      <c r="K1672" s="278"/>
      <c r="L1672" s="278"/>
      <c r="M1672" s="278"/>
      <c r="N1672" s="276"/>
      <c r="O1672" s="283"/>
      <c r="P1672" s="284"/>
      <c r="Q1672" s="285"/>
      <c r="R1672" s="286"/>
      <c r="S1672" s="287"/>
    </row>
    <row r="1673" spans="2:19" x14ac:dyDescent="0.3">
      <c r="B1673" s="276"/>
      <c r="C1673" s="277"/>
      <c r="D1673" s="278"/>
      <c r="G1673" s="274"/>
      <c r="H1673" s="274"/>
      <c r="I1673" s="274"/>
      <c r="J1673" s="282"/>
      <c r="K1673" s="278"/>
      <c r="L1673" s="278"/>
      <c r="M1673" s="278"/>
      <c r="N1673" s="276"/>
      <c r="O1673" s="283"/>
      <c r="P1673" s="284"/>
      <c r="Q1673" s="285"/>
      <c r="R1673" s="286"/>
      <c r="S1673" s="287"/>
    </row>
    <row r="1674" spans="2:19" x14ac:dyDescent="0.3">
      <c r="B1674" s="276"/>
      <c r="C1674" s="277"/>
      <c r="D1674" s="278"/>
      <c r="G1674" s="274"/>
      <c r="H1674" s="274"/>
      <c r="I1674" s="274"/>
      <c r="J1674" s="282"/>
      <c r="K1674" s="278"/>
      <c r="L1674" s="278"/>
      <c r="M1674" s="278"/>
      <c r="N1674" s="276"/>
      <c r="O1674" s="283"/>
      <c r="P1674" s="284"/>
      <c r="Q1674" s="285"/>
      <c r="R1674" s="286"/>
      <c r="S1674" s="287"/>
    </row>
    <row r="1675" spans="2:19" x14ac:dyDescent="0.3">
      <c r="B1675" s="276"/>
      <c r="C1675" s="277"/>
      <c r="D1675" s="278"/>
      <c r="G1675" s="274"/>
      <c r="H1675" s="274"/>
      <c r="I1675" s="274"/>
      <c r="J1675" s="282"/>
      <c r="K1675" s="278"/>
      <c r="L1675" s="278"/>
      <c r="M1675" s="278"/>
      <c r="N1675" s="276"/>
      <c r="O1675" s="283"/>
      <c r="P1675" s="284"/>
      <c r="Q1675" s="285"/>
      <c r="R1675" s="286"/>
      <c r="S1675" s="287"/>
    </row>
    <row r="1676" spans="2:19" x14ac:dyDescent="0.3">
      <c r="B1676" s="276"/>
      <c r="C1676" s="277"/>
      <c r="D1676" s="278"/>
      <c r="G1676" s="274"/>
      <c r="H1676" s="274"/>
      <c r="I1676" s="274"/>
      <c r="J1676" s="282"/>
      <c r="K1676" s="278"/>
      <c r="L1676" s="278"/>
      <c r="M1676" s="278"/>
      <c r="N1676" s="276"/>
      <c r="O1676" s="283"/>
      <c r="P1676" s="284"/>
      <c r="Q1676" s="285"/>
      <c r="R1676" s="286"/>
      <c r="S1676" s="287"/>
    </row>
    <row r="1677" spans="2:19" x14ac:dyDescent="0.3">
      <c r="B1677" s="276"/>
      <c r="C1677" s="277"/>
      <c r="D1677" s="278"/>
      <c r="G1677" s="274"/>
      <c r="H1677" s="274"/>
      <c r="I1677" s="274"/>
      <c r="J1677" s="282"/>
      <c r="K1677" s="278"/>
      <c r="L1677" s="278"/>
      <c r="M1677" s="278"/>
      <c r="N1677" s="276"/>
      <c r="O1677" s="283"/>
      <c r="P1677" s="284"/>
      <c r="Q1677" s="285"/>
      <c r="R1677" s="286"/>
      <c r="S1677" s="287"/>
    </row>
    <row r="1678" spans="2:19" x14ac:dyDescent="0.3">
      <c r="B1678" s="276"/>
      <c r="C1678" s="277"/>
      <c r="D1678" s="278"/>
      <c r="G1678" s="274"/>
      <c r="H1678" s="274"/>
      <c r="I1678" s="274"/>
      <c r="J1678" s="282"/>
      <c r="K1678" s="278"/>
      <c r="L1678" s="278"/>
      <c r="M1678" s="278"/>
      <c r="N1678" s="276"/>
      <c r="O1678" s="283"/>
      <c r="P1678" s="284"/>
      <c r="Q1678" s="285"/>
      <c r="R1678" s="286"/>
      <c r="S1678" s="287"/>
    </row>
    <row r="1679" spans="2:19" x14ac:dyDescent="0.3">
      <c r="B1679" s="276"/>
      <c r="C1679" s="277"/>
      <c r="D1679" s="278"/>
      <c r="G1679" s="274"/>
      <c r="H1679" s="274"/>
      <c r="I1679" s="274"/>
      <c r="J1679" s="282"/>
      <c r="K1679" s="278"/>
      <c r="L1679" s="278"/>
      <c r="M1679" s="278"/>
      <c r="N1679" s="276"/>
      <c r="O1679" s="283"/>
      <c r="P1679" s="284"/>
      <c r="Q1679" s="285"/>
      <c r="R1679" s="286"/>
      <c r="S1679" s="287"/>
    </row>
    <row r="1680" spans="2:19" x14ac:dyDescent="0.3">
      <c r="B1680" s="276"/>
      <c r="C1680" s="277"/>
      <c r="D1680" s="278"/>
      <c r="G1680" s="274"/>
      <c r="H1680" s="274"/>
      <c r="I1680" s="274"/>
      <c r="J1680" s="282"/>
      <c r="K1680" s="278"/>
      <c r="L1680" s="278"/>
      <c r="M1680" s="278"/>
      <c r="N1680" s="276"/>
      <c r="O1680" s="283"/>
      <c r="P1680" s="284"/>
      <c r="Q1680" s="285"/>
      <c r="R1680" s="286"/>
      <c r="S1680" s="287"/>
    </row>
    <row r="1681" spans="2:19" x14ac:dyDescent="0.3">
      <c r="B1681" s="276"/>
      <c r="C1681" s="277"/>
      <c r="D1681" s="278"/>
      <c r="G1681" s="274"/>
      <c r="H1681" s="274"/>
      <c r="I1681" s="274"/>
      <c r="J1681" s="282"/>
      <c r="K1681" s="278"/>
      <c r="L1681" s="278"/>
      <c r="M1681" s="278"/>
      <c r="N1681" s="276"/>
      <c r="O1681" s="283"/>
      <c r="P1681" s="284"/>
      <c r="Q1681" s="285"/>
      <c r="R1681" s="286"/>
      <c r="S1681" s="287"/>
    </row>
    <row r="1682" spans="2:19" x14ac:dyDescent="0.3">
      <c r="B1682" s="276"/>
      <c r="C1682" s="277"/>
      <c r="D1682" s="278"/>
      <c r="G1682" s="274"/>
      <c r="H1682" s="274"/>
      <c r="I1682" s="274"/>
      <c r="J1682" s="282"/>
      <c r="K1682" s="278"/>
      <c r="L1682" s="278"/>
      <c r="M1682" s="278"/>
      <c r="N1682" s="276"/>
      <c r="O1682" s="283"/>
      <c r="P1682" s="284"/>
      <c r="Q1682" s="285"/>
      <c r="R1682" s="286"/>
      <c r="S1682" s="287"/>
    </row>
    <row r="1683" spans="2:19" x14ac:dyDescent="0.3">
      <c r="B1683" s="276"/>
      <c r="C1683" s="277"/>
      <c r="D1683" s="278"/>
      <c r="G1683" s="274"/>
      <c r="H1683" s="274"/>
      <c r="I1683" s="274"/>
      <c r="J1683" s="282"/>
      <c r="K1683" s="278"/>
      <c r="L1683" s="278"/>
      <c r="M1683" s="278"/>
      <c r="N1683" s="276"/>
      <c r="O1683" s="283"/>
      <c r="P1683" s="284"/>
      <c r="Q1683" s="285"/>
      <c r="R1683" s="286"/>
      <c r="S1683" s="287"/>
    </row>
    <row r="1684" spans="2:19" x14ac:dyDescent="0.3">
      <c r="B1684" s="276"/>
      <c r="C1684" s="277"/>
      <c r="D1684" s="278"/>
      <c r="G1684" s="274"/>
      <c r="H1684" s="274"/>
      <c r="I1684" s="274"/>
      <c r="J1684" s="282"/>
      <c r="K1684" s="278"/>
      <c r="L1684" s="278"/>
      <c r="M1684" s="278"/>
      <c r="N1684" s="276"/>
      <c r="O1684" s="283"/>
      <c r="P1684" s="284"/>
      <c r="Q1684" s="285"/>
      <c r="R1684" s="286"/>
      <c r="S1684" s="287"/>
    </row>
    <row r="1685" spans="2:19" x14ac:dyDescent="0.3">
      <c r="B1685" s="276"/>
      <c r="C1685" s="277"/>
      <c r="D1685" s="278"/>
      <c r="G1685" s="274"/>
      <c r="H1685" s="274"/>
      <c r="I1685" s="274"/>
      <c r="J1685" s="282"/>
      <c r="K1685" s="278"/>
      <c r="L1685" s="278"/>
      <c r="M1685" s="278"/>
      <c r="N1685" s="276"/>
      <c r="O1685" s="283"/>
      <c r="P1685" s="284"/>
      <c r="Q1685" s="285"/>
      <c r="R1685" s="286"/>
      <c r="S1685" s="287"/>
    </row>
    <row r="1686" spans="2:19" x14ac:dyDescent="0.3">
      <c r="B1686" s="276"/>
      <c r="C1686" s="277"/>
      <c r="D1686" s="278"/>
      <c r="G1686" s="274"/>
      <c r="H1686" s="274"/>
      <c r="I1686" s="274"/>
      <c r="J1686" s="282"/>
      <c r="K1686" s="278"/>
      <c r="L1686" s="278"/>
      <c r="M1686" s="278"/>
      <c r="N1686" s="276"/>
      <c r="O1686" s="283"/>
      <c r="P1686" s="284"/>
      <c r="Q1686" s="285"/>
      <c r="R1686" s="286"/>
      <c r="S1686" s="287"/>
    </row>
    <row r="1687" spans="2:19" x14ac:dyDescent="0.3">
      <c r="B1687" s="276"/>
      <c r="C1687" s="277"/>
      <c r="D1687" s="278"/>
      <c r="G1687" s="274"/>
      <c r="H1687" s="274"/>
      <c r="I1687" s="274"/>
      <c r="J1687" s="282"/>
      <c r="K1687" s="278"/>
      <c r="L1687" s="278"/>
      <c r="M1687" s="278"/>
      <c r="N1687" s="276"/>
      <c r="O1687" s="283"/>
      <c r="P1687" s="284"/>
      <c r="Q1687" s="285"/>
      <c r="R1687" s="286"/>
      <c r="S1687" s="287"/>
    </row>
    <row r="1688" spans="2:19" x14ac:dyDescent="0.3">
      <c r="B1688" s="276"/>
      <c r="C1688" s="277"/>
      <c r="D1688" s="278"/>
      <c r="G1688" s="274"/>
      <c r="H1688" s="274"/>
      <c r="I1688" s="274"/>
      <c r="J1688" s="282"/>
      <c r="K1688" s="278"/>
      <c r="L1688" s="278"/>
      <c r="M1688" s="278"/>
      <c r="N1688" s="276"/>
      <c r="O1688" s="283"/>
      <c r="P1688" s="284"/>
      <c r="Q1688" s="285"/>
      <c r="R1688" s="286"/>
      <c r="S1688" s="287"/>
    </row>
    <row r="1689" spans="2:19" x14ac:dyDescent="0.3">
      <c r="B1689" s="276"/>
      <c r="C1689" s="277"/>
      <c r="D1689" s="278"/>
      <c r="G1689" s="274"/>
      <c r="H1689" s="274"/>
      <c r="I1689" s="274"/>
      <c r="J1689" s="282"/>
      <c r="K1689" s="278"/>
      <c r="L1689" s="278"/>
      <c r="M1689" s="278"/>
      <c r="N1689" s="276"/>
      <c r="O1689" s="283"/>
      <c r="P1689" s="284"/>
      <c r="Q1689" s="285"/>
      <c r="R1689" s="286"/>
      <c r="S1689" s="287"/>
    </row>
    <row r="1690" spans="2:19" x14ac:dyDescent="0.3">
      <c r="B1690" s="276"/>
      <c r="C1690" s="277"/>
      <c r="D1690" s="278"/>
      <c r="G1690" s="274"/>
      <c r="H1690" s="274"/>
      <c r="I1690" s="274"/>
      <c r="J1690" s="282"/>
      <c r="K1690" s="278"/>
      <c r="L1690" s="278"/>
      <c r="M1690" s="278"/>
      <c r="N1690" s="276"/>
      <c r="O1690" s="283"/>
      <c r="P1690" s="284"/>
      <c r="Q1690" s="285"/>
      <c r="R1690" s="286"/>
      <c r="S1690" s="287"/>
    </row>
    <row r="1691" spans="2:19" x14ac:dyDescent="0.3">
      <c r="B1691" s="276"/>
      <c r="C1691" s="277"/>
      <c r="D1691" s="278"/>
      <c r="G1691" s="274"/>
      <c r="H1691" s="274"/>
      <c r="I1691" s="274"/>
      <c r="J1691" s="282"/>
      <c r="K1691" s="278"/>
      <c r="L1691" s="278"/>
      <c r="M1691" s="278"/>
      <c r="N1691" s="276"/>
      <c r="O1691" s="283"/>
      <c r="P1691" s="284"/>
      <c r="Q1691" s="285"/>
      <c r="R1691" s="286"/>
      <c r="S1691" s="287"/>
    </row>
    <row r="1692" spans="2:19" x14ac:dyDescent="0.3">
      <c r="B1692" s="276"/>
      <c r="C1692" s="277"/>
      <c r="D1692" s="278"/>
      <c r="G1692" s="274"/>
      <c r="H1692" s="274"/>
      <c r="I1692" s="274"/>
      <c r="J1692" s="282"/>
      <c r="K1692" s="278"/>
      <c r="L1692" s="278"/>
      <c r="M1692" s="278"/>
      <c r="N1692" s="276"/>
      <c r="O1692" s="283"/>
      <c r="P1692" s="284"/>
      <c r="Q1692" s="285"/>
      <c r="R1692" s="286"/>
      <c r="S1692" s="287"/>
    </row>
    <row r="1693" spans="2:19" x14ac:dyDescent="0.3">
      <c r="B1693" s="276"/>
      <c r="C1693" s="277"/>
      <c r="D1693" s="278"/>
      <c r="G1693" s="274"/>
      <c r="H1693" s="274"/>
      <c r="I1693" s="274"/>
      <c r="J1693" s="282"/>
      <c r="K1693" s="278"/>
      <c r="L1693" s="278"/>
      <c r="M1693" s="278"/>
      <c r="N1693" s="276"/>
      <c r="O1693" s="283"/>
      <c r="P1693" s="284"/>
      <c r="Q1693" s="285"/>
      <c r="R1693" s="286"/>
      <c r="S1693" s="287"/>
    </row>
    <row r="1694" spans="2:19" x14ac:dyDescent="0.3">
      <c r="B1694" s="276"/>
      <c r="C1694" s="277"/>
      <c r="D1694" s="278"/>
      <c r="G1694" s="274"/>
      <c r="H1694" s="274"/>
      <c r="I1694" s="274"/>
      <c r="J1694" s="282"/>
      <c r="K1694" s="278"/>
      <c r="L1694" s="278"/>
      <c r="M1694" s="278"/>
      <c r="N1694" s="276"/>
      <c r="O1694" s="283"/>
      <c r="P1694" s="284"/>
      <c r="Q1694" s="285"/>
      <c r="R1694" s="286"/>
      <c r="S1694" s="287"/>
    </row>
    <row r="1695" spans="2:19" x14ac:dyDescent="0.3">
      <c r="B1695" s="276"/>
      <c r="C1695" s="277"/>
      <c r="D1695" s="278"/>
      <c r="G1695" s="274"/>
      <c r="H1695" s="274"/>
      <c r="I1695" s="274"/>
      <c r="J1695" s="282"/>
      <c r="K1695" s="278"/>
      <c r="L1695" s="278"/>
      <c r="M1695" s="278"/>
      <c r="N1695" s="276"/>
      <c r="O1695" s="283"/>
      <c r="P1695" s="284"/>
      <c r="Q1695" s="285"/>
      <c r="R1695" s="286"/>
      <c r="S1695" s="287"/>
    </row>
    <row r="1696" spans="2:19" x14ac:dyDescent="0.3">
      <c r="B1696" s="276"/>
      <c r="C1696" s="277"/>
      <c r="D1696" s="278"/>
      <c r="G1696" s="274"/>
      <c r="H1696" s="274"/>
      <c r="I1696" s="274"/>
      <c r="J1696" s="282"/>
      <c r="K1696" s="278"/>
      <c r="L1696" s="278"/>
      <c r="M1696" s="278"/>
      <c r="N1696" s="276"/>
      <c r="O1696" s="283"/>
      <c r="P1696" s="284"/>
      <c r="Q1696" s="285"/>
      <c r="R1696" s="286"/>
      <c r="S1696" s="287"/>
    </row>
    <row r="1697" spans="2:19" x14ac:dyDescent="0.3">
      <c r="B1697" s="276"/>
      <c r="C1697" s="277"/>
      <c r="D1697" s="278"/>
      <c r="G1697" s="274"/>
      <c r="H1697" s="274"/>
      <c r="I1697" s="274"/>
      <c r="J1697" s="282"/>
      <c r="K1697" s="278"/>
      <c r="L1697" s="278"/>
      <c r="M1697" s="278"/>
      <c r="N1697" s="276"/>
      <c r="O1697" s="283"/>
      <c r="P1697" s="284"/>
      <c r="Q1697" s="285"/>
      <c r="R1697" s="286"/>
      <c r="S1697" s="287"/>
    </row>
    <row r="1698" spans="2:19" x14ac:dyDescent="0.3">
      <c r="B1698" s="276"/>
      <c r="C1698" s="277"/>
      <c r="D1698" s="278"/>
      <c r="G1698" s="274"/>
      <c r="H1698" s="274"/>
      <c r="I1698" s="274"/>
      <c r="J1698" s="282"/>
      <c r="K1698" s="278"/>
      <c r="L1698" s="278"/>
      <c r="M1698" s="278"/>
      <c r="N1698" s="276"/>
      <c r="O1698" s="283"/>
      <c r="P1698" s="284"/>
      <c r="Q1698" s="285"/>
      <c r="R1698" s="286"/>
      <c r="S1698" s="287"/>
    </row>
    <row r="1699" spans="2:19" x14ac:dyDescent="0.3">
      <c r="B1699" s="276"/>
      <c r="C1699" s="277"/>
      <c r="D1699" s="278"/>
      <c r="G1699" s="274"/>
      <c r="H1699" s="274"/>
      <c r="I1699" s="274"/>
      <c r="J1699" s="288"/>
      <c r="K1699" s="278"/>
      <c r="L1699" s="278"/>
      <c r="M1699" s="278"/>
      <c r="N1699" s="276"/>
      <c r="O1699" s="283"/>
      <c r="P1699" s="284"/>
      <c r="Q1699" s="285"/>
      <c r="R1699" s="286"/>
      <c r="S1699" s="287"/>
    </row>
    <row r="1700" spans="2:19" x14ac:dyDescent="0.3">
      <c r="B1700" s="276"/>
      <c r="C1700" s="277"/>
      <c r="D1700" s="278"/>
      <c r="G1700" s="274"/>
      <c r="H1700" s="274"/>
      <c r="I1700" s="274"/>
      <c r="J1700" s="282"/>
      <c r="K1700" s="278"/>
      <c r="L1700" s="278"/>
      <c r="M1700" s="278"/>
      <c r="N1700" s="276"/>
      <c r="O1700" s="283"/>
      <c r="P1700" s="284"/>
      <c r="Q1700" s="285"/>
      <c r="R1700" s="286"/>
      <c r="S1700" s="287"/>
    </row>
    <row r="1701" spans="2:19" x14ac:dyDescent="0.3">
      <c r="B1701" s="276"/>
      <c r="C1701" s="277"/>
      <c r="D1701" s="278"/>
      <c r="G1701" s="274"/>
      <c r="H1701" s="274"/>
      <c r="I1701" s="274"/>
      <c r="J1701" s="282"/>
      <c r="K1701" s="278"/>
      <c r="L1701" s="278"/>
      <c r="M1701" s="278"/>
      <c r="N1701" s="276"/>
      <c r="O1701" s="283"/>
      <c r="P1701" s="284"/>
      <c r="Q1701" s="285"/>
      <c r="R1701" s="286"/>
      <c r="S1701" s="287"/>
    </row>
    <row r="1702" spans="2:19" x14ac:dyDescent="0.3">
      <c r="B1702" s="276"/>
      <c r="C1702" s="277"/>
      <c r="D1702" s="278"/>
      <c r="G1702" s="274"/>
      <c r="H1702" s="274"/>
      <c r="I1702" s="274"/>
      <c r="J1702" s="282"/>
      <c r="K1702" s="278"/>
      <c r="L1702" s="278"/>
      <c r="M1702" s="278"/>
      <c r="N1702" s="276"/>
      <c r="O1702" s="283"/>
      <c r="P1702" s="284"/>
      <c r="Q1702" s="285"/>
      <c r="R1702" s="286"/>
      <c r="S1702" s="287"/>
    </row>
    <row r="1703" spans="2:19" x14ac:dyDescent="0.3">
      <c r="B1703" s="276"/>
      <c r="C1703" s="277"/>
      <c r="D1703" s="278"/>
      <c r="G1703" s="274"/>
      <c r="H1703" s="274"/>
      <c r="I1703" s="274"/>
      <c r="J1703" s="282"/>
      <c r="K1703" s="278"/>
      <c r="L1703" s="278"/>
      <c r="M1703" s="278"/>
      <c r="N1703" s="276"/>
      <c r="O1703" s="283"/>
      <c r="P1703" s="284"/>
      <c r="Q1703" s="285"/>
      <c r="R1703" s="286"/>
      <c r="S1703" s="287"/>
    </row>
    <row r="1704" spans="2:19" x14ac:dyDescent="0.3">
      <c r="B1704" s="276"/>
      <c r="C1704" s="277"/>
      <c r="D1704" s="278"/>
      <c r="G1704" s="274"/>
      <c r="H1704" s="274"/>
      <c r="I1704" s="274"/>
      <c r="J1704" s="282"/>
      <c r="K1704" s="278"/>
      <c r="L1704" s="278"/>
      <c r="M1704" s="278"/>
      <c r="N1704" s="276"/>
      <c r="O1704" s="283"/>
      <c r="P1704" s="284"/>
      <c r="Q1704" s="285"/>
      <c r="R1704" s="286"/>
      <c r="S1704" s="287"/>
    </row>
    <row r="1705" spans="2:19" x14ac:dyDescent="0.3">
      <c r="B1705" s="276"/>
      <c r="C1705" s="277"/>
      <c r="D1705" s="278"/>
      <c r="G1705" s="274"/>
      <c r="H1705" s="274"/>
      <c r="I1705" s="274"/>
      <c r="J1705" s="282"/>
      <c r="K1705" s="278"/>
      <c r="L1705" s="278"/>
      <c r="M1705" s="278"/>
      <c r="N1705" s="276"/>
      <c r="O1705" s="283"/>
      <c r="P1705" s="284"/>
      <c r="Q1705" s="285"/>
      <c r="R1705" s="286"/>
      <c r="S1705" s="287"/>
    </row>
    <row r="1706" spans="2:19" x14ac:dyDescent="0.3">
      <c r="B1706" s="276"/>
      <c r="C1706" s="277"/>
      <c r="D1706" s="278"/>
      <c r="G1706" s="274"/>
      <c r="H1706" s="274"/>
      <c r="I1706" s="274"/>
      <c r="J1706" s="282"/>
      <c r="K1706" s="278"/>
      <c r="L1706" s="278"/>
      <c r="M1706" s="278"/>
      <c r="N1706" s="276"/>
      <c r="O1706" s="283"/>
      <c r="P1706" s="284"/>
      <c r="Q1706" s="285"/>
      <c r="R1706" s="286"/>
      <c r="S1706" s="287"/>
    </row>
    <row r="1707" spans="2:19" x14ac:dyDescent="0.3">
      <c r="B1707" s="276"/>
      <c r="C1707" s="277"/>
      <c r="D1707" s="278"/>
      <c r="G1707" s="274"/>
      <c r="H1707" s="274"/>
      <c r="I1707" s="274"/>
      <c r="J1707" s="282"/>
      <c r="K1707" s="278"/>
      <c r="L1707" s="278"/>
      <c r="M1707" s="278"/>
      <c r="N1707" s="276"/>
      <c r="O1707" s="283"/>
      <c r="P1707" s="284"/>
      <c r="Q1707" s="285"/>
      <c r="R1707" s="286"/>
      <c r="S1707" s="287"/>
    </row>
    <row r="1708" spans="2:19" x14ac:dyDescent="0.3">
      <c r="B1708" s="276"/>
      <c r="C1708" s="277"/>
      <c r="D1708" s="278"/>
      <c r="G1708" s="274"/>
      <c r="H1708" s="274"/>
      <c r="I1708" s="274"/>
      <c r="J1708" s="282"/>
      <c r="K1708" s="278"/>
      <c r="L1708" s="278"/>
      <c r="M1708" s="278"/>
      <c r="N1708" s="276"/>
      <c r="O1708" s="283"/>
      <c r="P1708" s="284"/>
      <c r="Q1708" s="285"/>
      <c r="R1708" s="286"/>
      <c r="S1708" s="287"/>
    </row>
    <row r="1709" spans="2:19" x14ac:dyDescent="0.3">
      <c r="B1709" s="276"/>
      <c r="C1709" s="277"/>
      <c r="D1709" s="278"/>
      <c r="G1709" s="274"/>
      <c r="H1709" s="274"/>
      <c r="I1709" s="274"/>
      <c r="J1709" s="282"/>
      <c r="K1709" s="278"/>
      <c r="L1709" s="278"/>
      <c r="M1709" s="278"/>
      <c r="N1709" s="276"/>
      <c r="O1709" s="283"/>
      <c r="P1709" s="284"/>
      <c r="Q1709" s="285"/>
      <c r="R1709" s="286"/>
      <c r="S1709" s="287"/>
    </row>
    <row r="1710" spans="2:19" x14ac:dyDescent="0.3">
      <c r="B1710" s="276"/>
      <c r="C1710" s="277"/>
      <c r="D1710" s="278"/>
      <c r="G1710" s="274"/>
      <c r="H1710" s="274"/>
      <c r="I1710" s="274"/>
      <c r="J1710" s="282"/>
      <c r="K1710" s="278"/>
      <c r="L1710" s="278"/>
      <c r="M1710" s="278"/>
      <c r="N1710" s="276"/>
      <c r="O1710" s="283"/>
      <c r="P1710" s="284"/>
      <c r="Q1710" s="285"/>
      <c r="R1710" s="286"/>
      <c r="S1710" s="287"/>
    </row>
    <row r="1711" spans="2:19" x14ac:dyDescent="0.3">
      <c r="B1711" s="276"/>
      <c r="C1711" s="277"/>
      <c r="D1711" s="278"/>
      <c r="G1711" s="274"/>
      <c r="H1711" s="274"/>
      <c r="I1711" s="274"/>
      <c r="J1711" s="282"/>
      <c r="K1711" s="278"/>
      <c r="L1711" s="278"/>
      <c r="M1711" s="278"/>
      <c r="N1711" s="276"/>
      <c r="O1711" s="283"/>
      <c r="P1711" s="284"/>
      <c r="Q1711" s="285"/>
      <c r="R1711" s="286"/>
      <c r="S1711" s="287"/>
    </row>
    <row r="1712" spans="2:19" x14ac:dyDescent="0.3">
      <c r="B1712" s="276"/>
      <c r="C1712" s="277"/>
      <c r="D1712" s="278"/>
      <c r="G1712" s="274"/>
      <c r="H1712" s="274"/>
      <c r="I1712" s="274"/>
      <c r="J1712" s="282"/>
      <c r="K1712" s="278"/>
      <c r="L1712" s="278"/>
      <c r="M1712" s="278"/>
      <c r="N1712" s="276"/>
      <c r="O1712" s="283"/>
      <c r="P1712" s="284"/>
      <c r="Q1712" s="285"/>
      <c r="R1712" s="286"/>
      <c r="S1712" s="287"/>
    </row>
    <row r="1713" spans="2:19" x14ac:dyDescent="0.3">
      <c r="B1713" s="276"/>
      <c r="C1713" s="277"/>
      <c r="D1713" s="278"/>
      <c r="G1713" s="274"/>
      <c r="H1713" s="274"/>
      <c r="I1713" s="274"/>
      <c r="J1713" s="282"/>
      <c r="K1713" s="278"/>
      <c r="L1713" s="278"/>
      <c r="M1713" s="278"/>
      <c r="N1713" s="276"/>
      <c r="O1713" s="283"/>
      <c r="P1713" s="284"/>
      <c r="Q1713" s="285"/>
      <c r="R1713" s="286"/>
      <c r="S1713" s="287"/>
    </row>
    <row r="1714" spans="2:19" x14ac:dyDescent="0.3">
      <c r="B1714" s="276"/>
      <c r="C1714" s="277"/>
      <c r="D1714" s="278"/>
      <c r="G1714" s="274"/>
      <c r="H1714" s="274"/>
      <c r="I1714" s="274"/>
      <c r="J1714" s="282"/>
      <c r="K1714" s="278"/>
      <c r="L1714" s="278"/>
      <c r="M1714" s="278"/>
      <c r="N1714" s="276"/>
      <c r="O1714" s="283"/>
      <c r="P1714" s="284"/>
      <c r="Q1714" s="285"/>
      <c r="R1714" s="286"/>
      <c r="S1714" s="287"/>
    </row>
    <row r="1715" spans="2:19" x14ac:dyDescent="0.3">
      <c r="B1715" s="276"/>
      <c r="C1715" s="277"/>
      <c r="D1715" s="278"/>
      <c r="G1715" s="274"/>
      <c r="H1715" s="274"/>
      <c r="I1715" s="274"/>
      <c r="J1715" s="282"/>
      <c r="K1715" s="278"/>
      <c r="L1715" s="278"/>
      <c r="M1715" s="278"/>
      <c r="N1715" s="276"/>
      <c r="O1715" s="283"/>
      <c r="P1715" s="284"/>
      <c r="Q1715" s="285"/>
      <c r="R1715" s="286"/>
      <c r="S1715" s="287"/>
    </row>
    <row r="1716" spans="2:19" x14ac:dyDescent="0.3">
      <c r="B1716" s="276"/>
      <c r="C1716" s="277"/>
      <c r="D1716" s="278"/>
      <c r="G1716" s="274"/>
      <c r="H1716" s="274"/>
      <c r="I1716" s="274"/>
      <c r="J1716" s="282"/>
      <c r="K1716" s="278"/>
      <c r="L1716" s="278"/>
      <c r="M1716" s="278"/>
      <c r="N1716" s="276"/>
      <c r="O1716" s="283"/>
      <c r="P1716" s="284"/>
      <c r="Q1716" s="285"/>
      <c r="R1716" s="286"/>
      <c r="S1716" s="287"/>
    </row>
    <row r="1717" spans="2:19" x14ac:dyDescent="0.3">
      <c r="B1717" s="276"/>
      <c r="C1717" s="277"/>
      <c r="D1717" s="278"/>
      <c r="G1717" s="274"/>
      <c r="H1717" s="274"/>
      <c r="I1717" s="274"/>
      <c r="J1717" s="282"/>
      <c r="K1717" s="278"/>
      <c r="L1717" s="278"/>
      <c r="M1717" s="278"/>
      <c r="N1717" s="276"/>
      <c r="O1717" s="283"/>
      <c r="P1717" s="284"/>
      <c r="Q1717" s="285"/>
      <c r="R1717" s="286"/>
      <c r="S1717" s="287"/>
    </row>
    <row r="1718" spans="2:19" x14ac:dyDescent="0.3">
      <c r="B1718" s="276"/>
      <c r="C1718" s="277"/>
      <c r="D1718" s="278"/>
      <c r="G1718" s="274"/>
      <c r="H1718" s="274"/>
      <c r="I1718" s="274"/>
      <c r="J1718" s="282"/>
      <c r="K1718" s="278"/>
      <c r="L1718" s="278"/>
      <c r="M1718" s="278"/>
      <c r="N1718" s="276"/>
      <c r="O1718" s="283"/>
      <c r="P1718" s="284"/>
      <c r="Q1718" s="285"/>
      <c r="R1718" s="286"/>
      <c r="S1718" s="287"/>
    </row>
    <row r="1719" spans="2:19" x14ac:dyDescent="0.3">
      <c r="B1719" s="276"/>
      <c r="C1719" s="277"/>
      <c r="D1719" s="278"/>
      <c r="G1719" s="274"/>
      <c r="H1719" s="274"/>
      <c r="I1719" s="274"/>
      <c r="J1719" s="282"/>
      <c r="K1719" s="278"/>
      <c r="L1719" s="278"/>
      <c r="M1719" s="278"/>
      <c r="N1719" s="276"/>
      <c r="O1719" s="283"/>
      <c r="P1719" s="284"/>
      <c r="Q1719" s="285"/>
      <c r="R1719" s="286"/>
      <c r="S1719" s="287"/>
    </row>
    <row r="1720" spans="2:19" x14ac:dyDescent="0.3">
      <c r="B1720" s="276"/>
      <c r="C1720" s="277"/>
      <c r="D1720" s="278"/>
      <c r="G1720" s="274"/>
      <c r="H1720" s="274"/>
      <c r="I1720" s="274"/>
      <c r="J1720" s="282"/>
      <c r="K1720" s="278"/>
      <c r="L1720" s="278"/>
      <c r="M1720" s="278"/>
      <c r="N1720" s="276"/>
      <c r="O1720" s="283"/>
      <c r="P1720" s="284"/>
      <c r="Q1720" s="285"/>
      <c r="R1720" s="286"/>
      <c r="S1720" s="287"/>
    </row>
    <row r="1721" spans="2:19" x14ac:dyDescent="0.3">
      <c r="B1721" s="276"/>
      <c r="C1721" s="277"/>
      <c r="D1721" s="278"/>
      <c r="G1721" s="274"/>
      <c r="H1721" s="274"/>
      <c r="I1721" s="274"/>
      <c r="J1721" s="282"/>
      <c r="K1721" s="278"/>
      <c r="L1721" s="278"/>
      <c r="M1721" s="278"/>
      <c r="N1721" s="276"/>
      <c r="O1721" s="283"/>
      <c r="P1721" s="284"/>
      <c r="Q1721" s="285"/>
      <c r="R1721" s="286"/>
      <c r="S1721" s="287"/>
    </row>
    <row r="1722" spans="2:19" x14ac:dyDescent="0.3">
      <c r="B1722" s="276"/>
      <c r="C1722" s="277"/>
      <c r="D1722" s="278"/>
      <c r="G1722" s="274"/>
      <c r="H1722" s="274"/>
      <c r="I1722" s="274"/>
      <c r="J1722" s="282"/>
      <c r="K1722" s="278"/>
      <c r="L1722" s="278"/>
      <c r="M1722" s="278"/>
      <c r="N1722" s="276"/>
      <c r="O1722" s="283"/>
      <c r="P1722" s="284"/>
      <c r="Q1722" s="285"/>
      <c r="R1722" s="286"/>
      <c r="S1722" s="287"/>
    </row>
    <row r="1723" spans="2:19" x14ac:dyDescent="0.3">
      <c r="B1723" s="276"/>
      <c r="C1723" s="277"/>
      <c r="D1723" s="278"/>
      <c r="G1723" s="274"/>
      <c r="H1723" s="274"/>
      <c r="I1723" s="274"/>
      <c r="J1723" s="282"/>
      <c r="K1723" s="278"/>
      <c r="L1723" s="278"/>
      <c r="M1723" s="278"/>
      <c r="N1723" s="276"/>
      <c r="O1723" s="283"/>
      <c r="P1723" s="284"/>
      <c r="Q1723" s="285"/>
      <c r="R1723" s="286"/>
      <c r="S1723" s="287"/>
    </row>
    <row r="1724" spans="2:19" x14ac:dyDescent="0.3">
      <c r="B1724" s="276"/>
      <c r="C1724" s="277"/>
      <c r="D1724" s="278"/>
      <c r="G1724" s="274"/>
      <c r="H1724" s="274"/>
      <c r="I1724" s="274"/>
      <c r="J1724" s="282"/>
      <c r="K1724" s="278"/>
      <c r="L1724" s="278"/>
      <c r="M1724" s="278"/>
      <c r="N1724" s="276"/>
      <c r="O1724" s="283"/>
      <c r="P1724" s="284"/>
      <c r="Q1724" s="285"/>
      <c r="R1724" s="286"/>
      <c r="S1724" s="287"/>
    </row>
    <row r="1725" spans="2:19" x14ac:dyDescent="0.3">
      <c r="B1725" s="276"/>
      <c r="C1725" s="277"/>
      <c r="D1725" s="278"/>
      <c r="G1725" s="274"/>
      <c r="H1725" s="274"/>
      <c r="I1725" s="274"/>
      <c r="J1725" s="282"/>
      <c r="K1725" s="278"/>
      <c r="L1725" s="278"/>
      <c r="M1725" s="278"/>
      <c r="N1725" s="276"/>
      <c r="O1725" s="283"/>
      <c r="P1725" s="284"/>
      <c r="Q1725" s="285"/>
      <c r="R1725" s="286"/>
      <c r="S1725" s="287"/>
    </row>
    <row r="1726" spans="2:19" x14ac:dyDescent="0.3">
      <c r="B1726" s="276"/>
      <c r="C1726" s="277"/>
      <c r="D1726" s="278"/>
      <c r="G1726" s="274"/>
      <c r="H1726" s="274"/>
      <c r="I1726" s="274"/>
      <c r="J1726" s="282"/>
      <c r="K1726" s="278"/>
      <c r="L1726" s="278"/>
      <c r="M1726" s="278"/>
      <c r="N1726" s="276"/>
      <c r="O1726" s="283"/>
      <c r="P1726" s="284"/>
      <c r="Q1726" s="285"/>
      <c r="R1726" s="286"/>
      <c r="S1726" s="287"/>
    </row>
    <row r="1727" spans="2:19" x14ac:dyDescent="0.3">
      <c r="B1727" s="276"/>
      <c r="C1727" s="277"/>
      <c r="D1727" s="278"/>
      <c r="G1727" s="274"/>
      <c r="H1727" s="274"/>
      <c r="I1727" s="274"/>
      <c r="J1727" s="282"/>
      <c r="K1727" s="278"/>
      <c r="L1727" s="278"/>
      <c r="M1727" s="278"/>
      <c r="N1727" s="276"/>
      <c r="O1727" s="283"/>
      <c r="P1727" s="284"/>
      <c r="Q1727" s="285"/>
      <c r="R1727" s="286"/>
      <c r="S1727" s="287"/>
    </row>
    <row r="1728" spans="2:19" x14ac:dyDescent="0.3">
      <c r="B1728" s="276"/>
      <c r="C1728" s="277"/>
      <c r="D1728" s="278"/>
      <c r="G1728" s="274"/>
      <c r="H1728" s="274"/>
      <c r="I1728" s="274"/>
      <c r="J1728" s="282"/>
      <c r="K1728" s="278"/>
      <c r="L1728" s="278"/>
      <c r="M1728" s="278"/>
      <c r="N1728" s="276"/>
      <c r="O1728" s="283"/>
      <c r="P1728" s="284"/>
      <c r="Q1728" s="285"/>
      <c r="R1728" s="286"/>
      <c r="S1728" s="287"/>
    </row>
    <row r="1729" spans="2:19" x14ac:dyDescent="0.3">
      <c r="B1729" s="276"/>
      <c r="C1729" s="277"/>
      <c r="D1729" s="278"/>
      <c r="G1729" s="274"/>
      <c r="H1729" s="274"/>
      <c r="I1729" s="274"/>
      <c r="J1729" s="282"/>
      <c r="K1729" s="278"/>
      <c r="L1729" s="278"/>
      <c r="M1729" s="278"/>
      <c r="N1729" s="276"/>
      <c r="O1729" s="283"/>
      <c r="P1729" s="284"/>
      <c r="Q1729" s="285"/>
      <c r="R1729" s="286"/>
      <c r="S1729" s="287"/>
    </row>
    <row r="1730" spans="2:19" x14ac:dyDescent="0.3">
      <c r="B1730" s="276"/>
      <c r="C1730" s="277"/>
      <c r="D1730" s="278"/>
      <c r="G1730" s="274"/>
      <c r="H1730" s="274"/>
      <c r="I1730" s="274"/>
      <c r="J1730" s="282"/>
      <c r="K1730" s="278"/>
      <c r="L1730" s="278"/>
      <c r="M1730" s="278"/>
      <c r="N1730" s="276"/>
      <c r="O1730" s="283"/>
      <c r="P1730" s="284"/>
      <c r="Q1730" s="285"/>
      <c r="R1730" s="286"/>
      <c r="S1730" s="287"/>
    </row>
    <row r="1731" spans="2:19" x14ac:dyDescent="0.3">
      <c r="B1731" s="276"/>
      <c r="C1731" s="277"/>
      <c r="D1731" s="278"/>
      <c r="G1731" s="274"/>
      <c r="H1731" s="274"/>
      <c r="I1731" s="274"/>
      <c r="J1731" s="282"/>
      <c r="K1731" s="278"/>
      <c r="L1731" s="278"/>
      <c r="M1731" s="278"/>
      <c r="N1731" s="276"/>
      <c r="O1731" s="283"/>
      <c r="P1731" s="284"/>
      <c r="Q1731" s="285"/>
      <c r="R1731" s="286"/>
      <c r="S1731" s="287"/>
    </row>
    <row r="1732" spans="2:19" x14ac:dyDescent="0.3">
      <c r="B1732" s="276"/>
      <c r="C1732" s="277"/>
      <c r="D1732" s="278"/>
      <c r="G1732" s="274"/>
      <c r="H1732" s="274"/>
      <c r="I1732" s="274"/>
      <c r="J1732" s="282"/>
      <c r="K1732" s="278"/>
      <c r="L1732" s="278"/>
      <c r="M1732" s="278"/>
      <c r="N1732" s="276"/>
      <c r="O1732" s="283"/>
      <c r="P1732" s="284"/>
      <c r="Q1732" s="285"/>
      <c r="R1732" s="286"/>
      <c r="S1732" s="287"/>
    </row>
    <row r="1733" spans="2:19" x14ac:dyDescent="0.3">
      <c r="B1733" s="276"/>
      <c r="C1733" s="277"/>
      <c r="D1733" s="278"/>
      <c r="G1733" s="274"/>
      <c r="H1733" s="274"/>
      <c r="I1733" s="274"/>
      <c r="J1733" s="282"/>
      <c r="K1733" s="278"/>
      <c r="L1733" s="278"/>
      <c r="M1733" s="278"/>
      <c r="N1733" s="276"/>
      <c r="O1733" s="283"/>
      <c r="P1733" s="284"/>
      <c r="Q1733" s="285"/>
      <c r="R1733" s="286"/>
      <c r="S1733" s="287"/>
    </row>
    <row r="1734" spans="2:19" x14ac:dyDescent="0.3">
      <c r="B1734" s="276"/>
      <c r="C1734" s="277"/>
      <c r="D1734" s="278"/>
      <c r="G1734" s="274"/>
      <c r="H1734" s="274"/>
      <c r="I1734" s="274"/>
      <c r="J1734" s="282"/>
      <c r="K1734" s="278"/>
      <c r="L1734" s="278"/>
      <c r="M1734" s="278"/>
      <c r="N1734" s="276"/>
      <c r="O1734" s="283"/>
      <c r="P1734" s="284"/>
      <c r="Q1734" s="285"/>
      <c r="R1734" s="286"/>
      <c r="S1734" s="287"/>
    </row>
    <row r="1735" spans="2:19" x14ac:dyDescent="0.3">
      <c r="B1735" s="276"/>
      <c r="C1735" s="277"/>
      <c r="D1735" s="278"/>
      <c r="G1735" s="274"/>
      <c r="H1735" s="274"/>
      <c r="I1735" s="274"/>
      <c r="J1735" s="282"/>
      <c r="K1735" s="278"/>
      <c r="L1735" s="278"/>
      <c r="M1735" s="278"/>
      <c r="N1735" s="276"/>
      <c r="O1735" s="283"/>
      <c r="P1735" s="284"/>
      <c r="Q1735" s="285"/>
      <c r="R1735" s="286"/>
      <c r="S1735" s="287"/>
    </row>
    <row r="1736" spans="2:19" x14ac:dyDescent="0.3">
      <c r="B1736" s="276"/>
      <c r="C1736" s="277"/>
      <c r="D1736" s="278"/>
      <c r="G1736" s="274"/>
      <c r="H1736" s="274"/>
      <c r="I1736" s="274"/>
      <c r="J1736" s="282"/>
      <c r="K1736" s="278"/>
      <c r="L1736" s="278"/>
      <c r="M1736" s="278"/>
      <c r="N1736" s="276"/>
      <c r="O1736" s="283"/>
      <c r="P1736" s="284"/>
      <c r="Q1736" s="285"/>
      <c r="R1736" s="286"/>
      <c r="S1736" s="287"/>
    </row>
    <row r="1737" spans="2:19" x14ac:dyDescent="0.3">
      <c r="B1737" s="276"/>
      <c r="C1737" s="277"/>
      <c r="D1737" s="278"/>
      <c r="G1737" s="274"/>
      <c r="H1737" s="274"/>
      <c r="I1737" s="274"/>
      <c r="J1737" s="282"/>
      <c r="K1737" s="278"/>
      <c r="L1737" s="278"/>
      <c r="M1737" s="278"/>
      <c r="N1737" s="276"/>
      <c r="O1737" s="283"/>
      <c r="P1737" s="284"/>
      <c r="Q1737" s="285"/>
      <c r="R1737" s="286"/>
      <c r="S1737" s="287"/>
    </row>
    <row r="1738" spans="2:19" x14ac:dyDescent="0.3">
      <c r="B1738" s="276"/>
      <c r="C1738" s="277"/>
      <c r="D1738" s="278"/>
      <c r="G1738" s="274"/>
      <c r="H1738" s="274"/>
      <c r="I1738" s="274"/>
      <c r="J1738" s="282"/>
      <c r="K1738" s="278"/>
      <c r="L1738" s="278"/>
      <c r="M1738" s="278"/>
      <c r="N1738" s="276"/>
      <c r="O1738" s="283"/>
      <c r="P1738" s="284"/>
      <c r="Q1738" s="285"/>
      <c r="R1738" s="286"/>
      <c r="S1738" s="287"/>
    </row>
    <row r="1739" spans="2:19" x14ac:dyDescent="0.3">
      <c r="B1739" s="276"/>
      <c r="C1739" s="277"/>
      <c r="D1739" s="278"/>
      <c r="G1739" s="274"/>
      <c r="H1739" s="274"/>
      <c r="I1739" s="274"/>
      <c r="J1739" s="282"/>
      <c r="K1739" s="278"/>
      <c r="L1739" s="278"/>
      <c r="M1739" s="278"/>
      <c r="N1739" s="276"/>
      <c r="O1739" s="283"/>
      <c r="P1739" s="284"/>
      <c r="Q1739" s="285"/>
      <c r="R1739" s="286"/>
      <c r="S1739" s="287"/>
    </row>
    <row r="1740" spans="2:19" x14ac:dyDescent="0.3">
      <c r="B1740" s="276"/>
      <c r="C1740" s="277"/>
      <c r="D1740" s="278"/>
      <c r="G1740" s="274"/>
      <c r="H1740" s="274"/>
      <c r="I1740" s="274"/>
      <c r="J1740" s="282"/>
      <c r="K1740" s="278"/>
      <c r="L1740" s="278"/>
      <c r="M1740" s="278"/>
      <c r="N1740" s="276"/>
      <c r="O1740" s="283"/>
      <c r="P1740" s="284"/>
      <c r="Q1740" s="285"/>
      <c r="R1740" s="286"/>
      <c r="S1740" s="287"/>
    </row>
    <row r="1741" spans="2:19" x14ac:dyDescent="0.3">
      <c r="B1741" s="276"/>
      <c r="C1741" s="277"/>
      <c r="D1741" s="278"/>
      <c r="G1741" s="274"/>
      <c r="H1741" s="274"/>
      <c r="I1741" s="274"/>
      <c r="J1741" s="282"/>
      <c r="K1741" s="278"/>
      <c r="L1741" s="278"/>
      <c r="M1741" s="278"/>
      <c r="N1741" s="276"/>
      <c r="O1741" s="283"/>
      <c r="P1741" s="284"/>
      <c r="Q1741" s="285"/>
      <c r="R1741" s="286"/>
      <c r="S1741" s="287"/>
    </row>
    <row r="1742" spans="2:19" x14ac:dyDescent="0.3">
      <c r="B1742" s="276"/>
      <c r="C1742" s="277"/>
      <c r="D1742" s="278"/>
      <c r="G1742" s="274"/>
      <c r="H1742" s="274"/>
      <c r="I1742" s="274"/>
      <c r="J1742" s="282"/>
      <c r="K1742" s="278"/>
      <c r="L1742" s="278"/>
      <c r="M1742" s="278"/>
      <c r="N1742" s="276"/>
      <c r="O1742" s="283"/>
      <c r="P1742" s="284"/>
      <c r="Q1742" s="285"/>
      <c r="R1742" s="286"/>
      <c r="S1742" s="287"/>
    </row>
    <row r="1743" spans="2:19" x14ac:dyDescent="0.3">
      <c r="B1743" s="276"/>
      <c r="C1743" s="277"/>
      <c r="D1743" s="278"/>
      <c r="G1743" s="274"/>
      <c r="H1743" s="274"/>
      <c r="I1743" s="274"/>
      <c r="J1743" s="282"/>
      <c r="K1743" s="278"/>
      <c r="L1743" s="278"/>
      <c r="M1743" s="278"/>
      <c r="N1743" s="276"/>
      <c r="O1743" s="283"/>
      <c r="P1743" s="284"/>
      <c r="Q1743" s="285"/>
      <c r="R1743" s="286"/>
      <c r="S1743" s="287"/>
    </row>
    <row r="1744" spans="2:19" x14ac:dyDescent="0.3">
      <c r="B1744" s="276"/>
      <c r="C1744" s="277"/>
      <c r="D1744" s="278"/>
      <c r="G1744" s="274"/>
      <c r="H1744" s="274"/>
      <c r="I1744" s="274"/>
      <c r="J1744" s="282"/>
      <c r="K1744" s="278"/>
      <c r="L1744" s="278"/>
      <c r="M1744" s="278"/>
      <c r="N1744" s="276"/>
      <c r="O1744" s="283"/>
      <c r="P1744" s="284"/>
      <c r="Q1744" s="285"/>
      <c r="R1744" s="286"/>
      <c r="S1744" s="287"/>
    </row>
    <row r="1745" spans="2:19" x14ac:dyDescent="0.3">
      <c r="B1745" s="276"/>
      <c r="C1745" s="277"/>
      <c r="D1745" s="278"/>
      <c r="G1745" s="274"/>
      <c r="H1745" s="274"/>
      <c r="I1745" s="274"/>
      <c r="J1745" s="282"/>
      <c r="K1745" s="278"/>
      <c r="L1745" s="278"/>
      <c r="M1745" s="278"/>
      <c r="N1745" s="276"/>
      <c r="O1745" s="283"/>
      <c r="P1745" s="284"/>
      <c r="Q1745" s="285"/>
      <c r="R1745" s="286"/>
      <c r="S1745" s="287"/>
    </row>
    <row r="1746" spans="2:19" x14ac:dyDescent="0.3">
      <c r="B1746" s="276"/>
      <c r="C1746" s="277"/>
      <c r="D1746" s="278"/>
      <c r="G1746" s="274"/>
      <c r="H1746" s="274"/>
      <c r="I1746" s="274"/>
      <c r="J1746" s="282"/>
      <c r="K1746" s="278"/>
      <c r="L1746" s="278"/>
      <c r="M1746" s="278"/>
      <c r="N1746" s="276"/>
      <c r="O1746" s="283"/>
      <c r="P1746" s="284"/>
      <c r="Q1746" s="285"/>
      <c r="R1746" s="286"/>
      <c r="S1746" s="287"/>
    </row>
    <row r="1747" spans="2:19" x14ac:dyDescent="0.3">
      <c r="B1747" s="276"/>
      <c r="C1747" s="277"/>
      <c r="D1747" s="278"/>
      <c r="G1747" s="274"/>
      <c r="H1747" s="274"/>
      <c r="I1747" s="274"/>
      <c r="J1747" s="282"/>
      <c r="K1747" s="278"/>
      <c r="L1747" s="278"/>
      <c r="M1747" s="278"/>
      <c r="N1747" s="276"/>
      <c r="O1747" s="283"/>
      <c r="P1747" s="284"/>
      <c r="Q1747" s="285"/>
      <c r="R1747" s="286"/>
      <c r="S1747" s="287"/>
    </row>
    <row r="1748" spans="2:19" x14ac:dyDescent="0.3">
      <c r="B1748" s="276"/>
      <c r="C1748" s="277"/>
      <c r="D1748" s="278"/>
      <c r="G1748" s="274"/>
      <c r="H1748" s="274"/>
      <c r="I1748" s="274"/>
      <c r="J1748" s="282"/>
      <c r="K1748" s="278"/>
      <c r="L1748" s="278"/>
      <c r="M1748" s="278"/>
      <c r="N1748" s="276"/>
      <c r="O1748" s="283"/>
      <c r="P1748" s="284"/>
      <c r="Q1748" s="285"/>
      <c r="R1748" s="286"/>
      <c r="S1748" s="287"/>
    </row>
    <row r="1749" spans="2:19" x14ac:dyDescent="0.3">
      <c r="B1749" s="276"/>
      <c r="C1749" s="277"/>
      <c r="D1749" s="278"/>
      <c r="G1749" s="274"/>
      <c r="H1749" s="274"/>
      <c r="I1749" s="274"/>
      <c r="J1749" s="282"/>
      <c r="K1749" s="278"/>
      <c r="L1749" s="278"/>
      <c r="M1749" s="278"/>
      <c r="N1749" s="276"/>
      <c r="O1749" s="283"/>
      <c r="P1749" s="284"/>
      <c r="Q1749" s="285"/>
      <c r="R1749" s="286"/>
      <c r="S1749" s="287"/>
    </row>
    <row r="1750" spans="2:19" x14ac:dyDescent="0.3">
      <c r="B1750" s="276"/>
      <c r="C1750" s="277"/>
      <c r="D1750" s="278"/>
      <c r="G1750" s="274"/>
      <c r="H1750" s="274"/>
      <c r="I1750" s="274"/>
      <c r="J1750" s="282"/>
      <c r="K1750" s="278"/>
      <c r="L1750" s="278"/>
      <c r="M1750" s="278"/>
      <c r="N1750" s="276"/>
      <c r="O1750" s="283"/>
      <c r="P1750" s="284"/>
      <c r="Q1750" s="285"/>
      <c r="R1750" s="286"/>
      <c r="S1750" s="287"/>
    </row>
    <row r="1751" spans="2:19" x14ac:dyDescent="0.3">
      <c r="B1751" s="276"/>
      <c r="C1751" s="277"/>
      <c r="D1751" s="278"/>
      <c r="G1751" s="274"/>
      <c r="H1751" s="274"/>
      <c r="I1751" s="274"/>
      <c r="J1751" s="282"/>
      <c r="K1751" s="278"/>
      <c r="L1751" s="278"/>
      <c r="M1751" s="278"/>
      <c r="N1751" s="276"/>
      <c r="O1751" s="283"/>
      <c r="P1751" s="284"/>
      <c r="Q1751" s="285"/>
      <c r="R1751" s="286"/>
      <c r="S1751" s="287"/>
    </row>
    <row r="1752" spans="2:19" x14ac:dyDescent="0.3">
      <c r="B1752" s="276"/>
      <c r="C1752" s="277"/>
      <c r="D1752" s="278"/>
      <c r="G1752" s="274"/>
      <c r="H1752" s="274"/>
      <c r="I1752" s="274"/>
      <c r="J1752" s="282"/>
      <c r="K1752" s="278"/>
      <c r="L1752" s="278"/>
      <c r="M1752" s="278"/>
      <c r="N1752" s="276"/>
      <c r="O1752" s="283"/>
      <c r="P1752" s="284"/>
      <c r="Q1752" s="285"/>
      <c r="R1752" s="286"/>
      <c r="S1752" s="287"/>
    </row>
    <row r="1753" spans="2:19" x14ac:dyDescent="0.3">
      <c r="B1753" s="276"/>
      <c r="C1753" s="277"/>
      <c r="D1753" s="278"/>
      <c r="G1753" s="274"/>
      <c r="H1753" s="274"/>
      <c r="I1753" s="274"/>
      <c r="J1753" s="282"/>
      <c r="K1753" s="278"/>
      <c r="L1753" s="278"/>
      <c r="M1753" s="278"/>
      <c r="N1753" s="276"/>
      <c r="O1753" s="283"/>
      <c r="P1753" s="284"/>
      <c r="Q1753" s="285"/>
      <c r="R1753" s="286"/>
      <c r="S1753" s="287"/>
    </row>
    <row r="1754" spans="2:19" x14ac:dyDescent="0.3">
      <c r="B1754" s="276"/>
      <c r="C1754" s="277"/>
      <c r="D1754" s="278"/>
      <c r="G1754" s="274"/>
      <c r="H1754" s="274"/>
      <c r="I1754" s="274"/>
      <c r="J1754" s="282"/>
      <c r="K1754" s="278"/>
      <c r="L1754" s="278"/>
      <c r="M1754" s="278"/>
      <c r="N1754" s="276"/>
      <c r="O1754" s="283"/>
      <c r="P1754" s="284"/>
      <c r="Q1754" s="285"/>
      <c r="R1754" s="286"/>
      <c r="S1754" s="287"/>
    </row>
    <row r="1755" spans="2:19" x14ac:dyDescent="0.3">
      <c r="B1755" s="276"/>
      <c r="C1755" s="277"/>
      <c r="D1755" s="278"/>
      <c r="G1755" s="274"/>
      <c r="H1755" s="274"/>
      <c r="I1755" s="274"/>
      <c r="J1755" s="282"/>
      <c r="K1755" s="278"/>
      <c r="L1755" s="278"/>
      <c r="M1755" s="278"/>
      <c r="N1755" s="276"/>
      <c r="O1755" s="283"/>
      <c r="P1755" s="284"/>
      <c r="Q1755" s="285"/>
      <c r="R1755" s="286"/>
      <c r="S1755" s="287"/>
    </row>
    <row r="1756" spans="2:19" x14ac:dyDescent="0.3">
      <c r="B1756" s="276"/>
      <c r="C1756" s="277"/>
      <c r="D1756" s="278"/>
      <c r="G1756" s="274"/>
      <c r="H1756" s="274"/>
      <c r="I1756" s="274"/>
      <c r="J1756" s="282"/>
      <c r="K1756" s="278"/>
      <c r="L1756" s="278"/>
      <c r="M1756" s="278"/>
      <c r="N1756" s="276"/>
      <c r="O1756" s="283"/>
      <c r="P1756" s="284"/>
      <c r="Q1756" s="285"/>
      <c r="R1756" s="286"/>
      <c r="S1756" s="287"/>
    </row>
    <row r="1757" spans="2:19" x14ac:dyDescent="0.3">
      <c r="B1757" s="276"/>
      <c r="C1757" s="277"/>
      <c r="D1757" s="278"/>
      <c r="G1757" s="274"/>
      <c r="H1757" s="274"/>
      <c r="I1757" s="274"/>
      <c r="J1757" s="282"/>
      <c r="K1757" s="278"/>
      <c r="L1757" s="278"/>
      <c r="M1757" s="278"/>
      <c r="N1757" s="276"/>
      <c r="O1757" s="283"/>
      <c r="P1757" s="284"/>
      <c r="Q1757" s="285"/>
      <c r="R1757" s="286"/>
      <c r="S1757" s="287"/>
    </row>
    <row r="1758" spans="2:19" x14ac:dyDescent="0.3">
      <c r="B1758" s="276"/>
      <c r="C1758" s="277"/>
      <c r="D1758" s="278"/>
      <c r="G1758" s="274"/>
      <c r="H1758" s="274"/>
      <c r="I1758" s="274"/>
      <c r="J1758" s="282"/>
      <c r="K1758" s="278"/>
      <c r="L1758" s="278"/>
      <c r="M1758" s="278"/>
      <c r="N1758" s="276"/>
      <c r="O1758" s="283"/>
      <c r="P1758" s="284"/>
      <c r="Q1758" s="285"/>
      <c r="R1758" s="286"/>
      <c r="S1758" s="287"/>
    </row>
    <row r="1759" spans="2:19" x14ac:dyDescent="0.3">
      <c r="B1759" s="276"/>
      <c r="C1759" s="277"/>
      <c r="D1759" s="278"/>
      <c r="G1759" s="274"/>
      <c r="H1759" s="274"/>
      <c r="I1759" s="274"/>
      <c r="J1759" s="282"/>
      <c r="K1759" s="278"/>
      <c r="L1759" s="278"/>
      <c r="M1759" s="278"/>
      <c r="N1759" s="276"/>
      <c r="O1759" s="283"/>
      <c r="P1759" s="284"/>
      <c r="Q1759" s="285"/>
      <c r="R1759" s="286"/>
      <c r="S1759" s="287"/>
    </row>
    <row r="1760" spans="2:19" x14ac:dyDescent="0.3">
      <c r="B1760" s="276"/>
      <c r="C1760" s="277"/>
      <c r="D1760" s="278"/>
      <c r="G1760" s="274"/>
      <c r="H1760" s="274"/>
      <c r="I1760" s="274"/>
      <c r="J1760" s="282"/>
      <c r="K1760" s="278"/>
      <c r="L1760" s="278"/>
      <c r="M1760" s="278"/>
      <c r="N1760" s="276"/>
      <c r="O1760" s="283"/>
      <c r="P1760" s="284"/>
      <c r="Q1760" s="285"/>
      <c r="R1760" s="286"/>
      <c r="S1760" s="287"/>
    </row>
    <row r="1761" spans="2:19" x14ac:dyDescent="0.3">
      <c r="B1761" s="276"/>
      <c r="C1761" s="277"/>
      <c r="D1761" s="278"/>
      <c r="G1761" s="274"/>
      <c r="H1761" s="274"/>
      <c r="I1761" s="274"/>
      <c r="J1761" s="282"/>
      <c r="K1761" s="278"/>
      <c r="L1761" s="278"/>
      <c r="M1761" s="278"/>
      <c r="N1761" s="276"/>
      <c r="O1761" s="283"/>
      <c r="P1761" s="284"/>
      <c r="Q1761" s="285"/>
      <c r="R1761" s="286"/>
      <c r="S1761" s="287"/>
    </row>
    <row r="1762" spans="2:19" x14ac:dyDescent="0.3">
      <c r="B1762" s="276"/>
      <c r="C1762" s="277"/>
      <c r="D1762" s="278"/>
      <c r="G1762" s="274"/>
      <c r="H1762" s="274"/>
      <c r="I1762" s="274"/>
      <c r="J1762" s="282"/>
      <c r="K1762" s="278"/>
      <c r="L1762" s="278"/>
      <c r="M1762" s="278"/>
      <c r="N1762" s="276"/>
      <c r="O1762" s="283"/>
      <c r="P1762" s="284"/>
      <c r="Q1762" s="285"/>
      <c r="R1762" s="286"/>
      <c r="S1762" s="287"/>
    </row>
    <row r="1763" spans="2:19" x14ac:dyDescent="0.3">
      <c r="B1763" s="276"/>
      <c r="C1763" s="277"/>
      <c r="D1763" s="278"/>
      <c r="G1763" s="274"/>
      <c r="H1763" s="274"/>
      <c r="I1763" s="274"/>
      <c r="J1763" s="282"/>
      <c r="K1763" s="278"/>
      <c r="L1763" s="278"/>
      <c r="M1763" s="278"/>
      <c r="N1763" s="276"/>
      <c r="O1763" s="283"/>
      <c r="P1763" s="284"/>
      <c r="Q1763" s="285"/>
      <c r="R1763" s="286"/>
      <c r="S1763" s="287"/>
    </row>
    <row r="1764" spans="2:19" x14ac:dyDescent="0.3">
      <c r="B1764" s="276"/>
      <c r="C1764" s="277"/>
      <c r="D1764" s="278"/>
      <c r="G1764" s="274"/>
      <c r="H1764" s="274"/>
      <c r="I1764" s="274"/>
      <c r="J1764" s="282"/>
      <c r="K1764" s="278"/>
      <c r="L1764" s="278"/>
      <c r="M1764" s="278"/>
      <c r="N1764" s="276"/>
      <c r="O1764" s="283"/>
      <c r="P1764" s="284"/>
      <c r="Q1764" s="285"/>
      <c r="R1764" s="286"/>
      <c r="S1764" s="287"/>
    </row>
    <row r="1765" spans="2:19" x14ac:dyDescent="0.3">
      <c r="B1765" s="276"/>
      <c r="C1765" s="277"/>
      <c r="D1765" s="278"/>
      <c r="G1765" s="274"/>
      <c r="H1765" s="274"/>
      <c r="I1765" s="274"/>
      <c r="J1765" s="282"/>
      <c r="K1765" s="278"/>
      <c r="L1765" s="278"/>
      <c r="M1765" s="278"/>
      <c r="N1765" s="276"/>
      <c r="O1765" s="283"/>
      <c r="P1765" s="284"/>
      <c r="Q1765" s="285"/>
      <c r="R1765" s="286"/>
      <c r="S1765" s="287"/>
    </row>
    <row r="1766" spans="2:19" x14ac:dyDescent="0.3">
      <c r="B1766" s="276"/>
      <c r="C1766" s="277"/>
      <c r="D1766" s="278"/>
      <c r="G1766" s="274"/>
      <c r="H1766" s="274"/>
      <c r="I1766" s="274"/>
      <c r="J1766" s="282"/>
      <c r="K1766" s="278"/>
      <c r="L1766" s="278"/>
      <c r="M1766" s="278"/>
      <c r="N1766" s="276"/>
      <c r="O1766" s="283"/>
      <c r="P1766" s="284"/>
      <c r="Q1766" s="285"/>
      <c r="R1766" s="286"/>
      <c r="S1766" s="287"/>
    </row>
    <row r="1767" spans="2:19" x14ac:dyDescent="0.3">
      <c r="B1767" s="276"/>
      <c r="C1767" s="277"/>
      <c r="D1767" s="278"/>
      <c r="G1767" s="274"/>
      <c r="H1767" s="274"/>
      <c r="I1767" s="274"/>
      <c r="J1767" s="282"/>
      <c r="K1767" s="278"/>
      <c r="L1767" s="278"/>
      <c r="M1767" s="278"/>
      <c r="N1767" s="276"/>
      <c r="O1767" s="283"/>
      <c r="P1767" s="284"/>
      <c r="Q1767" s="285"/>
      <c r="R1767" s="286"/>
      <c r="S1767" s="287"/>
    </row>
    <row r="1768" spans="2:19" x14ac:dyDescent="0.3">
      <c r="B1768" s="276"/>
      <c r="C1768" s="277"/>
      <c r="D1768" s="278"/>
      <c r="G1768" s="274"/>
      <c r="H1768" s="274"/>
      <c r="I1768" s="274"/>
      <c r="J1768" s="282"/>
      <c r="K1768" s="278"/>
      <c r="L1768" s="278"/>
      <c r="M1768" s="278"/>
      <c r="N1768" s="276"/>
      <c r="O1768" s="283"/>
      <c r="P1768" s="284"/>
      <c r="Q1768" s="285"/>
      <c r="R1768" s="286"/>
      <c r="S1768" s="287"/>
    </row>
    <row r="1769" spans="2:19" x14ac:dyDescent="0.3">
      <c r="B1769" s="276"/>
      <c r="C1769" s="277"/>
      <c r="D1769" s="278"/>
      <c r="G1769" s="274"/>
      <c r="H1769" s="274"/>
      <c r="I1769" s="274"/>
      <c r="J1769" s="282"/>
      <c r="K1769" s="278"/>
      <c r="L1769" s="278"/>
      <c r="M1769" s="278"/>
      <c r="N1769" s="276"/>
      <c r="O1769" s="283"/>
      <c r="P1769" s="284"/>
      <c r="Q1769" s="285"/>
      <c r="R1769" s="286"/>
      <c r="S1769" s="287"/>
    </row>
    <row r="1770" spans="2:19" x14ac:dyDescent="0.3">
      <c r="B1770" s="276"/>
      <c r="C1770" s="277"/>
      <c r="D1770" s="278"/>
      <c r="G1770" s="274"/>
      <c r="H1770" s="274"/>
      <c r="I1770" s="274"/>
      <c r="J1770" s="282"/>
      <c r="K1770" s="278"/>
      <c r="L1770" s="278"/>
      <c r="M1770" s="278"/>
      <c r="N1770" s="276"/>
      <c r="O1770" s="283"/>
      <c r="P1770" s="284"/>
      <c r="Q1770" s="285"/>
      <c r="R1770" s="286"/>
      <c r="S1770" s="287"/>
    </row>
    <row r="1771" spans="2:19" x14ac:dyDescent="0.3">
      <c r="B1771" s="276"/>
      <c r="C1771" s="277"/>
      <c r="D1771" s="278"/>
      <c r="G1771" s="274"/>
      <c r="H1771" s="274"/>
      <c r="I1771" s="274"/>
      <c r="J1771" s="282"/>
      <c r="K1771" s="278"/>
      <c r="L1771" s="278"/>
      <c r="M1771" s="278"/>
      <c r="N1771" s="276"/>
      <c r="O1771" s="283"/>
      <c r="P1771" s="284"/>
      <c r="Q1771" s="285"/>
      <c r="R1771" s="286"/>
      <c r="S1771" s="287"/>
    </row>
    <row r="1772" spans="2:19" x14ac:dyDescent="0.3">
      <c r="B1772" s="276"/>
      <c r="C1772" s="277"/>
      <c r="D1772" s="278"/>
      <c r="G1772" s="274"/>
      <c r="H1772" s="274"/>
      <c r="I1772" s="274"/>
      <c r="J1772" s="282"/>
      <c r="K1772" s="278"/>
      <c r="L1772" s="278"/>
      <c r="M1772" s="278"/>
      <c r="N1772" s="276"/>
      <c r="O1772" s="283"/>
      <c r="P1772" s="284"/>
      <c r="Q1772" s="285"/>
      <c r="R1772" s="286"/>
      <c r="S1772" s="287"/>
    </row>
    <row r="1773" spans="2:19" x14ac:dyDescent="0.3">
      <c r="B1773" s="276"/>
      <c r="C1773" s="277"/>
      <c r="D1773" s="278"/>
      <c r="G1773" s="274"/>
      <c r="H1773" s="274"/>
      <c r="I1773" s="274"/>
      <c r="J1773" s="282"/>
      <c r="K1773" s="278"/>
      <c r="L1773" s="278"/>
      <c r="M1773" s="278"/>
      <c r="N1773" s="276"/>
      <c r="O1773" s="283"/>
      <c r="P1773" s="284"/>
      <c r="Q1773" s="285"/>
      <c r="R1773" s="286"/>
      <c r="S1773" s="287"/>
    </row>
    <row r="1774" spans="2:19" x14ac:dyDescent="0.3">
      <c r="B1774" s="276"/>
      <c r="C1774" s="277"/>
      <c r="D1774" s="278"/>
      <c r="G1774" s="274"/>
      <c r="H1774" s="274"/>
      <c r="I1774" s="274"/>
      <c r="J1774" s="282"/>
      <c r="K1774" s="278"/>
      <c r="L1774" s="278"/>
      <c r="M1774" s="278"/>
      <c r="N1774" s="276"/>
      <c r="O1774" s="283"/>
      <c r="P1774" s="284"/>
      <c r="Q1774" s="285"/>
      <c r="R1774" s="286"/>
      <c r="S1774" s="287"/>
    </row>
    <row r="1775" spans="2:19" x14ac:dyDescent="0.3">
      <c r="B1775" s="276"/>
      <c r="C1775" s="277"/>
      <c r="D1775" s="278"/>
      <c r="G1775" s="274"/>
      <c r="H1775" s="274"/>
      <c r="I1775" s="274"/>
      <c r="J1775" s="282"/>
      <c r="K1775" s="278"/>
      <c r="L1775" s="278"/>
      <c r="M1775" s="278"/>
      <c r="N1775" s="276"/>
      <c r="O1775" s="283"/>
      <c r="P1775" s="284"/>
      <c r="Q1775" s="285"/>
      <c r="R1775" s="286"/>
      <c r="S1775" s="287"/>
    </row>
    <row r="1776" spans="2:19" x14ac:dyDescent="0.3">
      <c r="B1776" s="276"/>
      <c r="C1776" s="277"/>
      <c r="D1776" s="278"/>
      <c r="G1776" s="274"/>
      <c r="H1776" s="274"/>
      <c r="I1776" s="274"/>
      <c r="J1776" s="282"/>
      <c r="K1776" s="278"/>
      <c r="L1776" s="278"/>
      <c r="M1776" s="278"/>
      <c r="N1776" s="276"/>
      <c r="O1776" s="283"/>
      <c r="P1776" s="284"/>
      <c r="Q1776" s="285"/>
      <c r="R1776" s="286"/>
      <c r="S1776" s="287"/>
    </row>
    <row r="1777" spans="2:19" x14ac:dyDescent="0.3">
      <c r="B1777" s="276"/>
      <c r="C1777" s="277"/>
      <c r="D1777" s="278"/>
      <c r="G1777" s="274"/>
      <c r="H1777" s="274"/>
      <c r="I1777" s="274"/>
      <c r="J1777" s="282"/>
      <c r="K1777" s="278"/>
      <c r="L1777" s="278"/>
      <c r="M1777" s="278"/>
      <c r="N1777" s="276"/>
      <c r="O1777" s="283"/>
      <c r="P1777" s="284"/>
      <c r="Q1777" s="285"/>
      <c r="R1777" s="286"/>
      <c r="S1777" s="287"/>
    </row>
    <row r="1778" spans="2:19" x14ac:dyDescent="0.3">
      <c r="B1778" s="276"/>
      <c r="C1778" s="277"/>
      <c r="D1778" s="278"/>
      <c r="G1778" s="274"/>
      <c r="H1778" s="274"/>
      <c r="I1778" s="274"/>
      <c r="J1778" s="282"/>
      <c r="K1778" s="278"/>
      <c r="L1778" s="278"/>
      <c r="M1778" s="278"/>
      <c r="N1778" s="276"/>
      <c r="O1778" s="283"/>
      <c r="P1778" s="284"/>
      <c r="Q1778" s="285"/>
      <c r="R1778" s="286"/>
      <c r="S1778" s="287"/>
    </row>
    <row r="1779" spans="2:19" x14ac:dyDescent="0.3">
      <c r="B1779" s="276"/>
      <c r="C1779" s="277"/>
      <c r="D1779" s="278"/>
      <c r="G1779" s="274"/>
      <c r="H1779" s="274"/>
      <c r="I1779" s="274"/>
      <c r="J1779" s="282"/>
      <c r="K1779" s="278"/>
      <c r="L1779" s="278"/>
      <c r="M1779" s="278"/>
      <c r="N1779" s="276"/>
      <c r="O1779" s="283"/>
      <c r="P1779" s="284"/>
      <c r="Q1779" s="285"/>
      <c r="R1779" s="286"/>
      <c r="S1779" s="287"/>
    </row>
    <row r="1780" spans="2:19" x14ac:dyDescent="0.3">
      <c r="D1780" s="275"/>
      <c r="E1780" s="313"/>
      <c r="G1780" s="274"/>
      <c r="H1780" s="274"/>
      <c r="I1780" s="274"/>
      <c r="J1780" s="274"/>
      <c r="K1780" s="275"/>
      <c r="L1780" s="278"/>
      <c r="M1780" s="278"/>
      <c r="P1780" s="314"/>
      <c r="R1780" s="286"/>
    </row>
    <row r="1781" spans="2:19" x14ac:dyDescent="0.3">
      <c r="D1781" s="275"/>
      <c r="E1781" s="313"/>
      <c r="G1781" s="274"/>
      <c r="H1781" s="274"/>
      <c r="I1781" s="274"/>
      <c r="J1781" s="274"/>
      <c r="K1781" s="275"/>
      <c r="L1781" s="278"/>
      <c r="M1781" s="278"/>
      <c r="P1781" s="314"/>
      <c r="R1781" s="286"/>
    </row>
    <row r="1782" spans="2:19" x14ac:dyDescent="0.3">
      <c r="D1782" s="275"/>
      <c r="E1782" s="313"/>
      <c r="G1782" s="274"/>
      <c r="H1782" s="274"/>
      <c r="I1782" s="274"/>
      <c r="J1782" s="274"/>
      <c r="K1782" s="275"/>
      <c r="L1782" s="278"/>
      <c r="M1782" s="278"/>
      <c r="P1782" s="314"/>
      <c r="R1782" s="286"/>
    </row>
    <row r="1783" spans="2:19" x14ac:dyDescent="0.3">
      <c r="D1783" s="275"/>
      <c r="E1783" s="313"/>
      <c r="G1783" s="274"/>
      <c r="H1783" s="274"/>
      <c r="I1783" s="274"/>
      <c r="J1783" s="274"/>
      <c r="K1783" s="275"/>
      <c r="L1783" s="278"/>
      <c r="M1783" s="278"/>
      <c r="P1783" s="314"/>
      <c r="R1783" s="286"/>
    </row>
    <row r="1784" spans="2:19" x14ac:dyDescent="0.3">
      <c r="D1784" s="275"/>
      <c r="E1784" s="313"/>
      <c r="G1784" s="274"/>
      <c r="H1784" s="274"/>
      <c r="I1784" s="274"/>
      <c r="J1784" s="274"/>
      <c r="K1784" s="275"/>
      <c r="L1784" s="278"/>
      <c r="M1784" s="278"/>
      <c r="P1784" s="314"/>
      <c r="R1784" s="286"/>
    </row>
    <row r="1785" spans="2:19" x14ac:dyDescent="0.3">
      <c r="D1785" s="275"/>
      <c r="E1785" s="313"/>
      <c r="G1785" s="274"/>
      <c r="H1785" s="274"/>
      <c r="I1785" s="274"/>
      <c r="J1785" s="274"/>
      <c r="K1785" s="275"/>
      <c r="L1785" s="278"/>
      <c r="M1785" s="278"/>
      <c r="P1785" s="314"/>
      <c r="R1785" s="286"/>
    </row>
    <row r="1786" spans="2:19" x14ac:dyDescent="0.3">
      <c r="D1786" s="275"/>
      <c r="E1786" s="313"/>
      <c r="G1786" s="274"/>
      <c r="H1786" s="274"/>
      <c r="I1786" s="274"/>
      <c r="J1786" s="274"/>
      <c r="K1786" s="275"/>
      <c r="L1786" s="278"/>
      <c r="M1786" s="278"/>
      <c r="P1786" s="314"/>
      <c r="R1786" s="286"/>
    </row>
    <row r="1787" spans="2:19" x14ac:dyDescent="0.3">
      <c r="D1787" s="275"/>
      <c r="E1787" s="313"/>
      <c r="G1787" s="274"/>
      <c r="H1787" s="274"/>
      <c r="I1787" s="274"/>
      <c r="J1787" s="274"/>
      <c r="K1787" s="275"/>
      <c r="L1787" s="278"/>
      <c r="M1787" s="278"/>
      <c r="P1787" s="314"/>
      <c r="R1787" s="286"/>
    </row>
    <row r="1788" spans="2:19" x14ac:dyDescent="0.3">
      <c r="D1788" s="275"/>
      <c r="E1788" s="313"/>
      <c r="G1788" s="274"/>
      <c r="H1788" s="274"/>
      <c r="I1788" s="274"/>
      <c r="J1788" s="274"/>
      <c r="K1788" s="275"/>
      <c r="L1788" s="278"/>
      <c r="M1788" s="278"/>
      <c r="P1788" s="314"/>
      <c r="R1788" s="286"/>
    </row>
    <row r="1789" spans="2:19" x14ac:dyDescent="0.3">
      <c r="D1789" s="275"/>
      <c r="E1789" s="313"/>
      <c r="G1789" s="274"/>
      <c r="H1789" s="274"/>
      <c r="I1789" s="274"/>
      <c r="J1789" s="274"/>
      <c r="K1789" s="275"/>
      <c r="L1789" s="278"/>
      <c r="M1789" s="278"/>
      <c r="P1789" s="314"/>
      <c r="R1789" s="286"/>
    </row>
    <row r="1790" spans="2:19" x14ac:dyDescent="0.3">
      <c r="D1790" s="275"/>
      <c r="E1790" s="313"/>
      <c r="G1790" s="274"/>
      <c r="H1790" s="274"/>
      <c r="I1790" s="274"/>
      <c r="J1790" s="274"/>
      <c r="K1790" s="275"/>
      <c r="L1790" s="278"/>
      <c r="M1790" s="278"/>
      <c r="P1790" s="314"/>
      <c r="R1790" s="286"/>
    </row>
    <row r="1791" spans="2:19" x14ac:dyDescent="0.3">
      <c r="D1791" s="275"/>
      <c r="E1791" s="313"/>
      <c r="G1791" s="274"/>
      <c r="H1791" s="274"/>
      <c r="I1791" s="274"/>
      <c r="J1791" s="274"/>
      <c r="K1791" s="275"/>
      <c r="L1791" s="278"/>
      <c r="M1791" s="278"/>
      <c r="P1791" s="314"/>
      <c r="R1791" s="286"/>
    </row>
    <row r="1792" spans="2:19" x14ac:dyDescent="0.3">
      <c r="D1792" s="275"/>
      <c r="E1792" s="313"/>
      <c r="G1792" s="274"/>
      <c r="H1792" s="274"/>
      <c r="I1792" s="274"/>
      <c r="J1792" s="274"/>
      <c r="K1792" s="275"/>
      <c r="L1792" s="278"/>
      <c r="M1792" s="278"/>
      <c r="P1792" s="314"/>
      <c r="R1792" s="286"/>
    </row>
    <row r="1793" spans="2:19" x14ac:dyDescent="0.3">
      <c r="D1793" s="275"/>
      <c r="E1793" s="313"/>
      <c r="G1793" s="274"/>
      <c r="H1793" s="274"/>
      <c r="I1793" s="274"/>
      <c r="J1793" s="274"/>
      <c r="K1793" s="275"/>
      <c r="P1793" s="275"/>
    </row>
    <row r="1794" spans="2:19" x14ac:dyDescent="0.3">
      <c r="D1794" s="275"/>
      <c r="E1794" s="313"/>
      <c r="G1794" s="274"/>
      <c r="H1794" s="274"/>
      <c r="I1794" s="274"/>
      <c r="J1794" s="274"/>
      <c r="K1794" s="275"/>
      <c r="P1794" s="275"/>
    </row>
    <row r="1795" spans="2:19" x14ac:dyDescent="0.3">
      <c r="D1795" s="275"/>
      <c r="E1795" s="313"/>
      <c r="G1795" s="274"/>
      <c r="H1795" s="274"/>
      <c r="I1795" s="274"/>
      <c r="J1795" s="274"/>
      <c r="K1795" s="275"/>
      <c r="P1795" s="275"/>
    </row>
    <row r="1796" spans="2:19" x14ac:dyDescent="0.3">
      <c r="D1796" s="275"/>
      <c r="E1796" s="313"/>
      <c r="G1796" s="274"/>
      <c r="H1796" s="274"/>
      <c r="I1796" s="274"/>
      <c r="J1796" s="274"/>
      <c r="K1796" s="275"/>
      <c r="P1796" s="275"/>
    </row>
    <row r="1797" spans="2:19" x14ac:dyDescent="0.3">
      <c r="D1797" s="275"/>
      <c r="E1797" s="313"/>
      <c r="G1797" s="274"/>
      <c r="H1797" s="274"/>
      <c r="I1797" s="274"/>
      <c r="J1797" s="274"/>
      <c r="K1797" s="275"/>
      <c r="P1797" s="275"/>
    </row>
    <row r="1798" spans="2:19" x14ac:dyDescent="0.3">
      <c r="D1798" s="275"/>
      <c r="E1798" s="313"/>
      <c r="G1798" s="274"/>
      <c r="H1798" s="274"/>
      <c r="I1798" s="274"/>
      <c r="J1798" s="274"/>
      <c r="K1798" s="275"/>
      <c r="P1798" s="275"/>
    </row>
    <row r="1799" spans="2:19" x14ac:dyDescent="0.3">
      <c r="D1799" s="275"/>
      <c r="E1799" s="313"/>
      <c r="G1799" s="274"/>
      <c r="H1799" s="274"/>
      <c r="I1799" s="274"/>
      <c r="J1799" s="274"/>
      <c r="K1799" s="275"/>
      <c r="P1799" s="275"/>
    </row>
    <row r="1800" spans="2:19" x14ac:dyDescent="0.3">
      <c r="D1800" s="275"/>
      <c r="E1800" s="313"/>
      <c r="G1800" s="274"/>
      <c r="H1800" s="274"/>
      <c r="I1800" s="274"/>
      <c r="J1800" s="274"/>
      <c r="K1800" s="275"/>
      <c r="P1800" s="275"/>
    </row>
    <row r="1801" spans="2:19" x14ac:dyDescent="0.3">
      <c r="D1801" s="275"/>
      <c r="E1801" s="313"/>
      <c r="G1801" s="274"/>
      <c r="H1801" s="274"/>
      <c r="I1801" s="274"/>
      <c r="J1801" s="274"/>
      <c r="K1801" s="275"/>
      <c r="P1801" s="275"/>
    </row>
    <row r="1802" spans="2:19" x14ac:dyDescent="0.3">
      <c r="D1802" s="275"/>
      <c r="E1802" s="313"/>
      <c r="G1802" s="274"/>
      <c r="H1802" s="274"/>
      <c r="I1802" s="274"/>
      <c r="J1802" s="274"/>
      <c r="K1802" s="275"/>
      <c r="P1802" s="275"/>
    </row>
    <row r="1803" spans="2:19" x14ac:dyDescent="0.3">
      <c r="D1803" s="275"/>
      <c r="E1803" s="313"/>
      <c r="G1803" s="274"/>
      <c r="H1803" s="274"/>
      <c r="I1803" s="274"/>
      <c r="J1803" s="274"/>
      <c r="K1803" s="275"/>
      <c r="P1803" s="275"/>
    </row>
    <row r="1804" spans="2:19" x14ac:dyDescent="0.3">
      <c r="D1804" s="275"/>
      <c r="E1804" s="313"/>
      <c r="G1804" s="274"/>
      <c r="H1804" s="274"/>
      <c r="I1804" s="274"/>
      <c r="J1804" s="274"/>
      <c r="K1804" s="275"/>
      <c r="P1804" s="275"/>
    </row>
    <row r="1805" spans="2:19" x14ac:dyDescent="0.3">
      <c r="D1805" s="275"/>
      <c r="E1805" s="313"/>
      <c r="G1805" s="274"/>
      <c r="H1805" s="274"/>
      <c r="I1805" s="274"/>
      <c r="J1805" s="274"/>
      <c r="K1805" s="275"/>
      <c r="P1805" s="275"/>
    </row>
    <row r="1806" spans="2:19" x14ac:dyDescent="0.3">
      <c r="D1806" s="275"/>
      <c r="E1806" s="313"/>
      <c r="G1806" s="274"/>
      <c r="H1806" s="274"/>
      <c r="I1806" s="274"/>
      <c r="J1806" s="274"/>
      <c r="K1806" s="275"/>
      <c r="P1806" s="275"/>
    </row>
    <row r="1807" spans="2:19" x14ac:dyDescent="0.3">
      <c r="B1807" s="283"/>
      <c r="C1807" s="315"/>
      <c r="D1807" s="315"/>
      <c r="E1807" s="316"/>
      <c r="F1807" s="283"/>
      <c r="G1807" s="293"/>
      <c r="H1807" s="293"/>
      <c r="I1807" s="293"/>
      <c r="J1807" s="317"/>
      <c r="K1807" s="315"/>
      <c r="L1807" s="315"/>
      <c r="M1807" s="315"/>
      <c r="N1807" s="283"/>
      <c r="O1807" s="283"/>
      <c r="P1807" s="318"/>
      <c r="Q1807" s="315"/>
      <c r="R1807" s="319"/>
      <c r="S1807" s="320"/>
    </row>
    <row r="1808" spans="2:19" x14ac:dyDescent="0.3">
      <c r="B1808" s="283"/>
      <c r="C1808" s="315"/>
      <c r="D1808" s="315"/>
      <c r="E1808" s="316"/>
      <c r="F1808" s="283"/>
      <c r="G1808" s="293"/>
      <c r="H1808" s="293"/>
      <c r="I1808" s="293"/>
      <c r="J1808" s="317"/>
      <c r="K1808" s="315"/>
      <c r="L1808" s="315"/>
      <c r="M1808" s="315"/>
      <c r="N1808" s="283"/>
      <c r="O1808" s="283"/>
      <c r="P1808" s="318"/>
      <c r="Q1808" s="315"/>
      <c r="R1808" s="319"/>
      <c r="S1808" s="320"/>
    </row>
    <row r="1809" spans="2:19" x14ac:dyDescent="0.3">
      <c r="B1809" s="283"/>
      <c r="C1809" s="315"/>
      <c r="D1809" s="315"/>
      <c r="E1809" s="316"/>
      <c r="F1809" s="283"/>
      <c r="G1809" s="293"/>
      <c r="H1809" s="293"/>
      <c r="I1809" s="293"/>
      <c r="J1809" s="317"/>
      <c r="K1809" s="315"/>
      <c r="L1809" s="315"/>
      <c r="M1809" s="315"/>
      <c r="N1809" s="283"/>
      <c r="O1809" s="283"/>
      <c r="P1809" s="318"/>
      <c r="Q1809" s="315"/>
      <c r="R1809" s="319"/>
      <c r="S1809" s="320"/>
    </row>
    <row r="1810" spans="2:19" x14ac:dyDescent="0.3">
      <c r="B1810" s="283"/>
      <c r="C1810" s="315"/>
      <c r="D1810" s="315"/>
      <c r="E1810" s="316"/>
      <c r="F1810" s="283"/>
      <c r="G1810" s="293"/>
      <c r="H1810" s="293"/>
      <c r="I1810" s="293"/>
      <c r="J1810" s="317"/>
      <c r="K1810" s="315"/>
      <c r="L1810" s="315"/>
      <c r="M1810" s="315"/>
      <c r="N1810" s="283"/>
      <c r="O1810" s="283"/>
      <c r="P1810" s="318"/>
      <c r="Q1810" s="315"/>
      <c r="R1810" s="319"/>
      <c r="S1810" s="320"/>
    </row>
    <row r="1811" spans="2:19" x14ac:dyDescent="0.3">
      <c r="B1811" s="283"/>
      <c r="C1811" s="315"/>
      <c r="D1811" s="315"/>
      <c r="E1811" s="316"/>
      <c r="F1811" s="283"/>
      <c r="G1811" s="293"/>
      <c r="H1811" s="293"/>
      <c r="I1811" s="293"/>
      <c r="J1811" s="317"/>
      <c r="K1811" s="315"/>
      <c r="L1811" s="315"/>
      <c r="M1811" s="315"/>
      <c r="N1811" s="283"/>
      <c r="O1811" s="283"/>
      <c r="P1811" s="318"/>
      <c r="Q1811" s="315"/>
      <c r="R1811" s="319"/>
      <c r="S1811" s="320"/>
    </row>
    <row r="1812" spans="2:19" x14ac:dyDescent="0.3">
      <c r="B1812" s="283"/>
      <c r="C1812" s="315"/>
      <c r="D1812" s="315"/>
      <c r="E1812" s="316"/>
      <c r="F1812" s="283"/>
      <c r="G1812" s="293"/>
      <c r="H1812" s="293"/>
      <c r="I1812" s="293"/>
      <c r="J1812" s="317"/>
      <c r="K1812" s="315"/>
      <c r="L1812" s="315"/>
      <c r="M1812" s="315"/>
      <c r="N1812" s="283"/>
      <c r="O1812" s="283"/>
      <c r="P1812" s="318"/>
      <c r="Q1812" s="315"/>
      <c r="R1812" s="319"/>
      <c r="S1812" s="320"/>
    </row>
    <row r="1813" spans="2:19" x14ac:dyDescent="0.3">
      <c r="B1813" s="283"/>
      <c r="C1813" s="315"/>
      <c r="D1813" s="315"/>
      <c r="E1813" s="316"/>
      <c r="F1813" s="283"/>
      <c r="G1813" s="293"/>
      <c r="H1813" s="293"/>
      <c r="I1813" s="293"/>
      <c r="J1813" s="317"/>
      <c r="K1813" s="315"/>
      <c r="L1813" s="315"/>
      <c r="M1813" s="315"/>
      <c r="N1813" s="283"/>
      <c r="O1813" s="283"/>
      <c r="P1813" s="318"/>
      <c r="Q1813" s="315"/>
      <c r="R1813" s="319"/>
      <c r="S1813" s="320"/>
    </row>
    <row r="1814" spans="2:19" x14ac:dyDescent="0.3">
      <c r="B1814" s="283"/>
      <c r="C1814" s="315"/>
      <c r="D1814" s="315"/>
      <c r="E1814" s="316"/>
      <c r="F1814" s="283"/>
      <c r="G1814" s="293"/>
      <c r="H1814" s="293"/>
      <c r="I1814" s="293"/>
      <c r="J1814" s="317"/>
      <c r="K1814" s="315"/>
      <c r="L1814" s="315"/>
      <c r="M1814" s="315"/>
      <c r="N1814" s="283"/>
      <c r="O1814" s="283"/>
      <c r="P1814" s="318"/>
      <c r="Q1814" s="315"/>
      <c r="R1814" s="319"/>
      <c r="S1814" s="320"/>
    </row>
    <row r="1815" spans="2:19" x14ac:dyDescent="0.3">
      <c r="B1815" s="283"/>
      <c r="C1815" s="315"/>
      <c r="D1815" s="315"/>
      <c r="E1815" s="316"/>
      <c r="F1815" s="283"/>
      <c r="G1815" s="293"/>
      <c r="H1815" s="293"/>
      <c r="I1815" s="293"/>
      <c r="J1815" s="317"/>
      <c r="K1815" s="315"/>
      <c r="L1815" s="315"/>
      <c r="M1815" s="315"/>
      <c r="N1815" s="283"/>
      <c r="O1815" s="283"/>
      <c r="P1815" s="318"/>
      <c r="Q1815" s="315"/>
      <c r="R1815" s="319"/>
      <c r="S1815" s="320"/>
    </row>
    <row r="1816" spans="2:19" x14ac:dyDescent="0.3">
      <c r="B1816" s="283"/>
      <c r="C1816" s="315"/>
      <c r="D1816" s="315"/>
      <c r="E1816" s="316"/>
      <c r="F1816" s="283"/>
      <c r="G1816" s="293"/>
      <c r="H1816" s="293"/>
      <c r="I1816" s="293"/>
      <c r="J1816" s="317"/>
      <c r="K1816" s="315"/>
      <c r="L1816" s="315"/>
      <c r="M1816" s="315"/>
      <c r="N1816" s="283"/>
      <c r="O1816" s="283"/>
      <c r="P1816" s="318"/>
      <c r="Q1816" s="315"/>
      <c r="R1816" s="319"/>
      <c r="S1816" s="320"/>
    </row>
    <row r="1817" spans="2:19" x14ac:dyDescent="0.3">
      <c r="B1817" s="283"/>
      <c r="C1817" s="315"/>
      <c r="D1817" s="315"/>
      <c r="E1817" s="316"/>
      <c r="F1817" s="283"/>
      <c r="G1817" s="293"/>
      <c r="H1817" s="293"/>
      <c r="I1817" s="293"/>
      <c r="J1817" s="317"/>
      <c r="K1817" s="315"/>
      <c r="L1817" s="315"/>
      <c r="M1817" s="315"/>
      <c r="N1817" s="283"/>
      <c r="O1817" s="283"/>
      <c r="P1817" s="318"/>
      <c r="Q1817" s="315"/>
      <c r="R1817" s="319"/>
      <c r="S1817" s="320"/>
    </row>
    <row r="1818" spans="2:19" x14ac:dyDescent="0.3">
      <c r="B1818" s="283"/>
      <c r="C1818" s="315"/>
      <c r="D1818" s="315"/>
      <c r="E1818" s="316"/>
      <c r="F1818" s="283"/>
      <c r="G1818" s="293"/>
      <c r="H1818" s="293"/>
      <c r="I1818" s="293"/>
      <c r="J1818" s="317"/>
      <c r="K1818" s="315"/>
      <c r="L1818" s="315"/>
      <c r="M1818" s="315"/>
      <c r="N1818" s="283"/>
      <c r="O1818" s="283"/>
      <c r="P1818" s="318"/>
      <c r="Q1818" s="315"/>
      <c r="R1818" s="319"/>
      <c r="S1818" s="320"/>
    </row>
    <row r="1819" spans="2:19" x14ac:dyDescent="0.3">
      <c r="B1819" s="283"/>
      <c r="C1819" s="315"/>
      <c r="D1819" s="315"/>
      <c r="E1819" s="316"/>
      <c r="F1819" s="283"/>
      <c r="G1819" s="293"/>
      <c r="H1819" s="293"/>
      <c r="I1819" s="293"/>
      <c r="J1819" s="317"/>
      <c r="K1819" s="315"/>
      <c r="L1819" s="315"/>
      <c r="M1819" s="315"/>
      <c r="N1819" s="283"/>
      <c r="O1819" s="283"/>
      <c r="P1819" s="318"/>
      <c r="Q1819" s="315"/>
      <c r="R1819" s="319"/>
      <c r="S1819" s="320"/>
    </row>
    <row r="1820" spans="2:19" x14ac:dyDescent="0.3">
      <c r="B1820" s="283"/>
      <c r="C1820" s="315"/>
      <c r="D1820" s="315"/>
      <c r="E1820" s="316"/>
      <c r="F1820" s="283"/>
      <c r="G1820" s="293"/>
      <c r="H1820" s="293"/>
      <c r="I1820" s="293"/>
      <c r="J1820" s="317"/>
      <c r="K1820" s="315"/>
      <c r="L1820" s="315"/>
      <c r="M1820" s="315"/>
      <c r="N1820" s="283"/>
      <c r="O1820" s="283"/>
      <c r="P1820" s="318"/>
      <c r="Q1820" s="315"/>
      <c r="R1820" s="319"/>
      <c r="S1820" s="320"/>
    </row>
    <row r="1821" spans="2:19" x14ac:dyDescent="0.3">
      <c r="B1821" s="283"/>
      <c r="C1821" s="315"/>
      <c r="D1821" s="315"/>
      <c r="E1821" s="316"/>
      <c r="F1821" s="283"/>
      <c r="G1821" s="293"/>
      <c r="H1821" s="293"/>
      <c r="I1821" s="293"/>
      <c r="J1821" s="317"/>
      <c r="K1821" s="315"/>
      <c r="L1821" s="315"/>
      <c r="M1821" s="315"/>
      <c r="N1821" s="283"/>
      <c r="O1821" s="283"/>
      <c r="P1821" s="318"/>
      <c r="Q1821" s="315"/>
      <c r="R1821" s="319"/>
      <c r="S1821" s="320"/>
    </row>
    <row r="1822" spans="2:19" x14ac:dyDescent="0.3">
      <c r="B1822" s="283"/>
      <c r="C1822" s="315"/>
      <c r="D1822" s="315"/>
      <c r="E1822" s="316"/>
      <c r="F1822" s="283"/>
      <c r="G1822" s="293"/>
      <c r="H1822" s="293"/>
      <c r="I1822" s="293"/>
      <c r="J1822" s="317"/>
      <c r="K1822" s="315"/>
      <c r="L1822" s="315"/>
      <c r="M1822" s="315"/>
      <c r="N1822" s="283"/>
      <c r="O1822" s="283"/>
      <c r="P1822" s="318"/>
      <c r="Q1822" s="315"/>
      <c r="R1822" s="319"/>
      <c r="S1822" s="320"/>
    </row>
    <row r="1823" spans="2:19" x14ac:dyDescent="0.3">
      <c r="B1823" s="283"/>
      <c r="C1823" s="315"/>
      <c r="D1823" s="315"/>
      <c r="E1823" s="316"/>
      <c r="F1823" s="283"/>
      <c r="G1823" s="293"/>
      <c r="H1823" s="293"/>
      <c r="I1823" s="293"/>
      <c r="J1823" s="317"/>
      <c r="K1823" s="315"/>
      <c r="L1823" s="315"/>
      <c r="M1823" s="315"/>
      <c r="N1823" s="283"/>
      <c r="O1823" s="283"/>
      <c r="P1823" s="318"/>
      <c r="Q1823" s="315"/>
      <c r="R1823" s="319"/>
      <c r="S1823" s="320"/>
    </row>
    <row r="1824" spans="2:19" x14ac:dyDescent="0.3">
      <c r="B1824" s="283"/>
      <c r="C1824" s="315"/>
      <c r="D1824" s="315"/>
      <c r="E1824" s="316"/>
      <c r="F1824" s="283"/>
      <c r="G1824" s="293"/>
      <c r="H1824" s="293"/>
      <c r="I1824" s="293"/>
      <c r="J1824" s="317"/>
      <c r="K1824" s="315"/>
      <c r="L1824" s="315"/>
      <c r="M1824" s="315"/>
      <c r="N1824" s="283"/>
      <c r="O1824" s="283"/>
      <c r="P1824" s="318"/>
      <c r="Q1824" s="315"/>
      <c r="R1824" s="319"/>
      <c r="S1824" s="320"/>
    </row>
    <row r="1825" spans="2:19" x14ac:dyDescent="0.3">
      <c r="B1825" s="283"/>
      <c r="C1825" s="315"/>
      <c r="D1825" s="315"/>
      <c r="E1825" s="316"/>
      <c r="F1825" s="283"/>
      <c r="G1825" s="293"/>
      <c r="H1825" s="293"/>
      <c r="I1825" s="293"/>
      <c r="J1825" s="317"/>
      <c r="K1825" s="315"/>
      <c r="L1825" s="315"/>
      <c r="M1825" s="315"/>
      <c r="N1825" s="283"/>
      <c r="O1825" s="283"/>
      <c r="P1825" s="318"/>
      <c r="Q1825" s="315"/>
      <c r="R1825" s="319"/>
      <c r="S1825" s="320"/>
    </row>
    <row r="1826" spans="2:19" x14ac:dyDescent="0.3">
      <c r="B1826" s="283"/>
      <c r="C1826" s="315"/>
      <c r="D1826" s="315"/>
      <c r="E1826" s="316"/>
      <c r="F1826" s="283"/>
      <c r="G1826" s="293"/>
      <c r="H1826" s="293"/>
      <c r="I1826" s="293"/>
      <c r="J1826" s="317"/>
      <c r="K1826" s="315"/>
      <c r="L1826" s="315"/>
      <c r="M1826" s="315"/>
      <c r="N1826" s="283"/>
      <c r="O1826" s="283"/>
      <c r="P1826" s="318"/>
      <c r="Q1826" s="315"/>
      <c r="R1826" s="319"/>
      <c r="S1826" s="320"/>
    </row>
    <row r="1827" spans="2:19" x14ac:dyDescent="0.3">
      <c r="B1827" s="283"/>
      <c r="C1827" s="315"/>
      <c r="D1827" s="315"/>
      <c r="E1827" s="316"/>
      <c r="F1827" s="280"/>
      <c r="G1827" s="293"/>
      <c r="H1827" s="293"/>
      <c r="I1827" s="293"/>
      <c r="J1827" s="317"/>
      <c r="K1827" s="315"/>
      <c r="L1827" s="315"/>
      <c r="M1827" s="315"/>
      <c r="N1827" s="283"/>
      <c r="O1827" s="283"/>
      <c r="P1827" s="318"/>
      <c r="Q1827" s="315"/>
      <c r="R1827" s="319"/>
      <c r="S1827" s="320"/>
    </row>
    <row r="1828" spans="2:19" x14ac:dyDescent="0.3">
      <c r="B1828" s="283"/>
      <c r="C1828" s="315"/>
      <c r="D1828" s="315"/>
      <c r="E1828" s="316"/>
      <c r="F1828" s="280"/>
      <c r="G1828" s="293"/>
      <c r="H1828" s="293"/>
      <c r="I1828" s="293"/>
      <c r="J1828" s="317"/>
      <c r="K1828" s="315"/>
      <c r="L1828" s="315"/>
      <c r="M1828" s="315"/>
      <c r="N1828" s="283"/>
      <c r="O1828" s="283"/>
      <c r="P1828" s="318"/>
      <c r="Q1828" s="315"/>
      <c r="R1828" s="319"/>
      <c r="S1828" s="320"/>
    </row>
    <row r="1829" spans="2:19" x14ac:dyDescent="0.3">
      <c r="B1829" s="283"/>
      <c r="C1829" s="315"/>
      <c r="D1829" s="315"/>
      <c r="E1829" s="316"/>
      <c r="F1829" s="280"/>
      <c r="G1829" s="293"/>
      <c r="H1829" s="293"/>
      <c r="I1829" s="293"/>
      <c r="J1829" s="317"/>
      <c r="K1829" s="315"/>
      <c r="L1829" s="315"/>
      <c r="M1829" s="315"/>
      <c r="N1829" s="283"/>
      <c r="O1829" s="283"/>
      <c r="P1829" s="318"/>
      <c r="Q1829" s="315"/>
      <c r="R1829" s="319"/>
      <c r="S1829" s="320"/>
    </row>
    <row r="1830" spans="2:19" x14ac:dyDescent="0.3">
      <c r="B1830" s="283"/>
      <c r="C1830" s="315"/>
      <c r="D1830" s="315"/>
      <c r="E1830" s="316"/>
      <c r="F1830" s="280"/>
      <c r="G1830" s="293"/>
      <c r="H1830" s="293"/>
      <c r="I1830" s="293"/>
      <c r="J1830" s="317"/>
      <c r="K1830" s="315"/>
      <c r="L1830" s="315"/>
      <c r="M1830" s="315"/>
      <c r="N1830" s="283"/>
      <c r="O1830" s="283"/>
      <c r="P1830" s="318"/>
      <c r="Q1830" s="315"/>
      <c r="R1830" s="319"/>
      <c r="S1830" s="320"/>
    </row>
    <row r="1831" spans="2:19" x14ac:dyDescent="0.3">
      <c r="B1831" s="283"/>
      <c r="C1831" s="315"/>
      <c r="D1831" s="315"/>
      <c r="E1831" s="316"/>
      <c r="F1831" s="280"/>
      <c r="G1831" s="293"/>
      <c r="H1831" s="293"/>
      <c r="I1831" s="293"/>
      <c r="J1831" s="317"/>
      <c r="K1831" s="315"/>
      <c r="L1831" s="315"/>
      <c r="M1831" s="315"/>
      <c r="N1831" s="283"/>
      <c r="O1831" s="283"/>
      <c r="P1831" s="318"/>
      <c r="Q1831" s="315"/>
      <c r="R1831" s="319"/>
      <c r="S1831" s="320"/>
    </row>
    <row r="1832" spans="2:19" x14ac:dyDescent="0.3">
      <c r="B1832" s="283"/>
      <c r="C1832" s="315"/>
      <c r="D1832" s="315"/>
      <c r="E1832" s="316"/>
      <c r="F1832" s="280"/>
      <c r="G1832" s="293"/>
      <c r="H1832" s="293"/>
      <c r="I1832" s="293"/>
      <c r="J1832" s="317"/>
      <c r="K1832" s="315"/>
      <c r="L1832" s="315"/>
      <c r="M1832" s="315"/>
      <c r="N1832" s="283"/>
      <c r="O1832" s="283"/>
      <c r="P1832" s="318"/>
      <c r="Q1832" s="315"/>
      <c r="R1832" s="319"/>
      <c r="S1832" s="320"/>
    </row>
    <row r="1833" spans="2:19" x14ac:dyDescent="0.3">
      <c r="B1833" s="283"/>
      <c r="C1833" s="315"/>
      <c r="D1833" s="315"/>
      <c r="E1833" s="316"/>
      <c r="F1833" s="280"/>
      <c r="G1833" s="293"/>
      <c r="H1833" s="293"/>
      <c r="I1833" s="293"/>
      <c r="J1833" s="317"/>
      <c r="K1833" s="315"/>
      <c r="L1833" s="315"/>
      <c r="M1833" s="315"/>
      <c r="N1833" s="283"/>
      <c r="O1833" s="283"/>
      <c r="P1833" s="318"/>
      <c r="Q1833" s="315"/>
      <c r="R1833" s="319"/>
      <c r="S1833" s="320"/>
    </row>
    <row r="1834" spans="2:19" x14ac:dyDescent="0.3">
      <c r="B1834" s="283"/>
      <c r="C1834" s="315"/>
      <c r="D1834" s="315"/>
      <c r="E1834" s="316"/>
      <c r="F1834" s="280"/>
      <c r="G1834" s="293"/>
      <c r="H1834" s="293"/>
      <c r="I1834" s="293"/>
      <c r="J1834" s="317"/>
      <c r="K1834" s="315"/>
      <c r="L1834" s="315"/>
      <c r="M1834" s="315"/>
      <c r="N1834" s="283"/>
      <c r="O1834" s="283"/>
      <c r="P1834" s="318"/>
      <c r="Q1834" s="315"/>
      <c r="R1834" s="319"/>
      <c r="S1834" s="320"/>
    </row>
    <row r="1835" spans="2:19" x14ac:dyDescent="0.3">
      <c r="B1835" s="283"/>
      <c r="C1835" s="315"/>
      <c r="D1835" s="315"/>
      <c r="E1835" s="316"/>
      <c r="F1835" s="280"/>
      <c r="G1835" s="293"/>
      <c r="H1835" s="293"/>
      <c r="I1835" s="293"/>
      <c r="J1835" s="317"/>
      <c r="K1835" s="315"/>
      <c r="L1835" s="315"/>
      <c r="M1835" s="315"/>
      <c r="N1835" s="283"/>
      <c r="O1835" s="283"/>
      <c r="P1835" s="318"/>
      <c r="Q1835" s="315"/>
      <c r="R1835" s="319"/>
      <c r="S1835" s="320"/>
    </row>
    <row r="1836" spans="2:19" x14ac:dyDescent="0.3">
      <c r="B1836" s="283"/>
      <c r="C1836" s="315"/>
      <c r="D1836" s="315"/>
      <c r="E1836" s="316"/>
      <c r="F1836" s="280"/>
      <c r="G1836" s="293"/>
      <c r="H1836" s="293"/>
      <c r="I1836" s="293"/>
      <c r="J1836" s="317"/>
      <c r="K1836" s="315"/>
      <c r="L1836" s="315"/>
      <c r="M1836" s="315"/>
      <c r="N1836" s="283"/>
      <c r="O1836" s="283"/>
      <c r="P1836" s="318"/>
      <c r="Q1836" s="315"/>
      <c r="R1836" s="319"/>
      <c r="S1836" s="320"/>
    </row>
    <row r="1837" spans="2:19" x14ac:dyDescent="0.3">
      <c r="B1837" s="283"/>
      <c r="C1837" s="315"/>
      <c r="D1837" s="315"/>
      <c r="E1837" s="316"/>
      <c r="F1837" s="280"/>
      <c r="G1837" s="293"/>
      <c r="H1837" s="293"/>
      <c r="I1837" s="293"/>
      <c r="J1837" s="317"/>
      <c r="K1837" s="315"/>
      <c r="L1837" s="315"/>
      <c r="M1837" s="315"/>
      <c r="N1837" s="283"/>
      <c r="O1837" s="283"/>
      <c r="P1837" s="318"/>
      <c r="Q1837" s="315"/>
      <c r="R1837" s="319"/>
      <c r="S1837" s="320"/>
    </row>
    <row r="1838" spans="2:19" x14ac:dyDescent="0.3">
      <c r="B1838" s="283"/>
      <c r="C1838" s="315"/>
      <c r="D1838" s="315"/>
      <c r="E1838" s="316"/>
      <c r="F1838" s="280"/>
      <c r="G1838" s="293"/>
      <c r="H1838" s="293"/>
      <c r="I1838" s="293"/>
      <c r="J1838" s="317"/>
      <c r="K1838" s="315"/>
      <c r="L1838" s="315"/>
      <c r="M1838" s="315"/>
      <c r="N1838" s="283"/>
      <c r="O1838" s="283"/>
      <c r="P1838" s="318"/>
      <c r="Q1838" s="315"/>
      <c r="R1838" s="319"/>
      <c r="S1838" s="320"/>
    </row>
    <row r="1839" spans="2:19" x14ac:dyDescent="0.3">
      <c r="B1839" s="283"/>
      <c r="C1839" s="315"/>
      <c r="D1839" s="315"/>
      <c r="E1839" s="316"/>
      <c r="F1839" s="280"/>
      <c r="G1839" s="293"/>
      <c r="H1839" s="293"/>
      <c r="I1839" s="293"/>
      <c r="J1839" s="317"/>
      <c r="K1839" s="315"/>
      <c r="L1839" s="315"/>
      <c r="M1839" s="315"/>
      <c r="N1839" s="283"/>
      <c r="O1839" s="283"/>
      <c r="P1839" s="318"/>
      <c r="Q1839" s="315"/>
      <c r="R1839" s="319"/>
      <c r="S1839" s="320"/>
    </row>
    <row r="1840" spans="2:19" x14ac:dyDescent="0.3">
      <c r="B1840" s="283"/>
      <c r="C1840" s="315"/>
      <c r="D1840" s="315"/>
      <c r="E1840" s="316"/>
      <c r="F1840" s="280"/>
      <c r="G1840" s="293"/>
      <c r="H1840" s="293"/>
      <c r="I1840" s="293"/>
      <c r="J1840" s="317"/>
      <c r="K1840" s="315"/>
      <c r="L1840" s="315"/>
      <c r="M1840" s="315"/>
      <c r="N1840" s="283"/>
      <c r="O1840" s="283"/>
      <c r="P1840" s="318"/>
      <c r="Q1840" s="315"/>
      <c r="R1840" s="319"/>
      <c r="S1840" s="320"/>
    </row>
    <row r="1841" spans="2:19" x14ac:dyDescent="0.3">
      <c r="B1841" s="283"/>
      <c r="C1841" s="315"/>
      <c r="D1841" s="315"/>
      <c r="E1841" s="316"/>
      <c r="F1841" s="280"/>
      <c r="G1841" s="293"/>
      <c r="H1841" s="293"/>
      <c r="I1841" s="293"/>
      <c r="J1841" s="317"/>
      <c r="K1841" s="315"/>
      <c r="L1841" s="315"/>
      <c r="M1841" s="315"/>
      <c r="N1841" s="283"/>
      <c r="O1841" s="283"/>
      <c r="P1841" s="318"/>
      <c r="Q1841" s="315"/>
      <c r="R1841" s="319"/>
      <c r="S1841" s="320"/>
    </row>
    <row r="1842" spans="2:19" x14ac:dyDescent="0.3">
      <c r="B1842" s="283"/>
      <c r="C1842" s="315"/>
      <c r="D1842" s="315"/>
      <c r="E1842" s="316"/>
      <c r="F1842" s="280"/>
      <c r="G1842" s="293"/>
      <c r="H1842" s="293"/>
      <c r="I1842" s="293"/>
      <c r="J1842" s="317"/>
      <c r="K1842" s="315"/>
      <c r="L1842" s="315"/>
      <c r="M1842" s="315"/>
      <c r="N1842" s="283"/>
      <c r="O1842" s="283"/>
      <c r="P1842" s="318"/>
      <c r="Q1842" s="315"/>
      <c r="R1842" s="319"/>
      <c r="S1842" s="320"/>
    </row>
    <row r="1843" spans="2:19" x14ac:dyDescent="0.3">
      <c r="B1843" s="283"/>
      <c r="C1843" s="315"/>
      <c r="D1843" s="315"/>
      <c r="E1843" s="316"/>
      <c r="F1843" s="280"/>
      <c r="G1843" s="293"/>
      <c r="H1843" s="293"/>
      <c r="I1843" s="293"/>
      <c r="J1843" s="317"/>
      <c r="K1843" s="315"/>
      <c r="L1843" s="315"/>
      <c r="M1843" s="315"/>
      <c r="N1843" s="283"/>
      <c r="O1843" s="283"/>
      <c r="P1843" s="318"/>
      <c r="Q1843" s="315"/>
      <c r="R1843" s="319"/>
      <c r="S1843" s="320"/>
    </row>
    <row r="1844" spans="2:19" x14ac:dyDescent="0.3">
      <c r="B1844" s="283"/>
      <c r="C1844" s="315"/>
      <c r="D1844" s="315"/>
      <c r="E1844" s="316"/>
      <c r="F1844" s="280"/>
      <c r="G1844" s="293"/>
      <c r="H1844" s="293"/>
      <c r="I1844" s="293"/>
      <c r="J1844" s="317"/>
      <c r="K1844" s="315"/>
      <c r="L1844" s="315"/>
      <c r="M1844" s="315"/>
      <c r="N1844" s="283"/>
      <c r="O1844" s="283"/>
      <c r="P1844" s="318"/>
      <c r="Q1844" s="315"/>
      <c r="R1844" s="319"/>
      <c r="S1844" s="320"/>
    </row>
    <row r="1845" spans="2:19" x14ac:dyDescent="0.3">
      <c r="B1845" s="283"/>
      <c r="C1845" s="315"/>
      <c r="D1845" s="315"/>
      <c r="E1845" s="316"/>
      <c r="F1845" s="280"/>
      <c r="G1845" s="293"/>
      <c r="H1845" s="293"/>
      <c r="I1845" s="293"/>
      <c r="J1845" s="317"/>
      <c r="K1845" s="315"/>
      <c r="L1845" s="315"/>
      <c r="M1845" s="315"/>
      <c r="N1845" s="283"/>
      <c r="O1845" s="283"/>
      <c r="P1845" s="318"/>
      <c r="Q1845" s="315"/>
      <c r="R1845" s="319"/>
      <c r="S1845" s="320"/>
    </row>
    <row r="1846" spans="2:19" x14ac:dyDescent="0.3">
      <c r="B1846" s="283"/>
      <c r="C1846" s="315"/>
      <c r="D1846" s="315"/>
      <c r="E1846" s="316"/>
      <c r="F1846" s="280"/>
      <c r="G1846" s="293"/>
      <c r="H1846" s="293"/>
      <c r="I1846" s="293"/>
      <c r="J1846" s="317"/>
      <c r="K1846" s="315"/>
      <c r="L1846" s="315"/>
      <c r="M1846" s="315"/>
      <c r="N1846" s="283"/>
      <c r="O1846" s="283"/>
      <c r="P1846" s="318"/>
      <c r="Q1846" s="315"/>
      <c r="R1846" s="319"/>
      <c r="S1846" s="320"/>
    </row>
    <row r="1847" spans="2:19" x14ac:dyDescent="0.3">
      <c r="B1847" s="283"/>
      <c r="C1847" s="315"/>
      <c r="D1847" s="315"/>
      <c r="E1847" s="316"/>
      <c r="F1847" s="280"/>
      <c r="G1847" s="293"/>
      <c r="H1847" s="293"/>
      <c r="I1847" s="293"/>
      <c r="J1847" s="317"/>
      <c r="K1847" s="315"/>
      <c r="L1847" s="315"/>
      <c r="M1847" s="315"/>
      <c r="N1847" s="283"/>
      <c r="O1847" s="283"/>
      <c r="P1847" s="318"/>
      <c r="Q1847" s="315"/>
      <c r="R1847" s="319"/>
      <c r="S1847" s="320"/>
    </row>
    <row r="1848" spans="2:19" x14ac:dyDescent="0.3">
      <c r="B1848" s="283"/>
      <c r="C1848" s="315"/>
      <c r="D1848" s="315"/>
      <c r="E1848" s="316"/>
      <c r="F1848" s="280"/>
      <c r="G1848" s="293"/>
      <c r="H1848" s="293"/>
      <c r="I1848" s="293"/>
      <c r="J1848" s="317"/>
      <c r="K1848" s="315"/>
      <c r="L1848" s="315"/>
      <c r="M1848" s="315"/>
      <c r="N1848" s="283"/>
      <c r="O1848" s="283"/>
      <c r="P1848" s="318"/>
      <c r="Q1848" s="315"/>
      <c r="R1848" s="319"/>
      <c r="S1848" s="320"/>
    </row>
    <row r="1849" spans="2:19" x14ac:dyDescent="0.3">
      <c r="B1849" s="283"/>
      <c r="C1849" s="315"/>
      <c r="D1849" s="315"/>
      <c r="E1849" s="316"/>
      <c r="F1849" s="280"/>
      <c r="G1849" s="293"/>
      <c r="H1849" s="293"/>
      <c r="I1849" s="293"/>
      <c r="J1849" s="317"/>
      <c r="K1849" s="315"/>
      <c r="L1849" s="315"/>
      <c r="M1849" s="315"/>
      <c r="N1849" s="283"/>
      <c r="O1849" s="283"/>
      <c r="P1849" s="318"/>
      <c r="Q1849" s="315"/>
      <c r="R1849" s="319"/>
      <c r="S1849" s="320"/>
    </row>
    <row r="1850" spans="2:19" x14ac:dyDescent="0.3">
      <c r="B1850" s="283"/>
      <c r="C1850" s="315"/>
      <c r="D1850" s="315"/>
      <c r="E1850" s="316"/>
      <c r="F1850" s="280"/>
      <c r="G1850" s="293"/>
      <c r="H1850" s="293"/>
      <c r="I1850" s="293"/>
      <c r="J1850" s="317"/>
      <c r="K1850" s="315"/>
      <c r="L1850" s="315"/>
      <c r="M1850" s="315"/>
      <c r="N1850" s="283"/>
      <c r="O1850" s="283"/>
      <c r="P1850" s="318"/>
      <c r="Q1850" s="315"/>
      <c r="R1850" s="319"/>
      <c r="S1850" s="320"/>
    </row>
    <row r="1851" spans="2:19" x14ac:dyDescent="0.3">
      <c r="B1851" s="283"/>
      <c r="C1851" s="315"/>
      <c r="D1851" s="315"/>
      <c r="E1851" s="316"/>
      <c r="F1851" s="280"/>
      <c r="G1851" s="293"/>
      <c r="H1851" s="293"/>
      <c r="I1851" s="293"/>
      <c r="J1851" s="317"/>
      <c r="K1851" s="315"/>
      <c r="L1851" s="315"/>
      <c r="M1851" s="315"/>
      <c r="N1851" s="283"/>
      <c r="O1851" s="283"/>
      <c r="P1851" s="318"/>
      <c r="Q1851" s="315"/>
      <c r="R1851" s="319"/>
      <c r="S1851" s="320"/>
    </row>
    <row r="1852" spans="2:19" x14ac:dyDescent="0.3">
      <c r="B1852" s="283"/>
      <c r="C1852" s="315"/>
      <c r="D1852" s="315"/>
      <c r="E1852" s="316"/>
      <c r="F1852" s="280"/>
      <c r="G1852" s="293"/>
      <c r="H1852" s="293"/>
      <c r="I1852" s="293"/>
      <c r="J1852" s="317"/>
      <c r="K1852" s="315"/>
      <c r="L1852" s="315"/>
      <c r="M1852" s="315"/>
      <c r="N1852" s="283"/>
      <c r="O1852" s="283"/>
      <c r="P1852" s="318"/>
      <c r="Q1852" s="315"/>
      <c r="R1852" s="319"/>
      <c r="S1852" s="320"/>
    </row>
    <row r="1853" spans="2:19" x14ac:dyDescent="0.3">
      <c r="B1853" s="283"/>
      <c r="C1853" s="315"/>
      <c r="D1853" s="315"/>
      <c r="E1853" s="316"/>
      <c r="F1853" s="280"/>
      <c r="G1853" s="293"/>
      <c r="H1853" s="293"/>
      <c r="I1853" s="293"/>
      <c r="J1853" s="317"/>
      <c r="K1853" s="315"/>
      <c r="L1853" s="315"/>
      <c r="M1853" s="315"/>
      <c r="N1853" s="283"/>
      <c r="O1853" s="283"/>
      <c r="P1853" s="318"/>
      <c r="Q1853" s="315"/>
      <c r="R1853" s="319"/>
      <c r="S1853" s="320"/>
    </row>
    <row r="1854" spans="2:19" x14ac:dyDescent="0.3">
      <c r="B1854" s="283"/>
      <c r="C1854" s="315"/>
      <c r="D1854" s="315"/>
      <c r="E1854" s="316"/>
      <c r="F1854" s="280"/>
      <c r="G1854" s="293"/>
      <c r="H1854" s="293"/>
      <c r="I1854" s="293"/>
      <c r="J1854" s="317"/>
      <c r="K1854" s="315"/>
      <c r="L1854" s="315"/>
      <c r="M1854" s="315"/>
      <c r="N1854" s="283"/>
      <c r="O1854" s="283"/>
      <c r="P1854" s="318"/>
      <c r="Q1854" s="315"/>
      <c r="R1854" s="319"/>
      <c r="S1854" s="320"/>
    </row>
    <row r="1855" spans="2:19" x14ac:dyDescent="0.3">
      <c r="B1855" s="283"/>
      <c r="C1855" s="315"/>
      <c r="D1855" s="315"/>
      <c r="E1855" s="316"/>
      <c r="F1855" s="280"/>
      <c r="G1855" s="293"/>
      <c r="H1855" s="293"/>
      <c r="I1855" s="293"/>
      <c r="J1855" s="317"/>
      <c r="K1855" s="315"/>
      <c r="L1855" s="315"/>
      <c r="M1855" s="315"/>
      <c r="N1855" s="283"/>
      <c r="O1855" s="283"/>
      <c r="P1855" s="318"/>
      <c r="Q1855" s="315"/>
      <c r="R1855" s="319"/>
      <c r="S1855" s="320"/>
    </row>
    <row r="1856" spans="2:19" x14ac:dyDescent="0.3">
      <c r="B1856" s="283"/>
      <c r="C1856" s="315"/>
      <c r="D1856" s="315"/>
      <c r="E1856" s="316"/>
      <c r="F1856" s="280"/>
      <c r="G1856" s="293"/>
      <c r="H1856" s="293"/>
      <c r="I1856" s="293"/>
      <c r="J1856" s="317"/>
      <c r="K1856" s="315"/>
      <c r="L1856" s="315"/>
      <c r="M1856" s="315"/>
      <c r="N1856" s="283"/>
      <c r="O1856" s="283"/>
      <c r="P1856" s="318"/>
      <c r="Q1856" s="315"/>
      <c r="R1856" s="319"/>
      <c r="S1856" s="320"/>
    </row>
    <row r="1857" spans="2:19" x14ac:dyDescent="0.3">
      <c r="B1857" s="283"/>
      <c r="C1857" s="315"/>
      <c r="D1857" s="315"/>
      <c r="E1857" s="316"/>
      <c r="F1857" s="280"/>
      <c r="G1857" s="293"/>
      <c r="H1857" s="293"/>
      <c r="I1857" s="293"/>
      <c r="J1857" s="317"/>
      <c r="K1857" s="315"/>
      <c r="L1857" s="315"/>
      <c r="M1857" s="315"/>
      <c r="N1857" s="283"/>
      <c r="O1857" s="283"/>
      <c r="P1857" s="318"/>
      <c r="Q1857" s="315"/>
      <c r="R1857" s="319"/>
      <c r="S1857" s="320"/>
    </row>
    <row r="1858" spans="2:19" x14ac:dyDescent="0.3">
      <c r="B1858" s="283"/>
      <c r="C1858" s="315"/>
      <c r="D1858" s="315"/>
      <c r="E1858" s="316"/>
      <c r="F1858" s="280"/>
      <c r="G1858" s="293"/>
      <c r="H1858" s="293"/>
      <c r="I1858" s="293"/>
      <c r="J1858" s="317"/>
      <c r="K1858" s="315"/>
      <c r="L1858" s="315"/>
      <c r="M1858" s="315"/>
      <c r="N1858" s="283"/>
      <c r="O1858" s="283"/>
      <c r="P1858" s="318"/>
      <c r="Q1858" s="315"/>
      <c r="R1858" s="319"/>
      <c r="S1858" s="320"/>
    </row>
    <row r="1859" spans="2:19" x14ac:dyDescent="0.3">
      <c r="B1859" s="283"/>
      <c r="C1859" s="315"/>
      <c r="D1859" s="315"/>
      <c r="E1859" s="316"/>
      <c r="F1859" s="280"/>
      <c r="G1859" s="293"/>
      <c r="H1859" s="293"/>
      <c r="I1859" s="293"/>
      <c r="J1859" s="317"/>
      <c r="K1859" s="315"/>
      <c r="L1859" s="315"/>
      <c r="M1859" s="315"/>
      <c r="N1859" s="283"/>
      <c r="O1859" s="283"/>
      <c r="P1859" s="318"/>
      <c r="Q1859" s="315"/>
      <c r="R1859" s="319"/>
      <c r="S1859" s="320"/>
    </row>
    <row r="1860" spans="2:19" x14ac:dyDescent="0.3">
      <c r="B1860" s="283"/>
      <c r="C1860" s="315"/>
      <c r="D1860" s="315"/>
      <c r="E1860" s="316"/>
      <c r="F1860" s="280"/>
      <c r="G1860" s="293"/>
      <c r="H1860" s="293"/>
      <c r="I1860" s="293"/>
      <c r="J1860" s="317"/>
      <c r="K1860" s="315"/>
      <c r="L1860" s="315"/>
      <c r="M1860" s="315"/>
      <c r="N1860" s="283"/>
      <c r="O1860" s="283"/>
      <c r="P1860" s="318"/>
      <c r="Q1860" s="315"/>
      <c r="R1860" s="319"/>
      <c r="S1860" s="320"/>
    </row>
    <row r="1861" spans="2:19" x14ac:dyDescent="0.3">
      <c r="B1861" s="283"/>
      <c r="C1861" s="315"/>
      <c r="D1861" s="315"/>
      <c r="E1861" s="316"/>
      <c r="F1861" s="280"/>
      <c r="G1861" s="293"/>
      <c r="H1861" s="293"/>
      <c r="I1861" s="293"/>
      <c r="J1861" s="317"/>
      <c r="K1861" s="315"/>
      <c r="L1861" s="315"/>
      <c r="M1861" s="315"/>
      <c r="N1861" s="283"/>
      <c r="O1861" s="283"/>
      <c r="P1861" s="318"/>
      <c r="Q1861" s="315"/>
      <c r="R1861" s="319"/>
      <c r="S1861" s="320"/>
    </row>
    <row r="1862" spans="2:19" x14ac:dyDescent="0.3">
      <c r="B1862" s="283"/>
      <c r="C1862" s="315"/>
      <c r="D1862" s="315"/>
      <c r="E1862" s="316"/>
      <c r="F1862" s="280"/>
      <c r="G1862" s="293"/>
      <c r="H1862" s="293"/>
      <c r="I1862" s="293"/>
      <c r="J1862" s="317"/>
      <c r="K1862" s="315"/>
      <c r="L1862" s="315"/>
      <c r="M1862" s="315"/>
      <c r="N1862" s="283"/>
      <c r="O1862" s="283"/>
      <c r="P1862" s="318"/>
      <c r="Q1862" s="315"/>
      <c r="R1862" s="319"/>
      <c r="S1862" s="320"/>
    </row>
    <row r="1863" spans="2:19" x14ac:dyDescent="0.3">
      <c r="B1863" s="283"/>
      <c r="C1863" s="315"/>
      <c r="D1863" s="315"/>
      <c r="E1863" s="316"/>
      <c r="F1863" s="280"/>
      <c r="G1863" s="293"/>
      <c r="H1863" s="293"/>
      <c r="I1863" s="293"/>
      <c r="J1863" s="317"/>
      <c r="K1863" s="315"/>
      <c r="L1863" s="315"/>
      <c r="M1863" s="315"/>
      <c r="N1863" s="283"/>
      <c r="O1863" s="283"/>
      <c r="P1863" s="318"/>
      <c r="Q1863" s="315"/>
      <c r="R1863" s="319"/>
      <c r="S1863" s="320"/>
    </row>
    <row r="1864" spans="2:19" x14ac:dyDescent="0.3">
      <c r="B1864" s="283"/>
      <c r="C1864" s="315"/>
      <c r="D1864" s="315"/>
      <c r="E1864" s="316"/>
      <c r="F1864" s="280"/>
      <c r="G1864" s="293"/>
      <c r="H1864" s="293"/>
      <c r="I1864" s="293"/>
      <c r="J1864" s="317"/>
      <c r="K1864" s="315"/>
      <c r="L1864" s="315"/>
      <c r="M1864" s="315"/>
      <c r="N1864" s="283"/>
      <c r="O1864" s="283"/>
      <c r="P1864" s="318"/>
      <c r="Q1864" s="315"/>
      <c r="R1864" s="319"/>
      <c r="S1864" s="320"/>
    </row>
    <row r="1865" spans="2:19" x14ac:dyDescent="0.3">
      <c r="B1865" s="283"/>
      <c r="C1865" s="315"/>
      <c r="D1865" s="315"/>
      <c r="E1865" s="316"/>
      <c r="F1865" s="280"/>
      <c r="G1865" s="293"/>
      <c r="H1865" s="293"/>
      <c r="I1865" s="293"/>
      <c r="J1865" s="317"/>
      <c r="K1865" s="315"/>
      <c r="L1865" s="315"/>
      <c r="M1865" s="315"/>
      <c r="N1865" s="283"/>
      <c r="O1865" s="283"/>
      <c r="P1865" s="318"/>
      <c r="Q1865" s="315"/>
      <c r="R1865" s="319"/>
      <c r="S1865" s="320"/>
    </row>
    <row r="1866" spans="2:19" x14ac:dyDescent="0.3">
      <c r="B1866" s="283"/>
      <c r="C1866" s="315"/>
      <c r="D1866" s="315"/>
      <c r="E1866" s="316"/>
      <c r="F1866" s="280"/>
      <c r="G1866" s="293"/>
      <c r="H1866" s="293"/>
      <c r="I1866" s="293"/>
      <c r="J1866" s="317"/>
      <c r="K1866" s="315"/>
      <c r="L1866" s="315"/>
      <c r="M1866" s="315"/>
      <c r="N1866" s="283"/>
      <c r="O1866" s="283"/>
      <c r="P1866" s="318"/>
      <c r="Q1866" s="315"/>
      <c r="R1866" s="319"/>
      <c r="S1866" s="320"/>
    </row>
    <row r="1867" spans="2:19" x14ac:dyDescent="0.3">
      <c r="B1867" s="283"/>
      <c r="C1867" s="315"/>
      <c r="D1867" s="315"/>
      <c r="E1867" s="316"/>
      <c r="F1867" s="280"/>
      <c r="G1867" s="293"/>
      <c r="H1867" s="293"/>
      <c r="I1867" s="293"/>
      <c r="J1867" s="317"/>
      <c r="K1867" s="315"/>
      <c r="L1867" s="315"/>
      <c r="M1867" s="315"/>
      <c r="N1867" s="283"/>
      <c r="O1867" s="283"/>
      <c r="P1867" s="318"/>
      <c r="Q1867" s="315"/>
      <c r="R1867" s="319"/>
      <c r="S1867" s="320"/>
    </row>
    <row r="1868" spans="2:19" x14ac:dyDescent="0.3">
      <c r="B1868" s="283"/>
      <c r="C1868" s="315"/>
      <c r="D1868" s="315"/>
      <c r="E1868" s="316"/>
      <c r="F1868" s="280"/>
      <c r="G1868" s="293"/>
      <c r="H1868" s="293"/>
      <c r="I1868" s="293"/>
      <c r="J1868" s="317"/>
      <c r="K1868" s="315"/>
      <c r="L1868" s="315"/>
      <c r="M1868" s="315"/>
      <c r="N1868" s="283"/>
      <c r="O1868" s="283"/>
      <c r="P1868" s="318"/>
      <c r="Q1868" s="315"/>
      <c r="R1868" s="319"/>
      <c r="S1868" s="320"/>
    </row>
    <row r="1869" spans="2:19" x14ac:dyDescent="0.3">
      <c r="B1869" s="283"/>
      <c r="C1869" s="315"/>
      <c r="D1869" s="315"/>
      <c r="E1869" s="316"/>
      <c r="F1869" s="280"/>
      <c r="G1869" s="293"/>
      <c r="H1869" s="293"/>
      <c r="I1869" s="293"/>
      <c r="J1869" s="317"/>
      <c r="K1869" s="315"/>
      <c r="L1869" s="315"/>
      <c r="M1869" s="315"/>
      <c r="N1869" s="283"/>
      <c r="O1869" s="283"/>
      <c r="P1869" s="318"/>
      <c r="Q1869" s="315"/>
      <c r="R1869" s="319"/>
      <c r="S1869" s="320"/>
    </row>
    <row r="1870" spans="2:19" x14ac:dyDescent="0.3">
      <c r="B1870" s="283"/>
      <c r="C1870" s="315"/>
      <c r="D1870" s="315"/>
      <c r="E1870" s="316"/>
      <c r="F1870" s="280"/>
      <c r="G1870" s="293"/>
      <c r="H1870" s="293"/>
      <c r="I1870" s="293"/>
      <c r="J1870" s="317"/>
      <c r="K1870" s="315"/>
      <c r="L1870" s="315"/>
      <c r="M1870" s="315"/>
      <c r="N1870" s="283"/>
      <c r="O1870" s="283"/>
      <c r="P1870" s="318"/>
      <c r="Q1870" s="315"/>
      <c r="R1870" s="319"/>
      <c r="S1870" s="320"/>
    </row>
    <row r="1871" spans="2:19" x14ac:dyDescent="0.3">
      <c r="B1871" s="283"/>
      <c r="C1871" s="315"/>
      <c r="D1871" s="315"/>
      <c r="E1871" s="316"/>
      <c r="F1871" s="280"/>
      <c r="G1871" s="293"/>
      <c r="H1871" s="293"/>
      <c r="I1871" s="293"/>
      <c r="J1871" s="317"/>
      <c r="K1871" s="315"/>
      <c r="L1871" s="315"/>
      <c r="M1871" s="315"/>
      <c r="N1871" s="283"/>
      <c r="O1871" s="283"/>
      <c r="P1871" s="318"/>
      <c r="Q1871" s="315"/>
      <c r="R1871" s="319"/>
      <c r="S1871" s="320"/>
    </row>
    <row r="1872" spans="2:19" x14ac:dyDescent="0.3">
      <c r="B1872" s="283"/>
      <c r="C1872" s="315"/>
      <c r="D1872" s="315"/>
      <c r="E1872" s="316"/>
      <c r="F1872" s="280"/>
      <c r="G1872" s="293"/>
      <c r="H1872" s="293"/>
      <c r="I1872" s="293"/>
      <c r="J1872" s="317"/>
      <c r="K1872" s="315"/>
      <c r="L1872" s="315"/>
      <c r="M1872" s="315"/>
      <c r="N1872" s="283"/>
      <c r="O1872" s="283"/>
      <c r="P1872" s="318"/>
      <c r="Q1872" s="315"/>
      <c r="R1872" s="319"/>
      <c r="S1872" s="320"/>
    </row>
    <row r="1873" spans="2:19" x14ac:dyDescent="0.3">
      <c r="B1873" s="283"/>
      <c r="C1873" s="315"/>
      <c r="D1873" s="315"/>
      <c r="E1873" s="316"/>
      <c r="F1873" s="280"/>
      <c r="G1873" s="293"/>
      <c r="H1873" s="293"/>
      <c r="I1873" s="293"/>
      <c r="J1873" s="317"/>
      <c r="K1873" s="315"/>
      <c r="L1873" s="315"/>
      <c r="M1873" s="315"/>
      <c r="N1873" s="283"/>
      <c r="O1873" s="283"/>
      <c r="P1873" s="318"/>
      <c r="Q1873" s="315"/>
      <c r="R1873" s="319"/>
      <c r="S1873" s="320"/>
    </row>
    <row r="1874" spans="2:19" x14ac:dyDescent="0.3">
      <c r="B1874" s="283"/>
      <c r="C1874" s="315"/>
      <c r="D1874" s="315"/>
      <c r="E1874" s="316"/>
      <c r="F1874" s="280"/>
      <c r="G1874" s="293"/>
      <c r="H1874" s="293"/>
      <c r="I1874" s="293"/>
      <c r="J1874" s="317"/>
      <c r="K1874" s="315"/>
      <c r="L1874" s="315"/>
      <c r="M1874" s="315"/>
      <c r="N1874" s="283"/>
      <c r="O1874" s="283"/>
      <c r="P1874" s="318"/>
      <c r="Q1874" s="315"/>
      <c r="R1874" s="319"/>
      <c r="S1874" s="320"/>
    </row>
    <row r="1875" spans="2:19" x14ac:dyDescent="0.3">
      <c r="B1875" s="283"/>
      <c r="C1875" s="315"/>
      <c r="D1875" s="315"/>
      <c r="E1875" s="316"/>
      <c r="F1875" s="280"/>
      <c r="G1875" s="293"/>
      <c r="H1875" s="293"/>
      <c r="I1875" s="293"/>
      <c r="J1875" s="317"/>
      <c r="K1875" s="315"/>
      <c r="L1875" s="315"/>
      <c r="M1875" s="315"/>
      <c r="N1875" s="283"/>
      <c r="O1875" s="283"/>
      <c r="P1875" s="318"/>
      <c r="Q1875" s="315"/>
      <c r="R1875" s="319"/>
      <c r="S1875" s="320"/>
    </row>
    <row r="1876" spans="2:19" x14ac:dyDescent="0.3">
      <c r="B1876" s="283"/>
      <c r="C1876" s="315"/>
      <c r="D1876" s="315"/>
      <c r="E1876" s="316"/>
      <c r="F1876" s="280"/>
      <c r="G1876" s="293"/>
      <c r="H1876" s="293"/>
      <c r="I1876" s="293"/>
      <c r="J1876" s="317"/>
      <c r="K1876" s="315"/>
      <c r="L1876" s="315"/>
      <c r="M1876" s="315"/>
      <c r="N1876" s="283"/>
      <c r="O1876" s="283"/>
      <c r="P1876" s="318"/>
      <c r="Q1876" s="315"/>
      <c r="R1876" s="319"/>
      <c r="S1876" s="320"/>
    </row>
    <row r="1877" spans="2:19" x14ac:dyDescent="0.3">
      <c r="B1877" s="283"/>
      <c r="C1877" s="315"/>
      <c r="D1877" s="315"/>
      <c r="E1877" s="316"/>
      <c r="F1877" s="280"/>
      <c r="G1877" s="293"/>
      <c r="H1877" s="293"/>
      <c r="I1877" s="293"/>
      <c r="J1877" s="317"/>
      <c r="K1877" s="315"/>
      <c r="L1877" s="315"/>
      <c r="M1877" s="315"/>
      <c r="N1877" s="283"/>
      <c r="O1877" s="283"/>
      <c r="P1877" s="318"/>
      <c r="Q1877" s="315"/>
      <c r="R1877" s="319"/>
      <c r="S1877" s="320"/>
    </row>
    <row r="1878" spans="2:19" x14ac:dyDescent="0.3">
      <c r="B1878" s="283"/>
      <c r="C1878" s="315"/>
      <c r="D1878" s="315"/>
      <c r="E1878" s="316"/>
      <c r="F1878" s="280"/>
      <c r="G1878" s="293"/>
      <c r="H1878" s="293"/>
      <c r="I1878" s="293"/>
      <c r="J1878" s="317"/>
      <c r="K1878" s="315"/>
      <c r="L1878" s="315"/>
      <c r="M1878" s="315"/>
      <c r="N1878" s="283"/>
      <c r="O1878" s="283"/>
      <c r="P1878" s="318"/>
      <c r="Q1878" s="315"/>
      <c r="R1878" s="319"/>
      <c r="S1878" s="320"/>
    </row>
    <row r="1879" spans="2:19" x14ac:dyDescent="0.3">
      <c r="B1879" s="283"/>
      <c r="C1879" s="315"/>
      <c r="D1879" s="315"/>
      <c r="E1879" s="316"/>
      <c r="F1879" s="280"/>
      <c r="G1879" s="293"/>
      <c r="H1879" s="293"/>
      <c r="I1879" s="293"/>
      <c r="J1879" s="317"/>
      <c r="K1879" s="315"/>
      <c r="L1879" s="315"/>
      <c r="M1879" s="315"/>
      <c r="N1879" s="283"/>
      <c r="O1879" s="283"/>
      <c r="P1879" s="318"/>
      <c r="Q1879" s="315"/>
      <c r="R1879" s="319"/>
      <c r="S1879" s="320"/>
    </row>
    <row r="1880" spans="2:19" x14ac:dyDescent="0.3">
      <c r="B1880" s="283"/>
      <c r="C1880" s="315"/>
      <c r="D1880" s="315"/>
      <c r="E1880" s="316"/>
      <c r="F1880" s="280"/>
      <c r="G1880" s="293"/>
      <c r="H1880" s="293"/>
      <c r="I1880" s="293"/>
      <c r="J1880" s="317"/>
      <c r="K1880" s="315"/>
      <c r="L1880" s="315"/>
      <c r="M1880" s="315"/>
      <c r="N1880" s="283"/>
      <c r="O1880" s="283"/>
      <c r="P1880" s="318"/>
      <c r="Q1880" s="315"/>
      <c r="R1880" s="319"/>
      <c r="S1880" s="320"/>
    </row>
    <row r="1881" spans="2:19" x14ac:dyDescent="0.3">
      <c r="B1881" s="283"/>
      <c r="C1881" s="315"/>
      <c r="D1881" s="315"/>
      <c r="E1881" s="316"/>
      <c r="F1881" s="280"/>
      <c r="G1881" s="293"/>
      <c r="H1881" s="293"/>
      <c r="I1881" s="293"/>
      <c r="J1881" s="317"/>
      <c r="K1881" s="315"/>
      <c r="L1881" s="315"/>
      <c r="M1881" s="315"/>
      <c r="N1881" s="283"/>
      <c r="O1881" s="283"/>
      <c r="P1881" s="318"/>
      <c r="Q1881" s="315"/>
      <c r="R1881" s="319"/>
      <c r="S1881" s="320"/>
    </row>
    <row r="1882" spans="2:19" x14ac:dyDescent="0.3">
      <c r="B1882" s="283"/>
      <c r="C1882" s="315"/>
      <c r="D1882" s="315"/>
      <c r="E1882" s="316"/>
      <c r="F1882" s="280"/>
      <c r="G1882" s="293"/>
      <c r="H1882" s="293"/>
      <c r="I1882" s="293"/>
      <c r="J1882" s="317"/>
      <c r="K1882" s="315"/>
      <c r="L1882" s="315"/>
      <c r="M1882" s="315"/>
      <c r="N1882" s="283"/>
      <c r="O1882" s="283"/>
      <c r="P1882" s="318"/>
      <c r="Q1882" s="315"/>
      <c r="R1882" s="319"/>
      <c r="S1882" s="320"/>
    </row>
    <row r="1883" spans="2:19" x14ac:dyDescent="0.3">
      <c r="B1883" s="283"/>
      <c r="C1883" s="315"/>
      <c r="D1883" s="315"/>
      <c r="E1883" s="316"/>
      <c r="F1883" s="280"/>
      <c r="G1883" s="293"/>
      <c r="H1883" s="293"/>
      <c r="I1883" s="293"/>
      <c r="J1883" s="317"/>
      <c r="K1883" s="315"/>
      <c r="L1883" s="315"/>
      <c r="M1883" s="315"/>
      <c r="N1883" s="283"/>
      <c r="O1883" s="283"/>
      <c r="P1883" s="318"/>
      <c r="Q1883" s="315"/>
      <c r="R1883" s="319"/>
      <c r="S1883" s="320"/>
    </row>
    <row r="1884" spans="2:19" x14ac:dyDescent="0.3">
      <c r="B1884" s="283"/>
      <c r="C1884" s="315"/>
      <c r="D1884" s="315"/>
      <c r="E1884" s="316"/>
      <c r="F1884" s="280"/>
      <c r="G1884" s="293"/>
      <c r="H1884" s="293"/>
      <c r="I1884" s="293"/>
      <c r="J1884" s="317"/>
      <c r="K1884" s="315"/>
      <c r="L1884" s="315"/>
      <c r="M1884" s="315"/>
      <c r="N1884" s="283"/>
      <c r="O1884" s="283"/>
      <c r="P1884" s="318"/>
      <c r="Q1884" s="315"/>
      <c r="R1884" s="319"/>
      <c r="S1884" s="320"/>
    </row>
    <row r="1885" spans="2:19" x14ac:dyDescent="0.3">
      <c r="B1885" s="283"/>
      <c r="C1885" s="315"/>
      <c r="D1885" s="315"/>
      <c r="E1885" s="316"/>
      <c r="F1885" s="280"/>
      <c r="G1885" s="293"/>
      <c r="H1885" s="293"/>
      <c r="I1885" s="293"/>
      <c r="J1885" s="317"/>
      <c r="K1885" s="315"/>
      <c r="L1885" s="315"/>
      <c r="M1885" s="315"/>
      <c r="N1885" s="283"/>
      <c r="O1885" s="283"/>
      <c r="P1885" s="318"/>
      <c r="Q1885" s="315"/>
      <c r="R1885" s="319"/>
      <c r="S1885" s="320"/>
    </row>
    <row r="1886" spans="2:19" x14ac:dyDescent="0.3">
      <c r="B1886" s="283"/>
      <c r="C1886" s="315"/>
      <c r="D1886" s="315"/>
      <c r="E1886" s="316"/>
      <c r="F1886" s="280"/>
      <c r="G1886" s="293"/>
      <c r="H1886" s="293"/>
      <c r="I1886" s="293"/>
      <c r="J1886" s="317"/>
      <c r="K1886" s="315"/>
      <c r="L1886" s="315"/>
      <c r="M1886" s="315"/>
      <c r="N1886" s="283"/>
      <c r="O1886" s="283"/>
      <c r="P1886" s="318"/>
      <c r="Q1886" s="315"/>
      <c r="R1886" s="319"/>
      <c r="S1886" s="320"/>
    </row>
    <row r="1887" spans="2:19" x14ac:dyDescent="0.3">
      <c r="B1887" s="283"/>
      <c r="C1887" s="315"/>
      <c r="D1887" s="315"/>
      <c r="E1887" s="316"/>
      <c r="F1887" s="280"/>
      <c r="G1887" s="293"/>
      <c r="H1887" s="293"/>
      <c r="I1887" s="293"/>
      <c r="J1887" s="317"/>
      <c r="K1887" s="315"/>
      <c r="L1887" s="315"/>
      <c r="M1887" s="315"/>
      <c r="N1887" s="283"/>
      <c r="O1887" s="283"/>
      <c r="P1887" s="318"/>
      <c r="Q1887" s="315"/>
      <c r="R1887" s="319"/>
      <c r="S1887" s="320"/>
    </row>
    <row r="1888" spans="2:19" x14ac:dyDescent="0.3">
      <c r="B1888" s="283"/>
      <c r="C1888" s="315"/>
      <c r="D1888" s="315"/>
      <c r="E1888" s="316"/>
      <c r="F1888" s="280"/>
      <c r="G1888" s="293"/>
      <c r="H1888" s="293"/>
      <c r="I1888" s="293"/>
      <c r="J1888" s="317"/>
      <c r="K1888" s="315"/>
      <c r="L1888" s="315"/>
      <c r="M1888" s="315"/>
      <c r="N1888" s="283"/>
      <c r="O1888" s="283"/>
      <c r="P1888" s="318"/>
      <c r="Q1888" s="315"/>
      <c r="R1888" s="319"/>
      <c r="S1888" s="320"/>
    </row>
    <row r="1889" spans="1:19" x14ac:dyDescent="0.3">
      <c r="B1889" s="283"/>
      <c r="C1889" s="315"/>
      <c r="D1889" s="315"/>
      <c r="E1889" s="316"/>
      <c r="F1889" s="280"/>
      <c r="G1889" s="293"/>
      <c r="H1889" s="293"/>
      <c r="I1889" s="293"/>
      <c r="J1889" s="317"/>
      <c r="K1889" s="315"/>
      <c r="L1889" s="315"/>
      <c r="M1889" s="315"/>
      <c r="N1889" s="283"/>
      <c r="O1889" s="283"/>
      <c r="P1889" s="318"/>
      <c r="Q1889" s="315"/>
      <c r="R1889" s="319"/>
      <c r="S1889" s="320"/>
    </row>
    <row r="1890" spans="1:19" x14ac:dyDescent="0.3">
      <c r="B1890" s="283"/>
      <c r="C1890" s="315"/>
      <c r="D1890" s="315"/>
      <c r="E1890" s="316"/>
      <c r="F1890" s="280"/>
      <c r="G1890" s="293"/>
      <c r="H1890" s="293"/>
      <c r="I1890" s="293"/>
      <c r="J1890" s="317"/>
      <c r="K1890" s="315"/>
      <c r="L1890" s="315"/>
      <c r="M1890" s="315"/>
      <c r="N1890" s="283"/>
      <c r="O1890" s="283"/>
      <c r="P1890" s="318"/>
      <c r="Q1890" s="315"/>
      <c r="R1890" s="319"/>
      <c r="S1890" s="320"/>
    </row>
    <row r="1891" spans="1:19" x14ac:dyDescent="0.3">
      <c r="B1891" s="283"/>
      <c r="C1891" s="315"/>
      <c r="D1891" s="315"/>
      <c r="E1891" s="316"/>
      <c r="F1891" s="280"/>
      <c r="G1891" s="293"/>
      <c r="H1891" s="293"/>
      <c r="I1891" s="293"/>
      <c r="J1891" s="317"/>
      <c r="K1891" s="315"/>
      <c r="L1891" s="315"/>
      <c r="M1891" s="315"/>
      <c r="N1891" s="283"/>
      <c r="O1891" s="283"/>
      <c r="P1891" s="318"/>
      <c r="Q1891" s="315"/>
      <c r="R1891" s="319"/>
      <c r="S1891" s="320"/>
    </row>
    <row r="1892" spans="1:19" x14ac:dyDescent="0.3">
      <c r="B1892" s="283"/>
      <c r="C1892" s="315"/>
      <c r="D1892" s="315"/>
      <c r="E1892" s="316"/>
      <c r="F1892" s="280"/>
      <c r="G1892" s="293"/>
      <c r="H1892" s="293"/>
      <c r="I1892" s="293"/>
      <c r="J1892" s="317"/>
      <c r="K1892" s="315"/>
      <c r="L1892" s="315"/>
      <c r="M1892" s="315"/>
      <c r="N1892" s="283"/>
      <c r="O1892" s="283"/>
      <c r="P1892" s="318"/>
      <c r="Q1892" s="315"/>
      <c r="R1892" s="319"/>
      <c r="S1892" s="320"/>
    </row>
    <row r="1893" spans="1:19" x14ac:dyDescent="0.3">
      <c r="B1893" s="283"/>
      <c r="C1893" s="315"/>
      <c r="D1893" s="315"/>
      <c r="E1893" s="316"/>
      <c r="F1893" s="280"/>
      <c r="G1893" s="293"/>
      <c r="H1893" s="293"/>
      <c r="I1893" s="293"/>
      <c r="J1893" s="317"/>
      <c r="K1893" s="315"/>
      <c r="L1893" s="315"/>
      <c r="M1893" s="315"/>
      <c r="N1893" s="283"/>
      <c r="O1893" s="283"/>
      <c r="P1893" s="318"/>
      <c r="Q1893" s="315"/>
      <c r="R1893" s="319"/>
      <c r="S1893" s="320"/>
    </row>
    <row r="1894" spans="1:19" x14ac:dyDescent="0.3">
      <c r="B1894" s="283"/>
      <c r="C1894" s="315"/>
      <c r="D1894" s="315"/>
      <c r="E1894" s="316"/>
      <c r="F1894" s="280"/>
      <c r="G1894" s="293"/>
      <c r="H1894" s="293"/>
      <c r="I1894" s="293"/>
      <c r="J1894" s="317"/>
      <c r="K1894" s="315"/>
      <c r="L1894" s="315"/>
      <c r="M1894" s="315"/>
      <c r="N1894" s="283"/>
      <c r="O1894" s="283"/>
      <c r="P1894" s="318"/>
      <c r="Q1894" s="315"/>
      <c r="R1894" s="319"/>
      <c r="S1894" s="320"/>
    </row>
    <row r="1895" spans="1:19" x14ac:dyDescent="0.3">
      <c r="B1895" s="283"/>
      <c r="C1895" s="315"/>
      <c r="D1895" s="315"/>
      <c r="E1895" s="316"/>
      <c r="F1895" s="280"/>
      <c r="G1895" s="293"/>
      <c r="H1895" s="293"/>
      <c r="I1895" s="293"/>
      <c r="J1895" s="317"/>
      <c r="K1895" s="315"/>
      <c r="L1895" s="315"/>
      <c r="M1895" s="315"/>
      <c r="N1895" s="283"/>
      <c r="O1895" s="283"/>
      <c r="P1895" s="318"/>
      <c r="Q1895" s="315"/>
      <c r="R1895" s="319"/>
      <c r="S1895" s="320"/>
    </row>
    <row r="1896" spans="1:19" x14ac:dyDescent="0.3">
      <c r="B1896" s="283"/>
      <c r="C1896" s="315"/>
      <c r="D1896" s="315"/>
      <c r="E1896" s="316"/>
      <c r="F1896" s="280"/>
      <c r="G1896" s="293"/>
      <c r="H1896" s="293"/>
      <c r="I1896" s="293"/>
      <c r="J1896" s="317"/>
      <c r="K1896" s="315"/>
      <c r="L1896" s="315"/>
      <c r="M1896" s="315"/>
      <c r="N1896" s="283"/>
      <c r="O1896" s="283"/>
      <c r="P1896" s="318"/>
      <c r="Q1896" s="315"/>
      <c r="R1896" s="319"/>
      <c r="S1896" s="320"/>
    </row>
    <row r="1897" spans="1:19" x14ac:dyDescent="0.3">
      <c r="B1897" s="283"/>
      <c r="C1897" s="315"/>
      <c r="D1897" s="315"/>
      <c r="E1897" s="316"/>
      <c r="F1897" s="280"/>
      <c r="G1897" s="293"/>
      <c r="H1897" s="293"/>
      <c r="I1897" s="293"/>
      <c r="J1897" s="317"/>
      <c r="K1897" s="315"/>
      <c r="L1897" s="315"/>
      <c r="M1897" s="315"/>
      <c r="N1897" s="283"/>
      <c r="O1897" s="283"/>
      <c r="P1897" s="318"/>
      <c r="Q1897" s="315"/>
      <c r="R1897" s="319"/>
      <c r="S1897" s="320"/>
    </row>
    <row r="1898" spans="1:19" x14ac:dyDescent="0.3">
      <c r="B1898" s="283"/>
      <c r="C1898" s="315"/>
      <c r="D1898" s="315"/>
      <c r="E1898" s="316"/>
      <c r="F1898" s="280"/>
      <c r="G1898" s="321"/>
      <c r="H1898" s="321"/>
      <c r="I1898" s="321"/>
      <c r="J1898" s="317"/>
      <c r="K1898" s="315"/>
      <c r="L1898" s="315"/>
      <c r="M1898" s="315"/>
      <c r="N1898" s="283"/>
      <c r="O1898" s="283"/>
      <c r="P1898" s="318"/>
      <c r="Q1898" s="315"/>
      <c r="R1898" s="319"/>
      <c r="S1898" s="320"/>
    </row>
    <row r="1899" spans="1:19" x14ac:dyDescent="0.3">
      <c r="B1899" s="283"/>
      <c r="C1899" s="315"/>
      <c r="D1899" s="315"/>
      <c r="E1899" s="316"/>
      <c r="F1899" s="280"/>
      <c r="G1899" s="321"/>
      <c r="H1899" s="321"/>
      <c r="I1899" s="321"/>
      <c r="J1899" s="317"/>
      <c r="K1899" s="315"/>
      <c r="L1899" s="315"/>
      <c r="M1899" s="315"/>
      <c r="N1899" s="283"/>
      <c r="O1899" s="283"/>
      <c r="P1899" s="318"/>
      <c r="Q1899" s="315"/>
      <c r="R1899" s="319"/>
      <c r="S1899" s="320"/>
    </row>
    <row r="1900" spans="1:19" x14ac:dyDescent="0.3">
      <c r="B1900" s="283"/>
      <c r="C1900" s="315"/>
      <c r="D1900" s="315"/>
      <c r="E1900" s="316"/>
      <c r="F1900" s="280"/>
      <c r="G1900" s="321"/>
      <c r="H1900" s="321"/>
      <c r="I1900" s="321"/>
      <c r="J1900" s="317"/>
      <c r="K1900" s="315"/>
      <c r="L1900" s="315"/>
      <c r="M1900" s="315"/>
      <c r="N1900" s="283"/>
      <c r="O1900" s="283"/>
      <c r="P1900" s="318"/>
      <c r="Q1900" s="315"/>
      <c r="R1900" s="319"/>
      <c r="S1900" s="320"/>
    </row>
    <row r="1901" spans="1:19" x14ac:dyDescent="0.3">
      <c r="B1901" s="283"/>
      <c r="C1901" s="315"/>
      <c r="D1901" s="315"/>
      <c r="E1901" s="316"/>
      <c r="F1901" s="280"/>
      <c r="G1901" s="321"/>
      <c r="H1901" s="321"/>
      <c r="I1901" s="321"/>
      <c r="J1901" s="317"/>
      <c r="K1901" s="315"/>
      <c r="L1901" s="315"/>
      <c r="M1901" s="315"/>
      <c r="N1901" s="283"/>
      <c r="O1901" s="283"/>
      <c r="P1901" s="318"/>
      <c r="Q1901" s="315"/>
      <c r="R1901" s="319"/>
      <c r="S1901" s="320"/>
    </row>
    <row r="1902" spans="1:19" s="324" customFormat="1" x14ac:dyDescent="0.3">
      <c r="A1902" s="275"/>
      <c r="B1902" s="322"/>
      <c r="C1902" s="315"/>
      <c r="D1902" s="315"/>
      <c r="E1902" s="316"/>
      <c r="F1902" s="280"/>
      <c r="G1902" s="323"/>
      <c r="H1902" s="323"/>
      <c r="I1902" s="323"/>
      <c r="J1902" s="317"/>
      <c r="K1902" s="315"/>
      <c r="L1902" s="315"/>
      <c r="M1902" s="315"/>
      <c r="N1902" s="283"/>
      <c r="O1902" s="283"/>
      <c r="P1902" s="318"/>
      <c r="Q1902" s="315"/>
      <c r="R1902" s="319"/>
      <c r="S1902" s="320"/>
    </row>
    <row r="1903" spans="1:19" x14ac:dyDescent="0.3">
      <c r="B1903" s="283"/>
      <c r="C1903" s="315"/>
      <c r="D1903" s="315"/>
      <c r="E1903" s="316"/>
      <c r="F1903" s="280"/>
      <c r="G1903" s="293"/>
      <c r="H1903" s="293"/>
      <c r="I1903" s="293"/>
      <c r="J1903" s="317"/>
      <c r="K1903" s="315"/>
      <c r="L1903" s="315"/>
      <c r="M1903" s="315"/>
      <c r="N1903" s="283"/>
      <c r="O1903" s="283"/>
      <c r="P1903" s="318"/>
      <c r="Q1903" s="315"/>
      <c r="R1903" s="319"/>
      <c r="S1903" s="320"/>
    </row>
    <row r="1904" spans="1:19" x14ac:dyDescent="0.3">
      <c r="B1904" s="283"/>
      <c r="C1904" s="315"/>
      <c r="D1904" s="315"/>
      <c r="E1904" s="316"/>
      <c r="F1904" s="280"/>
      <c r="G1904" s="293"/>
      <c r="H1904" s="293"/>
      <c r="I1904" s="293"/>
      <c r="J1904" s="317"/>
      <c r="K1904" s="315"/>
      <c r="L1904" s="315"/>
      <c r="M1904" s="315"/>
      <c r="N1904" s="283"/>
      <c r="O1904" s="283"/>
      <c r="P1904" s="318"/>
      <c r="Q1904" s="315"/>
      <c r="R1904" s="319"/>
      <c r="S1904" s="320"/>
    </row>
    <row r="1905" spans="2:19" x14ac:dyDescent="0.3">
      <c r="B1905" s="283"/>
      <c r="C1905" s="315"/>
      <c r="D1905" s="315"/>
      <c r="E1905" s="316"/>
      <c r="F1905" s="280"/>
      <c r="G1905" s="293"/>
      <c r="H1905" s="293"/>
      <c r="I1905" s="293"/>
      <c r="J1905" s="317"/>
      <c r="K1905" s="315"/>
      <c r="L1905" s="315"/>
      <c r="M1905" s="315"/>
      <c r="N1905" s="283"/>
      <c r="O1905" s="283"/>
      <c r="P1905" s="318"/>
      <c r="Q1905" s="315"/>
      <c r="R1905" s="319"/>
      <c r="S1905" s="320"/>
    </row>
    <row r="1906" spans="2:19" x14ac:dyDescent="0.3">
      <c r="B1906" s="283"/>
      <c r="C1906" s="315"/>
      <c r="D1906" s="315"/>
      <c r="E1906" s="316"/>
      <c r="F1906" s="280"/>
      <c r="G1906" s="293"/>
      <c r="H1906" s="293"/>
      <c r="I1906" s="293"/>
      <c r="J1906" s="317"/>
      <c r="K1906" s="315"/>
      <c r="L1906" s="315"/>
      <c r="M1906" s="315"/>
      <c r="N1906" s="283"/>
      <c r="O1906" s="283"/>
      <c r="P1906" s="318"/>
      <c r="Q1906" s="315"/>
      <c r="R1906" s="319"/>
      <c r="S1906" s="320"/>
    </row>
    <row r="1907" spans="2:19" x14ac:dyDescent="0.3">
      <c r="B1907" s="283"/>
      <c r="C1907" s="315"/>
      <c r="D1907" s="315"/>
      <c r="E1907" s="316"/>
      <c r="F1907" s="280"/>
      <c r="G1907" s="293"/>
      <c r="H1907" s="293"/>
      <c r="I1907" s="293"/>
      <c r="J1907" s="317"/>
      <c r="K1907" s="315"/>
      <c r="L1907" s="315"/>
      <c r="M1907" s="315"/>
      <c r="N1907" s="283"/>
      <c r="O1907" s="283"/>
      <c r="P1907" s="318"/>
      <c r="Q1907" s="315"/>
      <c r="R1907" s="319"/>
      <c r="S1907" s="320"/>
    </row>
    <row r="1908" spans="2:19" x14ac:dyDescent="0.3">
      <c r="B1908" s="283"/>
      <c r="C1908" s="315"/>
      <c r="D1908" s="315"/>
      <c r="E1908" s="316"/>
      <c r="F1908" s="280"/>
      <c r="G1908" s="293"/>
      <c r="H1908" s="293"/>
      <c r="I1908" s="293"/>
      <c r="J1908" s="317"/>
      <c r="K1908" s="315"/>
      <c r="L1908" s="315"/>
      <c r="M1908" s="315"/>
      <c r="N1908" s="283"/>
      <c r="O1908" s="283"/>
      <c r="P1908" s="318"/>
      <c r="Q1908" s="315"/>
      <c r="R1908" s="319"/>
      <c r="S1908" s="320"/>
    </row>
    <row r="1909" spans="2:19" x14ac:dyDescent="0.3">
      <c r="B1909" s="283"/>
      <c r="C1909" s="315"/>
      <c r="D1909" s="315"/>
      <c r="E1909" s="316"/>
      <c r="F1909" s="280"/>
      <c r="G1909" s="293"/>
      <c r="H1909" s="293"/>
      <c r="I1909" s="293"/>
      <c r="J1909" s="317"/>
      <c r="K1909" s="315"/>
      <c r="L1909" s="315"/>
      <c r="M1909" s="315"/>
      <c r="N1909" s="283"/>
      <c r="O1909" s="283"/>
      <c r="P1909" s="318"/>
      <c r="Q1909" s="315"/>
      <c r="R1909" s="319"/>
      <c r="S1909" s="320"/>
    </row>
    <row r="1910" spans="2:19" x14ac:dyDescent="0.3">
      <c r="B1910" s="283"/>
      <c r="C1910" s="315"/>
      <c r="D1910" s="315"/>
      <c r="E1910" s="316"/>
      <c r="F1910" s="280"/>
      <c r="G1910" s="293"/>
      <c r="H1910" s="293"/>
      <c r="I1910" s="293"/>
      <c r="J1910" s="317"/>
      <c r="K1910" s="315"/>
      <c r="L1910" s="315"/>
      <c r="M1910" s="315"/>
      <c r="N1910" s="283"/>
      <c r="O1910" s="283"/>
      <c r="P1910" s="318"/>
      <c r="Q1910" s="315"/>
      <c r="R1910" s="319"/>
      <c r="S1910" s="320"/>
    </row>
    <row r="1911" spans="2:19" x14ac:dyDescent="0.3">
      <c r="B1911" s="283"/>
      <c r="C1911" s="315"/>
      <c r="D1911" s="315"/>
      <c r="E1911" s="316"/>
      <c r="F1911" s="280"/>
      <c r="G1911" s="293"/>
      <c r="H1911" s="293"/>
      <c r="I1911" s="293"/>
      <c r="J1911" s="317"/>
      <c r="K1911" s="315"/>
      <c r="L1911" s="315"/>
      <c r="M1911" s="315"/>
      <c r="N1911" s="283"/>
      <c r="O1911" s="283"/>
      <c r="P1911" s="318"/>
      <c r="Q1911" s="315"/>
      <c r="R1911" s="319"/>
      <c r="S1911" s="320"/>
    </row>
    <row r="1912" spans="2:19" x14ac:dyDescent="0.3">
      <c r="B1912" s="283"/>
      <c r="C1912" s="315"/>
      <c r="D1912" s="315"/>
      <c r="E1912" s="316"/>
      <c r="F1912" s="280"/>
      <c r="G1912" s="293"/>
      <c r="H1912" s="293"/>
      <c r="I1912" s="293"/>
      <c r="J1912" s="317"/>
      <c r="K1912" s="315"/>
      <c r="L1912" s="315"/>
      <c r="M1912" s="315"/>
      <c r="N1912" s="283"/>
      <c r="O1912" s="283"/>
      <c r="P1912" s="318"/>
      <c r="Q1912" s="315"/>
      <c r="R1912" s="319"/>
      <c r="S1912" s="320"/>
    </row>
    <row r="1913" spans="2:19" x14ac:dyDescent="0.3">
      <c r="B1913" s="283"/>
      <c r="C1913" s="315"/>
      <c r="D1913" s="315"/>
      <c r="E1913" s="316"/>
      <c r="F1913" s="324"/>
      <c r="G1913" s="293"/>
      <c r="H1913" s="293"/>
      <c r="I1913" s="293"/>
      <c r="J1913" s="317"/>
      <c r="K1913" s="315"/>
      <c r="L1913" s="315"/>
      <c r="M1913" s="315"/>
      <c r="N1913" s="283"/>
      <c r="O1913" s="283"/>
      <c r="P1913" s="318"/>
      <c r="Q1913" s="315"/>
      <c r="R1913" s="319"/>
      <c r="S1913" s="320"/>
    </row>
    <row r="1914" spans="2:19" x14ac:dyDescent="0.3">
      <c r="B1914" s="283"/>
      <c r="C1914" s="315"/>
      <c r="D1914" s="315"/>
      <c r="E1914" s="316"/>
      <c r="F1914" s="324"/>
      <c r="G1914" s="293"/>
      <c r="H1914" s="293"/>
      <c r="I1914" s="293"/>
      <c r="J1914" s="317"/>
      <c r="K1914" s="315"/>
      <c r="L1914" s="315"/>
      <c r="M1914" s="315"/>
      <c r="N1914" s="283"/>
      <c r="O1914" s="283"/>
      <c r="P1914" s="318"/>
      <c r="Q1914" s="315"/>
      <c r="R1914" s="319"/>
      <c r="S1914" s="320"/>
    </row>
    <row r="1915" spans="2:19" x14ac:dyDescent="0.3">
      <c r="B1915" s="283"/>
      <c r="C1915" s="315"/>
      <c r="D1915" s="315"/>
      <c r="E1915" s="316"/>
      <c r="F1915" s="324"/>
      <c r="G1915" s="293"/>
      <c r="H1915" s="293"/>
      <c r="I1915" s="293"/>
      <c r="J1915" s="317"/>
      <c r="K1915" s="315"/>
      <c r="L1915" s="315"/>
      <c r="M1915" s="315"/>
      <c r="N1915" s="283"/>
      <c r="O1915" s="283"/>
      <c r="P1915" s="318"/>
      <c r="Q1915" s="315"/>
      <c r="R1915" s="319"/>
      <c r="S1915" s="320"/>
    </row>
    <row r="1916" spans="2:19" x14ac:dyDescent="0.3">
      <c r="B1916" s="283"/>
      <c r="C1916" s="315"/>
      <c r="D1916" s="315"/>
      <c r="E1916" s="316"/>
      <c r="F1916" s="324"/>
      <c r="G1916" s="293"/>
      <c r="H1916" s="293"/>
      <c r="I1916" s="293"/>
      <c r="J1916" s="317"/>
      <c r="K1916" s="315"/>
      <c r="L1916" s="315"/>
      <c r="M1916" s="315"/>
      <c r="N1916" s="283"/>
      <c r="O1916" s="283"/>
      <c r="P1916" s="318"/>
      <c r="Q1916" s="315"/>
      <c r="R1916" s="319"/>
      <c r="S1916" s="320"/>
    </row>
    <row r="1917" spans="2:19" x14ac:dyDescent="0.3">
      <c r="B1917" s="283"/>
      <c r="C1917" s="315"/>
      <c r="D1917" s="315"/>
      <c r="E1917" s="316"/>
      <c r="F1917" s="324"/>
      <c r="G1917" s="293"/>
      <c r="H1917" s="293"/>
      <c r="I1917" s="293"/>
      <c r="J1917" s="317"/>
      <c r="K1917" s="315"/>
      <c r="L1917" s="315"/>
      <c r="M1917" s="315"/>
      <c r="N1917" s="283"/>
      <c r="O1917" s="283"/>
      <c r="P1917" s="318"/>
      <c r="Q1917" s="315"/>
      <c r="R1917" s="319"/>
      <c r="S1917" s="320"/>
    </row>
    <row r="1918" spans="2:19" x14ac:dyDescent="0.3">
      <c r="B1918" s="283"/>
      <c r="C1918" s="315"/>
      <c r="D1918" s="315"/>
      <c r="E1918" s="316"/>
      <c r="F1918" s="324"/>
      <c r="G1918" s="293"/>
      <c r="H1918" s="293"/>
      <c r="I1918" s="293"/>
      <c r="J1918" s="317"/>
      <c r="K1918" s="315"/>
      <c r="L1918" s="315"/>
      <c r="M1918" s="315"/>
      <c r="N1918" s="283"/>
      <c r="O1918" s="283"/>
      <c r="P1918" s="318"/>
      <c r="Q1918" s="315"/>
      <c r="R1918" s="319"/>
      <c r="S1918" s="320"/>
    </row>
    <row r="1919" spans="2:19" x14ac:dyDescent="0.3">
      <c r="B1919" s="283"/>
      <c r="C1919" s="315"/>
      <c r="D1919" s="315"/>
      <c r="E1919" s="316"/>
      <c r="F1919" s="324"/>
      <c r="G1919" s="293"/>
      <c r="H1919" s="293"/>
      <c r="I1919" s="293"/>
      <c r="J1919" s="317"/>
      <c r="K1919" s="315"/>
      <c r="L1919" s="315"/>
      <c r="M1919" s="315"/>
      <c r="N1919" s="283"/>
      <c r="O1919" s="283"/>
      <c r="P1919" s="318"/>
      <c r="Q1919" s="315"/>
      <c r="R1919" s="319"/>
      <c r="S1919" s="320"/>
    </row>
    <row r="1920" spans="2:19" x14ac:dyDescent="0.3">
      <c r="B1920" s="283"/>
      <c r="C1920" s="315"/>
      <c r="D1920" s="315"/>
      <c r="E1920" s="316"/>
      <c r="F1920" s="324"/>
      <c r="G1920" s="293"/>
      <c r="H1920" s="293"/>
      <c r="I1920" s="293"/>
      <c r="J1920" s="317"/>
      <c r="K1920" s="315"/>
      <c r="L1920" s="315"/>
      <c r="M1920" s="315"/>
      <c r="N1920" s="283"/>
      <c r="O1920" s="283"/>
      <c r="P1920" s="318"/>
      <c r="Q1920" s="315"/>
      <c r="R1920" s="319"/>
      <c r="S1920" s="320"/>
    </row>
    <row r="1921" spans="2:19" x14ac:dyDescent="0.3">
      <c r="B1921" s="283"/>
      <c r="C1921" s="315"/>
      <c r="D1921" s="315"/>
      <c r="E1921" s="316"/>
      <c r="F1921" s="324"/>
      <c r="G1921" s="293"/>
      <c r="H1921" s="293"/>
      <c r="I1921" s="293"/>
      <c r="J1921" s="317"/>
      <c r="K1921" s="315"/>
      <c r="L1921" s="315"/>
      <c r="M1921" s="315"/>
      <c r="N1921" s="283"/>
      <c r="O1921" s="283"/>
      <c r="P1921" s="318"/>
      <c r="Q1921" s="315"/>
      <c r="R1921" s="319"/>
      <c r="S1921" s="320"/>
    </row>
    <row r="1922" spans="2:19" x14ac:dyDescent="0.3">
      <c r="B1922" s="283"/>
      <c r="C1922" s="315"/>
      <c r="D1922" s="315"/>
      <c r="E1922" s="316"/>
      <c r="F1922" s="324"/>
      <c r="G1922" s="293"/>
      <c r="H1922" s="293"/>
      <c r="I1922" s="293"/>
      <c r="J1922" s="317"/>
      <c r="K1922" s="315"/>
      <c r="L1922" s="315"/>
      <c r="M1922" s="315"/>
      <c r="N1922" s="283"/>
      <c r="O1922" s="283"/>
      <c r="P1922" s="318"/>
      <c r="Q1922" s="315"/>
      <c r="R1922" s="319"/>
      <c r="S1922" s="320"/>
    </row>
    <row r="1923" spans="2:19" x14ac:dyDescent="0.3">
      <c r="B1923" s="283"/>
      <c r="C1923" s="315"/>
      <c r="D1923" s="315"/>
      <c r="E1923" s="316"/>
      <c r="F1923" s="324"/>
      <c r="G1923" s="293"/>
      <c r="H1923" s="293"/>
      <c r="I1923" s="293"/>
      <c r="J1923" s="317"/>
      <c r="K1923" s="315"/>
      <c r="L1923" s="315"/>
      <c r="M1923" s="315"/>
      <c r="N1923" s="283"/>
      <c r="O1923" s="283"/>
      <c r="P1923" s="318"/>
      <c r="Q1923" s="315"/>
      <c r="R1923" s="319"/>
      <c r="S1923" s="320"/>
    </row>
    <row r="1924" spans="2:19" x14ac:dyDescent="0.3">
      <c r="B1924" s="283"/>
      <c r="C1924" s="315"/>
      <c r="D1924" s="315"/>
      <c r="E1924" s="316"/>
      <c r="F1924" s="324"/>
      <c r="G1924" s="293"/>
      <c r="H1924" s="293"/>
      <c r="I1924" s="293"/>
      <c r="J1924" s="317"/>
      <c r="K1924" s="315"/>
      <c r="L1924" s="315"/>
      <c r="M1924" s="315"/>
      <c r="N1924" s="283"/>
      <c r="O1924" s="283"/>
      <c r="P1924" s="318"/>
      <c r="Q1924" s="315"/>
      <c r="R1924" s="319"/>
      <c r="S1924" s="320"/>
    </row>
    <row r="1925" spans="2:19" x14ac:dyDescent="0.3">
      <c r="B1925" s="283"/>
      <c r="C1925" s="315"/>
      <c r="D1925" s="315"/>
      <c r="E1925" s="316"/>
      <c r="F1925" s="324"/>
      <c r="G1925" s="293"/>
      <c r="H1925" s="293"/>
      <c r="I1925" s="293"/>
      <c r="J1925" s="317"/>
      <c r="K1925" s="315"/>
      <c r="L1925" s="315"/>
      <c r="M1925" s="315"/>
      <c r="N1925" s="283"/>
      <c r="O1925" s="283"/>
      <c r="P1925" s="318"/>
      <c r="Q1925" s="315"/>
      <c r="R1925" s="319"/>
      <c r="S1925" s="320"/>
    </row>
    <row r="1926" spans="2:19" x14ac:dyDescent="0.3">
      <c r="B1926" s="283"/>
      <c r="C1926" s="315"/>
      <c r="D1926" s="315"/>
      <c r="E1926" s="316"/>
      <c r="F1926" s="324"/>
      <c r="G1926" s="293"/>
      <c r="H1926" s="293"/>
      <c r="I1926" s="293"/>
      <c r="J1926" s="317"/>
      <c r="K1926" s="315"/>
      <c r="L1926" s="315"/>
      <c r="M1926" s="315"/>
      <c r="N1926" s="283"/>
      <c r="O1926" s="283"/>
      <c r="P1926" s="318"/>
      <c r="Q1926" s="315"/>
      <c r="R1926" s="319"/>
      <c r="S1926" s="320"/>
    </row>
    <row r="1927" spans="2:19" x14ac:dyDescent="0.3">
      <c r="B1927" s="283"/>
      <c r="C1927" s="315"/>
      <c r="D1927" s="315"/>
      <c r="E1927" s="316"/>
      <c r="F1927" s="324"/>
      <c r="G1927" s="293"/>
      <c r="H1927" s="293"/>
      <c r="I1927" s="293"/>
      <c r="J1927" s="317"/>
      <c r="K1927" s="315"/>
      <c r="L1927" s="315"/>
      <c r="M1927" s="315"/>
      <c r="N1927" s="283"/>
      <c r="O1927" s="283"/>
      <c r="P1927" s="318"/>
      <c r="Q1927" s="315"/>
      <c r="R1927" s="319"/>
      <c r="S1927" s="320"/>
    </row>
    <row r="1928" spans="2:19" x14ac:dyDescent="0.3">
      <c r="B1928" s="283"/>
      <c r="C1928" s="315"/>
      <c r="D1928" s="315"/>
      <c r="E1928" s="316"/>
      <c r="F1928" s="324"/>
      <c r="G1928" s="293"/>
      <c r="H1928" s="293"/>
      <c r="I1928" s="293"/>
      <c r="J1928" s="317"/>
      <c r="K1928" s="315"/>
      <c r="L1928" s="315"/>
      <c r="M1928" s="315"/>
      <c r="N1928" s="283"/>
      <c r="O1928" s="283"/>
      <c r="P1928" s="318"/>
      <c r="Q1928" s="315"/>
      <c r="R1928" s="319"/>
      <c r="S1928" s="320"/>
    </row>
    <row r="1929" spans="2:19" x14ac:dyDescent="0.3">
      <c r="B1929" s="283"/>
      <c r="C1929" s="315"/>
      <c r="D1929" s="315"/>
      <c r="E1929" s="316"/>
      <c r="F1929" s="324"/>
      <c r="G1929" s="293"/>
      <c r="H1929" s="293"/>
      <c r="I1929" s="293"/>
      <c r="J1929" s="317"/>
      <c r="K1929" s="315"/>
      <c r="L1929" s="315"/>
      <c r="M1929" s="315"/>
      <c r="N1929" s="283"/>
      <c r="O1929" s="283"/>
      <c r="P1929" s="318"/>
      <c r="Q1929" s="315"/>
      <c r="R1929" s="319"/>
      <c r="S1929" s="320"/>
    </row>
    <row r="1930" spans="2:19" x14ac:dyDescent="0.3">
      <c r="B1930" s="283"/>
      <c r="C1930" s="315"/>
      <c r="D1930" s="315"/>
      <c r="E1930" s="316"/>
      <c r="F1930" s="324"/>
      <c r="G1930" s="293"/>
      <c r="H1930" s="293"/>
      <c r="I1930" s="293"/>
      <c r="J1930" s="317"/>
      <c r="K1930" s="315"/>
      <c r="L1930" s="315"/>
      <c r="M1930" s="315"/>
      <c r="N1930" s="283"/>
      <c r="O1930" s="283"/>
      <c r="P1930" s="318"/>
      <c r="Q1930" s="315"/>
      <c r="R1930" s="319"/>
      <c r="S1930" s="320"/>
    </row>
    <row r="1931" spans="2:19" x14ac:dyDescent="0.3">
      <c r="B1931" s="283"/>
      <c r="C1931" s="315"/>
      <c r="D1931" s="315"/>
      <c r="E1931" s="316"/>
      <c r="F1931" s="324"/>
      <c r="G1931" s="293"/>
      <c r="H1931" s="293"/>
      <c r="I1931" s="293"/>
      <c r="J1931" s="317"/>
      <c r="K1931" s="315"/>
      <c r="L1931" s="315"/>
      <c r="M1931" s="315"/>
      <c r="N1931" s="283"/>
      <c r="O1931" s="283"/>
      <c r="P1931" s="318"/>
      <c r="Q1931" s="315"/>
      <c r="R1931" s="319"/>
      <c r="S1931" s="320"/>
    </row>
    <row r="1932" spans="2:19" x14ac:dyDescent="0.3">
      <c r="B1932" s="283"/>
      <c r="C1932" s="315"/>
      <c r="D1932" s="315"/>
      <c r="E1932" s="316"/>
      <c r="F1932" s="324"/>
      <c r="G1932" s="293"/>
      <c r="H1932" s="293"/>
      <c r="I1932" s="293"/>
      <c r="J1932" s="317"/>
      <c r="K1932" s="315"/>
      <c r="L1932" s="315"/>
      <c r="M1932" s="315"/>
      <c r="N1932" s="283"/>
      <c r="O1932" s="283"/>
      <c r="P1932" s="318"/>
      <c r="Q1932" s="315"/>
      <c r="R1932" s="319"/>
      <c r="S1932" s="320"/>
    </row>
    <row r="1933" spans="2:19" x14ac:dyDescent="0.3">
      <c r="B1933" s="283"/>
      <c r="C1933" s="315"/>
      <c r="D1933" s="315"/>
      <c r="E1933" s="316"/>
      <c r="F1933" s="324"/>
      <c r="G1933" s="293"/>
      <c r="H1933" s="293"/>
      <c r="I1933" s="293"/>
      <c r="J1933" s="317"/>
      <c r="K1933" s="315"/>
      <c r="L1933" s="315"/>
      <c r="M1933" s="315"/>
      <c r="N1933" s="283"/>
      <c r="O1933" s="283"/>
      <c r="P1933" s="318"/>
      <c r="Q1933" s="315"/>
      <c r="R1933" s="319"/>
      <c r="S1933" s="320"/>
    </row>
    <row r="1934" spans="2:19" x14ac:dyDescent="0.3">
      <c r="B1934" s="283"/>
      <c r="C1934" s="315"/>
      <c r="D1934" s="315"/>
      <c r="E1934" s="316"/>
      <c r="F1934" s="324"/>
      <c r="G1934" s="293"/>
      <c r="H1934" s="293"/>
      <c r="I1934" s="293"/>
      <c r="J1934" s="317"/>
      <c r="K1934" s="315"/>
      <c r="L1934" s="315"/>
      <c r="M1934" s="315"/>
      <c r="N1934" s="283"/>
      <c r="O1934" s="283"/>
      <c r="P1934" s="318"/>
      <c r="Q1934" s="315"/>
      <c r="R1934" s="319"/>
      <c r="S1934" s="320"/>
    </row>
    <row r="1935" spans="2:19" x14ac:dyDescent="0.3">
      <c r="B1935" s="283"/>
      <c r="C1935" s="315"/>
      <c r="D1935" s="315"/>
      <c r="E1935" s="316"/>
      <c r="F1935" s="324"/>
      <c r="G1935" s="293"/>
      <c r="H1935" s="293"/>
      <c r="I1935" s="293"/>
      <c r="J1935" s="317"/>
      <c r="K1935" s="315"/>
      <c r="L1935" s="315"/>
      <c r="M1935" s="315"/>
      <c r="N1935" s="283"/>
      <c r="O1935" s="283"/>
      <c r="P1935" s="318"/>
      <c r="Q1935" s="315"/>
      <c r="R1935" s="319"/>
      <c r="S1935" s="320"/>
    </row>
    <row r="1936" spans="2:19" x14ac:dyDescent="0.3">
      <c r="B1936" s="283"/>
      <c r="C1936" s="315"/>
      <c r="D1936" s="315"/>
      <c r="E1936" s="316"/>
      <c r="F1936" s="324"/>
      <c r="G1936" s="293"/>
      <c r="H1936" s="293"/>
      <c r="I1936" s="293"/>
      <c r="J1936" s="317"/>
      <c r="K1936" s="315"/>
      <c r="L1936" s="315"/>
      <c r="M1936" s="315"/>
      <c r="N1936" s="283"/>
      <c r="O1936" s="283"/>
      <c r="P1936" s="318"/>
      <c r="Q1936" s="315"/>
      <c r="R1936" s="319"/>
      <c r="S1936" s="320"/>
    </row>
    <row r="1937" spans="2:19" x14ac:dyDescent="0.3">
      <c r="B1937" s="283"/>
      <c r="C1937" s="315"/>
      <c r="D1937" s="315"/>
      <c r="E1937" s="316"/>
      <c r="F1937" s="324"/>
      <c r="G1937" s="293"/>
      <c r="H1937" s="293"/>
      <c r="I1937" s="293"/>
      <c r="J1937" s="317"/>
      <c r="K1937" s="315"/>
      <c r="L1937" s="315"/>
      <c r="M1937" s="315"/>
      <c r="N1937" s="283"/>
      <c r="O1937" s="283"/>
      <c r="P1937" s="318"/>
      <c r="Q1937" s="315"/>
      <c r="R1937" s="319"/>
      <c r="S1937" s="320"/>
    </row>
    <row r="1938" spans="2:19" x14ac:dyDescent="0.3">
      <c r="B1938" s="283"/>
      <c r="C1938" s="315"/>
      <c r="D1938" s="315"/>
      <c r="E1938" s="316"/>
      <c r="F1938" s="324"/>
      <c r="G1938" s="293"/>
      <c r="H1938" s="293"/>
      <c r="I1938" s="293"/>
      <c r="J1938" s="317"/>
      <c r="K1938" s="315"/>
      <c r="L1938" s="315"/>
      <c r="M1938" s="315"/>
      <c r="N1938" s="283"/>
      <c r="O1938" s="283"/>
      <c r="P1938" s="318"/>
      <c r="Q1938" s="315"/>
      <c r="R1938" s="319"/>
      <c r="S1938" s="320"/>
    </row>
    <row r="1939" spans="2:19" x14ac:dyDescent="0.3">
      <c r="B1939" s="283"/>
      <c r="C1939" s="315"/>
      <c r="D1939" s="315"/>
      <c r="E1939" s="316"/>
      <c r="F1939" s="324"/>
      <c r="G1939" s="293"/>
      <c r="H1939" s="293"/>
      <c r="I1939" s="293"/>
      <c r="J1939" s="317"/>
      <c r="K1939" s="315"/>
      <c r="L1939" s="315"/>
      <c r="M1939" s="315"/>
      <c r="N1939" s="283"/>
      <c r="O1939" s="283"/>
      <c r="P1939" s="318"/>
      <c r="Q1939" s="315"/>
      <c r="R1939" s="319"/>
      <c r="S1939" s="320"/>
    </row>
    <row r="1940" spans="2:19" x14ac:dyDescent="0.3">
      <c r="B1940" s="283"/>
      <c r="C1940" s="315"/>
      <c r="D1940" s="315"/>
      <c r="E1940" s="316"/>
      <c r="F1940" s="283"/>
      <c r="G1940" s="293"/>
      <c r="H1940" s="293"/>
      <c r="I1940" s="293"/>
      <c r="J1940" s="317"/>
      <c r="K1940" s="315"/>
      <c r="L1940" s="315"/>
      <c r="M1940" s="315"/>
      <c r="N1940" s="283"/>
      <c r="O1940" s="283"/>
      <c r="P1940" s="318"/>
      <c r="Q1940" s="315"/>
      <c r="R1940" s="319"/>
      <c r="S1940" s="320"/>
    </row>
    <row r="1941" spans="2:19" x14ac:dyDescent="0.3">
      <c r="B1941" s="283"/>
      <c r="C1941" s="315"/>
      <c r="D1941" s="315"/>
      <c r="E1941" s="316"/>
      <c r="F1941" s="283"/>
      <c r="G1941" s="293"/>
      <c r="H1941" s="293"/>
      <c r="I1941" s="293"/>
      <c r="J1941" s="317"/>
      <c r="K1941" s="315"/>
      <c r="L1941" s="315"/>
      <c r="M1941" s="315"/>
      <c r="N1941" s="283"/>
      <c r="O1941" s="283"/>
      <c r="P1941" s="318"/>
      <c r="Q1941" s="315"/>
      <c r="R1941" s="319"/>
      <c r="S1941" s="320"/>
    </row>
    <row r="1951" spans="2:19" x14ac:dyDescent="0.3">
      <c r="P1951" s="319"/>
    </row>
  </sheetData>
  <phoneticPr fontId="10" type="noConversion"/>
  <conditionalFormatting sqref="R1 R1807:R1941">
    <cfRule type="cellIs" dxfId="1477" priority="7477" operator="equal">
      <formula>#REF!</formula>
    </cfRule>
    <cfRule type="cellIs" dxfId="1476" priority="7478" operator="equal">
      <formula>#REF!</formula>
    </cfRule>
    <cfRule type="cellIs" dxfId="1475" priority="7479" operator="equal">
      <formula>#REF!</formula>
    </cfRule>
  </conditionalFormatting>
  <conditionalFormatting sqref="R1 R1807:R1941">
    <cfRule type="cellIs" dxfId="1474" priority="7717" operator="equal">
      <formula>#REF!</formula>
    </cfRule>
  </conditionalFormatting>
  <conditionalFormatting sqref="R1807:R1941">
    <cfRule type="cellIs" dxfId="1473" priority="2209" operator="equal">
      <formula>#REF!</formula>
    </cfRule>
    <cfRule type="cellIs" dxfId="1472" priority="2210" operator="equal">
      <formula>#REF!</formula>
    </cfRule>
    <cfRule type="cellIs" dxfId="1471" priority="2211" operator="equal">
      <formula>#REF!</formula>
    </cfRule>
  </conditionalFormatting>
  <conditionalFormatting sqref="R1807:R1941">
    <cfRule type="cellIs" dxfId="1470" priority="2212" operator="equal">
      <formula>#REF!</formula>
    </cfRule>
  </conditionalFormatting>
  <conditionalFormatting sqref="R1691:R1693 R1662:R1664 R1653 R1736 R509:R511 R526 R528:R535 R537 R540:R542 R544:R545 R560 R564:R570 R572:R574 R579 R582:R583 R586:R587 R593 R596:R597 R606:R610 R628 R633 R646:R650 R657 R663:R669 R671:R675 R678:R690 R692 R704:R705 R708:R714 R723 R726:R727 R729:R730 R734 R737:R754 R659 R757:R954 R956:R957 R966:R1606 R2:R491">
    <cfRule type="cellIs" dxfId="1469" priority="2194" operator="equal">
      <formula>$R$2414</formula>
    </cfRule>
    <cfRule type="cellIs" dxfId="1468" priority="2195" operator="equal">
      <formula>$R$2411</formula>
    </cfRule>
    <cfRule type="cellIs" dxfId="1467" priority="2196" operator="equal">
      <formula>$R$2413</formula>
    </cfRule>
  </conditionalFormatting>
  <conditionalFormatting sqref="R1691:R1693 R1662:R1664 R1653 R1736 R509:R511 R526 R528:R535 R537 R540:R542 R544:R545 R560 R564:R570 R572:R574 R579 R582:R583 R586:R587 R593 R596:R597 R606:R610 R628 R633 R646:R650 R657 R663:R669 R671:R675 R678:R690 R692 R704:R705 R708:R714 R723 R726:R727 R729:R730 R734 R737:R754 R659 R757:R954 R956:R957 R966:R1606 R2:R491">
    <cfRule type="cellIs" dxfId="1466" priority="2193" operator="equal">
      <formula>$R$2410</formula>
    </cfRule>
  </conditionalFormatting>
  <conditionalFormatting sqref="R1689">
    <cfRule type="cellIs" dxfId="1465" priority="2138" operator="equal">
      <formula>$R$2414</formula>
    </cfRule>
    <cfRule type="cellIs" dxfId="1464" priority="2139" operator="equal">
      <formula>$R$2411</formula>
    </cfRule>
    <cfRule type="cellIs" dxfId="1463" priority="2140" operator="equal">
      <formula>$R$2413</formula>
    </cfRule>
  </conditionalFormatting>
  <conditionalFormatting sqref="R1689">
    <cfRule type="cellIs" dxfId="1462" priority="2137" operator="equal">
      <formula>$R$2410</formula>
    </cfRule>
  </conditionalFormatting>
  <conditionalFormatting sqref="R1690">
    <cfRule type="cellIs" dxfId="1461" priority="2134" operator="equal">
      <formula>$R$2414</formula>
    </cfRule>
    <cfRule type="cellIs" dxfId="1460" priority="2135" operator="equal">
      <formula>$R$2411</formula>
    </cfRule>
    <cfRule type="cellIs" dxfId="1459" priority="2136" operator="equal">
      <formula>$R$2413</formula>
    </cfRule>
  </conditionalFormatting>
  <conditionalFormatting sqref="R1690">
    <cfRule type="cellIs" dxfId="1458" priority="2133" operator="equal">
      <formula>$R$2410</formula>
    </cfRule>
  </conditionalFormatting>
  <conditionalFormatting sqref="R1765:R1766">
    <cfRule type="cellIs" dxfId="1457" priority="2130" operator="equal">
      <formula>$R$2414</formula>
    </cfRule>
    <cfRule type="cellIs" dxfId="1456" priority="2131" operator="equal">
      <formula>$R$2411</formula>
    </cfRule>
    <cfRule type="cellIs" dxfId="1455" priority="2132" operator="equal">
      <formula>$R$2413</formula>
    </cfRule>
  </conditionalFormatting>
  <conditionalFormatting sqref="R1765:R1766">
    <cfRule type="cellIs" dxfId="1454" priority="2129" operator="equal">
      <formula>$R$2410</formula>
    </cfRule>
  </conditionalFormatting>
  <conditionalFormatting sqref="R1694">
    <cfRule type="cellIs" dxfId="1453" priority="2126" operator="equal">
      <formula>$R$2414</formula>
    </cfRule>
    <cfRule type="cellIs" dxfId="1452" priority="2127" operator="equal">
      <formula>$R$2411</formula>
    </cfRule>
    <cfRule type="cellIs" dxfId="1451" priority="2128" operator="equal">
      <formula>$R$2413</formula>
    </cfRule>
  </conditionalFormatting>
  <conditionalFormatting sqref="R1694">
    <cfRule type="cellIs" dxfId="1450" priority="2125" operator="equal">
      <formula>$R$2410</formula>
    </cfRule>
  </conditionalFormatting>
  <conditionalFormatting sqref="R1771:R1772">
    <cfRule type="cellIs" dxfId="1449" priority="2122" operator="equal">
      <formula>$R$2414</formula>
    </cfRule>
    <cfRule type="cellIs" dxfId="1448" priority="2123" operator="equal">
      <formula>$R$2411</formula>
    </cfRule>
    <cfRule type="cellIs" dxfId="1447" priority="2124" operator="equal">
      <formula>$R$2413</formula>
    </cfRule>
  </conditionalFormatting>
  <conditionalFormatting sqref="R1771:R1772">
    <cfRule type="cellIs" dxfId="1446" priority="2121" operator="equal">
      <formula>$R$2410</formula>
    </cfRule>
  </conditionalFormatting>
  <conditionalFormatting sqref="R1767:R1768">
    <cfRule type="cellIs" dxfId="1445" priority="2118" operator="equal">
      <formula>$R$2414</formula>
    </cfRule>
    <cfRule type="cellIs" dxfId="1444" priority="2119" operator="equal">
      <formula>$R$2411</formula>
    </cfRule>
    <cfRule type="cellIs" dxfId="1443" priority="2120" operator="equal">
      <formula>$R$2413</formula>
    </cfRule>
  </conditionalFormatting>
  <conditionalFormatting sqref="R1767:R1768">
    <cfRule type="cellIs" dxfId="1442" priority="2117" operator="equal">
      <formula>$R$2410</formula>
    </cfRule>
  </conditionalFormatting>
  <conditionalFormatting sqref="R1770">
    <cfRule type="cellIs" dxfId="1441" priority="2110" operator="equal">
      <formula>$R$2414</formula>
    </cfRule>
    <cfRule type="cellIs" dxfId="1440" priority="2111" operator="equal">
      <formula>$R$2411</formula>
    </cfRule>
    <cfRule type="cellIs" dxfId="1439" priority="2112" operator="equal">
      <formula>$R$2413</formula>
    </cfRule>
  </conditionalFormatting>
  <conditionalFormatting sqref="R1770">
    <cfRule type="cellIs" dxfId="1438" priority="2109" operator="equal">
      <formula>$R$2410</formula>
    </cfRule>
  </conditionalFormatting>
  <conditionalFormatting sqref="R1776:R1777">
    <cfRule type="cellIs" dxfId="1437" priority="2106" operator="equal">
      <formula>$R$2414</formula>
    </cfRule>
    <cfRule type="cellIs" dxfId="1436" priority="2107" operator="equal">
      <formula>$R$2411</formula>
    </cfRule>
    <cfRule type="cellIs" dxfId="1435" priority="2108" operator="equal">
      <formula>$R$2413</formula>
    </cfRule>
  </conditionalFormatting>
  <conditionalFormatting sqref="R1776:R1777">
    <cfRule type="cellIs" dxfId="1434" priority="2105" operator="equal">
      <formula>$R$2410</formula>
    </cfRule>
  </conditionalFormatting>
  <conditionalFormatting sqref="R1774:R1775">
    <cfRule type="cellIs" dxfId="1433" priority="2102" operator="equal">
      <formula>$R$2414</formula>
    </cfRule>
    <cfRule type="cellIs" dxfId="1432" priority="2103" operator="equal">
      <formula>$R$2411</formula>
    </cfRule>
    <cfRule type="cellIs" dxfId="1431" priority="2104" operator="equal">
      <formula>$R$2413</formula>
    </cfRule>
  </conditionalFormatting>
  <conditionalFormatting sqref="R1774:R1775">
    <cfRule type="cellIs" dxfId="1430" priority="2101" operator="equal">
      <formula>$R$2410</formula>
    </cfRule>
  </conditionalFormatting>
  <conditionalFormatting sqref="R1773">
    <cfRule type="cellIs" dxfId="1429" priority="2098" operator="equal">
      <formula>$R$2414</formula>
    </cfRule>
    <cfRule type="cellIs" dxfId="1428" priority="2099" operator="equal">
      <formula>$R$2411</formula>
    </cfRule>
    <cfRule type="cellIs" dxfId="1427" priority="2100" operator="equal">
      <formula>$R$2413</formula>
    </cfRule>
  </conditionalFormatting>
  <conditionalFormatting sqref="R1773">
    <cfRule type="cellIs" dxfId="1426" priority="2097" operator="equal">
      <formula>$R$2410</formula>
    </cfRule>
  </conditionalFormatting>
  <conditionalFormatting sqref="R1781">
    <cfRule type="cellIs" dxfId="1425" priority="2094" operator="equal">
      <formula>$R$2414</formula>
    </cfRule>
    <cfRule type="cellIs" dxfId="1424" priority="2095" operator="equal">
      <formula>$R$2411</formula>
    </cfRule>
    <cfRule type="cellIs" dxfId="1423" priority="2096" operator="equal">
      <formula>$R$2413</formula>
    </cfRule>
  </conditionalFormatting>
  <conditionalFormatting sqref="R1781">
    <cfRule type="cellIs" dxfId="1422" priority="2093" operator="equal">
      <formula>$R$2410</formula>
    </cfRule>
  </conditionalFormatting>
  <conditionalFormatting sqref="R1778">
    <cfRule type="cellIs" dxfId="1421" priority="2090" operator="equal">
      <formula>$R$2414</formula>
    </cfRule>
    <cfRule type="cellIs" dxfId="1420" priority="2091" operator="equal">
      <formula>$R$2411</formula>
    </cfRule>
    <cfRule type="cellIs" dxfId="1419" priority="2092" operator="equal">
      <formula>$R$2413</formula>
    </cfRule>
  </conditionalFormatting>
  <conditionalFormatting sqref="R1778">
    <cfRule type="cellIs" dxfId="1418" priority="2089" operator="equal">
      <formula>$R$2410</formula>
    </cfRule>
  </conditionalFormatting>
  <conditionalFormatting sqref="R1780">
    <cfRule type="cellIs" dxfId="1417" priority="2086" operator="equal">
      <formula>$R$2414</formula>
    </cfRule>
    <cfRule type="cellIs" dxfId="1416" priority="2087" operator="equal">
      <formula>$R$2411</formula>
    </cfRule>
    <cfRule type="cellIs" dxfId="1415" priority="2088" operator="equal">
      <formula>$R$2413</formula>
    </cfRule>
  </conditionalFormatting>
  <conditionalFormatting sqref="R1780">
    <cfRule type="cellIs" dxfId="1414" priority="2085" operator="equal">
      <formula>$R$2410</formula>
    </cfRule>
  </conditionalFormatting>
  <conditionalFormatting sqref="R1786">
    <cfRule type="cellIs" dxfId="1413" priority="2082" operator="equal">
      <formula>$R$2414</formula>
    </cfRule>
    <cfRule type="cellIs" dxfId="1412" priority="2083" operator="equal">
      <formula>$R$2411</formula>
    </cfRule>
    <cfRule type="cellIs" dxfId="1411" priority="2084" operator="equal">
      <formula>$R$2413</formula>
    </cfRule>
  </conditionalFormatting>
  <conditionalFormatting sqref="R1786">
    <cfRule type="cellIs" dxfId="1410" priority="2081" operator="equal">
      <formula>$R$2410</formula>
    </cfRule>
  </conditionalFormatting>
  <conditionalFormatting sqref="R1785">
    <cfRule type="cellIs" dxfId="1409" priority="2078" operator="equal">
      <formula>$R$2414</formula>
    </cfRule>
    <cfRule type="cellIs" dxfId="1408" priority="2079" operator="equal">
      <formula>$R$2411</formula>
    </cfRule>
    <cfRule type="cellIs" dxfId="1407" priority="2080" operator="equal">
      <formula>$R$2413</formula>
    </cfRule>
  </conditionalFormatting>
  <conditionalFormatting sqref="R1785">
    <cfRule type="cellIs" dxfId="1406" priority="2077" operator="equal">
      <formula>$R$2410</formula>
    </cfRule>
  </conditionalFormatting>
  <conditionalFormatting sqref="R1783">
    <cfRule type="cellIs" dxfId="1405" priority="2066" operator="equal">
      <formula>$R$2414</formula>
    </cfRule>
    <cfRule type="cellIs" dxfId="1404" priority="2067" operator="equal">
      <formula>$R$2411</formula>
    </cfRule>
    <cfRule type="cellIs" dxfId="1403" priority="2068" operator="equal">
      <formula>$R$2413</formula>
    </cfRule>
  </conditionalFormatting>
  <conditionalFormatting sqref="R1783">
    <cfRule type="cellIs" dxfId="1402" priority="2065" operator="equal">
      <formula>$R$2410</formula>
    </cfRule>
  </conditionalFormatting>
  <conditionalFormatting sqref="R1784">
    <cfRule type="cellIs" dxfId="1401" priority="2074" operator="equal">
      <formula>$R$2414</formula>
    </cfRule>
    <cfRule type="cellIs" dxfId="1400" priority="2075" operator="equal">
      <formula>$R$2411</formula>
    </cfRule>
    <cfRule type="cellIs" dxfId="1399" priority="2076" operator="equal">
      <formula>$R$2413</formula>
    </cfRule>
  </conditionalFormatting>
  <conditionalFormatting sqref="R1784">
    <cfRule type="cellIs" dxfId="1398" priority="2073" operator="equal">
      <formula>$R$2410</formula>
    </cfRule>
  </conditionalFormatting>
  <conditionalFormatting sqref="R1782">
    <cfRule type="cellIs" dxfId="1397" priority="2070" operator="equal">
      <formula>$R$2414</formula>
    </cfRule>
    <cfRule type="cellIs" dxfId="1396" priority="2071" operator="equal">
      <formula>$R$2411</formula>
    </cfRule>
    <cfRule type="cellIs" dxfId="1395" priority="2072" operator="equal">
      <formula>$R$2413</formula>
    </cfRule>
  </conditionalFormatting>
  <conditionalFormatting sqref="R1782">
    <cfRule type="cellIs" dxfId="1394" priority="2069" operator="equal">
      <formula>$R$2410</formula>
    </cfRule>
  </conditionalFormatting>
  <conditionalFormatting sqref="R1787">
    <cfRule type="cellIs" dxfId="1393" priority="2062" operator="equal">
      <formula>$R$2414</formula>
    </cfRule>
    <cfRule type="cellIs" dxfId="1392" priority="2063" operator="equal">
      <formula>$R$2411</formula>
    </cfRule>
    <cfRule type="cellIs" dxfId="1391" priority="2064" operator="equal">
      <formula>$R$2413</formula>
    </cfRule>
  </conditionalFormatting>
  <conditionalFormatting sqref="R1787">
    <cfRule type="cellIs" dxfId="1390" priority="2061" operator="equal">
      <formula>$R$2410</formula>
    </cfRule>
  </conditionalFormatting>
  <conditionalFormatting sqref="R1788">
    <cfRule type="cellIs" dxfId="1389" priority="2058" operator="equal">
      <formula>$R$2414</formula>
    </cfRule>
    <cfRule type="cellIs" dxfId="1388" priority="2059" operator="equal">
      <formula>$R$2411</formula>
    </cfRule>
    <cfRule type="cellIs" dxfId="1387" priority="2060" operator="equal">
      <formula>$R$2413</formula>
    </cfRule>
  </conditionalFormatting>
  <conditionalFormatting sqref="R1788">
    <cfRule type="cellIs" dxfId="1386" priority="2057" operator="equal">
      <formula>$R$2410</formula>
    </cfRule>
  </conditionalFormatting>
  <conditionalFormatting sqref="R1789">
    <cfRule type="cellIs" dxfId="1385" priority="2054" operator="equal">
      <formula>$R$2414</formula>
    </cfRule>
    <cfRule type="cellIs" dxfId="1384" priority="2055" operator="equal">
      <formula>$R$2411</formula>
    </cfRule>
    <cfRule type="cellIs" dxfId="1383" priority="2056" operator="equal">
      <formula>$R$2413</formula>
    </cfRule>
  </conditionalFormatting>
  <conditionalFormatting sqref="R1789">
    <cfRule type="cellIs" dxfId="1382" priority="2053" operator="equal">
      <formula>$R$2410</formula>
    </cfRule>
  </conditionalFormatting>
  <conditionalFormatting sqref="R1790">
    <cfRule type="cellIs" dxfId="1381" priority="2050" operator="equal">
      <formula>$R$2414</formula>
    </cfRule>
    <cfRule type="cellIs" dxfId="1380" priority="2051" operator="equal">
      <formula>$R$2411</formula>
    </cfRule>
    <cfRule type="cellIs" dxfId="1379" priority="2052" operator="equal">
      <formula>$R$2413</formula>
    </cfRule>
  </conditionalFormatting>
  <conditionalFormatting sqref="R1790">
    <cfRule type="cellIs" dxfId="1378" priority="2049" operator="equal">
      <formula>$R$2410</formula>
    </cfRule>
  </conditionalFormatting>
  <conditionalFormatting sqref="R1791">
    <cfRule type="cellIs" dxfId="1377" priority="2046" operator="equal">
      <formula>$R$2414</formula>
    </cfRule>
    <cfRule type="cellIs" dxfId="1376" priority="2047" operator="equal">
      <formula>$R$2411</formula>
    </cfRule>
    <cfRule type="cellIs" dxfId="1375" priority="2048" operator="equal">
      <formula>$R$2413</formula>
    </cfRule>
  </conditionalFormatting>
  <conditionalFormatting sqref="R1791">
    <cfRule type="cellIs" dxfId="1374" priority="2045" operator="equal">
      <formula>$R$2410</formula>
    </cfRule>
  </conditionalFormatting>
  <conditionalFormatting sqref="R1792">
    <cfRule type="cellIs" dxfId="1373" priority="2042" operator="equal">
      <formula>$R$2414</formula>
    </cfRule>
    <cfRule type="cellIs" dxfId="1372" priority="2043" operator="equal">
      <formula>$R$2411</formula>
    </cfRule>
    <cfRule type="cellIs" dxfId="1371" priority="2044" operator="equal">
      <formula>$R$2413</formula>
    </cfRule>
  </conditionalFormatting>
  <conditionalFormatting sqref="R1792">
    <cfRule type="cellIs" dxfId="1370" priority="2041" operator="equal">
      <formula>$R$2410</formula>
    </cfRule>
  </conditionalFormatting>
  <conditionalFormatting sqref="R802">
    <cfRule type="cellIs" dxfId="1369" priority="2034" operator="equal">
      <formula>$R$2414</formula>
    </cfRule>
    <cfRule type="cellIs" dxfId="1368" priority="2035" operator="equal">
      <formula>$R$2411</formula>
    </cfRule>
    <cfRule type="cellIs" dxfId="1367" priority="2036" operator="equal">
      <formula>$R$2413</formula>
    </cfRule>
  </conditionalFormatting>
  <conditionalFormatting sqref="R802">
    <cfRule type="cellIs" dxfId="1366" priority="2033" operator="equal">
      <formula>$R$2410</formula>
    </cfRule>
  </conditionalFormatting>
  <conditionalFormatting sqref="R800">
    <cfRule type="cellIs" dxfId="1365" priority="2030" operator="equal">
      <formula>$R$2414</formula>
    </cfRule>
    <cfRule type="cellIs" dxfId="1364" priority="2031" operator="equal">
      <formula>$R$2411</formula>
    </cfRule>
    <cfRule type="cellIs" dxfId="1363" priority="2032" operator="equal">
      <formula>$R$2413</formula>
    </cfRule>
  </conditionalFormatting>
  <conditionalFormatting sqref="R800">
    <cfRule type="cellIs" dxfId="1362" priority="2029" operator="equal">
      <formula>$R$2410</formula>
    </cfRule>
  </conditionalFormatting>
  <conditionalFormatting sqref="R796:R800">
    <cfRule type="cellIs" dxfId="1361" priority="2026" operator="equal">
      <formula>$R$2414</formula>
    </cfRule>
    <cfRule type="cellIs" dxfId="1360" priority="2027" operator="equal">
      <formula>$R$2411</formula>
    </cfRule>
    <cfRule type="cellIs" dxfId="1359" priority="2028" operator="equal">
      <formula>$R$2413</formula>
    </cfRule>
  </conditionalFormatting>
  <conditionalFormatting sqref="R796:R800">
    <cfRule type="cellIs" dxfId="1358" priority="2025" operator="equal">
      <formula>$R$2410</formula>
    </cfRule>
  </conditionalFormatting>
  <conditionalFormatting sqref="R793:R795">
    <cfRule type="cellIs" dxfId="1357" priority="2022" operator="equal">
      <formula>$R$2414</formula>
    </cfRule>
    <cfRule type="cellIs" dxfId="1356" priority="2023" operator="equal">
      <formula>$R$2411</formula>
    </cfRule>
    <cfRule type="cellIs" dxfId="1355" priority="2024" operator="equal">
      <formula>$R$2413</formula>
    </cfRule>
  </conditionalFormatting>
  <conditionalFormatting sqref="R793:R795">
    <cfRule type="cellIs" dxfId="1354" priority="2021" operator="equal">
      <formula>$R$2410</formula>
    </cfRule>
  </conditionalFormatting>
  <conditionalFormatting sqref="R791:R792">
    <cfRule type="cellIs" dxfId="1353" priority="2018" operator="equal">
      <formula>$R$2414</formula>
    </cfRule>
    <cfRule type="cellIs" dxfId="1352" priority="2019" operator="equal">
      <formula>$R$2411</formula>
    </cfRule>
    <cfRule type="cellIs" dxfId="1351" priority="2020" operator="equal">
      <formula>$R$2413</formula>
    </cfRule>
  </conditionalFormatting>
  <conditionalFormatting sqref="R791:R792">
    <cfRule type="cellIs" dxfId="1350" priority="2017" operator="equal">
      <formula>$R$2410</formula>
    </cfRule>
  </conditionalFormatting>
  <conditionalFormatting sqref="R726:R727">
    <cfRule type="cellIs" dxfId="1349" priority="2002" operator="equal">
      <formula>$R$2414</formula>
    </cfRule>
    <cfRule type="cellIs" dxfId="1348" priority="2003" operator="equal">
      <formula>$R$2411</formula>
    </cfRule>
    <cfRule type="cellIs" dxfId="1347" priority="2004" operator="equal">
      <formula>$R$2413</formula>
    </cfRule>
  </conditionalFormatting>
  <conditionalFormatting sqref="R726:R727">
    <cfRule type="cellIs" dxfId="1346" priority="2001" operator="equal">
      <formula>$R$2410</formula>
    </cfRule>
  </conditionalFormatting>
  <conditionalFormatting sqref="R564:R570">
    <cfRule type="cellIs" dxfId="1345" priority="1986" operator="equal">
      <formula>$R$2414</formula>
    </cfRule>
    <cfRule type="cellIs" dxfId="1344" priority="1987" operator="equal">
      <formula>$R$2411</formula>
    </cfRule>
    <cfRule type="cellIs" dxfId="1343" priority="1988" operator="equal">
      <formula>$R$2413</formula>
    </cfRule>
  </conditionalFormatting>
  <conditionalFormatting sqref="R564:R570">
    <cfRule type="cellIs" dxfId="1342" priority="1985" operator="equal">
      <formula>$R$2410</formula>
    </cfRule>
  </conditionalFormatting>
  <conditionalFormatting sqref="R1628">
    <cfRule type="cellIs" dxfId="1341" priority="1674" operator="equal">
      <formula>$R$2414</formula>
    </cfRule>
    <cfRule type="cellIs" dxfId="1340" priority="1675" operator="equal">
      <formula>$R$2411</formula>
    </cfRule>
    <cfRule type="cellIs" dxfId="1339" priority="1676" operator="equal">
      <formula>$R$2413</formula>
    </cfRule>
  </conditionalFormatting>
  <conditionalFormatting sqref="R1628">
    <cfRule type="cellIs" dxfId="1338" priority="1673" operator="equal">
      <formula>$R$2410</formula>
    </cfRule>
  </conditionalFormatting>
  <conditionalFormatting sqref="R1625">
    <cfRule type="cellIs" dxfId="1337" priority="1670" operator="equal">
      <formula>$R$2414</formula>
    </cfRule>
    <cfRule type="cellIs" dxfId="1336" priority="1671" operator="equal">
      <formula>$R$2411</formula>
    </cfRule>
    <cfRule type="cellIs" dxfId="1335" priority="1672" operator="equal">
      <formula>$R$2413</formula>
    </cfRule>
  </conditionalFormatting>
  <conditionalFormatting sqref="R1625">
    <cfRule type="cellIs" dxfId="1334" priority="1669" operator="equal">
      <formula>$R$2410</formula>
    </cfRule>
  </conditionalFormatting>
  <conditionalFormatting sqref="R1626">
    <cfRule type="cellIs" dxfId="1333" priority="1666" operator="equal">
      <formula>$R$2414</formula>
    </cfRule>
    <cfRule type="cellIs" dxfId="1332" priority="1667" operator="equal">
      <formula>$R$2411</formula>
    </cfRule>
    <cfRule type="cellIs" dxfId="1331" priority="1668" operator="equal">
      <formula>$R$2413</formula>
    </cfRule>
  </conditionalFormatting>
  <conditionalFormatting sqref="R1626">
    <cfRule type="cellIs" dxfId="1330" priority="1665" operator="equal">
      <formula>$R$2410</formula>
    </cfRule>
  </conditionalFormatting>
  <conditionalFormatting sqref="R1627">
    <cfRule type="cellIs" dxfId="1329" priority="1662" operator="equal">
      <formula>$R$2414</formula>
    </cfRule>
    <cfRule type="cellIs" dxfId="1328" priority="1663" operator="equal">
      <formula>$R$2411</formula>
    </cfRule>
    <cfRule type="cellIs" dxfId="1327" priority="1664" operator="equal">
      <formula>$R$2413</formula>
    </cfRule>
  </conditionalFormatting>
  <conditionalFormatting sqref="R1627">
    <cfRule type="cellIs" dxfId="1326" priority="1661" operator="equal">
      <formula>$R$2410</formula>
    </cfRule>
  </conditionalFormatting>
  <conditionalFormatting sqref="R1622:R1624">
    <cfRule type="cellIs" dxfId="1325" priority="1658" operator="equal">
      <formula>$R$2414</formula>
    </cfRule>
    <cfRule type="cellIs" dxfId="1324" priority="1659" operator="equal">
      <formula>$R$2411</formula>
    </cfRule>
    <cfRule type="cellIs" dxfId="1323" priority="1660" operator="equal">
      <formula>$R$2413</formula>
    </cfRule>
  </conditionalFormatting>
  <conditionalFormatting sqref="R1622:R1624">
    <cfRule type="cellIs" dxfId="1322" priority="1657" operator="equal">
      <formula>$R$2410</formula>
    </cfRule>
  </conditionalFormatting>
  <conditionalFormatting sqref="R1619">
    <cfRule type="cellIs" dxfId="1321" priority="1654" operator="equal">
      <formula>$R$2414</formula>
    </cfRule>
    <cfRule type="cellIs" dxfId="1320" priority="1655" operator="equal">
      <formula>$R$2411</formula>
    </cfRule>
    <cfRule type="cellIs" dxfId="1319" priority="1656" operator="equal">
      <formula>$R$2413</formula>
    </cfRule>
  </conditionalFormatting>
  <conditionalFormatting sqref="R1619">
    <cfRule type="cellIs" dxfId="1318" priority="1653" operator="equal">
      <formula>$R$2410</formula>
    </cfRule>
  </conditionalFormatting>
  <conditionalFormatting sqref="R1620">
    <cfRule type="cellIs" dxfId="1317" priority="1650" operator="equal">
      <formula>$R$2414</formula>
    </cfRule>
    <cfRule type="cellIs" dxfId="1316" priority="1651" operator="equal">
      <formula>$R$2411</formula>
    </cfRule>
    <cfRule type="cellIs" dxfId="1315" priority="1652" operator="equal">
      <formula>$R$2413</formula>
    </cfRule>
  </conditionalFormatting>
  <conditionalFormatting sqref="R1620">
    <cfRule type="cellIs" dxfId="1314" priority="1649" operator="equal">
      <formula>$R$2410</formula>
    </cfRule>
  </conditionalFormatting>
  <conditionalFormatting sqref="R1621">
    <cfRule type="cellIs" dxfId="1313" priority="1646" operator="equal">
      <formula>$R$2414</formula>
    </cfRule>
    <cfRule type="cellIs" dxfId="1312" priority="1647" operator="equal">
      <formula>$R$2411</formula>
    </cfRule>
    <cfRule type="cellIs" dxfId="1311" priority="1648" operator="equal">
      <formula>$R$2413</formula>
    </cfRule>
  </conditionalFormatting>
  <conditionalFormatting sqref="R1621">
    <cfRule type="cellIs" dxfId="1310" priority="1645" operator="equal">
      <formula>$R$2410</formula>
    </cfRule>
  </conditionalFormatting>
  <conditionalFormatting sqref="R1616:R1618">
    <cfRule type="cellIs" dxfId="1309" priority="1642" operator="equal">
      <formula>$R$2414</formula>
    </cfRule>
    <cfRule type="cellIs" dxfId="1308" priority="1643" operator="equal">
      <formula>$R$2411</formula>
    </cfRule>
    <cfRule type="cellIs" dxfId="1307" priority="1644" operator="equal">
      <formula>$R$2413</formula>
    </cfRule>
  </conditionalFormatting>
  <conditionalFormatting sqref="R1616:R1618">
    <cfRule type="cellIs" dxfId="1306" priority="1641" operator="equal">
      <formula>$R$2410</formula>
    </cfRule>
  </conditionalFormatting>
  <conditionalFormatting sqref="R1613">
    <cfRule type="cellIs" dxfId="1305" priority="1638" operator="equal">
      <formula>$R$2414</formula>
    </cfRule>
    <cfRule type="cellIs" dxfId="1304" priority="1639" operator="equal">
      <formula>$R$2411</formula>
    </cfRule>
    <cfRule type="cellIs" dxfId="1303" priority="1640" operator="equal">
      <formula>$R$2413</formula>
    </cfRule>
  </conditionalFormatting>
  <conditionalFormatting sqref="R1613">
    <cfRule type="cellIs" dxfId="1302" priority="1637" operator="equal">
      <formula>$R$2410</formula>
    </cfRule>
  </conditionalFormatting>
  <conditionalFormatting sqref="R1614">
    <cfRule type="cellIs" dxfId="1301" priority="1634" operator="equal">
      <formula>$R$2414</formula>
    </cfRule>
    <cfRule type="cellIs" dxfId="1300" priority="1635" operator="equal">
      <formula>$R$2411</formula>
    </cfRule>
    <cfRule type="cellIs" dxfId="1299" priority="1636" operator="equal">
      <formula>$R$2413</formula>
    </cfRule>
  </conditionalFormatting>
  <conditionalFormatting sqref="R1614">
    <cfRule type="cellIs" dxfId="1298" priority="1633" operator="equal">
      <formula>$R$2410</formula>
    </cfRule>
  </conditionalFormatting>
  <conditionalFormatting sqref="R1615">
    <cfRule type="cellIs" dxfId="1297" priority="1630" operator="equal">
      <formula>$R$2414</formula>
    </cfRule>
    <cfRule type="cellIs" dxfId="1296" priority="1631" operator="equal">
      <formula>$R$2411</formula>
    </cfRule>
    <cfRule type="cellIs" dxfId="1295" priority="1632" operator="equal">
      <formula>$R$2413</formula>
    </cfRule>
  </conditionalFormatting>
  <conditionalFormatting sqref="R1615">
    <cfRule type="cellIs" dxfId="1294" priority="1629" operator="equal">
      <formula>$R$2410</formula>
    </cfRule>
  </conditionalFormatting>
  <conditionalFormatting sqref="R1612">
    <cfRule type="cellIs" dxfId="1293" priority="1626" operator="equal">
      <formula>$R$2414</formula>
    </cfRule>
    <cfRule type="cellIs" dxfId="1292" priority="1627" operator="equal">
      <formula>$R$2411</formula>
    </cfRule>
    <cfRule type="cellIs" dxfId="1291" priority="1628" operator="equal">
      <formula>$R$2413</formula>
    </cfRule>
  </conditionalFormatting>
  <conditionalFormatting sqref="R1612">
    <cfRule type="cellIs" dxfId="1290" priority="1625" operator="equal">
      <formula>$R$2410</formula>
    </cfRule>
  </conditionalFormatting>
  <conditionalFormatting sqref="R1609">
    <cfRule type="cellIs" dxfId="1289" priority="1622" operator="equal">
      <formula>$R$2414</formula>
    </cfRule>
    <cfRule type="cellIs" dxfId="1288" priority="1623" operator="equal">
      <formula>$R$2411</formula>
    </cfRule>
    <cfRule type="cellIs" dxfId="1287" priority="1624" operator="equal">
      <formula>$R$2413</formula>
    </cfRule>
  </conditionalFormatting>
  <conditionalFormatting sqref="R1609">
    <cfRule type="cellIs" dxfId="1286" priority="1621" operator="equal">
      <formula>$R$2410</formula>
    </cfRule>
  </conditionalFormatting>
  <conditionalFormatting sqref="R1610">
    <cfRule type="cellIs" dxfId="1285" priority="1618" operator="equal">
      <formula>$R$2414</formula>
    </cfRule>
    <cfRule type="cellIs" dxfId="1284" priority="1619" operator="equal">
      <formula>$R$2411</formula>
    </cfRule>
    <cfRule type="cellIs" dxfId="1283" priority="1620" operator="equal">
      <formula>$R$2413</formula>
    </cfRule>
  </conditionalFormatting>
  <conditionalFormatting sqref="R1610">
    <cfRule type="cellIs" dxfId="1282" priority="1617" operator="equal">
      <formula>$R$2410</formula>
    </cfRule>
  </conditionalFormatting>
  <conditionalFormatting sqref="R1611">
    <cfRule type="cellIs" dxfId="1281" priority="1614" operator="equal">
      <formula>$R$2414</formula>
    </cfRule>
    <cfRule type="cellIs" dxfId="1280" priority="1615" operator="equal">
      <formula>$R$2411</formula>
    </cfRule>
    <cfRule type="cellIs" dxfId="1279" priority="1616" operator="equal">
      <formula>$R$2413</formula>
    </cfRule>
  </conditionalFormatting>
  <conditionalFormatting sqref="R1611">
    <cfRule type="cellIs" dxfId="1278" priority="1613" operator="equal">
      <formula>$R$2410</formula>
    </cfRule>
  </conditionalFormatting>
  <conditionalFormatting sqref="R1607:R1608">
    <cfRule type="cellIs" dxfId="1277" priority="1570" operator="equal">
      <formula>$R$2414</formula>
    </cfRule>
    <cfRule type="cellIs" dxfId="1276" priority="1571" operator="equal">
      <formula>$R$2411</formula>
    </cfRule>
    <cfRule type="cellIs" dxfId="1275" priority="1572" operator="equal">
      <formula>$R$2413</formula>
    </cfRule>
  </conditionalFormatting>
  <conditionalFormatting sqref="R1607:R1608">
    <cfRule type="cellIs" dxfId="1274" priority="1569" operator="equal">
      <formula>$R$2410</formula>
    </cfRule>
  </conditionalFormatting>
  <conditionalFormatting sqref="R1656:R1658">
    <cfRule type="cellIs" dxfId="1273" priority="1566" operator="equal">
      <formula>$R$2414</formula>
    </cfRule>
    <cfRule type="cellIs" dxfId="1272" priority="1567" operator="equal">
      <formula>$R$2411</formula>
    </cfRule>
    <cfRule type="cellIs" dxfId="1271" priority="1568" operator="equal">
      <formula>$R$2413</formula>
    </cfRule>
  </conditionalFormatting>
  <conditionalFormatting sqref="R1656:R1658">
    <cfRule type="cellIs" dxfId="1270" priority="1565" operator="equal">
      <formula>$R$2410</formula>
    </cfRule>
  </conditionalFormatting>
  <conditionalFormatting sqref="R1654">
    <cfRule type="cellIs" dxfId="1269" priority="1562" operator="equal">
      <formula>$R$2414</formula>
    </cfRule>
    <cfRule type="cellIs" dxfId="1268" priority="1563" operator="equal">
      <formula>$R$2411</formula>
    </cfRule>
    <cfRule type="cellIs" dxfId="1267" priority="1564" operator="equal">
      <formula>$R$2413</formula>
    </cfRule>
  </conditionalFormatting>
  <conditionalFormatting sqref="R1654">
    <cfRule type="cellIs" dxfId="1266" priority="1561" operator="equal">
      <formula>$R$2410</formula>
    </cfRule>
  </conditionalFormatting>
  <conditionalFormatting sqref="R1655">
    <cfRule type="cellIs" dxfId="1265" priority="1558" operator="equal">
      <formula>$R$2414</formula>
    </cfRule>
    <cfRule type="cellIs" dxfId="1264" priority="1559" operator="equal">
      <formula>$R$2411</formula>
    </cfRule>
    <cfRule type="cellIs" dxfId="1263" priority="1560" operator="equal">
      <formula>$R$2413</formula>
    </cfRule>
  </conditionalFormatting>
  <conditionalFormatting sqref="R1655">
    <cfRule type="cellIs" dxfId="1262" priority="1557" operator="equal">
      <formula>$R$2410</formula>
    </cfRule>
  </conditionalFormatting>
  <conditionalFormatting sqref="R1660:R1661">
    <cfRule type="cellIs" dxfId="1261" priority="1554" operator="equal">
      <formula>$R$2414</formula>
    </cfRule>
    <cfRule type="cellIs" dxfId="1260" priority="1555" operator="equal">
      <formula>$R$2411</formula>
    </cfRule>
    <cfRule type="cellIs" dxfId="1259" priority="1556" operator="equal">
      <formula>$R$2413</formula>
    </cfRule>
  </conditionalFormatting>
  <conditionalFormatting sqref="R1660:R1661">
    <cfRule type="cellIs" dxfId="1258" priority="1553" operator="equal">
      <formula>$R$2410</formula>
    </cfRule>
  </conditionalFormatting>
  <conditionalFormatting sqref="R1659">
    <cfRule type="cellIs" dxfId="1257" priority="1550" operator="equal">
      <formula>$R$2414</formula>
    </cfRule>
    <cfRule type="cellIs" dxfId="1256" priority="1551" operator="equal">
      <formula>$R$2411</formula>
    </cfRule>
    <cfRule type="cellIs" dxfId="1255" priority="1552" operator="equal">
      <formula>$R$2413</formula>
    </cfRule>
  </conditionalFormatting>
  <conditionalFormatting sqref="R1659">
    <cfRule type="cellIs" dxfId="1254" priority="1549" operator="equal">
      <formula>$R$2410</formula>
    </cfRule>
  </conditionalFormatting>
  <conditionalFormatting sqref="R1651:R1652">
    <cfRule type="cellIs" dxfId="1253" priority="1546" operator="equal">
      <formula>$R$2414</formula>
    </cfRule>
    <cfRule type="cellIs" dxfId="1252" priority="1547" operator="equal">
      <formula>$R$2411</formula>
    </cfRule>
    <cfRule type="cellIs" dxfId="1251" priority="1548" operator="equal">
      <formula>$R$2413</formula>
    </cfRule>
  </conditionalFormatting>
  <conditionalFormatting sqref="R1651:R1652">
    <cfRule type="cellIs" dxfId="1250" priority="1545" operator="equal">
      <formula>$R$2410</formula>
    </cfRule>
  </conditionalFormatting>
  <conditionalFormatting sqref="R1642">
    <cfRule type="cellIs" dxfId="1249" priority="1542" operator="equal">
      <formula>$R$2414</formula>
    </cfRule>
    <cfRule type="cellIs" dxfId="1248" priority="1543" operator="equal">
      <formula>$R$2411</formula>
    </cfRule>
    <cfRule type="cellIs" dxfId="1247" priority="1544" operator="equal">
      <formula>$R$2413</formula>
    </cfRule>
  </conditionalFormatting>
  <conditionalFormatting sqref="R1642">
    <cfRule type="cellIs" dxfId="1246" priority="1541" operator="equal">
      <formula>$R$2410</formula>
    </cfRule>
  </conditionalFormatting>
  <conditionalFormatting sqref="R1645:R1647">
    <cfRule type="cellIs" dxfId="1245" priority="1538" operator="equal">
      <formula>$R$2414</formula>
    </cfRule>
    <cfRule type="cellIs" dxfId="1244" priority="1539" operator="equal">
      <formula>$R$2411</formula>
    </cfRule>
    <cfRule type="cellIs" dxfId="1243" priority="1540" operator="equal">
      <formula>$R$2413</formula>
    </cfRule>
  </conditionalFormatting>
  <conditionalFormatting sqref="R1645:R1647">
    <cfRule type="cellIs" dxfId="1242" priority="1537" operator="equal">
      <formula>$R$2410</formula>
    </cfRule>
  </conditionalFormatting>
  <conditionalFormatting sqref="R1643">
    <cfRule type="cellIs" dxfId="1241" priority="1534" operator="equal">
      <formula>$R$2414</formula>
    </cfRule>
    <cfRule type="cellIs" dxfId="1240" priority="1535" operator="equal">
      <formula>$R$2411</formula>
    </cfRule>
    <cfRule type="cellIs" dxfId="1239" priority="1536" operator="equal">
      <formula>$R$2413</formula>
    </cfRule>
  </conditionalFormatting>
  <conditionalFormatting sqref="R1643">
    <cfRule type="cellIs" dxfId="1238" priority="1533" operator="equal">
      <formula>$R$2410</formula>
    </cfRule>
  </conditionalFormatting>
  <conditionalFormatting sqref="R1644">
    <cfRule type="cellIs" dxfId="1237" priority="1530" operator="equal">
      <formula>$R$2414</formula>
    </cfRule>
    <cfRule type="cellIs" dxfId="1236" priority="1531" operator="equal">
      <formula>$R$2411</formula>
    </cfRule>
    <cfRule type="cellIs" dxfId="1235" priority="1532" operator="equal">
      <formula>$R$2413</formula>
    </cfRule>
  </conditionalFormatting>
  <conditionalFormatting sqref="R1644">
    <cfRule type="cellIs" dxfId="1234" priority="1529" operator="equal">
      <formula>$R$2410</formula>
    </cfRule>
  </conditionalFormatting>
  <conditionalFormatting sqref="R1649:R1650">
    <cfRule type="cellIs" dxfId="1233" priority="1526" operator="equal">
      <formula>$R$2414</formula>
    </cfRule>
    <cfRule type="cellIs" dxfId="1232" priority="1527" operator="equal">
      <formula>$R$2411</formula>
    </cfRule>
    <cfRule type="cellIs" dxfId="1231" priority="1528" operator="equal">
      <formula>$R$2413</formula>
    </cfRule>
  </conditionalFormatting>
  <conditionalFormatting sqref="R1649:R1650">
    <cfRule type="cellIs" dxfId="1230" priority="1525" operator="equal">
      <formula>$R$2410</formula>
    </cfRule>
  </conditionalFormatting>
  <conditionalFormatting sqref="R1648">
    <cfRule type="cellIs" dxfId="1229" priority="1522" operator="equal">
      <formula>$R$2414</formula>
    </cfRule>
    <cfRule type="cellIs" dxfId="1228" priority="1523" operator="equal">
      <formula>$R$2411</formula>
    </cfRule>
    <cfRule type="cellIs" dxfId="1227" priority="1524" operator="equal">
      <formula>$R$2413</formula>
    </cfRule>
  </conditionalFormatting>
  <conditionalFormatting sqref="R1648">
    <cfRule type="cellIs" dxfId="1226" priority="1521" operator="equal">
      <formula>$R$2410</formula>
    </cfRule>
  </conditionalFormatting>
  <conditionalFormatting sqref="R1641">
    <cfRule type="cellIs" dxfId="1225" priority="1518" operator="equal">
      <formula>$R$2414</formula>
    </cfRule>
    <cfRule type="cellIs" dxfId="1224" priority="1519" operator="equal">
      <formula>$R$2411</formula>
    </cfRule>
    <cfRule type="cellIs" dxfId="1223" priority="1520" operator="equal">
      <formula>$R$2413</formula>
    </cfRule>
  </conditionalFormatting>
  <conditionalFormatting sqref="R1641">
    <cfRule type="cellIs" dxfId="1222" priority="1517" operator="equal">
      <formula>$R$2410</formula>
    </cfRule>
  </conditionalFormatting>
  <conditionalFormatting sqref="R1631">
    <cfRule type="cellIs" dxfId="1221" priority="1514" operator="equal">
      <formula>$R$2414</formula>
    </cfRule>
    <cfRule type="cellIs" dxfId="1220" priority="1515" operator="equal">
      <formula>$R$2411</formula>
    </cfRule>
    <cfRule type="cellIs" dxfId="1219" priority="1516" operator="equal">
      <formula>$R$2413</formula>
    </cfRule>
  </conditionalFormatting>
  <conditionalFormatting sqref="R1631">
    <cfRule type="cellIs" dxfId="1218" priority="1513" operator="equal">
      <formula>$R$2410</formula>
    </cfRule>
  </conditionalFormatting>
  <conditionalFormatting sqref="R1634:R1636">
    <cfRule type="cellIs" dxfId="1217" priority="1510" operator="equal">
      <formula>$R$2414</formula>
    </cfRule>
    <cfRule type="cellIs" dxfId="1216" priority="1511" operator="equal">
      <formula>$R$2411</formula>
    </cfRule>
    <cfRule type="cellIs" dxfId="1215" priority="1512" operator="equal">
      <formula>$R$2413</formula>
    </cfRule>
  </conditionalFormatting>
  <conditionalFormatting sqref="R1634:R1636">
    <cfRule type="cellIs" dxfId="1214" priority="1509" operator="equal">
      <formula>$R$2410</formula>
    </cfRule>
  </conditionalFormatting>
  <conditionalFormatting sqref="R1632">
    <cfRule type="cellIs" dxfId="1213" priority="1506" operator="equal">
      <formula>$R$2414</formula>
    </cfRule>
    <cfRule type="cellIs" dxfId="1212" priority="1507" operator="equal">
      <formula>$R$2411</formula>
    </cfRule>
    <cfRule type="cellIs" dxfId="1211" priority="1508" operator="equal">
      <formula>$R$2413</formula>
    </cfRule>
  </conditionalFormatting>
  <conditionalFormatting sqref="R1632">
    <cfRule type="cellIs" dxfId="1210" priority="1505" operator="equal">
      <formula>$R$2410</formula>
    </cfRule>
  </conditionalFormatting>
  <conditionalFormatting sqref="R1633">
    <cfRule type="cellIs" dxfId="1209" priority="1502" operator="equal">
      <formula>$R$2414</formula>
    </cfRule>
    <cfRule type="cellIs" dxfId="1208" priority="1503" operator="equal">
      <formula>$R$2411</formula>
    </cfRule>
    <cfRule type="cellIs" dxfId="1207" priority="1504" operator="equal">
      <formula>$R$2413</formula>
    </cfRule>
  </conditionalFormatting>
  <conditionalFormatting sqref="R1633">
    <cfRule type="cellIs" dxfId="1206" priority="1501" operator="equal">
      <formula>$R$2410</formula>
    </cfRule>
  </conditionalFormatting>
  <conditionalFormatting sqref="R1638:R1639">
    <cfRule type="cellIs" dxfId="1205" priority="1498" operator="equal">
      <formula>$R$2414</formula>
    </cfRule>
    <cfRule type="cellIs" dxfId="1204" priority="1499" operator="equal">
      <formula>$R$2411</formula>
    </cfRule>
    <cfRule type="cellIs" dxfId="1203" priority="1500" operator="equal">
      <formula>$R$2413</formula>
    </cfRule>
  </conditionalFormatting>
  <conditionalFormatting sqref="R1638:R1639">
    <cfRule type="cellIs" dxfId="1202" priority="1497" operator="equal">
      <formula>$R$2410</formula>
    </cfRule>
  </conditionalFormatting>
  <conditionalFormatting sqref="R1637">
    <cfRule type="cellIs" dxfId="1201" priority="1494" operator="equal">
      <formula>$R$2414</formula>
    </cfRule>
    <cfRule type="cellIs" dxfId="1200" priority="1495" operator="equal">
      <formula>$R$2411</formula>
    </cfRule>
    <cfRule type="cellIs" dxfId="1199" priority="1496" operator="equal">
      <formula>$R$2413</formula>
    </cfRule>
  </conditionalFormatting>
  <conditionalFormatting sqref="R1637">
    <cfRule type="cellIs" dxfId="1198" priority="1493" operator="equal">
      <formula>$R$2410</formula>
    </cfRule>
  </conditionalFormatting>
  <conditionalFormatting sqref="R1629:R1630">
    <cfRule type="cellIs" dxfId="1197" priority="1490" operator="equal">
      <formula>$R$2414</formula>
    </cfRule>
    <cfRule type="cellIs" dxfId="1196" priority="1491" operator="equal">
      <formula>$R$2411</formula>
    </cfRule>
    <cfRule type="cellIs" dxfId="1195" priority="1492" operator="equal">
      <formula>$R$2413</formula>
    </cfRule>
  </conditionalFormatting>
  <conditionalFormatting sqref="R1629:R1630">
    <cfRule type="cellIs" dxfId="1194" priority="1489" operator="equal">
      <formula>$R$2410</formula>
    </cfRule>
  </conditionalFormatting>
  <conditionalFormatting sqref="R1640">
    <cfRule type="cellIs" dxfId="1193" priority="1486" operator="equal">
      <formula>$R$2414</formula>
    </cfRule>
    <cfRule type="cellIs" dxfId="1192" priority="1487" operator="equal">
      <formula>$R$2411</formula>
    </cfRule>
    <cfRule type="cellIs" dxfId="1191" priority="1488" operator="equal">
      <formula>$R$2413</formula>
    </cfRule>
  </conditionalFormatting>
  <conditionalFormatting sqref="R1640">
    <cfRule type="cellIs" dxfId="1190" priority="1485" operator="equal">
      <formula>$R$2410</formula>
    </cfRule>
  </conditionalFormatting>
  <conditionalFormatting sqref="R1683:R1685">
    <cfRule type="cellIs" dxfId="1189" priority="1482" operator="equal">
      <formula>$R$2414</formula>
    </cfRule>
    <cfRule type="cellIs" dxfId="1188" priority="1483" operator="equal">
      <formula>$R$2411</formula>
    </cfRule>
    <cfRule type="cellIs" dxfId="1187" priority="1484" operator="equal">
      <formula>$R$2413</formula>
    </cfRule>
  </conditionalFormatting>
  <conditionalFormatting sqref="R1683:R1685">
    <cfRule type="cellIs" dxfId="1186" priority="1481" operator="equal">
      <formula>$R$2410</formula>
    </cfRule>
  </conditionalFormatting>
  <conditionalFormatting sqref="R1681">
    <cfRule type="cellIs" dxfId="1185" priority="1478" operator="equal">
      <formula>$R$2414</formula>
    </cfRule>
    <cfRule type="cellIs" dxfId="1184" priority="1479" operator="equal">
      <formula>$R$2411</formula>
    </cfRule>
    <cfRule type="cellIs" dxfId="1183" priority="1480" operator="equal">
      <formula>$R$2413</formula>
    </cfRule>
  </conditionalFormatting>
  <conditionalFormatting sqref="R1681">
    <cfRule type="cellIs" dxfId="1182" priority="1477" operator="equal">
      <formula>$R$2410</formula>
    </cfRule>
  </conditionalFormatting>
  <conditionalFormatting sqref="R1682">
    <cfRule type="cellIs" dxfId="1181" priority="1474" operator="equal">
      <formula>$R$2414</formula>
    </cfRule>
    <cfRule type="cellIs" dxfId="1180" priority="1475" operator="equal">
      <formula>$R$2411</formula>
    </cfRule>
    <cfRule type="cellIs" dxfId="1179" priority="1476" operator="equal">
      <formula>$R$2413</formula>
    </cfRule>
  </conditionalFormatting>
  <conditionalFormatting sqref="R1682">
    <cfRule type="cellIs" dxfId="1178" priority="1473" operator="equal">
      <formula>$R$2410</formula>
    </cfRule>
  </conditionalFormatting>
  <conditionalFormatting sqref="R1687:R1688">
    <cfRule type="cellIs" dxfId="1177" priority="1470" operator="equal">
      <formula>$R$2414</formula>
    </cfRule>
    <cfRule type="cellIs" dxfId="1176" priority="1471" operator="equal">
      <formula>$R$2411</formula>
    </cfRule>
    <cfRule type="cellIs" dxfId="1175" priority="1472" operator="equal">
      <formula>$R$2413</formula>
    </cfRule>
  </conditionalFormatting>
  <conditionalFormatting sqref="R1687:R1688">
    <cfRule type="cellIs" dxfId="1174" priority="1469" operator="equal">
      <formula>$R$2410</formula>
    </cfRule>
  </conditionalFormatting>
  <conditionalFormatting sqref="R1686">
    <cfRule type="cellIs" dxfId="1173" priority="1466" operator="equal">
      <formula>$R$2414</formula>
    </cfRule>
    <cfRule type="cellIs" dxfId="1172" priority="1467" operator="equal">
      <formula>$R$2411</formula>
    </cfRule>
    <cfRule type="cellIs" dxfId="1171" priority="1468" operator="equal">
      <formula>$R$2413</formula>
    </cfRule>
  </conditionalFormatting>
  <conditionalFormatting sqref="R1686">
    <cfRule type="cellIs" dxfId="1170" priority="1465" operator="equal">
      <formula>$R$2410</formula>
    </cfRule>
  </conditionalFormatting>
  <conditionalFormatting sqref="R1667:R1669">
    <cfRule type="cellIs" dxfId="1169" priority="1462" operator="equal">
      <formula>$R$2414</formula>
    </cfRule>
    <cfRule type="cellIs" dxfId="1168" priority="1463" operator="equal">
      <formula>$R$2411</formula>
    </cfRule>
    <cfRule type="cellIs" dxfId="1167" priority="1464" operator="equal">
      <formula>$R$2413</formula>
    </cfRule>
  </conditionalFormatting>
  <conditionalFormatting sqref="R1667:R1669">
    <cfRule type="cellIs" dxfId="1166" priority="1461" operator="equal">
      <formula>$R$2410</formula>
    </cfRule>
  </conditionalFormatting>
  <conditionalFormatting sqref="R1665">
    <cfRule type="cellIs" dxfId="1165" priority="1458" operator="equal">
      <formula>$R$2414</formula>
    </cfRule>
    <cfRule type="cellIs" dxfId="1164" priority="1459" operator="equal">
      <formula>$R$2411</formula>
    </cfRule>
    <cfRule type="cellIs" dxfId="1163" priority="1460" operator="equal">
      <formula>$R$2413</formula>
    </cfRule>
  </conditionalFormatting>
  <conditionalFormatting sqref="R1665">
    <cfRule type="cellIs" dxfId="1162" priority="1457" operator="equal">
      <formula>$R$2410</formula>
    </cfRule>
  </conditionalFormatting>
  <conditionalFormatting sqref="R1666">
    <cfRule type="cellIs" dxfId="1161" priority="1454" operator="equal">
      <formula>$R$2414</formula>
    </cfRule>
    <cfRule type="cellIs" dxfId="1160" priority="1455" operator="equal">
      <formula>$R$2411</formula>
    </cfRule>
    <cfRule type="cellIs" dxfId="1159" priority="1456" operator="equal">
      <formula>$R$2413</formula>
    </cfRule>
  </conditionalFormatting>
  <conditionalFormatting sqref="R1666">
    <cfRule type="cellIs" dxfId="1158" priority="1453" operator="equal">
      <formula>$R$2410</formula>
    </cfRule>
  </conditionalFormatting>
  <conditionalFormatting sqref="R1671:R1672">
    <cfRule type="cellIs" dxfId="1157" priority="1450" operator="equal">
      <formula>$R$2414</formula>
    </cfRule>
    <cfRule type="cellIs" dxfId="1156" priority="1451" operator="equal">
      <formula>$R$2411</formula>
    </cfRule>
    <cfRule type="cellIs" dxfId="1155" priority="1452" operator="equal">
      <formula>$R$2413</formula>
    </cfRule>
  </conditionalFormatting>
  <conditionalFormatting sqref="R1671:R1672">
    <cfRule type="cellIs" dxfId="1154" priority="1449" operator="equal">
      <formula>$R$2410</formula>
    </cfRule>
  </conditionalFormatting>
  <conditionalFormatting sqref="R1670">
    <cfRule type="cellIs" dxfId="1153" priority="1446" operator="equal">
      <formula>$R$2414</formula>
    </cfRule>
    <cfRule type="cellIs" dxfId="1152" priority="1447" operator="equal">
      <formula>$R$2411</formula>
    </cfRule>
    <cfRule type="cellIs" dxfId="1151" priority="1448" operator="equal">
      <formula>$R$2413</formula>
    </cfRule>
  </conditionalFormatting>
  <conditionalFormatting sqref="R1670">
    <cfRule type="cellIs" dxfId="1150" priority="1445" operator="equal">
      <formula>$R$2410</formula>
    </cfRule>
  </conditionalFormatting>
  <conditionalFormatting sqref="R1675:R1677">
    <cfRule type="cellIs" dxfId="1149" priority="1442" operator="equal">
      <formula>$R$2414</formula>
    </cfRule>
    <cfRule type="cellIs" dxfId="1148" priority="1443" operator="equal">
      <formula>$R$2411</formula>
    </cfRule>
    <cfRule type="cellIs" dxfId="1147" priority="1444" operator="equal">
      <formula>$R$2413</formula>
    </cfRule>
  </conditionalFormatting>
  <conditionalFormatting sqref="R1675:R1677">
    <cfRule type="cellIs" dxfId="1146" priority="1441" operator="equal">
      <formula>$R$2410</formula>
    </cfRule>
  </conditionalFormatting>
  <conditionalFormatting sqref="R1673">
    <cfRule type="cellIs" dxfId="1145" priority="1438" operator="equal">
      <formula>$R$2414</formula>
    </cfRule>
    <cfRule type="cellIs" dxfId="1144" priority="1439" operator="equal">
      <formula>$R$2411</formula>
    </cfRule>
    <cfRule type="cellIs" dxfId="1143" priority="1440" operator="equal">
      <formula>$R$2413</formula>
    </cfRule>
  </conditionalFormatting>
  <conditionalFormatting sqref="R1673">
    <cfRule type="cellIs" dxfId="1142" priority="1437" operator="equal">
      <formula>$R$2410</formula>
    </cfRule>
  </conditionalFormatting>
  <conditionalFormatting sqref="R1674">
    <cfRule type="cellIs" dxfId="1141" priority="1434" operator="equal">
      <formula>$R$2414</formula>
    </cfRule>
    <cfRule type="cellIs" dxfId="1140" priority="1435" operator="equal">
      <formula>$R$2411</formula>
    </cfRule>
    <cfRule type="cellIs" dxfId="1139" priority="1436" operator="equal">
      <formula>$R$2413</formula>
    </cfRule>
  </conditionalFormatting>
  <conditionalFormatting sqref="R1674">
    <cfRule type="cellIs" dxfId="1138" priority="1433" operator="equal">
      <formula>$R$2410</formula>
    </cfRule>
  </conditionalFormatting>
  <conditionalFormatting sqref="R1679:R1680">
    <cfRule type="cellIs" dxfId="1137" priority="1430" operator="equal">
      <formula>$R$2414</formula>
    </cfRule>
    <cfRule type="cellIs" dxfId="1136" priority="1431" operator="equal">
      <formula>$R$2411</formula>
    </cfRule>
    <cfRule type="cellIs" dxfId="1135" priority="1432" operator="equal">
      <formula>$R$2413</formula>
    </cfRule>
  </conditionalFormatting>
  <conditionalFormatting sqref="R1679:R1680">
    <cfRule type="cellIs" dxfId="1134" priority="1429" operator="equal">
      <formula>$R$2410</formula>
    </cfRule>
  </conditionalFormatting>
  <conditionalFormatting sqref="R1678">
    <cfRule type="cellIs" dxfId="1133" priority="1426" operator="equal">
      <formula>$R$2414</formula>
    </cfRule>
    <cfRule type="cellIs" dxfId="1132" priority="1427" operator="equal">
      <formula>$R$2411</formula>
    </cfRule>
    <cfRule type="cellIs" dxfId="1131" priority="1428" operator="equal">
      <formula>$R$2413</formula>
    </cfRule>
  </conditionalFormatting>
  <conditionalFormatting sqref="R1678">
    <cfRule type="cellIs" dxfId="1130" priority="1425" operator="equal">
      <formula>$R$2410</formula>
    </cfRule>
  </conditionalFormatting>
  <conditionalFormatting sqref="R1711:R1713">
    <cfRule type="cellIs" dxfId="1129" priority="1422" operator="equal">
      <formula>$R$2414</formula>
    </cfRule>
    <cfRule type="cellIs" dxfId="1128" priority="1423" operator="equal">
      <formula>$R$2411</formula>
    </cfRule>
    <cfRule type="cellIs" dxfId="1127" priority="1424" operator="equal">
      <formula>$R$2413</formula>
    </cfRule>
  </conditionalFormatting>
  <conditionalFormatting sqref="R1711:R1713">
    <cfRule type="cellIs" dxfId="1126" priority="1421" operator="equal">
      <formula>$R$2410</formula>
    </cfRule>
  </conditionalFormatting>
  <conditionalFormatting sqref="R1763">
    <cfRule type="cellIs" dxfId="1125" priority="1418" operator="equal">
      <formula>$R$2414</formula>
    </cfRule>
    <cfRule type="cellIs" dxfId="1124" priority="1419" operator="equal">
      <formula>$R$2411</formula>
    </cfRule>
    <cfRule type="cellIs" dxfId="1123" priority="1420" operator="equal">
      <formula>$R$2413</formula>
    </cfRule>
  </conditionalFormatting>
  <conditionalFormatting sqref="R1763">
    <cfRule type="cellIs" dxfId="1122" priority="1417" operator="equal">
      <formula>$R$2410</formula>
    </cfRule>
  </conditionalFormatting>
  <conditionalFormatting sqref="R1714:R1715">
    <cfRule type="cellIs" dxfId="1121" priority="1414" operator="equal">
      <formula>$R$2414</formula>
    </cfRule>
    <cfRule type="cellIs" dxfId="1120" priority="1415" operator="equal">
      <formula>$R$2411</formula>
    </cfRule>
    <cfRule type="cellIs" dxfId="1119" priority="1416" operator="equal">
      <formula>$R$2413</formula>
    </cfRule>
  </conditionalFormatting>
  <conditionalFormatting sqref="R1714:R1715">
    <cfRule type="cellIs" dxfId="1118" priority="1413" operator="equal">
      <formula>$R$2410</formula>
    </cfRule>
  </conditionalFormatting>
  <conditionalFormatting sqref="R1761">
    <cfRule type="cellIs" dxfId="1117" priority="1410" operator="equal">
      <formula>$R$2414</formula>
    </cfRule>
    <cfRule type="cellIs" dxfId="1116" priority="1411" operator="equal">
      <formula>$R$2411</formula>
    </cfRule>
    <cfRule type="cellIs" dxfId="1115" priority="1412" operator="equal">
      <formula>$R$2413</formula>
    </cfRule>
  </conditionalFormatting>
  <conditionalFormatting sqref="R1761">
    <cfRule type="cellIs" dxfId="1114" priority="1409" operator="equal">
      <formula>$R$2410</formula>
    </cfRule>
  </conditionalFormatting>
  <conditionalFormatting sqref="R1762">
    <cfRule type="cellIs" dxfId="1113" priority="1406" operator="equal">
      <formula>$R$2414</formula>
    </cfRule>
    <cfRule type="cellIs" dxfId="1112" priority="1407" operator="equal">
      <formula>$R$2411</formula>
    </cfRule>
    <cfRule type="cellIs" dxfId="1111" priority="1408" operator="equal">
      <formula>$R$2413</formula>
    </cfRule>
  </conditionalFormatting>
  <conditionalFormatting sqref="R1762">
    <cfRule type="cellIs" dxfId="1110" priority="1405" operator="equal">
      <formula>$R$2410</formula>
    </cfRule>
  </conditionalFormatting>
  <conditionalFormatting sqref="R1703:R1705">
    <cfRule type="cellIs" dxfId="1109" priority="1402" operator="equal">
      <formula>$R$2414</formula>
    </cfRule>
    <cfRule type="cellIs" dxfId="1108" priority="1403" operator="equal">
      <formula>$R$2411</formula>
    </cfRule>
    <cfRule type="cellIs" dxfId="1107" priority="1404" operator="equal">
      <formula>$R$2413</formula>
    </cfRule>
  </conditionalFormatting>
  <conditionalFormatting sqref="R1703:R1705">
    <cfRule type="cellIs" dxfId="1106" priority="1401" operator="equal">
      <formula>$R$2410</formula>
    </cfRule>
  </conditionalFormatting>
  <conditionalFormatting sqref="R1710">
    <cfRule type="cellIs" dxfId="1105" priority="1398" operator="equal">
      <formula>$R$2414</formula>
    </cfRule>
    <cfRule type="cellIs" dxfId="1104" priority="1399" operator="equal">
      <formula>$R$2411</formula>
    </cfRule>
    <cfRule type="cellIs" dxfId="1103" priority="1400" operator="equal">
      <formula>$R$2413</formula>
    </cfRule>
  </conditionalFormatting>
  <conditionalFormatting sqref="R1710">
    <cfRule type="cellIs" dxfId="1102" priority="1397" operator="equal">
      <formula>$R$2410</formula>
    </cfRule>
  </conditionalFormatting>
  <conditionalFormatting sqref="R1706:R1707">
    <cfRule type="cellIs" dxfId="1101" priority="1394" operator="equal">
      <formula>$R$2414</formula>
    </cfRule>
    <cfRule type="cellIs" dxfId="1100" priority="1395" operator="equal">
      <formula>$R$2411</formula>
    </cfRule>
    <cfRule type="cellIs" dxfId="1099" priority="1396" operator="equal">
      <formula>$R$2413</formula>
    </cfRule>
  </conditionalFormatting>
  <conditionalFormatting sqref="R1706:R1707">
    <cfRule type="cellIs" dxfId="1098" priority="1393" operator="equal">
      <formula>$R$2410</formula>
    </cfRule>
  </conditionalFormatting>
  <conditionalFormatting sqref="R1708">
    <cfRule type="cellIs" dxfId="1097" priority="1390" operator="equal">
      <formula>$R$2414</formula>
    </cfRule>
    <cfRule type="cellIs" dxfId="1096" priority="1391" operator="equal">
      <formula>$R$2411</formula>
    </cfRule>
    <cfRule type="cellIs" dxfId="1095" priority="1392" operator="equal">
      <formula>$R$2413</formula>
    </cfRule>
  </conditionalFormatting>
  <conditionalFormatting sqref="R1708">
    <cfRule type="cellIs" dxfId="1094" priority="1389" operator="equal">
      <formula>$R$2410</formula>
    </cfRule>
  </conditionalFormatting>
  <conditionalFormatting sqref="R1709">
    <cfRule type="cellIs" dxfId="1093" priority="1386" operator="equal">
      <formula>$R$2414</formula>
    </cfRule>
    <cfRule type="cellIs" dxfId="1092" priority="1387" operator="equal">
      <formula>$R$2411</formula>
    </cfRule>
    <cfRule type="cellIs" dxfId="1091" priority="1388" operator="equal">
      <formula>$R$2413</formula>
    </cfRule>
  </conditionalFormatting>
  <conditionalFormatting sqref="R1709">
    <cfRule type="cellIs" dxfId="1090" priority="1385" operator="equal">
      <formula>$R$2410</formula>
    </cfRule>
  </conditionalFormatting>
  <conditionalFormatting sqref="R1695:R1697">
    <cfRule type="cellIs" dxfId="1089" priority="1382" operator="equal">
      <formula>$R$2414</formula>
    </cfRule>
    <cfRule type="cellIs" dxfId="1088" priority="1383" operator="equal">
      <formula>$R$2411</formula>
    </cfRule>
    <cfRule type="cellIs" dxfId="1087" priority="1384" operator="equal">
      <formula>$R$2413</formula>
    </cfRule>
  </conditionalFormatting>
  <conditionalFormatting sqref="R1695:R1697">
    <cfRule type="cellIs" dxfId="1086" priority="1381" operator="equal">
      <formula>$R$2410</formula>
    </cfRule>
  </conditionalFormatting>
  <conditionalFormatting sqref="R1702">
    <cfRule type="cellIs" dxfId="1085" priority="1378" operator="equal">
      <formula>$R$2414</formula>
    </cfRule>
    <cfRule type="cellIs" dxfId="1084" priority="1379" operator="equal">
      <formula>$R$2411</formula>
    </cfRule>
    <cfRule type="cellIs" dxfId="1083" priority="1380" operator="equal">
      <formula>$R$2413</formula>
    </cfRule>
  </conditionalFormatting>
  <conditionalFormatting sqref="R1702">
    <cfRule type="cellIs" dxfId="1082" priority="1377" operator="equal">
      <formula>$R$2410</formula>
    </cfRule>
  </conditionalFormatting>
  <conditionalFormatting sqref="R1698:R1699">
    <cfRule type="cellIs" dxfId="1081" priority="1374" operator="equal">
      <formula>$R$2414</formula>
    </cfRule>
    <cfRule type="cellIs" dxfId="1080" priority="1375" operator="equal">
      <formula>$R$2411</formula>
    </cfRule>
    <cfRule type="cellIs" dxfId="1079" priority="1376" operator="equal">
      <formula>$R$2413</formula>
    </cfRule>
  </conditionalFormatting>
  <conditionalFormatting sqref="R1698:R1699">
    <cfRule type="cellIs" dxfId="1078" priority="1373" operator="equal">
      <formula>$R$2410</formula>
    </cfRule>
  </conditionalFormatting>
  <conditionalFormatting sqref="R1700">
    <cfRule type="cellIs" dxfId="1077" priority="1370" operator="equal">
      <formula>$R$2414</formula>
    </cfRule>
    <cfRule type="cellIs" dxfId="1076" priority="1371" operator="equal">
      <formula>$R$2411</formula>
    </cfRule>
    <cfRule type="cellIs" dxfId="1075" priority="1372" operator="equal">
      <formula>$R$2413</formula>
    </cfRule>
  </conditionalFormatting>
  <conditionalFormatting sqref="R1700">
    <cfRule type="cellIs" dxfId="1074" priority="1369" operator="equal">
      <formula>$R$2410</formula>
    </cfRule>
  </conditionalFormatting>
  <conditionalFormatting sqref="R1701">
    <cfRule type="cellIs" dxfId="1073" priority="1366" operator="equal">
      <formula>$R$2414</formula>
    </cfRule>
    <cfRule type="cellIs" dxfId="1072" priority="1367" operator="equal">
      <formula>$R$2411</formula>
    </cfRule>
    <cfRule type="cellIs" dxfId="1071" priority="1368" operator="equal">
      <formula>$R$2413</formula>
    </cfRule>
  </conditionalFormatting>
  <conditionalFormatting sqref="R1701">
    <cfRule type="cellIs" dxfId="1070" priority="1365" operator="equal">
      <formula>$R$2410</formula>
    </cfRule>
  </conditionalFormatting>
  <conditionalFormatting sqref="R1734:R1735">
    <cfRule type="cellIs" dxfId="1069" priority="1362" operator="equal">
      <formula>$R$2414</formula>
    </cfRule>
    <cfRule type="cellIs" dxfId="1068" priority="1363" operator="equal">
      <formula>$R$2411</formula>
    </cfRule>
    <cfRule type="cellIs" dxfId="1067" priority="1364" operator="equal">
      <formula>$R$2413</formula>
    </cfRule>
  </conditionalFormatting>
  <conditionalFormatting sqref="R1734:R1735">
    <cfRule type="cellIs" dxfId="1066" priority="1361" operator="equal">
      <formula>$R$2410</formula>
    </cfRule>
  </conditionalFormatting>
  <conditionalFormatting sqref="R1737:R1738">
    <cfRule type="cellIs" dxfId="1065" priority="1358" operator="equal">
      <formula>$R$2414</formula>
    </cfRule>
    <cfRule type="cellIs" dxfId="1064" priority="1359" operator="equal">
      <formula>$R$2411</formula>
    </cfRule>
    <cfRule type="cellIs" dxfId="1063" priority="1360" operator="equal">
      <formula>$R$2413</formula>
    </cfRule>
  </conditionalFormatting>
  <conditionalFormatting sqref="R1737:R1738">
    <cfRule type="cellIs" dxfId="1062" priority="1357" operator="equal">
      <formula>$R$2410</formula>
    </cfRule>
  </conditionalFormatting>
  <conditionalFormatting sqref="R1739">
    <cfRule type="cellIs" dxfId="1061" priority="1354" operator="equal">
      <formula>$R$2414</formula>
    </cfRule>
    <cfRule type="cellIs" dxfId="1060" priority="1355" operator="equal">
      <formula>$R$2411</formula>
    </cfRule>
    <cfRule type="cellIs" dxfId="1059" priority="1356" operator="equal">
      <formula>$R$2413</formula>
    </cfRule>
  </conditionalFormatting>
  <conditionalFormatting sqref="R1739">
    <cfRule type="cellIs" dxfId="1058" priority="1353" operator="equal">
      <formula>$R$2410</formula>
    </cfRule>
  </conditionalFormatting>
  <conditionalFormatting sqref="R1740:R1755">
    <cfRule type="cellIs" dxfId="1057" priority="1350" operator="equal">
      <formula>$R$2414</formula>
    </cfRule>
    <cfRule type="cellIs" dxfId="1056" priority="1351" operator="equal">
      <formula>$R$2411</formula>
    </cfRule>
    <cfRule type="cellIs" dxfId="1055" priority="1352" operator="equal">
      <formula>$R$2413</formula>
    </cfRule>
  </conditionalFormatting>
  <conditionalFormatting sqref="R1740:R1755">
    <cfRule type="cellIs" dxfId="1054" priority="1349" operator="equal">
      <formula>$R$2410</formula>
    </cfRule>
  </conditionalFormatting>
  <conditionalFormatting sqref="R1759:R1760">
    <cfRule type="cellIs" dxfId="1053" priority="1346" operator="equal">
      <formula>$R$2414</formula>
    </cfRule>
    <cfRule type="cellIs" dxfId="1052" priority="1347" operator="equal">
      <formula>$R$2411</formula>
    </cfRule>
    <cfRule type="cellIs" dxfId="1051" priority="1348" operator="equal">
      <formula>$R$2413</formula>
    </cfRule>
  </conditionalFormatting>
  <conditionalFormatting sqref="R1759:R1760">
    <cfRule type="cellIs" dxfId="1050" priority="1345" operator="equal">
      <formula>$R$2410</formula>
    </cfRule>
  </conditionalFormatting>
  <conditionalFormatting sqref="R1758">
    <cfRule type="cellIs" dxfId="1049" priority="1342" operator="equal">
      <formula>$R$2414</formula>
    </cfRule>
    <cfRule type="cellIs" dxfId="1048" priority="1343" operator="equal">
      <formula>$R$2411</formula>
    </cfRule>
    <cfRule type="cellIs" dxfId="1047" priority="1344" operator="equal">
      <formula>$R$2413</formula>
    </cfRule>
  </conditionalFormatting>
  <conditionalFormatting sqref="R1758">
    <cfRule type="cellIs" dxfId="1046" priority="1341" operator="equal">
      <formula>$R$2410</formula>
    </cfRule>
  </conditionalFormatting>
  <conditionalFormatting sqref="R1733">
    <cfRule type="cellIs" dxfId="1045" priority="1338" operator="equal">
      <formula>$R$2414</formula>
    </cfRule>
    <cfRule type="cellIs" dxfId="1044" priority="1339" operator="equal">
      <formula>$R$2411</formula>
    </cfRule>
    <cfRule type="cellIs" dxfId="1043" priority="1340" operator="equal">
      <formula>$R$2413</formula>
    </cfRule>
  </conditionalFormatting>
  <conditionalFormatting sqref="R1733">
    <cfRule type="cellIs" dxfId="1042" priority="1337" operator="equal">
      <formula>$R$2410</formula>
    </cfRule>
  </conditionalFormatting>
  <conditionalFormatting sqref="R1731">
    <cfRule type="cellIs" dxfId="1041" priority="1334" operator="equal">
      <formula>$R$2414</formula>
    </cfRule>
    <cfRule type="cellIs" dxfId="1040" priority="1335" operator="equal">
      <formula>$R$2411</formula>
    </cfRule>
    <cfRule type="cellIs" dxfId="1039" priority="1336" operator="equal">
      <formula>$R$2413</formula>
    </cfRule>
  </conditionalFormatting>
  <conditionalFormatting sqref="R1731">
    <cfRule type="cellIs" dxfId="1038" priority="1333" operator="equal">
      <formula>$R$2410</formula>
    </cfRule>
  </conditionalFormatting>
  <conditionalFormatting sqref="R1732">
    <cfRule type="cellIs" dxfId="1037" priority="1330" operator="equal">
      <formula>$R$2414</formula>
    </cfRule>
    <cfRule type="cellIs" dxfId="1036" priority="1331" operator="equal">
      <formula>$R$2411</formula>
    </cfRule>
    <cfRule type="cellIs" dxfId="1035" priority="1332" operator="equal">
      <formula>$R$2413</formula>
    </cfRule>
  </conditionalFormatting>
  <conditionalFormatting sqref="R1732">
    <cfRule type="cellIs" dxfId="1034" priority="1329" operator="equal">
      <formula>$R$2410</formula>
    </cfRule>
  </conditionalFormatting>
  <conditionalFormatting sqref="R1719:R1721">
    <cfRule type="cellIs" dxfId="1033" priority="1326" operator="equal">
      <formula>$R$2414</formula>
    </cfRule>
    <cfRule type="cellIs" dxfId="1032" priority="1327" operator="equal">
      <formula>$R$2411</formula>
    </cfRule>
    <cfRule type="cellIs" dxfId="1031" priority="1328" operator="equal">
      <formula>$R$2413</formula>
    </cfRule>
  </conditionalFormatting>
  <conditionalFormatting sqref="R1719:R1721">
    <cfRule type="cellIs" dxfId="1030" priority="1325" operator="equal">
      <formula>$R$2410</formula>
    </cfRule>
  </conditionalFormatting>
  <conditionalFormatting sqref="R1726:R1727">
    <cfRule type="cellIs" dxfId="1029" priority="1322" operator="equal">
      <formula>$R$2414</formula>
    </cfRule>
    <cfRule type="cellIs" dxfId="1028" priority="1323" operator="equal">
      <formula>$R$2411</formula>
    </cfRule>
    <cfRule type="cellIs" dxfId="1027" priority="1324" operator="equal">
      <formula>$R$2413</formula>
    </cfRule>
  </conditionalFormatting>
  <conditionalFormatting sqref="R1726:R1727">
    <cfRule type="cellIs" dxfId="1026" priority="1321" operator="equal">
      <formula>$R$2410</formula>
    </cfRule>
  </conditionalFormatting>
  <conditionalFormatting sqref="R1722:R1723">
    <cfRule type="cellIs" dxfId="1025" priority="1318" operator="equal">
      <formula>$R$2414</formula>
    </cfRule>
    <cfRule type="cellIs" dxfId="1024" priority="1319" operator="equal">
      <formula>$R$2411</formula>
    </cfRule>
    <cfRule type="cellIs" dxfId="1023" priority="1320" operator="equal">
      <formula>$R$2413</formula>
    </cfRule>
  </conditionalFormatting>
  <conditionalFormatting sqref="R1722:R1723">
    <cfRule type="cellIs" dxfId="1022" priority="1317" operator="equal">
      <formula>$R$2410</formula>
    </cfRule>
  </conditionalFormatting>
  <conditionalFormatting sqref="R1724">
    <cfRule type="cellIs" dxfId="1021" priority="1314" operator="equal">
      <formula>$R$2414</formula>
    </cfRule>
    <cfRule type="cellIs" dxfId="1020" priority="1315" operator="equal">
      <formula>$R$2411</formula>
    </cfRule>
    <cfRule type="cellIs" dxfId="1019" priority="1316" operator="equal">
      <formula>$R$2413</formula>
    </cfRule>
  </conditionalFormatting>
  <conditionalFormatting sqref="R1724">
    <cfRule type="cellIs" dxfId="1018" priority="1313" operator="equal">
      <formula>$R$2410</formula>
    </cfRule>
  </conditionalFormatting>
  <conditionalFormatting sqref="R1725">
    <cfRule type="cellIs" dxfId="1017" priority="1310" operator="equal">
      <formula>$R$2414</formula>
    </cfRule>
    <cfRule type="cellIs" dxfId="1016" priority="1311" operator="equal">
      <formula>$R$2411</formula>
    </cfRule>
    <cfRule type="cellIs" dxfId="1015" priority="1312" operator="equal">
      <formula>$R$2413</formula>
    </cfRule>
  </conditionalFormatting>
  <conditionalFormatting sqref="R1725">
    <cfRule type="cellIs" dxfId="1014" priority="1309" operator="equal">
      <formula>$R$2410</formula>
    </cfRule>
  </conditionalFormatting>
  <conditionalFormatting sqref="R1729:R1730">
    <cfRule type="cellIs" dxfId="1013" priority="1306" operator="equal">
      <formula>$R$2414</formula>
    </cfRule>
    <cfRule type="cellIs" dxfId="1012" priority="1307" operator="equal">
      <formula>$R$2411</formula>
    </cfRule>
    <cfRule type="cellIs" dxfId="1011" priority="1308" operator="equal">
      <formula>$R$2413</formula>
    </cfRule>
  </conditionalFormatting>
  <conditionalFormatting sqref="R1729:R1730">
    <cfRule type="cellIs" dxfId="1010" priority="1305" operator="equal">
      <formula>$R$2410</formula>
    </cfRule>
  </conditionalFormatting>
  <conditionalFormatting sqref="R1728">
    <cfRule type="cellIs" dxfId="1009" priority="1302" operator="equal">
      <formula>$R$2414</formula>
    </cfRule>
    <cfRule type="cellIs" dxfId="1008" priority="1303" operator="equal">
      <formula>$R$2411</formula>
    </cfRule>
    <cfRule type="cellIs" dxfId="1007" priority="1304" operator="equal">
      <formula>$R$2413</formula>
    </cfRule>
  </conditionalFormatting>
  <conditionalFormatting sqref="R1728">
    <cfRule type="cellIs" dxfId="1006" priority="1301" operator="equal">
      <formula>$R$2410</formula>
    </cfRule>
  </conditionalFormatting>
  <conditionalFormatting sqref="R1718">
    <cfRule type="cellIs" dxfId="1005" priority="1298" operator="equal">
      <formula>$R$2414</formula>
    </cfRule>
    <cfRule type="cellIs" dxfId="1004" priority="1299" operator="equal">
      <formula>$R$2411</formula>
    </cfRule>
    <cfRule type="cellIs" dxfId="1003" priority="1300" operator="equal">
      <formula>$R$2413</formula>
    </cfRule>
  </conditionalFormatting>
  <conditionalFormatting sqref="R1718">
    <cfRule type="cellIs" dxfId="1002" priority="1297" operator="equal">
      <formula>$R$2410</formula>
    </cfRule>
  </conditionalFormatting>
  <conditionalFormatting sqref="R1716">
    <cfRule type="cellIs" dxfId="1001" priority="1294" operator="equal">
      <formula>$R$2414</formula>
    </cfRule>
    <cfRule type="cellIs" dxfId="1000" priority="1295" operator="equal">
      <formula>$R$2411</formula>
    </cfRule>
    <cfRule type="cellIs" dxfId="999" priority="1296" operator="equal">
      <formula>$R$2413</formula>
    </cfRule>
  </conditionalFormatting>
  <conditionalFormatting sqref="R1716">
    <cfRule type="cellIs" dxfId="998" priority="1293" operator="equal">
      <formula>$R$2410</formula>
    </cfRule>
  </conditionalFormatting>
  <conditionalFormatting sqref="R1717">
    <cfRule type="cellIs" dxfId="997" priority="1290" operator="equal">
      <formula>$R$2414</formula>
    </cfRule>
    <cfRule type="cellIs" dxfId="996" priority="1291" operator="equal">
      <formula>$R$2411</formula>
    </cfRule>
    <cfRule type="cellIs" dxfId="995" priority="1292" operator="equal">
      <formula>$R$2413</formula>
    </cfRule>
  </conditionalFormatting>
  <conditionalFormatting sqref="R1717">
    <cfRule type="cellIs" dxfId="994" priority="1289" operator="equal">
      <formula>$R$2410</formula>
    </cfRule>
  </conditionalFormatting>
  <conditionalFormatting sqref="R1743:R1744">
    <cfRule type="cellIs" dxfId="993" priority="1286" operator="equal">
      <formula>$R$2414</formula>
    </cfRule>
    <cfRule type="cellIs" dxfId="992" priority="1287" operator="equal">
      <formula>$R$2411</formula>
    </cfRule>
    <cfRule type="cellIs" dxfId="991" priority="1288" operator="equal">
      <formula>$R$2413</formula>
    </cfRule>
  </conditionalFormatting>
  <conditionalFormatting sqref="R1743:R1744">
    <cfRule type="cellIs" dxfId="990" priority="1285" operator="equal">
      <formula>$R$2410</formula>
    </cfRule>
  </conditionalFormatting>
  <conditionalFormatting sqref="R1742">
    <cfRule type="cellIs" dxfId="989" priority="1282" operator="equal">
      <formula>$R$2414</formula>
    </cfRule>
    <cfRule type="cellIs" dxfId="988" priority="1283" operator="equal">
      <formula>$R$2411</formula>
    </cfRule>
    <cfRule type="cellIs" dxfId="987" priority="1284" operator="equal">
      <formula>$R$2413</formula>
    </cfRule>
  </conditionalFormatting>
  <conditionalFormatting sqref="R1742">
    <cfRule type="cellIs" dxfId="986" priority="1281" operator="equal">
      <formula>$R$2410</formula>
    </cfRule>
  </conditionalFormatting>
  <conditionalFormatting sqref="R1741">
    <cfRule type="cellIs" dxfId="985" priority="1278" operator="equal">
      <formula>$R$2414</formula>
    </cfRule>
    <cfRule type="cellIs" dxfId="984" priority="1279" operator="equal">
      <formula>$R$2411</formula>
    </cfRule>
    <cfRule type="cellIs" dxfId="983" priority="1280" operator="equal">
      <formula>$R$2413</formula>
    </cfRule>
  </conditionalFormatting>
  <conditionalFormatting sqref="R1741">
    <cfRule type="cellIs" dxfId="982" priority="1277" operator="equal">
      <formula>$R$2410</formula>
    </cfRule>
  </conditionalFormatting>
  <conditionalFormatting sqref="R1753:R1754">
    <cfRule type="cellIs" dxfId="981" priority="1274" operator="equal">
      <formula>$R$2414</formula>
    </cfRule>
    <cfRule type="cellIs" dxfId="980" priority="1275" operator="equal">
      <formula>$R$2411</formula>
    </cfRule>
    <cfRule type="cellIs" dxfId="979" priority="1276" operator="equal">
      <formula>$R$2413</formula>
    </cfRule>
  </conditionalFormatting>
  <conditionalFormatting sqref="R1753:R1754">
    <cfRule type="cellIs" dxfId="978" priority="1273" operator="equal">
      <formula>$R$2410</formula>
    </cfRule>
  </conditionalFormatting>
  <conditionalFormatting sqref="R1755">
    <cfRule type="cellIs" dxfId="977" priority="1270" operator="equal">
      <formula>$R$2414</formula>
    </cfRule>
    <cfRule type="cellIs" dxfId="976" priority="1271" operator="equal">
      <formula>$R$2411</formula>
    </cfRule>
    <cfRule type="cellIs" dxfId="975" priority="1272" operator="equal">
      <formula>$R$2413</formula>
    </cfRule>
  </conditionalFormatting>
  <conditionalFormatting sqref="R1755">
    <cfRule type="cellIs" dxfId="974" priority="1269" operator="equal">
      <formula>$R$2410</formula>
    </cfRule>
  </conditionalFormatting>
  <conditionalFormatting sqref="R1749:R1750">
    <cfRule type="cellIs" dxfId="973" priority="1266" operator="equal">
      <formula>$R$2414</formula>
    </cfRule>
    <cfRule type="cellIs" dxfId="972" priority="1267" operator="equal">
      <formula>$R$2411</formula>
    </cfRule>
    <cfRule type="cellIs" dxfId="971" priority="1268" operator="equal">
      <formula>$R$2413</formula>
    </cfRule>
  </conditionalFormatting>
  <conditionalFormatting sqref="R1749:R1750">
    <cfRule type="cellIs" dxfId="970" priority="1265" operator="equal">
      <formula>$R$2410</formula>
    </cfRule>
  </conditionalFormatting>
  <conditionalFormatting sqref="R1751:R1752">
    <cfRule type="cellIs" dxfId="969" priority="1262" operator="equal">
      <formula>$R$2414</formula>
    </cfRule>
    <cfRule type="cellIs" dxfId="968" priority="1263" operator="equal">
      <formula>$R$2411</formula>
    </cfRule>
    <cfRule type="cellIs" dxfId="967" priority="1264" operator="equal">
      <formula>$R$2413</formula>
    </cfRule>
  </conditionalFormatting>
  <conditionalFormatting sqref="R1751:R1752">
    <cfRule type="cellIs" dxfId="966" priority="1261" operator="equal">
      <formula>$R$2410</formula>
    </cfRule>
  </conditionalFormatting>
  <conditionalFormatting sqref="R1747:R1748">
    <cfRule type="cellIs" dxfId="965" priority="1258" operator="equal">
      <formula>$R$2414</formula>
    </cfRule>
    <cfRule type="cellIs" dxfId="964" priority="1259" operator="equal">
      <formula>$R$2411</formula>
    </cfRule>
    <cfRule type="cellIs" dxfId="963" priority="1260" operator="equal">
      <formula>$R$2413</formula>
    </cfRule>
  </conditionalFormatting>
  <conditionalFormatting sqref="R1747:R1748">
    <cfRule type="cellIs" dxfId="962" priority="1257" operator="equal">
      <formula>$R$2410</formula>
    </cfRule>
  </conditionalFormatting>
  <conditionalFormatting sqref="R1746">
    <cfRule type="cellIs" dxfId="961" priority="1254" operator="equal">
      <formula>$R$2414</formula>
    </cfRule>
    <cfRule type="cellIs" dxfId="960" priority="1255" operator="equal">
      <formula>$R$2411</formula>
    </cfRule>
    <cfRule type="cellIs" dxfId="959" priority="1256" operator="equal">
      <formula>$R$2413</formula>
    </cfRule>
  </conditionalFormatting>
  <conditionalFormatting sqref="R1746">
    <cfRule type="cellIs" dxfId="958" priority="1253" operator="equal">
      <formula>$R$2410</formula>
    </cfRule>
  </conditionalFormatting>
  <conditionalFormatting sqref="R1745">
    <cfRule type="cellIs" dxfId="957" priority="1250" operator="equal">
      <formula>$R$2414</formula>
    </cfRule>
    <cfRule type="cellIs" dxfId="956" priority="1251" operator="equal">
      <formula>$R$2411</formula>
    </cfRule>
    <cfRule type="cellIs" dxfId="955" priority="1252" operator="equal">
      <formula>$R$2413</formula>
    </cfRule>
  </conditionalFormatting>
  <conditionalFormatting sqref="R1745">
    <cfRule type="cellIs" dxfId="954" priority="1249" operator="equal">
      <formula>$R$2410</formula>
    </cfRule>
  </conditionalFormatting>
  <conditionalFormatting sqref="R1756">
    <cfRule type="cellIs" dxfId="953" priority="1246" operator="equal">
      <formula>$R$2414</formula>
    </cfRule>
    <cfRule type="cellIs" dxfId="952" priority="1247" operator="equal">
      <formula>$R$2411</formula>
    </cfRule>
    <cfRule type="cellIs" dxfId="951" priority="1248" operator="equal">
      <formula>$R$2413</formula>
    </cfRule>
  </conditionalFormatting>
  <conditionalFormatting sqref="R1756">
    <cfRule type="cellIs" dxfId="950" priority="1245" operator="equal">
      <formula>$R$2410</formula>
    </cfRule>
  </conditionalFormatting>
  <conditionalFormatting sqref="R1757">
    <cfRule type="cellIs" dxfId="949" priority="1242" operator="equal">
      <formula>$R$2414</formula>
    </cfRule>
    <cfRule type="cellIs" dxfId="948" priority="1243" operator="equal">
      <formula>$R$2411</formula>
    </cfRule>
    <cfRule type="cellIs" dxfId="947" priority="1244" operator="equal">
      <formula>$R$2413</formula>
    </cfRule>
  </conditionalFormatting>
  <conditionalFormatting sqref="R1757">
    <cfRule type="cellIs" dxfId="946" priority="1241" operator="equal">
      <formula>$R$2410</formula>
    </cfRule>
  </conditionalFormatting>
  <conditionalFormatting sqref="R1764">
    <cfRule type="cellIs" dxfId="945" priority="1238" operator="equal">
      <formula>$R$2414</formula>
    </cfRule>
    <cfRule type="cellIs" dxfId="944" priority="1239" operator="equal">
      <formula>$R$2411</formula>
    </cfRule>
    <cfRule type="cellIs" dxfId="943" priority="1240" operator="equal">
      <formula>$R$2413</formula>
    </cfRule>
  </conditionalFormatting>
  <conditionalFormatting sqref="R1764">
    <cfRule type="cellIs" dxfId="942" priority="1237" operator="equal">
      <formula>$R$2410</formula>
    </cfRule>
  </conditionalFormatting>
  <conditionalFormatting sqref="R1779">
    <cfRule type="cellIs" dxfId="941" priority="1234" operator="equal">
      <formula>$R$2414</formula>
    </cfRule>
    <cfRule type="cellIs" dxfId="940" priority="1235" operator="equal">
      <formula>$R$2411</formula>
    </cfRule>
    <cfRule type="cellIs" dxfId="939" priority="1236" operator="equal">
      <formula>$R$2413</formula>
    </cfRule>
  </conditionalFormatting>
  <conditionalFormatting sqref="R1779">
    <cfRule type="cellIs" dxfId="938" priority="1233" operator="equal">
      <formula>$R$2410</formula>
    </cfRule>
  </conditionalFormatting>
  <conditionalFormatting sqref="R1769">
    <cfRule type="cellIs" dxfId="937" priority="1230" operator="equal">
      <formula>$R$2414</formula>
    </cfRule>
    <cfRule type="cellIs" dxfId="936" priority="1231" operator="equal">
      <formula>$R$2411</formula>
    </cfRule>
    <cfRule type="cellIs" dxfId="935" priority="1232" operator="equal">
      <formula>$R$2413</formula>
    </cfRule>
  </conditionalFormatting>
  <conditionalFormatting sqref="R1769">
    <cfRule type="cellIs" dxfId="934" priority="1229" operator="equal">
      <formula>$R$2410</formula>
    </cfRule>
  </conditionalFormatting>
  <conditionalFormatting sqref="R458:R465">
    <cfRule type="cellIs" dxfId="933" priority="1022" operator="equal">
      <formula>$R$2414</formula>
    </cfRule>
    <cfRule type="cellIs" dxfId="932" priority="1023" operator="equal">
      <formula>$R$2411</formula>
    </cfRule>
    <cfRule type="cellIs" dxfId="931" priority="1024" operator="equal">
      <formula>$R$2413</formula>
    </cfRule>
  </conditionalFormatting>
  <conditionalFormatting sqref="R458:R465">
    <cfRule type="cellIs" dxfId="930" priority="1021" operator="equal">
      <formula>$R$2410</formula>
    </cfRule>
  </conditionalFormatting>
  <conditionalFormatting sqref="R467:R468">
    <cfRule type="cellIs" dxfId="929" priority="1018" operator="equal">
      <formula>$R$2414</formula>
    </cfRule>
    <cfRule type="cellIs" dxfId="928" priority="1019" operator="equal">
      <formula>$R$2411</formula>
    </cfRule>
    <cfRule type="cellIs" dxfId="927" priority="1020" operator="equal">
      <formula>$R$2413</formula>
    </cfRule>
  </conditionalFormatting>
  <conditionalFormatting sqref="R467:R468">
    <cfRule type="cellIs" dxfId="926" priority="1017" operator="equal">
      <formula>$R$2410</formula>
    </cfRule>
  </conditionalFormatting>
  <conditionalFormatting sqref="R469">
    <cfRule type="cellIs" dxfId="925" priority="1014" operator="equal">
      <formula>$R$2414</formula>
    </cfRule>
    <cfRule type="cellIs" dxfId="924" priority="1015" operator="equal">
      <formula>$R$2411</formula>
    </cfRule>
    <cfRule type="cellIs" dxfId="923" priority="1016" operator="equal">
      <formula>$R$2413</formula>
    </cfRule>
  </conditionalFormatting>
  <conditionalFormatting sqref="R469">
    <cfRule type="cellIs" dxfId="922" priority="1013" operator="equal">
      <formula>$R$2410</formula>
    </cfRule>
  </conditionalFormatting>
  <conditionalFormatting sqref="R470:R471">
    <cfRule type="cellIs" dxfId="921" priority="1010" operator="equal">
      <formula>$R$2414</formula>
    </cfRule>
    <cfRule type="cellIs" dxfId="920" priority="1011" operator="equal">
      <formula>$R$2411</formula>
    </cfRule>
    <cfRule type="cellIs" dxfId="919" priority="1012" operator="equal">
      <formula>$R$2413</formula>
    </cfRule>
  </conditionalFormatting>
  <conditionalFormatting sqref="R470:R471">
    <cfRule type="cellIs" dxfId="918" priority="1009" operator="equal">
      <formula>$R$2410</formula>
    </cfRule>
  </conditionalFormatting>
  <conditionalFormatting sqref="R472:R473">
    <cfRule type="cellIs" dxfId="917" priority="1006" operator="equal">
      <formula>$R$2414</formula>
    </cfRule>
    <cfRule type="cellIs" dxfId="916" priority="1007" operator="equal">
      <formula>$R$2411</formula>
    </cfRule>
    <cfRule type="cellIs" dxfId="915" priority="1008" operator="equal">
      <formula>$R$2413</formula>
    </cfRule>
  </conditionalFormatting>
  <conditionalFormatting sqref="R472:R473">
    <cfRule type="cellIs" dxfId="914" priority="1005" operator="equal">
      <formula>$R$2410</formula>
    </cfRule>
  </conditionalFormatting>
  <conditionalFormatting sqref="R474">
    <cfRule type="cellIs" dxfId="913" priority="1002" operator="equal">
      <formula>$R$2414</formula>
    </cfRule>
    <cfRule type="cellIs" dxfId="912" priority="1003" operator="equal">
      <formula>$R$2411</formula>
    </cfRule>
    <cfRule type="cellIs" dxfId="911" priority="1004" operator="equal">
      <formula>$R$2413</formula>
    </cfRule>
  </conditionalFormatting>
  <conditionalFormatting sqref="R474">
    <cfRule type="cellIs" dxfId="910" priority="1001" operator="equal">
      <formula>$R$2410</formula>
    </cfRule>
  </conditionalFormatting>
  <conditionalFormatting sqref="R475:R476">
    <cfRule type="cellIs" dxfId="909" priority="998" operator="equal">
      <formula>$R$2414</formula>
    </cfRule>
    <cfRule type="cellIs" dxfId="908" priority="999" operator="equal">
      <formula>$R$2411</formula>
    </cfRule>
    <cfRule type="cellIs" dxfId="907" priority="1000" operator="equal">
      <formula>$R$2413</formula>
    </cfRule>
  </conditionalFormatting>
  <conditionalFormatting sqref="R475:R476">
    <cfRule type="cellIs" dxfId="906" priority="997" operator="equal">
      <formula>$R$2410</formula>
    </cfRule>
  </conditionalFormatting>
  <conditionalFormatting sqref="R479:R491">
    <cfRule type="cellIs" dxfId="905" priority="994" operator="equal">
      <formula>$R$2414</formula>
    </cfRule>
    <cfRule type="cellIs" dxfId="904" priority="995" operator="equal">
      <formula>$R$2411</formula>
    </cfRule>
    <cfRule type="cellIs" dxfId="903" priority="996" operator="equal">
      <formula>$R$2413</formula>
    </cfRule>
  </conditionalFormatting>
  <conditionalFormatting sqref="R479:R491">
    <cfRule type="cellIs" dxfId="902" priority="993" operator="equal">
      <formula>$R$2410</formula>
    </cfRule>
  </conditionalFormatting>
  <conditionalFormatting sqref="R477">
    <cfRule type="cellIs" dxfId="901" priority="990" operator="equal">
      <formula>$R$2414</formula>
    </cfRule>
    <cfRule type="cellIs" dxfId="900" priority="991" operator="equal">
      <formula>$R$2411</formula>
    </cfRule>
    <cfRule type="cellIs" dxfId="899" priority="992" operator="equal">
      <formula>$R$2413</formula>
    </cfRule>
  </conditionalFormatting>
  <conditionalFormatting sqref="R477">
    <cfRule type="cellIs" dxfId="898" priority="989" operator="equal">
      <formula>$R$2410</formula>
    </cfRule>
  </conditionalFormatting>
  <conditionalFormatting sqref="R478">
    <cfRule type="cellIs" dxfId="897" priority="986" operator="equal">
      <formula>$R$2414</formula>
    </cfRule>
    <cfRule type="cellIs" dxfId="896" priority="987" operator="equal">
      <formula>$R$2411</formula>
    </cfRule>
    <cfRule type="cellIs" dxfId="895" priority="988" operator="equal">
      <formula>$R$2413</formula>
    </cfRule>
  </conditionalFormatting>
  <conditionalFormatting sqref="R478">
    <cfRule type="cellIs" dxfId="894" priority="985" operator="equal">
      <formula>$R$2410</formula>
    </cfRule>
  </conditionalFormatting>
  <conditionalFormatting sqref="R483">
    <cfRule type="cellIs" dxfId="893" priority="982" operator="equal">
      <formula>$R$2414</formula>
    </cfRule>
    <cfRule type="cellIs" dxfId="892" priority="983" operator="equal">
      <formula>$R$2411</formula>
    </cfRule>
    <cfRule type="cellIs" dxfId="891" priority="984" operator="equal">
      <formula>$R$2413</formula>
    </cfRule>
  </conditionalFormatting>
  <conditionalFormatting sqref="R483">
    <cfRule type="cellIs" dxfId="890" priority="981" operator="equal">
      <formula>$R$2410</formula>
    </cfRule>
  </conditionalFormatting>
  <conditionalFormatting sqref="R481">
    <cfRule type="cellIs" dxfId="889" priority="978" operator="equal">
      <formula>$R$2414</formula>
    </cfRule>
    <cfRule type="cellIs" dxfId="888" priority="979" operator="equal">
      <formula>$R$2411</formula>
    </cfRule>
    <cfRule type="cellIs" dxfId="887" priority="980" operator="equal">
      <formula>$R$2413</formula>
    </cfRule>
  </conditionalFormatting>
  <conditionalFormatting sqref="R481">
    <cfRule type="cellIs" dxfId="886" priority="977" operator="equal">
      <formula>$R$2410</formula>
    </cfRule>
  </conditionalFormatting>
  <conditionalFormatting sqref="R481">
    <cfRule type="cellIs" dxfId="885" priority="974" operator="equal">
      <formula>$R$2414</formula>
    </cfRule>
    <cfRule type="cellIs" dxfId="884" priority="975" operator="equal">
      <formula>$R$2411</formula>
    </cfRule>
    <cfRule type="cellIs" dxfId="883" priority="976" operator="equal">
      <formula>$R$2413</formula>
    </cfRule>
  </conditionalFormatting>
  <conditionalFormatting sqref="R481">
    <cfRule type="cellIs" dxfId="882" priority="973" operator="equal">
      <formula>$R$2410</formula>
    </cfRule>
  </conditionalFormatting>
  <conditionalFormatting sqref="R482">
    <cfRule type="cellIs" dxfId="881" priority="970" operator="equal">
      <formula>$R$2414</formula>
    </cfRule>
    <cfRule type="cellIs" dxfId="880" priority="971" operator="equal">
      <formula>$R$2411</formula>
    </cfRule>
    <cfRule type="cellIs" dxfId="879" priority="972" operator="equal">
      <formula>$R$2413</formula>
    </cfRule>
  </conditionalFormatting>
  <conditionalFormatting sqref="R482">
    <cfRule type="cellIs" dxfId="878" priority="969" operator="equal">
      <formula>$R$2410</formula>
    </cfRule>
  </conditionalFormatting>
  <conditionalFormatting sqref="R482">
    <cfRule type="cellIs" dxfId="877" priority="966" operator="equal">
      <formula>$R$2414</formula>
    </cfRule>
    <cfRule type="cellIs" dxfId="876" priority="967" operator="equal">
      <formula>$R$2411</formula>
    </cfRule>
    <cfRule type="cellIs" dxfId="875" priority="968" operator="equal">
      <formula>$R$2413</formula>
    </cfRule>
  </conditionalFormatting>
  <conditionalFormatting sqref="R482">
    <cfRule type="cellIs" dxfId="874" priority="965" operator="equal">
      <formula>$R$2410</formula>
    </cfRule>
  </conditionalFormatting>
  <conditionalFormatting sqref="R481">
    <cfRule type="cellIs" dxfId="873" priority="962" operator="equal">
      <formula>$R$2414</formula>
    </cfRule>
    <cfRule type="cellIs" dxfId="872" priority="963" operator="equal">
      <formula>$R$2411</formula>
    </cfRule>
    <cfRule type="cellIs" dxfId="871" priority="964" operator="equal">
      <formula>$R$2413</formula>
    </cfRule>
  </conditionalFormatting>
  <conditionalFormatting sqref="R481">
    <cfRule type="cellIs" dxfId="870" priority="961" operator="equal">
      <formula>$R$2410</formula>
    </cfRule>
  </conditionalFormatting>
  <conditionalFormatting sqref="R481">
    <cfRule type="cellIs" dxfId="869" priority="958" operator="equal">
      <formula>$R$2414</formula>
    </cfRule>
    <cfRule type="cellIs" dxfId="868" priority="959" operator="equal">
      <formula>$R$2411</formula>
    </cfRule>
    <cfRule type="cellIs" dxfId="867" priority="960" operator="equal">
      <formula>$R$2413</formula>
    </cfRule>
  </conditionalFormatting>
  <conditionalFormatting sqref="R481">
    <cfRule type="cellIs" dxfId="866" priority="957" operator="equal">
      <formula>$R$2410</formula>
    </cfRule>
  </conditionalFormatting>
  <conditionalFormatting sqref="R482">
    <cfRule type="cellIs" dxfId="865" priority="954" operator="equal">
      <formula>$R$2414</formula>
    </cfRule>
    <cfRule type="cellIs" dxfId="864" priority="955" operator="equal">
      <formula>$R$2411</formula>
    </cfRule>
    <cfRule type="cellIs" dxfId="863" priority="956" operator="equal">
      <formula>$R$2413</formula>
    </cfRule>
  </conditionalFormatting>
  <conditionalFormatting sqref="R482">
    <cfRule type="cellIs" dxfId="862" priority="953" operator="equal">
      <formula>$R$2410</formula>
    </cfRule>
  </conditionalFormatting>
  <conditionalFormatting sqref="R482">
    <cfRule type="cellIs" dxfId="861" priority="950" operator="equal">
      <formula>$R$2414</formula>
    </cfRule>
    <cfRule type="cellIs" dxfId="860" priority="951" operator="equal">
      <formula>$R$2411</formula>
    </cfRule>
    <cfRule type="cellIs" dxfId="859" priority="952" operator="equal">
      <formula>$R$2413</formula>
    </cfRule>
  </conditionalFormatting>
  <conditionalFormatting sqref="R482">
    <cfRule type="cellIs" dxfId="858" priority="949" operator="equal">
      <formula>$R$2410</formula>
    </cfRule>
  </conditionalFormatting>
  <conditionalFormatting sqref="R483">
    <cfRule type="cellIs" dxfId="857" priority="946" operator="equal">
      <formula>$R$2414</formula>
    </cfRule>
    <cfRule type="cellIs" dxfId="856" priority="947" operator="equal">
      <formula>$R$2411</formula>
    </cfRule>
    <cfRule type="cellIs" dxfId="855" priority="948" operator="equal">
      <formula>$R$2413</formula>
    </cfRule>
  </conditionalFormatting>
  <conditionalFormatting sqref="R483">
    <cfRule type="cellIs" dxfId="854" priority="945" operator="equal">
      <formula>$R$2410</formula>
    </cfRule>
  </conditionalFormatting>
  <conditionalFormatting sqref="R483">
    <cfRule type="cellIs" dxfId="853" priority="942" operator="equal">
      <formula>$R$2414</formula>
    </cfRule>
    <cfRule type="cellIs" dxfId="852" priority="943" operator="equal">
      <formula>$R$2411</formula>
    </cfRule>
    <cfRule type="cellIs" dxfId="851" priority="944" operator="equal">
      <formula>$R$2413</formula>
    </cfRule>
  </conditionalFormatting>
  <conditionalFormatting sqref="R483">
    <cfRule type="cellIs" dxfId="850" priority="941" operator="equal">
      <formula>$R$2410</formula>
    </cfRule>
  </conditionalFormatting>
  <conditionalFormatting sqref="R484:R491">
    <cfRule type="cellIs" dxfId="849" priority="938" operator="equal">
      <formula>$R$2414</formula>
    </cfRule>
    <cfRule type="cellIs" dxfId="848" priority="939" operator="equal">
      <formula>$R$2411</formula>
    </cfRule>
    <cfRule type="cellIs" dxfId="847" priority="940" operator="equal">
      <formula>$R$2413</formula>
    </cfRule>
  </conditionalFormatting>
  <conditionalFormatting sqref="R484:R491">
    <cfRule type="cellIs" dxfId="846" priority="937" operator="equal">
      <formula>$R$2410</formula>
    </cfRule>
  </conditionalFormatting>
  <conditionalFormatting sqref="R484:R491">
    <cfRule type="cellIs" dxfId="845" priority="934" operator="equal">
      <formula>$R$2414</formula>
    </cfRule>
    <cfRule type="cellIs" dxfId="844" priority="935" operator="equal">
      <formula>$R$2411</formula>
    </cfRule>
    <cfRule type="cellIs" dxfId="843" priority="936" operator="equal">
      <formula>$R$2413</formula>
    </cfRule>
  </conditionalFormatting>
  <conditionalFormatting sqref="R484:R491">
    <cfRule type="cellIs" dxfId="842" priority="933" operator="equal">
      <formula>$R$2410</formula>
    </cfRule>
  </conditionalFormatting>
  <conditionalFormatting sqref="R485:R486">
    <cfRule type="cellIs" dxfId="841" priority="930" operator="equal">
      <formula>$R$2414</formula>
    </cfRule>
    <cfRule type="cellIs" dxfId="840" priority="931" operator="equal">
      <formula>$R$2411</formula>
    </cfRule>
    <cfRule type="cellIs" dxfId="839" priority="932" operator="equal">
      <formula>$R$2413</formula>
    </cfRule>
  </conditionalFormatting>
  <conditionalFormatting sqref="R485:R486">
    <cfRule type="cellIs" dxfId="838" priority="929" operator="equal">
      <formula>$R$2410</formula>
    </cfRule>
  </conditionalFormatting>
  <conditionalFormatting sqref="R487">
    <cfRule type="cellIs" dxfId="837" priority="926" operator="equal">
      <formula>$R$2414</formula>
    </cfRule>
    <cfRule type="cellIs" dxfId="836" priority="927" operator="equal">
      <formula>$R$2411</formula>
    </cfRule>
    <cfRule type="cellIs" dxfId="835" priority="928" operator="equal">
      <formula>$R$2413</formula>
    </cfRule>
  </conditionalFormatting>
  <conditionalFormatting sqref="R487">
    <cfRule type="cellIs" dxfId="834" priority="925" operator="equal">
      <formula>$R$2410</formula>
    </cfRule>
  </conditionalFormatting>
  <conditionalFormatting sqref="R487">
    <cfRule type="cellIs" dxfId="833" priority="922" operator="equal">
      <formula>$R$2414</formula>
    </cfRule>
    <cfRule type="cellIs" dxfId="832" priority="923" operator="equal">
      <formula>$R$2411</formula>
    </cfRule>
    <cfRule type="cellIs" dxfId="831" priority="924" operator="equal">
      <formula>$R$2413</formula>
    </cfRule>
  </conditionalFormatting>
  <conditionalFormatting sqref="R487">
    <cfRule type="cellIs" dxfId="830" priority="921" operator="equal">
      <formula>$R$2410</formula>
    </cfRule>
  </conditionalFormatting>
  <conditionalFormatting sqref="R488">
    <cfRule type="cellIs" dxfId="829" priority="918" operator="equal">
      <formula>$R$2414</formula>
    </cfRule>
    <cfRule type="cellIs" dxfId="828" priority="919" operator="equal">
      <formula>$R$2411</formula>
    </cfRule>
    <cfRule type="cellIs" dxfId="827" priority="920" operator="equal">
      <formula>$R$2413</formula>
    </cfRule>
  </conditionalFormatting>
  <conditionalFormatting sqref="R488">
    <cfRule type="cellIs" dxfId="826" priority="917" operator="equal">
      <formula>$R$2410</formula>
    </cfRule>
  </conditionalFormatting>
  <conditionalFormatting sqref="R489">
    <cfRule type="cellIs" dxfId="825" priority="914" operator="equal">
      <formula>$R$2414</formula>
    </cfRule>
    <cfRule type="cellIs" dxfId="824" priority="915" operator="equal">
      <formula>$R$2411</formula>
    </cfRule>
    <cfRule type="cellIs" dxfId="823" priority="916" operator="equal">
      <formula>$R$2413</formula>
    </cfRule>
  </conditionalFormatting>
  <conditionalFormatting sqref="R489">
    <cfRule type="cellIs" dxfId="822" priority="913" operator="equal">
      <formula>$R$2410</formula>
    </cfRule>
  </conditionalFormatting>
  <conditionalFormatting sqref="R490:R491">
    <cfRule type="cellIs" dxfId="821" priority="910" operator="equal">
      <formula>$R$2414</formula>
    </cfRule>
    <cfRule type="cellIs" dxfId="820" priority="911" operator="equal">
      <formula>$R$2411</formula>
    </cfRule>
    <cfRule type="cellIs" dxfId="819" priority="912" operator="equal">
      <formula>$R$2413</formula>
    </cfRule>
  </conditionalFormatting>
  <conditionalFormatting sqref="R490:R491">
    <cfRule type="cellIs" dxfId="818" priority="909" operator="equal">
      <formula>$R$2410</formula>
    </cfRule>
  </conditionalFormatting>
  <conditionalFormatting sqref="R490:R491">
    <cfRule type="cellIs" dxfId="817" priority="906" operator="equal">
      <formula>$R$2414</formula>
    </cfRule>
    <cfRule type="cellIs" dxfId="816" priority="907" operator="equal">
      <formula>$R$2411</formula>
    </cfRule>
    <cfRule type="cellIs" dxfId="815" priority="908" operator="equal">
      <formula>$R$2413</formula>
    </cfRule>
  </conditionalFormatting>
  <conditionalFormatting sqref="R490:R491">
    <cfRule type="cellIs" dxfId="814" priority="905" operator="equal">
      <formula>$R$2410</formula>
    </cfRule>
  </conditionalFormatting>
  <conditionalFormatting sqref="R492">
    <cfRule type="cellIs" dxfId="813" priority="902" operator="equal">
      <formula>$R$2414</formula>
    </cfRule>
    <cfRule type="cellIs" dxfId="812" priority="903" operator="equal">
      <formula>$R$2411</formula>
    </cfRule>
    <cfRule type="cellIs" dxfId="811" priority="904" operator="equal">
      <formula>$R$2413</formula>
    </cfRule>
  </conditionalFormatting>
  <conditionalFormatting sqref="R492">
    <cfRule type="cellIs" dxfId="810" priority="901" operator="equal">
      <formula>$R$2410</formula>
    </cfRule>
  </conditionalFormatting>
  <conditionalFormatting sqref="R493:R494">
    <cfRule type="cellIs" dxfId="809" priority="898" operator="equal">
      <formula>$R$2414</formula>
    </cfRule>
    <cfRule type="cellIs" dxfId="808" priority="899" operator="equal">
      <formula>$R$2411</formula>
    </cfRule>
    <cfRule type="cellIs" dxfId="807" priority="900" operator="equal">
      <formula>$R$2413</formula>
    </cfRule>
  </conditionalFormatting>
  <conditionalFormatting sqref="R493:R494">
    <cfRule type="cellIs" dxfId="806" priority="897" operator="equal">
      <formula>$R$2410</formula>
    </cfRule>
  </conditionalFormatting>
  <conditionalFormatting sqref="R495:R496">
    <cfRule type="cellIs" dxfId="805" priority="894" operator="equal">
      <formula>$R$2414</formula>
    </cfRule>
    <cfRule type="cellIs" dxfId="804" priority="895" operator="equal">
      <formula>$R$2411</formula>
    </cfRule>
    <cfRule type="cellIs" dxfId="803" priority="896" operator="equal">
      <formula>$R$2413</formula>
    </cfRule>
  </conditionalFormatting>
  <conditionalFormatting sqref="R495:R496">
    <cfRule type="cellIs" dxfId="802" priority="893" operator="equal">
      <formula>$R$2410</formula>
    </cfRule>
  </conditionalFormatting>
  <conditionalFormatting sqref="R497">
    <cfRule type="cellIs" dxfId="801" priority="890" operator="equal">
      <formula>$R$2414</formula>
    </cfRule>
    <cfRule type="cellIs" dxfId="800" priority="891" operator="equal">
      <formula>$R$2411</formula>
    </cfRule>
    <cfRule type="cellIs" dxfId="799" priority="892" operator="equal">
      <formula>$R$2413</formula>
    </cfRule>
  </conditionalFormatting>
  <conditionalFormatting sqref="R497">
    <cfRule type="cellIs" dxfId="798" priority="889" operator="equal">
      <formula>$R$2410</formula>
    </cfRule>
  </conditionalFormatting>
  <conditionalFormatting sqref="R497">
    <cfRule type="cellIs" dxfId="797" priority="886" operator="equal">
      <formula>$R$2414</formula>
    </cfRule>
    <cfRule type="cellIs" dxfId="796" priority="887" operator="equal">
      <formula>$R$2411</formula>
    </cfRule>
    <cfRule type="cellIs" dxfId="795" priority="888" operator="equal">
      <formula>$R$2413</formula>
    </cfRule>
  </conditionalFormatting>
  <conditionalFormatting sqref="R497">
    <cfRule type="cellIs" dxfId="794" priority="885" operator="equal">
      <formula>$R$2410</formula>
    </cfRule>
  </conditionalFormatting>
  <conditionalFormatting sqref="R498:R499">
    <cfRule type="cellIs" dxfId="793" priority="882" operator="equal">
      <formula>$R$2414</formula>
    </cfRule>
    <cfRule type="cellIs" dxfId="792" priority="883" operator="equal">
      <formula>$R$2411</formula>
    </cfRule>
    <cfRule type="cellIs" dxfId="791" priority="884" operator="equal">
      <formula>$R$2413</formula>
    </cfRule>
  </conditionalFormatting>
  <conditionalFormatting sqref="R498:R499">
    <cfRule type="cellIs" dxfId="790" priority="881" operator="equal">
      <formula>$R$2410</formula>
    </cfRule>
  </conditionalFormatting>
  <conditionalFormatting sqref="R500">
    <cfRule type="cellIs" dxfId="789" priority="878" operator="equal">
      <formula>$R$2414</formula>
    </cfRule>
    <cfRule type="cellIs" dxfId="788" priority="879" operator="equal">
      <formula>$R$2411</formula>
    </cfRule>
    <cfRule type="cellIs" dxfId="787" priority="880" operator="equal">
      <formula>$R$2413</formula>
    </cfRule>
  </conditionalFormatting>
  <conditionalFormatting sqref="R500">
    <cfRule type="cellIs" dxfId="786" priority="877" operator="equal">
      <formula>$R$2410</formula>
    </cfRule>
  </conditionalFormatting>
  <conditionalFormatting sqref="R501">
    <cfRule type="cellIs" dxfId="785" priority="874" operator="equal">
      <formula>$R$2414</formula>
    </cfRule>
    <cfRule type="cellIs" dxfId="784" priority="875" operator="equal">
      <formula>$R$2411</formula>
    </cfRule>
    <cfRule type="cellIs" dxfId="783" priority="876" operator="equal">
      <formula>$R$2413</formula>
    </cfRule>
  </conditionalFormatting>
  <conditionalFormatting sqref="R501">
    <cfRule type="cellIs" dxfId="782" priority="873" operator="equal">
      <formula>$R$2410</formula>
    </cfRule>
  </conditionalFormatting>
  <conditionalFormatting sqref="R502:R503">
    <cfRule type="cellIs" dxfId="781" priority="870" operator="equal">
      <formula>$R$2414</formula>
    </cfRule>
    <cfRule type="cellIs" dxfId="780" priority="871" operator="equal">
      <formula>$R$2411</formula>
    </cfRule>
    <cfRule type="cellIs" dxfId="779" priority="872" operator="equal">
      <formula>$R$2413</formula>
    </cfRule>
  </conditionalFormatting>
  <conditionalFormatting sqref="R502:R503">
    <cfRule type="cellIs" dxfId="778" priority="869" operator="equal">
      <formula>$R$2410</formula>
    </cfRule>
  </conditionalFormatting>
  <conditionalFormatting sqref="R504">
    <cfRule type="cellIs" dxfId="777" priority="866" operator="equal">
      <formula>$R$2414</formula>
    </cfRule>
    <cfRule type="cellIs" dxfId="776" priority="867" operator="equal">
      <formula>$R$2411</formula>
    </cfRule>
    <cfRule type="cellIs" dxfId="775" priority="868" operator="equal">
      <formula>$R$2413</formula>
    </cfRule>
  </conditionalFormatting>
  <conditionalFormatting sqref="R504">
    <cfRule type="cellIs" dxfId="774" priority="865" operator="equal">
      <formula>$R$2410</formula>
    </cfRule>
  </conditionalFormatting>
  <conditionalFormatting sqref="R504">
    <cfRule type="cellIs" dxfId="773" priority="862" operator="equal">
      <formula>$R$2414</formula>
    </cfRule>
    <cfRule type="cellIs" dxfId="772" priority="863" operator="equal">
      <formula>$R$2411</formula>
    </cfRule>
    <cfRule type="cellIs" dxfId="771" priority="864" operator="equal">
      <formula>$R$2413</formula>
    </cfRule>
  </conditionalFormatting>
  <conditionalFormatting sqref="R504">
    <cfRule type="cellIs" dxfId="770" priority="861" operator="equal">
      <formula>$R$2410</formula>
    </cfRule>
  </conditionalFormatting>
  <conditionalFormatting sqref="R505">
    <cfRule type="cellIs" dxfId="769" priority="858" operator="equal">
      <formula>$R$2414</formula>
    </cfRule>
    <cfRule type="cellIs" dxfId="768" priority="859" operator="equal">
      <formula>$R$2411</formula>
    </cfRule>
    <cfRule type="cellIs" dxfId="767" priority="860" operator="equal">
      <formula>$R$2413</formula>
    </cfRule>
  </conditionalFormatting>
  <conditionalFormatting sqref="R505">
    <cfRule type="cellIs" dxfId="766" priority="857" operator="equal">
      <formula>$R$2410</formula>
    </cfRule>
  </conditionalFormatting>
  <conditionalFormatting sqref="R505">
    <cfRule type="cellIs" dxfId="765" priority="854" operator="equal">
      <formula>$R$2414</formula>
    </cfRule>
    <cfRule type="cellIs" dxfId="764" priority="855" operator="equal">
      <formula>$R$2411</formula>
    </cfRule>
    <cfRule type="cellIs" dxfId="763" priority="856" operator="equal">
      <formula>$R$2413</formula>
    </cfRule>
  </conditionalFormatting>
  <conditionalFormatting sqref="R505">
    <cfRule type="cellIs" dxfId="762" priority="853" operator="equal">
      <formula>$R$2410</formula>
    </cfRule>
  </conditionalFormatting>
  <conditionalFormatting sqref="R506">
    <cfRule type="cellIs" dxfId="761" priority="850" operator="equal">
      <formula>$R$2414</formula>
    </cfRule>
    <cfRule type="cellIs" dxfId="760" priority="851" operator="equal">
      <formula>$R$2411</formula>
    </cfRule>
    <cfRule type="cellIs" dxfId="759" priority="852" operator="equal">
      <formula>$R$2413</formula>
    </cfRule>
  </conditionalFormatting>
  <conditionalFormatting sqref="R506">
    <cfRule type="cellIs" dxfId="758" priority="849" operator="equal">
      <formula>$R$2410</formula>
    </cfRule>
  </conditionalFormatting>
  <conditionalFormatting sqref="R506">
    <cfRule type="cellIs" dxfId="757" priority="846" operator="equal">
      <formula>$R$2414</formula>
    </cfRule>
    <cfRule type="cellIs" dxfId="756" priority="847" operator="equal">
      <formula>$R$2411</formula>
    </cfRule>
    <cfRule type="cellIs" dxfId="755" priority="848" operator="equal">
      <formula>$R$2413</formula>
    </cfRule>
  </conditionalFormatting>
  <conditionalFormatting sqref="R506">
    <cfRule type="cellIs" dxfId="754" priority="845" operator="equal">
      <formula>$R$2410</formula>
    </cfRule>
  </conditionalFormatting>
  <conditionalFormatting sqref="R507">
    <cfRule type="cellIs" dxfId="753" priority="842" operator="equal">
      <formula>$R$2414</formula>
    </cfRule>
    <cfRule type="cellIs" dxfId="752" priority="843" operator="equal">
      <formula>$R$2411</formula>
    </cfRule>
    <cfRule type="cellIs" dxfId="751" priority="844" operator="equal">
      <formula>$R$2413</formula>
    </cfRule>
  </conditionalFormatting>
  <conditionalFormatting sqref="R507">
    <cfRule type="cellIs" dxfId="750" priority="841" operator="equal">
      <formula>$R$2410</formula>
    </cfRule>
  </conditionalFormatting>
  <conditionalFormatting sqref="R507">
    <cfRule type="cellIs" dxfId="749" priority="838" operator="equal">
      <formula>$R$2414</formula>
    </cfRule>
    <cfRule type="cellIs" dxfId="748" priority="839" operator="equal">
      <formula>$R$2411</formula>
    </cfRule>
    <cfRule type="cellIs" dxfId="747" priority="840" operator="equal">
      <formula>$R$2413</formula>
    </cfRule>
  </conditionalFormatting>
  <conditionalFormatting sqref="R507">
    <cfRule type="cellIs" dxfId="746" priority="837" operator="equal">
      <formula>$R$2410</formula>
    </cfRule>
  </conditionalFormatting>
  <conditionalFormatting sqref="R508">
    <cfRule type="cellIs" dxfId="745" priority="834" operator="equal">
      <formula>$R$2414</formula>
    </cfRule>
    <cfRule type="cellIs" dxfId="744" priority="835" operator="equal">
      <formula>$R$2411</formula>
    </cfRule>
    <cfRule type="cellIs" dxfId="743" priority="836" operator="equal">
      <formula>$R$2413</formula>
    </cfRule>
  </conditionalFormatting>
  <conditionalFormatting sqref="R508">
    <cfRule type="cellIs" dxfId="742" priority="833" operator="equal">
      <formula>$R$2410</formula>
    </cfRule>
  </conditionalFormatting>
  <conditionalFormatting sqref="R508">
    <cfRule type="cellIs" dxfId="741" priority="830" operator="equal">
      <formula>$R$2414</formula>
    </cfRule>
    <cfRule type="cellIs" dxfId="740" priority="831" operator="equal">
      <formula>$R$2411</formula>
    </cfRule>
    <cfRule type="cellIs" dxfId="739" priority="832" operator="equal">
      <formula>$R$2413</formula>
    </cfRule>
  </conditionalFormatting>
  <conditionalFormatting sqref="R508">
    <cfRule type="cellIs" dxfId="738" priority="829" operator="equal">
      <formula>$R$2410</formula>
    </cfRule>
  </conditionalFormatting>
  <conditionalFormatting sqref="R512:R523">
    <cfRule type="cellIs" dxfId="737" priority="826" operator="equal">
      <formula>$R$2414</formula>
    </cfRule>
    <cfRule type="cellIs" dxfId="736" priority="827" operator="equal">
      <formula>$R$2411</formula>
    </cfRule>
    <cfRule type="cellIs" dxfId="735" priority="828" operator="equal">
      <formula>$R$2413</formula>
    </cfRule>
  </conditionalFormatting>
  <conditionalFormatting sqref="R512:R523">
    <cfRule type="cellIs" dxfId="734" priority="825" operator="equal">
      <formula>$R$2410</formula>
    </cfRule>
  </conditionalFormatting>
  <conditionalFormatting sqref="R521">
    <cfRule type="cellIs" dxfId="733" priority="822" operator="equal">
      <formula>$R$2414</formula>
    </cfRule>
    <cfRule type="cellIs" dxfId="732" priority="823" operator="equal">
      <formula>$R$2411</formula>
    </cfRule>
    <cfRule type="cellIs" dxfId="731" priority="824" operator="equal">
      <formula>$R$2413</formula>
    </cfRule>
  </conditionalFormatting>
  <conditionalFormatting sqref="R521">
    <cfRule type="cellIs" dxfId="730" priority="821" operator="equal">
      <formula>$R$2410</formula>
    </cfRule>
  </conditionalFormatting>
  <conditionalFormatting sqref="R523">
    <cfRule type="cellIs" dxfId="729" priority="818" operator="equal">
      <formula>$R$2414</formula>
    </cfRule>
    <cfRule type="cellIs" dxfId="728" priority="819" operator="equal">
      <formula>$R$2411</formula>
    </cfRule>
    <cfRule type="cellIs" dxfId="727" priority="820" operator="equal">
      <formula>$R$2413</formula>
    </cfRule>
  </conditionalFormatting>
  <conditionalFormatting sqref="R523">
    <cfRule type="cellIs" dxfId="726" priority="817" operator="equal">
      <formula>$R$2410</formula>
    </cfRule>
  </conditionalFormatting>
  <conditionalFormatting sqref="R524">
    <cfRule type="cellIs" dxfId="725" priority="814" operator="equal">
      <formula>$R$2414</formula>
    </cfRule>
    <cfRule type="cellIs" dxfId="724" priority="815" operator="equal">
      <formula>$R$2411</formula>
    </cfRule>
    <cfRule type="cellIs" dxfId="723" priority="816" operator="equal">
      <formula>$R$2413</formula>
    </cfRule>
  </conditionalFormatting>
  <conditionalFormatting sqref="R524">
    <cfRule type="cellIs" dxfId="722" priority="813" operator="equal">
      <formula>$R$2410</formula>
    </cfRule>
  </conditionalFormatting>
  <conditionalFormatting sqref="R525">
    <cfRule type="cellIs" dxfId="721" priority="810" operator="equal">
      <formula>$R$2414</formula>
    </cfRule>
    <cfRule type="cellIs" dxfId="720" priority="811" operator="equal">
      <formula>$R$2411</formula>
    </cfRule>
    <cfRule type="cellIs" dxfId="719" priority="812" operator="equal">
      <formula>$R$2413</formula>
    </cfRule>
  </conditionalFormatting>
  <conditionalFormatting sqref="R525">
    <cfRule type="cellIs" dxfId="718" priority="809" operator="equal">
      <formula>$R$2410</formula>
    </cfRule>
  </conditionalFormatting>
  <conditionalFormatting sqref="R527">
    <cfRule type="cellIs" dxfId="717" priority="806" operator="equal">
      <formula>$R$2414</formula>
    </cfRule>
    <cfRule type="cellIs" dxfId="716" priority="807" operator="equal">
      <formula>$R$2411</formula>
    </cfRule>
    <cfRule type="cellIs" dxfId="715" priority="808" operator="equal">
      <formula>$R$2413</formula>
    </cfRule>
  </conditionalFormatting>
  <conditionalFormatting sqref="R527">
    <cfRule type="cellIs" dxfId="714" priority="805" operator="equal">
      <formula>$R$2410</formula>
    </cfRule>
  </conditionalFormatting>
  <conditionalFormatting sqref="R538">
    <cfRule type="cellIs" dxfId="713" priority="798" operator="equal">
      <formula>$R$2414</formula>
    </cfRule>
    <cfRule type="cellIs" dxfId="712" priority="799" operator="equal">
      <formula>$R$2411</formula>
    </cfRule>
    <cfRule type="cellIs" dxfId="711" priority="800" operator="equal">
      <formula>$R$2413</formula>
    </cfRule>
  </conditionalFormatting>
  <conditionalFormatting sqref="R538">
    <cfRule type="cellIs" dxfId="710" priority="797" operator="equal">
      <formula>$R$2410</formula>
    </cfRule>
  </conditionalFormatting>
  <conditionalFormatting sqref="R536">
    <cfRule type="cellIs" dxfId="709" priority="794" operator="equal">
      <formula>$R$2414</formula>
    </cfRule>
    <cfRule type="cellIs" dxfId="708" priority="795" operator="equal">
      <formula>$R$2411</formula>
    </cfRule>
    <cfRule type="cellIs" dxfId="707" priority="796" operator="equal">
      <formula>$R$2413</formula>
    </cfRule>
  </conditionalFormatting>
  <conditionalFormatting sqref="R536">
    <cfRule type="cellIs" dxfId="706" priority="793" operator="equal">
      <formula>$R$2410</formula>
    </cfRule>
  </conditionalFormatting>
  <conditionalFormatting sqref="R539">
    <cfRule type="cellIs" dxfId="705" priority="790" operator="equal">
      <formula>$R$2414</formula>
    </cfRule>
    <cfRule type="cellIs" dxfId="704" priority="791" operator="equal">
      <formula>$R$2411</formula>
    </cfRule>
    <cfRule type="cellIs" dxfId="703" priority="792" operator="equal">
      <formula>$R$2413</formula>
    </cfRule>
  </conditionalFormatting>
  <conditionalFormatting sqref="R539">
    <cfRule type="cellIs" dxfId="702" priority="789" operator="equal">
      <formula>$R$2410</formula>
    </cfRule>
  </conditionalFormatting>
  <conditionalFormatting sqref="R543:R545">
    <cfRule type="cellIs" dxfId="701" priority="782" operator="equal">
      <formula>$R$2414</formula>
    </cfRule>
    <cfRule type="cellIs" dxfId="700" priority="783" operator="equal">
      <formula>$R$2411</formula>
    </cfRule>
    <cfRule type="cellIs" dxfId="699" priority="784" operator="equal">
      <formula>$R$2413</formula>
    </cfRule>
  </conditionalFormatting>
  <conditionalFormatting sqref="R543:R545">
    <cfRule type="cellIs" dxfId="698" priority="781" operator="equal">
      <formula>$R$2410</formula>
    </cfRule>
  </conditionalFormatting>
  <conditionalFormatting sqref="R546">
    <cfRule type="cellIs" dxfId="697" priority="778" operator="equal">
      <formula>$R$2414</formula>
    </cfRule>
    <cfRule type="cellIs" dxfId="696" priority="779" operator="equal">
      <formula>$R$2411</formula>
    </cfRule>
    <cfRule type="cellIs" dxfId="695" priority="780" operator="equal">
      <formula>$R$2413</formula>
    </cfRule>
  </conditionalFormatting>
  <conditionalFormatting sqref="R546">
    <cfRule type="cellIs" dxfId="694" priority="777" operator="equal">
      <formula>$R$2410</formula>
    </cfRule>
  </conditionalFormatting>
  <conditionalFormatting sqref="R546">
    <cfRule type="cellIs" dxfId="693" priority="774" operator="equal">
      <formula>$R$2414</formula>
    </cfRule>
    <cfRule type="cellIs" dxfId="692" priority="775" operator="equal">
      <formula>$R$2411</formula>
    </cfRule>
    <cfRule type="cellIs" dxfId="691" priority="776" operator="equal">
      <formula>$R$2413</formula>
    </cfRule>
  </conditionalFormatting>
  <conditionalFormatting sqref="R546">
    <cfRule type="cellIs" dxfId="690" priority="773" operator="equal">
      <formula>$R$2410</formula>
    </cfRule>
  </conditionalFormatting>
  <conditionalFormatting sqref="R547">
    <cfRule type="cellIs" dxfId="689" priority="770" operator="equal">
      <formula>$R$2414</formula>
    </cfRule>
    <cfRule type="cellIs" dxfId="688" priority="771" operator="equal">
      <formula>$R$2411</formula>
    </cfRule>
    <cfRule type="cellIs" dxfId="687" priority="772" operator="equal">
      <formula>$R$2413</formula>
    </cfRule>
  </conditionalFormatting>
  <conditionalFormatting sqref="R547">
    <cfRule type="cellIs" dxfId="686" priority="769" operator="equal">
      <formula>$R$2410</formula>
    </cfRule>
  </conditionalFormatting>
  <conditionalFormatting sqref="R547">
    <cfRule type="cellIs" dxfId="685" priority="766" operator="equal">
      <formula>$R$2414</formula>
    </cfRule>
    <cfRule type="cellIs" dxfId="684" priority="767" operator="equal">
      <formula>$R$2411</formula>
    </cfRule>
    <cfRule type="cellIs" dxfId="683" priority="768" operator="equal">
      <formula>$R$2413</formula>
    </cfRule>
  </conditionalFormatting>
  <conditionalFormatting sqref="R547">
    <cfRule type="cellIs" dxfId="682" priority="765" operator="equal">
      <formula>$R$2410</formula>
    </cfRule>
  </conditionalFormatting>
  <conditionalFormatting sqref="R548">
    <cfRule type="cellIs" dxfId="681" priority="762" operator="equal">
      <formula>$R$2414</formula>
    </cfRule>
    <cfRule type="cellIs" dxfId="680" priority="763" operator="equal">
      <formula>$R$2411</formula>
    </cfRule>
    <cfRule type="cellIs" dxfId="679" priority="764" operator="equal">
      <formula>$R$2413</formula>
    </cfRule>
  </conditionalFormatting>
  <conditionalFormatting sqref="R548">
    <cfRule type="cellIs" dxfId="678" priority="761" operator="equal">
      <formula>$R$2410</formula>
    </cfRule>
  </conditionalFormatting>
  <conditionalFormatting sqref="R548">
    <cfRule type="cellIs" dxfId="677" priority="758" operator="equal">
      <formula>$R$2414</formula>
    </cfRule>
    <cfRule type="cellIs" dxfId="676" priority="759" operator="equal">
      <formula>$R$2411</formula>
    </cfRule>
    <cfRule type="cellIs" dxfId="675" priority="760" operator="equal">
      <formula>$R$2413</formula>
    </cfRule>
  </conditionalFormatting>
  <conditionalFormatting sqref="R548">
    <cfRule type="cellIs" dxfId="674" priority="757" operator="equal">
      <formula>$R$2410</formula>
    </cfRule>
  </conditionalFormatting>
  <conditionalFormatting sqref="R549">
    <cfRule type="cellIs" dxfId="673" priority="754" operator="equal">
      <formula>$R$2414</formula>
    </cfRule>
    <cfRule type="cellIs" dxfId="672" priority="755" operator="equal">
      <formula>$R$2411</formula>
    </cfRule>
    <cfRule type="cellIs" dxfId="671" priority="756" operator="equal">
      <formula>$R$2413</formula>
    </cfRule>
  </conditionalFormatting>
  <conditionalFormatting sqref="R549">
    <cfRule type="cellIs" dxfId="670" priority="753" operator="equal">
      <formula>$R$2410</formula>
    </cfRule>
  </conditionalFormatting>
  <conditionalFormatting sqref="R549">
    <cfRule type="cellIs" dxfId="669" priority="750" operator="equal">
      <formula>$R$2414</formula>
    </cfRule>
    <cfRule type="cellIs" dxfId="668" priority="751" operator="equal">
      <formula>$R$2411</formula>
    </cfRule>
    <cfRule type="cellIs" dxfId="667" priority="752" operator="equal">
      <formula>$R$2413</formula>
    </cfRule>
  </conditionalFormatting>
  <conditionalFormatting sqref="R549">
    <cfRule type="cellIs" dxfId="666" priority="749" operator="equal">
      <formula>$R$2410</formula>
    </cfRule>
  </conditionalFormatting>
  <conditionalFormatting sqref="R550">
    <cfRule type="cellIs" dxfId="665" priority="746" operator="equal">
      <formula>$R$2414</formula>
    </cfRule>
    <cfRule type="cellIs" dxfId="664" priority="747" operator="equal">
      <formula>$R$2411</formula>
    </cfRule>
    <cfRule type="cellIs" dxfId="663" priority="748" operator="equal">
      <formula>$R$2413</formula>
    </cfRule>
  </conditionalFormatting>
  <conditionalFormatting sqref="R550">
    <cfRule type="cellIs" dxfId="662" priority="745" operator="equal">
      <formula>$R$2410</formula>
    </cfRule>
  </conditionalFormatting>
  <conditionalFormatting sqref="R550">
    <cfRule type="cellIs" dxfId="661" priority="742" operator="equal">
      <formula>$R$2414</formula>
    </cfRule>
    <cfRule type="cellIs" dxfId="660" priority="743" operator="equal">
      <formula>$R$2411</formula>
    </cfRule>
    <cfRule type="cellIs" dxfId="659" priority="744" operator="equal">
      <formula>$R$2413</formula>
    </cfRule>
  </conditionalFormatting>
  <conditionalFormatting sqref="R550">
    <cfRule type="cellIs" dxfId="658" priority="741" operator="equal">
      <formula>$R$2410</formula>
    </cfRule>
  </conditionalFormatting>
  <conditionalFormatting sqref="R551">
    <cfRule type="cellIs" dxfId="657" priority="738" operator="equal">
      <formula>$R$2414</formula>
    </cfRule>
    <cfRule type="cellIs" dxfId="656" priority="739" operator="equal">
      <formula>$R$2411</formula>
    </cfRule>
    <cfRule type="cellIs" dxfId="655" priority="740" operator="equal">
      <formula>$R$2413</formula>
    </cfRule>
  </conditionalFormatting>
  <conditionalFormatting sqref="R551">
    <cfRule type="cellIs" dxfId="654" priority="737" operator="equal">
      <formula>$R$2410</formula>
    </cfRule>
  </conditionalFormatting>
  <conditionalFormatting sqref="R551">
    <cfRule type="cellIs" dxfId="653" priority="734" operator="equal">
      <formula>$R$2414</formula>
    </cfRule>
    <cfRule type="cellIs" dxfId="652" priority="735" operator="equal">
      <formula>$R$2411</formula>
    </cfRule>
    <cfRule type="cellIs" dxfId="651" priority="736" operator="equal">
      <formula>$R$2413</formula>
    </cfRule>
  </conditionalFormatting>
  <conditionalFormatting sqref="R551">
    <cfRule type="cellIs" dxfId="650" priority="733" operator="equal">
      <formula>$R$2410</formula>
    </cfRule>
  </conditionalFormatting>
  <conditionalFormatting sqref="R552">
    <cfRule type="cellIs" dxfId="649" priority="730" operator="equal">
      <formula>$R$2414</formula>
    </cfRule>
    <cfRule type="cellIs" dxfId="648" priority="731" operator="equal">
      <formula>$R$2411</formula>
    </cfRule>
    <cfRule type="cellIs" dxfId="647" priority="732" operator="equal">
      <formula>$R$2413</formula>
    </cfRule>
  </conditionalFormatting>
  <conditionalFormatting sqref="R552">
    <cfRule type="cellIs" dxfId="646" priority="729" operator="equal">
      <formula>$R$2410</formula>
    </cfRule>
  </conditionalFormatting>
  <conditionalFormatting sqref="R552">
    <cfRule type="cellIs" dxfId="645" priority="726" operator="equal">
      <formula>$R$2414</formula>
    </cfRule>
    <cfRule type="cellIs" dxfId="644" priority="727" operator="equal">
      <formula>$R$2411</formula>
    </cfRule>
    <cfRule type="cellIs" dxfId="643" priority="728" operator="equal">
      <formula>$R$2413</formula>
    </cfRule>
  </conditionalFormatting>
  <conditionalFormatting sqref="R552">
    <cfRule type="cellIs" dxfId="642" priority="725" operator="equal">
      <formula>$R$2410</formula>
    </cfRule>
  </conditionalFormatting>
  <conditionalFormatting sqref="R554:R559">
    <cfRule type="cellIs" dxfId="641" priority="722" operator="equal">
      <formula>$R$2414</formula>
    </cfRule>
    <cfRule type="cellIs" dxfId="640" priority="723" operator="equal">
      <formula>$R$2411</formula>
    </cfRule>
    <cfRule type="cellIs" dxfId="639" priority="724" operator="equal">
      <formula>$R$2413</formula>
    </cfRule>
  </conditionalFormatting>
  <conditionalFormatting sqref="R554:R559">
    <cfRule type="cellIs" dxfId="638" priority="721" operator="equal">
      <formula>$R$2410</formula>
    </cfRule>
  </conditionalFormatting>
  <conditionalFormatting sqref="R554:R559">
    <cfRule type="cellIs" dxfId="637" priority="718" operator="equal">
      <formula>$R$2414</formula>
    </cfRule>
    <cfRule type="cellIs" dxfId="636" priority="719" operator="equal">
      <formula>$R$2411</formula>
    </cfRule>
    <cfRule type="cellIs" dxfId="635" priority="720" operator="equal">
      <formula>$R$2413</formula>
    </cfRule>
  </conditionalFormatting>
  <conditionalFormatting sqref="R554:R559">
    <cfRule type="cellIs" dxfId="634" priority="717" operator="equal">
      <formula>$R$2410</formula>
    </cfRule>
  </conditionalFormatting>
  <conditionalFormatting sqref="R553">
    <cfRule type="cellIs" dxfId="633" priority="714" operator="equal">
      <formula>$R$2414</formula>
    </cfRule>
    <cfRule type="cellIs" dxfId="632" priority="715" operator="equal">
      <formula>$R$2411</formula>
    </cfRule>
    <cfRule type="cellIs" dxfId="631" priority="716" operator="equal">
      <formula>$R$2413</formula>
    </cfRule>
  </conditionalFormatting>
  <conditionalFormatting sqref="R553">
    <cfRule type="cellIs" dxfId="630" priority="713" operator="equal">
      <formula>$R$2410</formula>
    </cfRule>
  </conditionalFormatting>
  <conditionalFormatting sqref="R553">
    <cfRule type="cellIs" dxfId="629" priority="710" operator="equal">
      <formula>$R$2414</formula>
    </cfRule>
    <cfRule type="cellIs" dxfId="628" priority="711" operator="equal">
      <formula>$R$2411</formula>
    </cfRule>
    <cfRule type="cellIs" dxfId="627" priority="712" operator="equal">
      <formula>$R$2413</formula>
    </cfRule>
  </conditionalFormatting>
  <conditionalFormatting sqref="R553">
    <cfRule type="cellIs" dxfId="626" priority="709" operator="equal">
      <formula>$R$2410</formula>
    </cfRule>
  </conditionalFormatting>
  <conditionalFormatting sqref="R562">
    <cfRule type="cellIs" dxfId="625" priority="706" operator="equal">
      <formula>$R$2414</formula>
    </cfRule>
    <cfRule type="cellIs" dxfId="624" priority="707" operator="equal">
      <formula>$R$2411</formula>
    </cfRule>
    <cfRule type="cellIs" dxfId="623" priority="708" operator="equal">
      <formula>$R$2413</formula>
    </cfRule>
  </conditionalFormatting>
  <conditionalFormatting sqref="R562">
    <cfRule type="cellIs" dxfId="622" priority="705" operator="equal">
      <formula>$R$2410</formula>
    </cfRule>
  </conditionalFormatting>
  <conditionalFormatting sqref="R561">
    <cfRule type="cellIs" dxfId="621" priority="702" operator="equal">
      <formula>$R$2414</formula>
    </cfRule>
    <cfRule type="cellIs" dxfId="620" priority="703" operator="equal">
      <formula>$R$2411</formula>
    </cfRule>
    <cfRule type="cellIs" dxfId="619" priority="704" operator="equal">
      <formula>$R$2413</formula>
    </cfRule>
  </conditionalFormatting>
  <conditionalFormatting sqref="R561">
    <cfRule type="cellIs" dxfId="618" priority="701" operator="equal">
      <formula>$R$2410</formula>
    </cfRule>
  </conditionalFormatting>
  <conditionalFormatting sqref="R561">
    <cfRule type="cellIs" dxfId="617" priority="698" operator="equal">
      <formula>$R$2414</formula>
    </cfRule>
    <cfRule type="cellIs" dxfId="616" priority="699" operator="equal">
      <formula>$R$2411</formula>
    </cfRule>
    <cfRule type="cellIs" dxfId="615" priority="700" operator="equal">
      <formula>$R$2413</formula>
    </cfRule>
  </conditionalFormatting>
  <conditionalFormatting sqref="R561">
    <cfRule type="cellIs" dxfId="614" priority="697" operator="equal">
      <formula>$R$2410</formula>
    </cfRule>
  </conditionalFormatting>
  <conditionalFormatting sqref="R561">
    <cfRule type="cellIs" dxfId="613" priority="694" operator="equal">
      <formula>$R$2414</formula>
    </cfRule>
    <cfRule type="cellIs" dxfId="612" priority="695" operator="equal">
      <formula>$R$2411</formula>
    </cfRule>
    <cfRule type="cellIs" dxfId="611" priority="696" operator="equal">
      <formula>$R$2413</formula>
    </cfRule>
  </conditionalFormatting>
  <conditionalFormatting sqref="R561">
    <cfRule type="cellIs" dxfId="610" priority="693" operator="equal">
      <formula>$R$2410</formula>
    </cfRule>
  </conditionalFormatting>
  <conditionalFormatting sqref="R561">
    <cfRule type="cellIs" dxfId="609" priority="690" operator="equal">
      <formula>$R$2414</formula>
    </cfRule>
    <cfRule type="cellIs" dxfId="608" priority="691" operator="equal">
      <formula>$R$2411</formula>
    </cfRule>
    <cfRule type="cellIs" dxfId="607" priority="692" operator="equal">
      <formula>$R$2413</formula>
    </cfRule>
  </conditionalFormatting>
  <conditionalFormatting sqref="R561">
    <cfRule type="cellIs" dxfId="606" priority="689" operator="equal">
      <formula>$R$2410</formula>
    </cfRule>
  </conditionalFormatting>
  <conditionalFormatting sqref="R562">
    <cfRule type="cellIs" dxfId="605" priority="686" operator="equal">
      <formula>$R$2414</formula>
    </cfRule>
    <cfRule type="cellIs" dxfId="604" priority="687" operator="equal">
      <formula>$R$2411</formula>
    </cfRule>
    <cfRule type="cellIs" dxfId="603" priority="688" operator="equal">
      <formula>$R$2413</formula>
    </cfRule>
  </conditionalFormatting>
  <conditionalFormatting sqref="R562">
    <cfRule type="cellIs" dxfId="602" priority="685" operator="equal">
      <formula>$R$2410</formula>
    </cfRule>
  </conditionalFormatting>
  <conditionalFormatting sqref="R562">
    <cfRule type="cellIs" dxfId="601" priority="682" operator="equal">
      <formula>$R$2414</formula>
    </cfRule>
    <cfRule type="cellIs" dxfId="600" priority="683" operator="equal">
      <formula>$R$2411</formula>
    </cfRule>
    <cfRule type="cellIs" dxfId="599" priority="684" operator="equal">
      <formula>$R$2413</formula>
    </cfRule>
  </conditionalFormatting>
  <conditionalFormatting sqref="R562">
    <cfRule type="cellIs" dxfId="598" priority="681" operator="equal">
      <formula>$R$2410</formula>
    </cfRule>
  </conditionalFormatting>
  <conditionalFormatting sqref="R563">
    <cfRule type="cellIs" dxfId="597" priority="678" operator="equal">
      <formula>$R$2414</formula>
    </cfRule>
    <cfRule type="cellIs" dxfId="596" priority="679" operator="equal">
      <formula>$R$2411</formula>
    </cfRule>
    <cfRule type="cellIs" dxfId="595" priority="680" operator="equal">
      <formula>$R$2413</formula>
    </cfRule>
  </conditionalFormatting>
  <conditionalFormatting sqref="R563">
    <cfRule type="cellIs" dxfId="594" priority="677" operator="equal">
      <formula>$R$2410</formula>
    </cfRule>
  </conditionalFormatting>
  <conditionalFormatting sqref="R563">
    <cfRule type="cellIs" dxfId="593" priority="674" operator="equal">
      <formula>$R$2414</formula>
    </cfRule>
    <cfRule type="cellIs" dxfId="592" priority="675" operator="equal">
      <formula>$R$2411</formula>
    </cfRule>
    <cfRule type="cellIs" dxfId="591" priority="676" operator="equal">
      <formula>$R$2413</formula>
    </cfRule>
  </conditionalFormatting>
  <conditionalFormatting sqref="R563">
    <cfRule type="cellIs" dxfId="590" priority="673" operator="equal">
      <formula>$R$2410</formula>
    </cfRule>
  </conditionalFormatting>
  <conditionalFormatting sqref="R571">
    <cfRule type="cellIs" dxfId="589" priority="670" operator="equal">
      <formula>$R$2414</formula>
    </cfRule>
    <cfRule type="cellIs" dxfId="588" priority="671" operator="equal">
      <formula>$R$2411</formula>
    </cfRule>
    <cfRule type="cellIs" dxfId="587" priority="672" operator="equal">
      <formula>$R$2413</formula>
    </cfRule>
  </conditionalFormatting>
  <conditionalFormatting sqref="R571">
    <cfRule type="cellIs" dxfId="586" priority="669" operator="equal">
      <formula>$R$2410</formula>
    </cfRule>
  </conditionalFormatting>
  <conditionalFormatting sqref="R571">
    <cfRule type="cellIs" dxfId="585" priority="666" operator="equal">
      <formula>$R$2414</formula>
    </cfRule>
    <cfRule type="cellIs" dxfId="584" priority="667" operator="equal">
      <formula>$R$2411</formula>
    </cfRule>
    <cfRule type="cellIs" dxfId="583" priority="668" operator="equal">
      <formula>$R$2413</formula>
    </cfRule>
  </conditionalFormatting>
  <conditionalFormatting sqref="R571">
    <cfRule type="cellIs" dxfId="582" priority="665" operator="equal">
      <formula>$R$2410</formula>
    </cfRule>
  </conditionalFormatting>
  <conditionalFormatting sqref="R575">
    <cfRule type="cellIs" dxfId="581" priority="662" operator="equal">
      <formula>$R$2414</formula>
    </cfRule>
    <cfRule type="cellIs" dxfId="580" priority="663" operator="equal">
      <formula>$R$2411</formula>
    </cfRule>
    <cfRule type="cellIs" dxfId="579" priority="664" operator="equal">
      <formula>$R$2413</formula>
    </cfRule>
  </conditionalFormatting>
  <conditionalFormatting sqref="R575">
    <cfRule type="cellIs" dxfId="578" priority="661" operator="equal">
      <formula>$R$2410</formula>
    </cfRule>
  </conditionalFormatting>
  <conditionalFormatting sqref="R577">
    <cfRule type="cellIs" dxfId="577" priority="658" operator="equal">
      <formula>$R$2414</formula>
    </cfRule>
    <cfRule type="cellIs" dxfId="576" priority="659" operator="equal">
      <formula>$R$2411</formula>
    </cfRule>
    <cfRule type="cellIs" dxfId="575" priority="660" operator="equal">
      <formula>$R$2413</formula>
    </cfRule>
  </conditionalFormatting>
  <conditionalFormatting sqref="R577">
    <cfRule type="cellIs" dxfId="574" priority="657" operator="equal">
      <formula>$R$2410</formula>
    </cfRule>
  </conditionalFormatting>
  <conditionalFormatting sqref="R576">
    <cfRule type="cellIs" dxfId="573" priority="654" operator="equal">
      <formula>$R$2414</formula>
    </cfRule>
    <cfRule type="cellIs" dxfId="572" priority="655" operator="equal">
      <formula>$R$2411</formula>
    </cfRule>
    <cfRule type="cellIs" dxfId="571" priority="656" operator="equal">
      <formula>$R$2413</formula>
    </cfRule>
  </conditionalFormatting>
  <conditionalFormatting sqref="R576">
    <cfRule type="cellIs" dxfId="570" priority="653" operator="equal">
      <formula>$R$2410</formula>
    </cfRule>
  </conditionalFormatting>
  <conditionalFormatting sqref="R576">
    <cfRule type="cellIs" dxfId="569" priority="650" operator="equal">
      <formula>$R$2414</formula>
    </cfRule>
    <cfRule type="cellIs" dxfId="568" priority="651" operator="equal">
      <formula>$R$2411</formula>
    </cfRule>
    <cfRule type="cellIs" dxfId="567" priority="652" operator="equal">
      <formula>$R$2413</formula>
    </cfRule>
  </conditionalFormatting>
  <conditionalFormatting sqref="R576">
    <cfRule type="cellIs" dxfId="566" priority="649" operator="equal">
      <formula>$R$2410</formula>
    </cfRule>
  </conditionalFormatting>
  <conditionalFormatting sqref="R576">
    <cfRule type="cellIs" dxfId="565" priority="646" operator="equal">
      <formula>$R$2414</formula>
    </cfRule>
    <cfRule type="cellIs" dxfId="564" priority="647" operator="equal">
      <formula>$R$2411</formula>
    </cfRule>
    <cfRule type="cellIs" dxfId="563" priority="648" operator="equal">
      <formula>$R$2413</formula>
    </cfRule>
  </conditionalFormatting>
  <conditionalFormatting sqref="R576">
    <cfRule type="cellIs" dxfId="562" priority="645" operator="equal">
      <formula>$R$2410</formula>
    </cfRule>
  </conditionalFormatting>
  <conditionalFormatting sqref="R576">
    <cfRule type="cellIs" dxfId="561" priority="642" operator="equal">
      <formula>$R$2414</formula>
    </cfRule>
    <cfRule type="cellIs" dxfId="560" priority="643" operator="equal">
      <formula>$R$2411</formula>
    </cfRule>
    <cfRule type="cellIs" dxfId="559" priority="644" operator="equal">
      <formula>$R$2413</formula>
    </cfRule>
  </conditionalFormatting>
  <conditionalFormatting sqref="R576">
    <cfRule type="cellIs" dxfId="558" priority="641" operator="equal">
      <formula>$R$2410</formula>
    </cfRule>
  </conditionalFormatting>
  <conditionalFormatting sqref="R577">
    <cfRule type="cellIs" dxfId="557" priority="638" operator="equal">
      <formula>$R$2414</formula>
    </cfRule>
    <cfRule type="cellIs" dxfId="556" priority="639" operator="equal">
      <formula>$R$2411</formula>
    </cfRule>
    <cfRule type="cellIs" dxfId="555" priority="640" operator="equal">
      <formula>$R$2413</formula>
    </cfRule>
  </conditionalFormatting>
  <conditionalFormatting sqref="R577">
    <cfRule type="cellIs" dxfId="554" priority="637" operator="equal">
      <formula>$R$2410</formula>
    </cfRule>
  </conditionalFormatting>
  <conditionalFormatting sqref="R577">
    <cfRule type="cellIs" dxfId="553" priority="634" operator="equal">
      <formula>$R$2414</formula>
    </cfRule>
    <cfRule type="cellIs" dxfId="552" priority="635" operator="equal">
      <formula>$R$2411</formula>
    </cfRule>
    <cfRule type="cellIs" dxfId="551" priority="636" operator="equal">
      <formula>$R$2413</formula>
    </cfRule>
  </conditionalFormatting>
  <conditionalFormatting sqref="R577">
    <cfRule type="cellIs" dxfId="550" priority="633" operator="equal">
      <formula>$R$2410</formula>
    </cfRule>
  </conditionalFormatting>
  <conditionalFormatting sqref="R578">
    <cfRule type="cellIs" dxfId="549" priority="630" operator="equal">
      <formula>$R$2414</formula>
    </cfRule>
    <cfRule type="cellIs" dxfId="548" priority="631" operator="equal">
      <formula>$R$2411</formula>
    </cfRule>
    <cfRule type="cellIs" dxfId="547" priority="632" operator="equal">
      <formula>$R$2413</formula>
    </cfRule>
  </conditionalFormatting>
  <conditionalFormatting sqref="R578">
    <cfRule type="cellIs" dxfId="546" priority="629" operator="equal">
      <formula>$R$2410</formula>
    </cfRule>
  </conditionalFormatting>
  <conditionalFormatting sqref="R578">
    <cfRule type="cellIs" dxfId="545" priority="626" operator="equal">
      <formula>$R$2414</formula>
    </cfRule>
    <cfRule type="cellIs" dxfId="544" priority="627" operator="equal">
      <formula>$R$2411</formula>
    </cfRule>
    <cfRule type="cellIs" dxfId="543" priority="628" operator="equal">
      <formula>$R$2413</formula>
    </cfRule>
  </conditionalFormatting>
  <conditionalFormatting sqref="R578">
    <cfRule type="cellIs" dxfId="542" priority="625" operator="equal">
      <formula>$R$2410</formula>
    </cfRule>
  </conditionalFormatting>
  <conditionalFormatting sqref="R580">
    <cfRule type="cellIs" dxfId="541" priority="622" operator="equal">
      <formula>$R$2414</formula>
    </cfRule>
    <cfRule type="cellIs" dxfId="540" priority="623" operator="equal">
      <formula>$R$2411</formula>
    </cfRule>
    <cfRule type="cellIs" dxfId="539" priority="624" operator="equal">
      <formula>$R$2413</formula>
    </cfRule>
  </conditionalFormatting>
  <conditionalFormatting sqref="R580">
    <cfRule type="cellIs" dxfId="538" priority="621" operator="equal">
      <formula>$R$2410</formula>
    </cfRule>
  </conditionalFormatting>
  <conditionalFormatting sqref="R581">
    <cfRule type="cellIs" dxfId="537" priority="618" operator="equal">
      <formula>$R$2414</formula>
    </cfRule>
    <cfRule type="cellIs" dxfId="536" priority="619" operator="equal">
      <formula>$R$2411</formula>
    </cfRule>
    <cfRule type="cellIs" dxfId="535" priority="620" operator="equal">
      <formula>$R$2413</formula>
    </cfRule>
  </conditionalFormatting>
  <conditionalFormatting sqref="R581">
    <cfRule type="cellIs" dxfId="534" priority="617" operator="equal">
      <formula>$R$2410</formula>
    </cfRule>
  </conditionalFormatting>
  <conditionalFormatting sqref="R584">
    <cfRule type="cellIs" dxfId="533" priority="610" operator="equal">
      <formula>$R$2414</formula>
    </cfRule>
    <cfRule type="cellIs" dxfId="532" priority="611" operator="equal">
      <formula>$R$2411</formula>
    </cfRule>
    <cfRule type="cellIs" dxfId="531" priority="612" operator="equal">
      <formula>$R$2413</formula>
    </cfRule>
  </conditionalFormatting>
  <conditionalFormatting sqref="R584">
    <cfRule type="cellIs" dxfId="530" priority="609" operator="equal">
      <formula>$R$2410</formula>
    </cfRule>
  </conditionalFormatting>
  <conditionalFormatting sqref="R585">
    <cfRule type="cellIs" dxfId="529" priority="606" operator="equal">
      <formula>$R$2414</formula>
    </cfRule>
    <cfRule type="cellIs" dxfId="528" priority="607" operator="equal">
      <formula>$R$2411</formula>
    </cfRule>
    <cfRule type="cellIs" dxfId="527" priority="608" operator="equal">
      <formula>$R$2413</formula>
    </cfRule>
  </conditionalFormatting>
  <conditionalFormatting sqref="R585">
    <cfRule type="cellIs" dxfId="526" priority="605" operator="equal">
      <formula>$R$2410</formula>
    </cfRule>
  </conditionalFormatting>
  <conditionalFormatting sqref="R588:R589">
    <cfRule type="cellIs" dxfId="525" priority="602" operator="equal">
      <formula>$R$2414</formula>
    </cfRule>
    <cfRule type="cellIs" dxfId="524" priority="603" operator="equal">
      <formula>$R$2411</formula>
    </cfRule>
    <cfRule type="cellIs" dxfId="523" priority="604" operator="equal">
      <formula>$R$2413</formula>
    </cfRule>
  </conditionalFormatting>
  <conditionalFormatting sqref="R588:R589">
    <cfRule type="cellIs" dxfId="522" priority="601" operator="equal">
      <formula>$R$2410</formula>
    </cfRule>
  </conditionalFormatting>
  <conditionalFormatting sqref="R590">
    <cfRule type="cellIs" dxfId="521" priority="598" operator="equal">
      <formula>$R$2414</formula>
    </cfRule>
    <cfRule type="cellIs" dxfId="520" priority="599" operator="equal">
      <formula>$R$2411</formula>
    </cfRule>
    <cfRule type="cellIs" dxfId="519" priority="600" operator="equal">
      <formula>$R$2413</formula>
    </cfRule>
  </conditionalFormatting>
  <conditionalFormatting sqref="R590">
    <cfRule type="cellIs" dxfId="518" priority="597" operator="equal">
      <formula>$R$2410</formula>
    </cfRule>
  </conditionalFormatting>
  <conditionalFormatting sqref="R591:R592">
    <cfRule type="cellIs" dxfId="517" priority="594" operator="equal">
      <formula>$R$2414</formula>
    </cfRule>
    <cfRule type="cellIs" dxfId="516" priority="595" operator="equal">
      <formula>$R$2411</formula>
    </cfRule>
    <cfRule type="cellIs" dxfId="515" priority="596" operator="equal">
      <formula>$R$2413</formula>
    </cfRule>
  </conditionalFormatting>
  <conditionalFormatting sqref="R591:R592">
    <cfRule type="cellIs" dxfId="514" priority="593" operator="equal">
      <formula>$R$2410</formula>
    </cfRule>
  </conditionalFormatting>
  <conditionalFormatting sqref="R594">
    <cfRule type="cellIs" dxfId="513" priority="590" operator="equal">
      <formula>$R$2414</formula>
    </cfRule>
    <cfRule type="cellIs" dxfId="512" priority="591" operator="equal">
      <formula>$R$2411</formula>
    </cfRule>
    <cfRule type="cellIs" dxfId="511" priority="592" operator="equal">
      <formula>$R$2413</formula>
    </cfRule>
  </conditionalFormatting>
  <conditionalFormatting sqref="R594">
    <cfRule type="cellIs" dxfId="510" priority="589" operator="equal">
      <formula>$R$2410</formula>
    </cfRule>
  </conditionalFormatting>
  <conditionalFormatting sqref="R595:R597">
    <cfRule type="cellIs" dxfId="509" priority="586" operator="equal">
      <formula>$R$2414</formula>
    </cfRule>
    <cfRule type="cellIs" dxfId="508" priority="587" operator="equal">
      <formula>$R$2411</formula>
    </cfRule>
    <cfRule type="cellIs" dxfId="507" priority="588" operator="equal">
      <formula>$R$2413</formula>
    </cfRule>
  </conditionalFormatting>
  <conditionalFormatting sqref="R595:R597">
    <cfRule type="cellIs" dxfId="506" priority="585" operator="equal">
      <formula>$R$2410</formula>
    </cfRule>
  </conditionalFormatting>
  <conditionalFormatting sqref="R598">
    <cfRule type="cellIs" dxfId="505" priority="582" operator="equal">
      <formula>$R$2414</formula>
    </cfRule>
    <cfRule type="cellIs" dxfId="504" priority="583" operator="equal">
      <formula>$R$2411</formula>
    </cfRule>
    <cfRule type="cellIs" dxfId="503" priority="584" operator="equal">
      <formula>$R$2413</formula>
    </cfRule>
  </conditionalFormatting>
  <conditionalFormatting sqref="R598">
    <cfRule type="cellIs" dxfId="502" priority="581" operator="equal">
      <formula>$R$2410</formula>
    </cfRule>
  </conditionalFormatting>
  <conditionalFormatting sqref="R598">
    <cfRule type="cellIs" dxfId="501" priority="578" operator="equal">
      <formula>$R$2414</formula>
    </cfRule>
    <cfRule type="cellIs" dxfId="500" priority="579" operator="equal">
      <formula>$R$2411</formula>
    </cfRule>
    <cfRule type="cellIs" dxfId="499" priority="580" operator="equal">
      <formula>$R$2413</formula>
    </cfRule>
  </conditionalFormatting>
  <conditionalFormatting sqref="R598">
    <cfRule type="cellIs" dxfId="498" priority="577" operator="equal">
      <formula>$R$2410</formula>
    </cfRule>
  </conditionalFormatting>
  <conditionalFormatting sqref="R599">
    <cfRule type="cellIs" dxfId="497" priority="574" operator="equal">
      <formula>$R$2414</formula>
    </cfRule>
    <cfRule type="cellIs" dxfId="496" priority="575" operator="equal">
      <formula>$R$2411</formula>
    </cfRule>
    <cfRule type="cellIs" dxfId="495" priority="576" operator="equal">
      <formula>$R$2413</formula>
    </cfRule>
  </conditionalFormatting>
  <conditionalFormatting sqref="R599">
    <cfRule type="cellIs" dxfId="494" priority="573" operator="equal">
      <formula>$R$2410</formula>
    </cfRule>
  </conditionalFormatting>
  <conditionalFormatting sqref="R599">
    <cfRule type="cellIs" dxfId="493" priority="570" operator="equal">
      <formula>$R$2414</formula>
    </cfRule>
    <cfRule type="cellIs" dxfId="492" priority="571" operator="equal">
      <formula>$R$2411</formula>
    </cfRule>
    <cfRule type="cellIs" dxfId="491" priority="572" operator="equal">
      <formula>$R$2413</formula>
    </cfRule>
  </conditionalFormatting>
  <conditionalFormatting sqref="R599">
    <cfRule type="cellIs" dxfId="490" priority="569" operator="equal">
      <formula>$R$2410</formula>
    </cfRule>
  </conditionalFormatting>
  <conditionalFormatting sqref="R600">
    <cfRule type="cellIs" dxfId="489" priority="566" operator="equal">
      <formula>$R$2414</formula>
    </cfRule>
    <cfRule type="cellIs" dxfId="488" priority="567" operator="equal">
      <formula>$R$2411</formula>
    </cfRule>
    <cfRule type="cellIs" dxfId="487" priority="568" operator="equal">
      <formula>$R$2413</formula>
    </cfRule>
  </conditionalFormatting>
  <conditionalFormatting sqref="R600">
    <cfRule type="cellIs" dxfId="486" priority="565" operator="equal">
      <formula>$R$2410</formula>
    </cfRule>
  </conditionalFormatting>
  <conditionalFormatting sqref="R600">
    <cfRule type="cellIs" dxfId="485" priority="562" operator="equal">
      <formula>$R$2414</formula>
    </cfRule>
    <cfRule type="cellIs" dxfId="484" priority="563" operator="equal">
      <formula>$R$2411</formula>
    </cfRule>
    <cfRule type="cellIs" dxfId="483" priority="564" operator="equal">
      <formula>$R$2413</formula>
    </cfRule>
  </conditionalFormatting>
  <conditionalFormatting sqref="R600">
    <cfRule type="cellIs" dxfId="482" priority="561" operator="equal">
      <formula>$R$2410</formula>
    </cfRule>
  </conditionalFormatting>
  <conditionalFormatting sqref="R601">
    <cfRule type="cellIs" dxfId="481" priority="558" operator="equal">
      <formula>$R$2414</formula>
    </cfRule>
    <cfRule type="cellIs" dxfId="480" priority="559" operator="equal">
      <formula>$R$2411</formula>
    </cfRule>
    <cfRule type="cellIs" dxfId="479" priority="560" operator="equal">
      <formula>$R$2413</formula>
    </cfRule>
  </conditionalFormatting>
  <conditionalFormatting sqref="R601">
    <cfRule type="cellIs" dxfId="478" priority="557" operator="equal">
      <formula>$R$2410</formula>
    </cfRule>
  </conditionalFormatting>
  <conditionalFormatting sqref="R601">
    <cfRule type="cellIs" dxfId="477" priority="554" operator="equal">
      <formula>$R$2414</formula>
    </cfRule>
    <cfRule type="cellIs" dxfId="476" priority="555" operator="equal">
      <formula>$R$2411</formula>
    </cfRule>
    <cfRule type="cellIs" dxfId="475" priority="556" operator="equal">
      <formula>$R$2413</formula>
    </cfRule>
  </conditionalFormatting>
  <conditionalFormatting sqref="R601">
    <cfRule type="cellIs" dxfId="474" priority="553" operator="equal">
      <formula>$R$2410</formula>
    </cfRule>
  </conditionalFormatting>
  <conditionalFormatting sqref="R616:R617">
    <cfRule type="cellIs" dxfId="473" priority="542" operator="equal">
      <formula>$R$2414</formula>
    </cfRule>
    <cfRule type="cellIs" dxfId="472" priority="543" operator="equal">
      <formula>$R$2411</formula>
    </cfRule>
    <cfRule type="cellIs" dxfId="471" priority="544" operator="equal">
      <formula>$R$2413</formula>
    </cfRule>
  </conditionalFormatting>
  <conditionalFormatting sqref="R616:R617">
    <cfRule type="cellIs" dxfId="470" priority="541" operator="equal">
      <formula>$R$2410</formula>
    </cfRule>
  </conditionalFormatting>
  <conditionalFormatting sqref="R616:R617">
    <cfRule type="cellIs" dxfId="469" priority="538" operator="equal">
      <formula>$R$2414</formula>
    </cfRule>
    <cfRule type="cellIs" dxfId="468" priority="539" operator="equal">
      <formula>$R$2411</formula>
    </cfRule>
    <cfRule type="cellIs" dxfId="467" priority="540" operator="equal">
      <formula>$R$2413</formula>
    </cfRule>
  </conditionalFormatting>
  <conditionalFormatting sqref="R616:R617">
    <cfRule type="cellIs" dxfId="466" priority="537" operator="equal">
      <formula>$R$2410</formula>
    </cfRule>
  </conditionalFormatting>
  <conditionalFormatting sqref="R616:R617">
    <cfRule type="cellIs" dxfId="465" priority="534" operator="equal">
      <formula>$R$2414</formula>
    </cfRule>
    <cfRule type="cellIs" dxfId="464" priority="535" operator="equal">
      <formula>$R$2411</formula>
    </cfRule>
    <cfRule type="cellIs" dxfId="463" priority="536" operator="equal">
      <formula>$R$2413</formula>
    </cfRule>
  </conditionalFormatting>
  <conditionalFormatting sqref="R616:R617">
    <cfRule type="cellIs" dxfId="462" priority="533" operator="equal">
      <formula>$R$2410</formula>
    </cfRule>
  </conditionalFormatting>
  <conditionalFormatting sqref="R616:R617">
    <cfRule type="cellIs" dxfId="461" priority="530" operator="equal">
      <formula>$R$2414</formula>
    </cfRule>
    <cfRule type="cellIs" dxfId="460" priority="531" operator="equal">
      <formula>$R$2411</formula>
    </cfRule>
    <cfRule type="cellIs" dxfId="459" priority="532" operator="equal">
      <formula>$R$2413</formula>
    </cfRule>
  </conditionalFormatting>
  <conditionalFormatting sqref="R616:R617">
    <cfRule type="cellIs" dxfId="458" priority="529" operator="equal">
      <formula>$R$2410</formula>
    </cfRule>
  </conditionalFormatting>
  <conditionalFormatting sqref="R660:R661">
    <cfRule type="cellIs" dxfId="457" priority="526" operator="equal">
      <formula>$R$2414</formula>
    </cfRule>
    <cfRule type="cellIs" dxfId="456" priority="527" operator="equal">
      <formula>$R$2411</formula>
    </cfRule>
    <cfRule type="cellIs" dxfId="455" priority="528" operator="equal">
      <formula>$R$2413</formula>
    </cfRule>
  </conditionalFormatting>
  <conditionalFormatting sqref="R660:R661">
    <cfRule type="cellIs" dxfId="454" priority="525" operator="equal">
      <formula>$R$2410</formula>
    </cfRule>
  </conditionalFormatting>
  <conditionalFormatting sqref="R660:R661">
    <cfRule type="cellIs" dxfId="453" priority="522" operator="equal">
      <formula>$R$2414</formula>
    </cfRule>
    <cfRule type="cellIs" dxfId="452" priority="523" operator="equal">
      <formula>$R$2411</formula>
    </cfRule>
    <cfRule type="cellIs" dxfId="451" priority="524" operator="equal">
      <formula>$R$2413</formula>
    </cfRule>
  </conditionalFormatting>
  <conditionalFormatting sqref="R660:R661">
    <cfRule type="cellIs" dxfId="450" priority="521" operator="equal">
      <formula>$R$2410</formula>
    </cfRule>
  </conditionalFormatting>
  <conditionalFormatting sqref="R602">
    <cfRule type="cellIs" dxfId="449" priority="510" operator="equal">
      <formula>$R$2414</formula>
    </cfRule>
    <cfRule type="cellIs" dxfId="448" priority="511" operator="equal">
      <formula>$R$2411</formula>
    </cfRule>
    <cfRule type="cellIs" dxfId="447" priority="512" operator="equal">
      <formula>$R$2413</formula>
    </cfRule>
  </conditionalFormatting>
  <conditionalFormatting sqref="R602">
    <cfRule type="cellIs" dxfId="446" priority="509" operator="equal">
      <formula>$R$2410</formula>
    </cfRule>
  </conditionalFormatting>
  <conditionalFormatting sqref="R602">
    <cfRule type="cellIs" dxfId="445" priority="506" operator="equal">
      <formula>$R$2414</formula>
    </cfRule>
    <cfRule type="cellIs" dxfId="444" priority="507" operator="equal">
      <formula>$R$2411</formula>
    </cfRule>
    <cfRule type="cellIs" dxfId="443" priority="508" operator="equal">
      <formula>$R$2413</formula>
    </cfRule>
  </conditionalFormatting>
  <conditionalFormatting sqref="R602">
    <cfRule type="cellIs" dxfId="442" priority="505" operator="equal">
      <formula>$R$2410</formula>
    </cfRule>
  </conditionalFormatting>
  <conditionalFormatting sqref="R603">
    <cfRule type="cellIs" dxfId="441" priority="502" operator="equal">
      <formula>$R$2414</formula>
    </cfRule>
    <cfRule type="cellIs" dxfId="440" priority="503" operator="equal">
      <formula>$R$2411</formula>
    </cfRule>
    <cfRule type="cellIs" dxfId="439" priority="504" operator="equal">
      <formula>$R$2413</formula>
    </cfRule>
  </conditionalFormatting>
  <conditionalFormatting sqref="R603">
    <cfRule type="cellIs" dxfId="438" priority="501" operator="equal">
      <formula>$R$2410</formula>
    </cfRule>
  </conditionalFormatting>
  <conditionalFormatting sqref="R603">
    <cfRule type="cellIs" dxfId="437" priority="498" operator="equal">
      <formula>$R$2414</formula>
    </cfRule>
    <cfRule type="cellIs" dxfId="436" priority="499" operator="equal">
      <formula>$R$2411</formula>
    </cfRule>
    <cfRule type="cellIs" dxfId="435" priority="500" operator="equal">
      <formula>$R$2413</formula>
    </cfRule>
  </conditionalFormatting>
  <conditionalFormatting sqref="R603">
    <cfRule type="cellIs" dxfId="434" priority="497" operator="equal">
      <formula>$R$2410</formula>
    </cfRule>
  </conditionalFormatting>
  <conditionalFormatting sqref="R604">
    <cfRule type="cellIs" dxfId="433" priority="494" operator="equal">
      <formula>$R$2414</formula>
    </cfRule>
    <cfRule type="cellIs" dxfId="432" priority="495" operator="equal">
      <formula>$R$2411</formula>
    </cfRule>
    <cfRule type="cellIs" dxfId="431" priority="496" operator="equal">
      <formula>$R$2413</formula>
    </cfRule>
  </conditionalFormatting>
  <conditionalFormatting sqref="R604">
    <cfRule type="cellIs" dxfId="430" priority="493" operator="equal">
      <formula>$R$2410</formula>
    </cfRule>
  </conditionalFormatting>
  <conditionalFormatting sqref="R604">
    <cfRule type="cellIs" dxfId="429" priority="490" operator="equal">
      <formula>$R$2414</formula>
    </cfRule>
    <cfRule type="cellIs" dxfId="428" priority="491" operator="equal">
      <formula>$R$2411</formula>
    </cfRule>
    <cfRule type="cellIs" dxfId="427" priority="492" operator="equal">
      <formula>$R$2413</formula>
    </cfRule>
  </conditionalFormatting>
  <conditionalFormatting sqref="R604">
    <cfRule type="cellIs" dxfId="426" priority="489" operator="equal">
      <formula>$R$2410</formula>
    </cfRule>
  </conditionalFormatting>
  <conditionalFormatting sqref="R605">
    <cfRule type="cellIs" dxfId="425" priority="478" operator="equal">
      <formula>$R$2414</formula>
    </cfRule>
    <cfRule type="cellIs" dxfId="424" priority="479" operator="equal">
      <formula>$R$2411</formula>
    </cfRule>
    <cfRule type="cellIs" dxfId="423" priority="480" operator="equal">
      <formula>$R$2413</formula>
    </cfRule>
  </conditionalFormatting>
  <conditionalFormatting sqref="R605">
    <cfRule type="cellIs" dxfId="422" priority="477" operator="equal">
      <formula>$R$2410</formula>
    </cfRule>
  </conditionalFormatting>
  <conditionalFormatting sqref="R605">
    <cfRule type="cellIs" dxfId="421" priority="474" operator="equal">
      <formula>$R$2414</formula>
    </cfRule>
    <cfRule type="cellIs" dxfId="420" priority="475" operator="equal">
      <formula>$R$2411</formula>
    </cfRule>
    <cfRule type="cellIs" dxfId="419" priority="476" operator="equal">
      <formula>$R$2413</formula>
    </cfRule>
  </conditionalFormatting>
  <conditionalFormatting sqref="R605">
    <cfRule type="cellIs" dxfId="418" priority="473" operator="equal">
      <formula>$R$2410</formula>
    </cfRule>
  </conditionalFormatting>
  <conditionalFormatting sqref="R611">
    <cfRule type="cellIs" dxfId="417" priority="470" operator="equal">
      <formula>$R$2414</formula>
    </cfRule>
    <cfRule type="cellIs" dxfId="416" priority="471" operator="equal">
      <formula>$R$2411</formula>
    </cfRule>
    <cfRule type="cellIs" dxfId="415" priority="472" operator="equal">
      <formula>$R$2413</formula>
    </cfRule>
  </conditionalFormatting>
  <conditionalFormatting sqref="R611">
    <cfRule type="cellIs" dxfId="414" priority="469" operator="equal">
      <formula>$R$2410</formula>
    </cfRule>
  </conditionalFormatting>
  <conditionalFormatting sqref="R612:R614">
    <cfRule type="cellIs" dxfId="413" priority="466" operator="equal">
      <formula>$R$2414</formula>
    </cfRule>
    <cfRule type="cellIs" dxfId="412" priority="467" operator="equal">
      <formula>$R$2411</formula>
    </cfRule>
    <cfRule type="cellIs" dxfId="411" priority="468" operator="equal">
      <formula>$R$2413</formula>
    </cfRule>
  </conditionalFormatting>
  <conditionalFormatting sqref="R612:R614">
    <cfRule type="cellIs" dxfId="410" priority="465" operator="equal">
      <formula>$R$2410</formula>
    </cfRule>
  </conditionalFormatting>
  <conditionalFormatting sqref="R615">
    <cfRule type="cellIs" dxfId="409" priority="462" operator="equal">
      <formula>$R$2414</formula>
    </cfRule>
    <cfRule type="cellIs" dxfId="408" priority="463" operator="equal">
      <formula>$R$2411</formula>
    </cfRule>
    <cfRule type="cellIs" dxfId="407" priority="464" operator="equal">
      <formula>$R$2413</formula>
    </cfRule>
  </conditionalFormatting>
  <conditionalFormatting sqref="R615">
    <cfRule type="cellIs" dxfId="406" priority="461" operator="equal">
      <formula>$R$2410</formula>
    </cfRule>
  </conditionalFormatting>
  <conditionalFormatting sqref="R618:R619">
    <cfRule type="cellIs" dxfId="405" priority="458" operator="equal">
      <formula>$R$2414</formula>
    </cfRule>
    <cfRule type="cellIs" dxfId="404" priority="459" operator="equal">
      <formula>$R$2411</formula>
    </cfRule>
    <cfRule type="cellIs" dxfId="403" priority="460" operator="equal">
      <formula>$R$2413</formula>
    </cfRule>
  </conditionalFormatting>
  <conditionalFormatting sqref="R618:R619">
    <cfRule type="cellIs" dxfId="402" priority="457" operator="equal">
      <formula>$R$2410</formula>
    </cfRule>
  </conditionalFormatting>
  <conditionalFormatting sqref="R620:R621">
    <cfRule type="cellIs" dxfId="401" priority="454" operator="equal">
      <formula>$R$2414</formula>
    </cfRule>
    <cfRule type="cellIs" dxfId="400" priority="455" operator="equal">
      <formula>$R$2411</formula>
    </cfRule>
    <cfRule type="cellIs" dxfId="399" priority="456" operator="equal">
      <formula>$R$2413</formula>
    </cfRule>
  </conditionalFormatting>
  <conditionalFormatting sqref="R620:R621">
    <cfRule type="cellIs" dxfId="398" priority="453" operator="equal">
      <formula>$R$2410</formula>
    </cfRule>
  </conditionalFormatting>
  <conditionalFormatting sqref="R622">
    <cfRule type="cellIs" dxfId="397" priority="450" operator="equal">
      <formula>$R$2414</formula>
    </cfRule>
    <cfRule type="cellIs" dxfId="396" priority="451" operator="equal">
      <formula>$R$2411</formula>
    </cfRule>
    <cfRule type="cellIs" dxfId="395" priority="452" operator="equal">
      <formula>$R$2413</formula>
    </cfRule>
  </conditionalFormatting>
  <conditionalFormatting sqref="R622">
    <cfRule type="cellIs" dxfId="394" priority="449" operator="equal">
      <formula>$R$2410</formula>
    </cfRule>
  </conditionalFormatting>
  <conditionalFormatting sqref="R622">
    <cfRule type="cellIs" dxfId="393" priority="446" operator="equal">
      <formula>$R$2414</formula>
    </cfRule>
    <cfRule type="cellIs" dxfId="392" priority="447" operator="equal">
      <formula>$R$2411</formula>
    </cfRule>
    <cfRule type="cellIs" dxfId="391" priority="448" operator="equal">
      <formula>$R$2413</formula>
    </cfRule>
  </conditionalFormatting>
  <conditionalFormatting sqref="R622">
    <cfRule type="cellIs" dxfId="390" priority="445" operator="equal">
      <formula>$R$2410</formula>
    </cfRule>
  </conditionalFormatting>
  <conditionalFormatting sqref="R623">
    <cfRule type="cellIs" dxfId="389" priority="442" operator="equal">
      <formula>$R$2414</formula>
    </cfRule>
    <cfRule type="cellIs" dxfId="388" priority="443" operator="equal">
      <formula>$R$2411</formula>
    </cfRule>
    <cfRule type="cellIs" dxfId="387" priority="444" operator="equal">
      <formula>$R$2413</formula>
    </cfRule>
  </conditionalFormatting>
  <conditionalFormatting sqref="R623">
    <cfRule type="cellIs" dxfId="386" priority="441" operator="equal">
      <formula>$R$2410</formula>
    </cfRule>
  </conditionalFormatting>
  <conditionalFormatting sqref="R623">
    <cfRule type="cellIs" dxfId="385" priority="438" operator="equal">
      <formula>$R$2414</formula>
    </cfRule>
    <cfRule type="cellIs" dxfId="384" priority="439" operator="equal">
      <formula>$R$2411</formula>
    </cfRule>
    <cfRule type="cellIs" dxfId="383" priority="440" operator="equal">
      <formula>$R$2413</formula>
    </cfRule>
  </conditionalFormatting>
  <conditionalFormatting sqref="R623">
    <cfRule type="cellIs" dxfId="382" priority="437" operator="equal">
      <formula>$R$2410</formula>
    </cfRule>
  </conditionalFormatting>
  <conditionalFormatting sqref="R624">
    <cfRule type="cellIs" dxfId="381" priority="434" operator="equal">
      <formula>$R$2414</formula>
    </cfRule>
    <cfRule type="cellIs" dxfId="380" priority="435" operator="equal">
      <formula>$R$2411</formula>
    </cfRule>
    <cfRule type="cellIs" dxfId="379" priority="436" operator="equal">
      <formula>$R$2413</formula>
    </cfRule>
  </conditionalFormatting>
  <conditionalFormatting sqref="R624">
    <cfRule type="cellIs" dxfId="378" priority="433" operator="equal">
      <formula>$R$2410</formula>
    </cfRule>
  </conditionalFormatting>
  <conditionalFormatting sqref="R624">
    <cfRule type="cellIs" dxfId="377" priority="430" operator="equal">
      <formula>$R$2414</formula>
    </cfRule>
    <cfRule type="cellIs" dxfId="376" priority="431" operator="equal">
      <formula>$R$2411</formula>
    </cfRule>
    <cfRule type="cellIs" dxfId="375" priority="432" operator="equal">
      <formula>$R$2413</formula>
    </cfRule>
  </conditionalFormatting>
  <conditionalFormatting sqref="R624">
    <cfRule type="cellIs" dxfId="374" priority="429" operator="equal">
      <formula>$R$2410</formula>
    </cfRule>
  </conditionalFormatting>
  <conditionalFormatting sqref="R625">
    <cfRule type="cellIs" dxfId="373" priority="426" operator="equal">
      <formula>$R$2414</formula>
    </cfRule>
    <cfRule type="cellIs" dxfId="372" priority="427" operator="equal">
      <formula>$R$2411</formula>
    </cfRule>
    <cfRule type="cellIs" dxfId="371" priority="428" operator="equal">
      <formula>$R$2413</formula>
    </cfRule>
  </conditionalFormatting>
  <conditionalFormatting sqref="R625">
    <cfRule type="cellIs" dxfId="370" priority="425" operator="equal">
      <formula>$R$2410</formula>
    </cfRule>
  </conditionalFormatting>
  <conditionalFormatting sqref="R625">
    <cfRule type="cellIs" dxfId="369" priority="422" operator="equal">
      <formula>$R$2414</formula>
    </cfRule>
    <cfRule type="cellIs" dxfId="368" priority="423" operator="equal">
      <formula>$R$2411</formula>
    </cfRule>
    <cfRule type="cellIs" dxfId="367" priority="424" operator="equal">
      <formula>$R$2413</formula>
    </cfRule>
  </conditionalFormatting>
  <conditionalFormatting sqref="R625">
    <cfRule type="cellIs" dxfId="366" priority="421" operator="equal">
      <formula>$R$2410</formula>
    </cfRule>
  </conditionalFormatting>
  <conditionalFormatting sqref="R651:R655">
    <cfRule type="cellIs" dxfId="365" priority="418" operator="equal">
      <formula>$R$2414</formula>
    </cfRule>
    <cfRule type="cellIs" dxfId="364" priority="419" operator="equal">
      <formula>$R$2411</formula>
    </cfRule>
    <cfRule type="cellIs" dxfId="363" priority="420" operator="equal">
      <formula>$R$2413</formula>
    </cfRule>
  </conditionalFormatting>
  <conditionalFormatting sqref="R651:R655">
    <cfRule type="cellIs" dxfId="362" priority="417" operator="equal">
      <formula>$R$2410</formula>
    </cfRule>
  </conditionalFormatting>
  <conditionalFormatting sqref="R651:R655">
    <cfRule type="cellIs" dxfId="361" priority="414" operator="equal">
      <formula>$R$2414</formula>
    </cfRule>
    <cfRule type="cellIs" dxfId="360" priority="415" operator="equal">
      <formula>$R$2411</formula>
    </cfRule>
    <cfRule type="cellIs" dxfId="359" priority="416" operator="equal">
      <formula>$R$2413</formula>
    </cfRule>
  </conditionalFormatting>
  <conditionalFormatting sqref="R651:R655">
    <cfRule type="cellIs" dxfId="358" priority="413" operator="equal">
      <formula>$R$2410</formula>
    </cfRule>
  </conditionalFormatting>
  <conditionalFormatting sqref="R626">
    <cfRule type="cellIs" dxfId="357" priority="402" operator="equal">
      <formula>$R$2414</formula>
    </cfRule>
    <cfRule type="cellIs" dxfId="356" priority="403" operator="equal">
      <formula>$R$2411</formula>
    </cfRule>
    <cfRule type="cellIs" dxfId="355" priority="404" operator="equal">
      <formula>$R$2413</formula>
    </cfRule>
  </conditionalFormatting>
  <conditionalFormatting sqref="R626">
    <cfRule type="cellIs" dxfId="354" priority="401" operator="equal">
      <formula>$R$2410</formula>
    </cfRule>
  </conditionalFormatting>
  <conditionalFormatting sqref="R626">
    <cfRule type="cellIs" dxfId="353" priority="398" operator="equal">
      <formula>$R$2414</formula>
    </cfRule>
    <cfRule type="cellIs" dxfId="352" priority="399" operator="equal">
      <formula>$R$2411</formula>
    </cfRule>
    <cfRule type="cellIs" dxfId="351" priority="400" operator="equal">
      <formula>$R$2413</formula>
    </cfRule>
  </conditionalFormatting>
  <conditionalFormatting sqref="R626">
    <cfRule type="cellIs" dxfId="350" priority="397" operator="equal">
      <formula>$R$2410</formula>
    </cfRule>
  </conditionalFormatting>
  <conditionalFormatting sqref="R627:R628">
    <cfRule type="cellIs" dxfId="349" priority="394" operator="equal">
      <formula>$R$2414</formula>
    </cfRule>
    <cfRule type="cellIs" dxfId="348" priority="395" operator="equal">
      <formula>$R$2411</formula>
    </cfRule>
    <cfRule type="cellIs" dxfId="347" priority="396" operator="equal">
      <formula>$R$2413</formula>
    </cfRule>
  </conditionalFormatting>
  <conditionalFormatting sqref="R627:R628">
    <cfRule type="cellIs" dxfId="346" priority="393" operator="equal">
      <formula>$R$2410</formula>
    </cfRule>
  </conditionalFormatting>
  <conditionalFormatting sqref="R627:R628">
    <cfRule type="cellIs" dxfId="345" priority="390" operator="equal">
      <formula>$R$2414</formula>
    </cfRule>
    <cfRule type="cellIs" dxfId="344" priority="391" operator="equal">
      <formula>$R$2411</formula>
    </cfRule>
    <cfRule type="cellIs" dxfId="343" priority="392" operator="equal">
      <formula>$R$2413</formula>
    </cfRule>
  </conditionalFormatting>
  <conditionalFormatting sqref="R627:R628">
    <cfRule type="cellIs" dxfId="342" priority="389" operator="equal">
      <formula>$R$2410</formula>
    </cfRule>
  </conditionalFormatting>
  <conditionalFormatting sqref="R629">
    <cfRule type="cellIs" dxfId="341" priority="386" operator="equal">
      <formula>$R$2414</formula>
    </cfRule>
    <cfRule type="cellIs" dxfId="340" priority="387" operator="equal">
      <formula>$R$2411</formula>
    </cfRule>
    <cfRule type="cellIs" dxfId="339" priority="388" operator="equal">
      <formula>$R$2413</formula>
    </cfRule>
  </conditionalFormatting>
  <conditionalFormatting sqref="R629">
    <cfRule type="cellIs" dxfId="338" priority="385" operator="equal">
      <formula>$R$2410</formula>
    </cfRule>
  </conditionalFormatting>
  <conditionalFormatting sqref="R630">
    <cfRule type="cellIs" dxfId="337" priority="382" operator="equal">
      <formula>$R$2414</formula>
    </cfRule>
    <cfRule type="cellIs" dxfId="336" priority="383" operator="equal">
      <formula>$R$2411</formula>
    </cfRule>
    <cfRule type="cellIs" dxfId="335" priority="384" operator="equal">
      <formula>$R$2413</formula>
    </cfRule>
  </conditionalFormatting>
  <conditionalFormatting sqref="R630">
    <cfRule type="cellIs" dxfId="334" priority="381" operator="equal">
      <formula>$R$2410</formula>
    </cfRule>
  </conditionalFormatting>
  <conditionalFormatting sqref="R630">
    <cfRule type="cellIs" dxfId="333" priority="378" operator="equal">
      <formula>$R$2414</formula>
    </cfRule>
    <cfRule type="cellIs" dxfId="332" priority="379" operator="equal">
      <formula>$R$2411</formula>
    </cfRule>
    <cfRule type="cellIs" dxfId="331" priority="380" operator="equal">
      <formula>$R$2413</formula>
    </cfRule>
  </conditionalFormatting>
  <conditionalFormatting sqref="R630">
    <cfRule type="cellIs" dxfId="330" priority="377" operator="equal">
      <formula>$R$2410</formula>
    </cfRule>
  </conditionalFormatting>
  <conditionalFormatting sqref="R631">
    <cfRule type="cellIs" dxfId="329" priority="374" operator="equal">
      <formula>$R$2414</formula>
    </cfRule>
    <cfRule type="cellIs" dxfId="328" priority="375" operator="equal">
      <formula>$R$2411</formula>
    </cfRule>
    <cfRule type="cellIs" dxfId="327" priority="376" operator="equal">
      <formula>$R$2413</formula>
    </cfRule>
  </conditionalFormatting>
  <conditionalFormatting sqref="R631">
    <cfRule type="cellIs" dxfId="326" priority="373" operator="equal">
      <formula>$R$2410</formula>
    </cfRule>
  </conditionalFormatting>
  <conditionalFormatting sqref="R631">
    <cfRule type="cellIs" dxfId="325" priority="370" operator="equal">
      <formula>$R$2414</formula>
    </cfRule>
    <cfRule type="cellIs" dxfId="324" priority="371" operator="equal">
      <formula>$R$2411</formula>
    </cfRule>
    <cfRule type="cellIs" dxfId="323" priority="372" operator="equal">
      <formula>$R$2413</formula>
    </cfRule>
  </conditionalFormatting>
  <conditionalFormatting sqref="R631">
    <cfRule type="cellIs" dxfId="322" priority="369" operator="equal">
      <formula>$R$2410</formula>
    </cfRule>
  </conditionalFormatting>
  <conditionalFormatting sqref="R632">
    <cfRule type="cellIs" dxfId="321" priority="366" operator="equal">
      <formula>$R$2414</formula>
    </cfRule>
    <cfRule type="cellIs" dxfId="320" priority="367" operator="equal">
      <formula>$R$2411</formula>
    </cfRule>
    <cfRule type="cellIs" dxfId="319" priority="368" operator="equal">
      <formula>$R$2413</formula>
    </cfRule>
  </conditionalFormatting>
  <conditionalFormatting sqref="R632">
    <cfRule type="cellIs" dxfId="318" priority="365" operator="equal">
      <formula>$R$2410</formula>
    </cfRule>
  </conditionalFormatting>
  <conditionalFormatting sqref="R632">
    <cfRule type="cellIs" dxfId="317" priority="362" operator="equal">
      <formula>$R$2414</formula>
    </cfRule>
    <cfRule type="cellIs" dxfId="316" priority="363" operator="equal">
      <formula>$R$2411</formula>
    </cfRule>
    <cfRule type="cellIs" dxfId="315" priority="364" operator="equal">
      <formula>$R$2413</formula>
    </cfRule>
  </conditionalFormatting>
  <conditionalFormatting sqref="R632">
    <cfRule type="cellIs" dxfId="314" priority="361" operator="equal">
      <formula>$R$2410</formula>
    </cfRule>
  </conditionalFormatting>
  <conditionalFormatting sqref="R636:R637">
    <cfRule type="cellIs" dxfId="313" priority="358" operator="equal">
      <formula>$R$2414</formula>
    </cfRule>
    <cfRule type="cellIs" dxfId="312" priority="359" operator="equal">
      <formula>$R$2411</formula>
    </cfRule>
    <cfRule type="cellIs" dxfId="311" priority="360" operator="equal">
      <formula>$R$2413</formula>
    </cfRule>
  </conditionalFormatting>
  <conditionalFormatting sqref="R636:R637">
    <cfRule type="cellIs" dxfId="310" priority="357" operator="equal">
      <formula>$R$2410</formula>
    </cfRule>
  </conditionalFormatting>
  <conditionalFormatting sqref="R634">
    <cfRule type="cellIs" dxfId="309" priority="354" operator="equal">
      <formula>$R$2414</formula>
    </cfRule>
    <cfRule type="cellIs" dxfId="308" priority="355" operator="equal">
      <formula>$R$2411</formula>
    </cfRule>
    <cfRule type="cellIs" dxfId="307" priority="356" operator="equal">
      <formula>$R$2413</formula>
    </cfRule>
  </conditionalFormatting>
  <conditionalFormatting sqref="R634">
    <cfRule type="cellIs" dxfId="306" priority="353" operator="equal">
      <formula>$R$2410</formula>
    </cfRule>
  </conditionalFormatting>
  <conditionalFormatting sqref="R635:R637">
    <cfRule type="cellIs" dxfId="305" priority="350" operator="equal">
      <formula>$R$2414</formula>
    </cfRule>
    <cfRule type="cellIs" dxfId="304" priority="351" operator="equal">
      <formula>$R$2411</formula>
    </cfRule>
    <cfRule type="cellIs" dxfId="303" priority="352" operator="equal">
      <formula>$R$2413</formula>
    </cfRule>
  </conditionalFormatting>
  <conditionalFormatting sqref="R635:R637">
    <cfRule type="cellIs" dxfId="302" priority="349" operator="equal">
      <formula>$R$2410</formula>
    </cfRule>
  </conditionalFormatting>
  <conditionalFormatting sqref="R638">
    <cfRule type="cellIs" dxfId="301" priority="346" operator="equal">
      <formula>$R$2414</formula>
    </cfRule>
    <cfRule type="cellIs" dxfId="300" priority="347" operator="equal">
      <formula>$R$2411</formula>
    </cfRule>
    <cfRule type="cellIs" dxfId="299" priority="348" operator="equal">
      <formula>$R$2413</formula>
    </cfRule>
  </conditionalFormatting>
  <conditionalFormatting sqref="R638">
    <cfRule type="cellIs" dxfId="298" priority="345" operator="equal">
      <formula>$R$2410</formula>
    </cfRule>
  </conditionalFormatting>
  <conditionalFormatting sqref="R638">
    <cfRule type="cellIs" dxfId="297" priority="342" operator="equal">
      <formula>$R$2414</formula>
    </cfRule>
    <cfRule type="cellIs" dxfId="296" priority="343" operator="equal">
      <formula>$R$2411</formula>
    </cfRule>
    <cfRule type="cellIs" dxfId="295" priority="344" operator="equal">
      <formula>$R$2413</formula>
    </cfRule>
  </conditionalFormatting>
  <conditionalFormatting sqref="R638">
    <cfRule type="cellIs" dxfId="294" priority="341" operator="equal">
      <formula>$R$2410</formula>
    </cfRule>
  </conditionalFormatting>
  <conditionalFormatting sqref="R639">
    <cfRule type="cellIs" dxfId="293" priority="338" operator="equal">
      <formula>$R$2414</formula>
    </cfRule>
    <cfRule type="cellIs" dxfId="292" priority="339" operator="equal">
      <formula>$R$2411</formula>
    </cfRule>
    <cfRule type="cellIs" dxfId="291" priority="340" operator="equal">
      <formula>$R$2413</formula>
    </cfRule>
  </conditionalFormatting>
  <conditionalFormatting sqref="R639">
    <cfRule type="cellIs" dxfId="290" priority="337" operator="equal">
      <formula>$R$2410</formula>
    </cfRule>
  </conditionalFormatting>
  <conditionalFormatting sqref="R639">
    <cfRule type="cellIs" dxfId="289" priority="334" operator="equal">
      <formula>$R$2414</formula>
    </cfRule>
    <cfRule type="cellIs" dxfId="288" priority="335" operator="equal">
      <formula>$R$2411</formula>
    </cfRule>
    <cfRule type="cellIs" dxfId="287" priority="336" operator="equal">
      <formula>$R$2413</formula>
    </cfRule>
  </conditionalFormatting>
  <conditionalFormatting sqref="R639">
    <cfRule type="cellIs" dxfId="286" priority="333" operator="equal">
      <formula>$R$2410</formula>
    </cfRule>
  </conditionalFormatting>
  <conditionalFormatting sqref="R640">
    <cfRule type="cellIs" dxfId="285" priority="330" operator="equal">
      <formula>$R$2414</formula>
    </cfRule>
    <cfRule type="cellIs" dxfId="284" priority="331" operator="equal">
      <formula>$R$2411</formula>
    </cfRule>
    <cfRule type="cellIs" dxfId="283" priority="332" operator="equal">
      <formula>$R$2413</formula>
    </cfRule>
  </conditionalFormatting>
  <conditionalFormatting sqref="R640">
    <cfRule type="cellIs" dxfId="282" priority="329" operator="equal">
      <formula>$R$2410</formula>
    </cfRule>
  </conditionalFormatting>
  <conditionalFormatting sqref="R640">
    <cfRule type="cellIs" dxfId="281" priority="326" operator="equal">
      <formula>$R$2414</formula>
    </cfRule>
    <cfRule type="cellIs" dxfId="280" priority="327" operator="equal">
      <formula>$R$2411</formula>
    </cfRule>
    <cfRule type="cellIs" dxfId="279" priority="328" operator="equal">
      <formula>$R$2413</formula>
    </cfRule>
  </conditionalFormatting>
  <conditionalFormatting sqref="R640">
    <cfRule type="cellIs" dxfId="278" priority="325" operator="equal">
      <formula>$R$2410</formula>
    </cfRule>
  </conditionalFormatting>
  <conditionalFormatting sqref="R641">
    <cfRule type="cellIs" dxfId="277" priority="322" operator="equal">
      <formula>$R$2414</formula>
    </cfRule>
    <cfRule type="cellIs" dxfId="276" priority="323" operator="equal">
      <formula>$R$2411</formula>
    </cfRule>
    <cfRule type="cellIs" dxfId="275" priority="324" operator="equal">
      <formula>$R$2413</formula>
    </cfRule>
  </conditionalFormatting>
  <conditionalFormatting sqref="R641">
    <cfRule type="cellIs" dxfId="274" priority="321" operator="equal">
      <formula>$R$2410</formula>
    </cfRule>
  </conditionalFormatting>
  <conditionalFormatting sqref="R641">
    <cfRule type="cellIs" dxfId="273" priority="318" operator="equal">
      <formula>$R$2414</formula>
    </cfRule>
    <cfRule type="cellIs" dxfId="272" priority="319" operator="equal">
      <formula>$R$2411</formula>
    </cfRule>
    <cfRule type="cellIs" dxfId="271" priority="320" operator="equal">
      <formula>$R$2413</formula>
    </cfRule>
  </conditionalFormatting>
  <conditionalFormatting sqref="R641">
    <cfRule type="cellIs" dxfId="270" priority="317" operator="equal">
      <formula>$R$2410</formula>
    </cfRule>
  </conditionalFormatting>
  <conditionalFormatting sqref="R642">
    <cfRule type="cellIs" dxfId="269" priority="314" operator="equal">
      <formula>$R$2414</formula>
    </cfRule>
    <cfRule type="cellIs" dxfId="268" priority="315" operator="equal">
      <formula>$R$2411</formula>
    </cfRule>
    <cfRule type="cellIs" dxfId="267" priority="316" operator="equal">
      <formula>$R$2413</formula>
    </cfRule>
  </conditionalFormatting>
  <conditionalFormatting sqref="R642">
    <cfRule type="cellIs" dxfId="266" priority="313" operator="equal">
      <formula>$R$2410</formula>
    </cfRule>
  </conditionalFormatting>
  <conditionalFormatting sqref="R642">
    <cfRule type="cellIs" dxfId="265" priority="310" operator="equal">
      <formula>$R$2414</formula>
    </cfRule>
    <cfRule type="cellIs" dxfId="264" priority="311" operator="equal">
      <formula>$R$2411</formula>
    </cfRule>
    <cfRule type="cellIs" dxfId="263" priority="312" operator="equal">
      <formula>$R$2413</formula>
    </cfRule>
  </conditionalFormatting>
  <conditionalFormatting sqref="R642">
    <cfRule type="cellIs" dxfId="262" priority="309" operator="equal">
      <formula>$R$2410</formula>
    </cfRule>
  </conditionalFormatting>
  <conditionalFormatting sqref="R643">
    <cfRule type="cellIs" dxfId="261" priority="306" operator="equal">
      <formula>$R$2414</formula>
    </cfRule>
    <cfRule type="cellIs" dxfId="260" priority="307" operator="equal">
      <formula>$R$2411</formula>
    </cfRule>
    <cfRule type="cellIs" dxfId="259" priority="308" operator="equal">
      <formula>$R$2413</formula>
    </cfRule>
  </conditionalFormatting>
  <conditionalFormatting sqref="R643">
    <cfRule type="cellIs" dxfId="258" priority="305" operator="equal">
      <formula>$R$2410</formula>
    </cfRule>
  </conditionalFormatting>
  <conditionalFormatting sqref="R643">
    <cfRule type="cellIs" dxfId="257" priority="302" operator="equal">
      <formula>$R$2414</formula>
    </cfRule>
    <cfRule type="cellIs" dxfId="256" priority="303" operator="equal">
      <formula>$R$2411</formula>
    </cfRule>
    <cfRule type="cellIs" dxfId="255" priority="304" operator="equal">
      <formula>$R$2413</formula>
    </cfRule>
  </conditionalFormatting>
  <conditionalFormatting sqref="R643">
    <cfRule type="cellIs" dxfId="254" priority="301" operator="equal">
      <formula>$R$2410</formula>
    </cfRule>
  </conditionalFormatting>
  <conditionalFormatting sqref="R644">
    <cfRule type="cellIs" dxfId="253" priority="298" operator="equal">
      <formula>$R$2414</formula>
    </cfRule>
    <cfRule type="cellIs" dxfId="252" priority="299" operator="equal">
      <formula>$R$2411</formula>
    </cfRule>
    <cfRule type="cellIs" dxfId="251" priority="300" operator="equal">
      <formula>$R$2413</formula>
    </cfRule>
  </conditionalFormatting>
  <conditionalFormatting sqref="R644">
    <cfRule type="cellIs" dxfId="250" priority="297" operator="equal">
      <formula>$R$2410</formula>
    </cfRule>
  </conditionalFormatting>
  <conditionalFormatting sqref="R644">
    <cfRule type="cellIs" dxfId="249" priority="294" operator="equal">
      <formula>$R$2414</formula>
    </cfRule>
    <cfRule type="cellIs" dxfId="248" priority="295" operator="equal">
      <formula>$R$2411</formula>
    </cfRule>
    <cfRule type="cellIs" dxfId="247" priority="296" operator="equal">
      <formula>$R$2413</formula>
    </cfRule>
  </conditionalFormatting>
  <conditionalFormatting sqref="R644">
    <cfRule type="cellIs" dxfId="246" priority="293" operator="equal">
      <formula>$R$2410</formula>
    </cfRule>
  </conditionalFormatting>
  <conditionalFormatting sqref="R645">
    <cfRule type="cellIs" dxfId="245" priority="290" operator="equal">
      <formula>$R$2414</formula>
    </cfRule>
    <cfRule type="cellIs" dxfId="244" priority="291" operator="equal">
      <formula>$R$2411</formula>
    </cfRule>
    <cfRule type="cellIs" dxfId="243" priority="292" operator="equal">
      <formula>$R$2413</formula>
    </cfRule>
  </conditionalFormatting>
  <conditionalFormatting sqref="R645">
    <cfRule type="cellIs" dxfId="242" priority="289" operator="equal">
      <formula>$R$2410</formula>
    </cfRule>
  </conditionalFormatting>
  <conditionalFormatting sqref="R645">
    <cfRule type="cellIs" dxfId="241" priority="286" operator="equal">
      <formula>$R$2414</formula>
    </cfRule>
    <cfRule type="cellIs" dxfId="240" priority="287" operator="equal">
      <formula>$R$2411</formula>
    </cfRule>
    <cfRule type="cellIs" dxfId="239" priority="288" operator="equal">
      <formula>$R$2413</formula>
    </cfRule>
  </conditionalFormatting>
  <conditionalFormatting sqref="R645">
    <cfRule type="cellIs" dxfId="238" priority="285" operator="equal">
      <formula>$R$2410</formula>
    </cfRule>
  </conditionalFormatting>
  <conditionalFormatting sqref="R656">
    <cfRule type="cellIs" dxfId="237" priority="282" operator="equal">
      <formula>$R$2414</formula>
    </cfRule>
    <cfRule type="cellIs" dxfId="236" priority="283" operator="equal">
      <formula>$R$2411</formula>
    </cfRule>
    <cfRule type="cellIs" dxfId="235" priority="284" operator="equal">
      <formula>$R$2413</formula>
    </cfRule>
  </conditionalFormatting>
  <conditionalFormatting sqref="R656">
    <cfRule type="cellIs" dxfId="234" priority="281" operator="equal">
      <formula>$R$2410</formula>
    </cfRule>
  </conditionalFormatting>
  <conditionalFormatting sqref="R656">
    <cfRule type="cellIs" dxfId="233" priority="278" operator="equal">
      <formula>$R$2414</formula>
    </cfRule>
    <cfRule type="cellIs" dxfId="232" priority="279" operator="equal">
      <formula>$R$2411</formula>
    </cfRule>
    <cfRule type="cellIs" dxfId="231" priority="280" operator="equal">
      <formula>$R$2413</formula>
    </cfRule>
  </conditionalFormatting>
  <conditionalFormatting sqref="R656">
    <cfRule type="cellIs" dxfId="230" priority="277" operator="equal">
      <formula>$R$2410</formula>
    </cfRule>
  </conditionalFormatting>
  <conditionalFormatting sqref="R658">
    <cfRule type="cellIs" dxfId="229" priority="274" operator="equal">
      <formula>$R$2414</formula>
    </cfRule>
    <cfRule type="cellIs" dxfId="228" priority="275" operator="equal">
      <formula>$R$2411</formula>
    </cfRule>
    <cfRule type="cellIs" dxfId="227" priority="276" operator="equal">
      <formula>$R$2413</formula>
    </cfRule>
  </conditionalFormatting>
  <conditionalFormatting sqref="R658">
    <cfRule type="cellIs" dxfId="226" priority="273" operator="equal">
      <formula>$R$2410</formula>
    </cfRule>
  </conditionalFormatting>
  <conditionalFormatting sqref="R662">
    <cfRule type="cellIs" dxfId="225" priority="270" operator="equal">
      <formula>$R$2414</formula>
    </cfRule>
    <cfRule type="cellIs" dxfId="224" priority="271" operator="equal">
      <formula>$R$2411</formula>
    </cfRule>
    <cfRule type="cellIs" dxfId="223" priority="272" operator="equal">
      <formula>$R$2413</formula>
    </cfRule>
  </conditionalFormatting>
  <conditionalFormatting sqref="R662">
    <cfRule type="cellIs" dxfId="222" priority="269" operator="equal">
      <formula>$R$2410</formula>
    </cfRule>
  </conditionalFormatting>
  <conditionalFormatting sqref="R662">
    <cfRule type="cellIs" dxfId="221" priority="266" operator="equal">
      <formula>$R$2414</formula>
    </cfRule>
    <cfRule type="cellIs" dxfId="220" priority="267" operator="equal">
      <formula>$R$2411</formula>
    </cfRule>
    <cfRule type="cellIs" dxfId="219" priority="268" operator="equal">
      <formula>$R$2413</formula>
    </cfRule>
  </conditionalFormatting>
  <conditionalFormatting sqref="R662">
    <cfRule type="cellIs" dxfId="218" priority="265" operator="equal">
      <formula>$R$2410</formula>
    </cfRule>
  </conditionalFormatting>
  <conditionalFormatting sqref="R670">
    <cfRule type="cellIs" dxfId="217" priority="262" operator="equal">
      <formula>$R$2414</formula>
    </cfRule>
    <cfRule type="cellIs" dxfId="216" priority="263" operator="equal">
      <formula>$R$2411</formula>
    </cfRule>
    <cfRule type="cellIs" dxfId="215" priority="264" operator="equal">
      <formula>$R$2413</formula>
    </cfRule>
  </conditionalFormatting>
  <conditionalFormatting sqref="R670">
    <cfRule type="cellIs" dxfId="214" priority="261" operator="equal">
      <formula>$R$2410</formula>
    </cfRule>
  </conditionalFormatting>
  <conditionalFormatting sqref="R676">
    <cfRule type="cellIs" dxfId="213" priority="258" operator="equal">
      <formula>$R$2414</formula>
    </cfRule>
    <cfRule type="cellIs" dxfId="212" priority="259" operator="equal">
      <formula>$R$2411</formula>
    </cfRule>
    <cfRule type="cellIs" dxfId="211" priority="260" operator="equal">
      <formula>$R$2413</formula>
    </cfRule>
  </conditionalFormatting>
  <conditionalFormatting sqref="R676">
    <cfRule type="cellIs" dxfId="210" priority="257" operator="equal">
      <formula>$R$2410</formula>
    </cfRule>
  </conditionalFormatting>
  <conditionalFormatting sqref="R677">
    <cfRule type="cellIs" dxfId="209" priority="254" operator="equal">
      <formula>$R$2414</formula>
    </cfRule>
    <cfRule type="cellIs" dxfId="208" priority="255" operator="equal">
      <formula>$R$2411</formula>
    </cfRule>
    <cfRule type="cellIs" dxfId="207" priority="256" operator="equal">
      <formula>$R$2413</formula>
    </cfRule>
  </conditionalFormatting>
  <conditionalFormatting sqref="R677">
    <cfRule type="cellIs" dxfId="206" priority="253" operator="equal">
      <formula>$R$2410</formula>
    </cfRule>
  </conditionalFormatting>
  <conditionalFormatting sqref="R691">
    <cfRule type="cellIs" dxfId="205" priority="250" operator="equal">
      <formula>$R$2414</formula>
    </cfRule>
    <cfRule type="cellIs" dxfId="204" priority="251" operator="equal">
      <formula>$R$2411</formula>
    </cfRule>
    <cfRule type="cellIs" dxfId="203" priority="252" operator="equal">
      <formula>$R$2413</formula>
    </cfRule>
  </conditionalFormatting>
  <conditionalFormatting sqref="R691">
    <cfRule type="cellIs" dxfId="202" priority="249" operator="equal">
      <formula>$R$2410</formula>
    </cfRule>
  </conditionalFormatting>
  <conditionalFormatting sqref="R693">
    <cfRule type="cellIs" dxfId="201" priority="246" operator="equal">
      <formula>$R$2414</formula>
    </cfRule>
    <cfRule type="cellIs" dxfId="200" priority="247" operator="equal">
      <formula>$R$2411</formula>
    </cfRule>
    <cfRule type="cellIs" dxfId="199" priority="248" operator="equal">
      <formula>$R$2413</formula>
    </cfRule>
  </conditionalFormatting>
  <conditionalFormatting sqref="R693">
    <cfRule type="cellIs" dxfId="198" priority="245" operator="equal">
      <formula>$R$2410</formula>
    </cfRule>
  </conditionalFormatting>
  <conditionalFormatting sqref="R694">
    <cfRule type="cellIs" dxfId="197" priority="242" operator="equal">
      <formula>$R$2414</formula>
    </cfRule>
    <cfRule type="cellIs" dxfId="196" priority="243" operator="equal">
      <formula>$R$2411</formula>
    </cfRule>
    <cfRule type="cellIs" dxfId="195" priority="244" operator="equal">
      <formula>$R$2413</formula>
    </cfRule>
  </conditionalFormatting>
  <conditionalFormatting sqref="R694">
    <cfRule type="cellIs" dxfId="194" priority="241" operator="equal">
      <formula>$R$2410</formula>
    </cfRule>
  </conditionalFormatting>
  <conditionalFormatting sqref="R695">
    <cfRule type="cellIs" dxfId="193" priority="238" operator="equal">
      <formula>$R$2414</formula>
    </cfRule>
    <cfRule type="cellIs" dxfId="192" priority="239" operator="equal">
      <formula>$R$2411</formula>
    </cfRule>
    <cfRule type="cellIs" dxfId="191" priority="240" operator="equal">
      <formula>$R$2413</formula>
    </cfRule>
  </conditionalFormatting>
  <conditionalFormatting sqref="R695">
    <cfRule type="cellIs" dxfId="190" priority="237" operator="equal">
      <formula>$R$2410</formula>
    </cfRule>
  </conditionalFormatting>
  <conditionalFormatting sqref="R696">
    <cfRule type="cellIs" dxfId="189" priority="234" operator="equal">
      <formula>$R$2414</formula>
    </cfRule>
    <cfRule type="cellIs" dxfId="188" priority="235" operator="equal">
      <formula>$R$2411</formula>
    </cfRule>
    <cfRule type="cellIs" dxfId="187" priority="236" operator="equal">
      <formula>$R$2413</formula>
    </cfRule>
  </conditionalFormatting>
  <conditionalFormatting sqref="R696">
    <cfRule type="cellIs" dxfId="186" priority="233" operator="equal">
      <formula>$R$2410</formula>
    </cfRule>
  </conditionalFormatting>
  <conditionalFormatting sqref="R697">
    <cfRule type="cellIs" dxfId="185" priority="230" operator="equal">
      <formula>$R$2414</formula>
    </cfRule>
    <cfRule type="cellIs" dxfId="184" priority="231" operator="equal">
      <formula>$R$2411</formula>
    </cfRule>
    <cfRule type="cellIs" dxfId="183" priority="232" operator="equal">
      <formula>$R$2413</formula>
    </cfRule>
  </conditionalFormatting>
  <conditionalFormatting sqref="R697">
    <cfRule type="cellIs" dxfId="182" priority="229" operator="equal">
      <formula>$R$2410</formula>
    </cfRule>
  </conditionalFormatting>
  <conditionalFormatting sqref="R698:R703">
    <cfRule type="cellIs" dxfId="181" priority="226" operator="equal">
      <formula>$R$2414</formula>
    </cfRule>
    <cfRule type="cellIs" dxfId="180" priority="227" operator="equal">
      <formula>$R$2411</formula>
    </cfRule>
    <cfRule type="cellIs" dxfId="179" priority="228" operator="equal">
      <formula>$R$2413</formula>
    </cfRule>
  </conditionalFormatting>
  <conditionalFormatting sqref="R698:R703">
    <cfRule type="cellIs" dxfId="178" priority="225" operator="equal">
      <formula>$R$2410</formula>
    </cfRule>
  </conditionalFormatting>
  <conditionalFormatting sqref="R706">
    <cfRule type="cellIs" dxfId="177" priority="222" operator="equal">
      <formula>$R$2414</formula>
    </cfRule>
    <cfRule type="cellIs" dxfId="176" priority="223" operator="equal">
      <formula>$R$2411</formula>
    </cfRule>
    <cfRule type="cellIs" dxfId="175" priority="224" operator="equal">
      <formula>$R$2413</formula>
    </cfRule>
  </conditionalFormatting>
  <conditionalFormatting sqref="R706">
    <cfRule type="cellIs" dxfId="174" priority="221" operator="equal">
      <formula>$R$2410</formula>
    </cfRule>
  </conditionalFormatting>
  <conditionalFormatting sqref="R707">
    <cfRule type="cellIs" dxfId="173" priority="218" operator="equal">
      <formula>$R$2414</formula>
    </cfRule>
    <cfRule type="cellIs" dxfId="172" priority="219" operator="equal">
      <formula>$R$2411</formula>
    </cfRule>
    <cfRule type="cellIs" dxfId="171" priority="220" operator="equal">
      <formula>$R$2413</formula>
    </cfRule>
  </conditionalFormatting>
  <conditionalFormatting sqref="R707">
    <cfRule type="cellIs" dxfId="170" priority="217" operator="equal">
      <formula>$R$2410</formula>
    </cfRule>
  </conditionalFormatting>
  <conditionalFormatting sqref="R715">
    <cfRule type="cellIs" dxfId="169" priority="214" operator="equal">
      <formula>$R$2414</formula>
    </cfRule>
    <cfRule type="cellIs" dxfId="168" priority="215" operator="equal">
      <formula>$R$2411</formula>
    </cfRule>
    <cfRule type="cellIs" dxfId="167" priority="216" operator="equal">
      <formula>$R$2413</formula>
    </cfRule>
  </conditionalFormatting>
  <conditionalFormatting sqref="R715">
    <cfRule type="cellIs" dxfId="166" priority="213" operator="equal">
      <formula>$R$2410</formula>
    </cfRule>
  </conditionalFormatting>
  <conditionalFormatting sqref="R716">
    <cfRule type="cellIs" dxfId="165" priority="210" operator="equal">
      <formula>$R$2414</formula>
    </cfRule>
    <cfRule type="cellIs" dxfId="164" priority="211" operator="equal">
      <formula>$R$2411</formula>
    </cfRule>
    <cfRule type="cellIs" dxfId="163" priority="212" operator="equal">
      <formula>$R$2413</formula>
    </cfRule>
  </conditionalFormatting>
  <conditionalFormatting sqref="R716">
    <cfRule type="cellIs" dxfId="162" priority="209" operator="equal">
      <formula>$R$2410</formula>
    </cfRule>
  </conditionalFormatting>
  <conditionalFormatting sqref="R717">
    <cfRule type="cellIs" dxfId="161" priority="206" operator="equal">
      <formula>$R$2414</formula>
    </cfRule>
    <cfRule type="cellIs" dxfId="160" priority="207" operator="equal">
      <formula>$R$2411</formula>
    </cfRule>
    <cfRule type="cellIs" dxfId="159" priority="208" operator="equal">
      <formula>$R$2413</formula>
    </cfRule>
  </conditionalFormatting>
  <conditionalFormatting sqref="R717">
    <cfRule type="cellIs" dxfId="158" priority="205" operator="equal">
      <formula>$R$2410</formula>
    </cfRule>
  </conditionalFormatting>
  <conditionalFormatting sqref="R718">
    <cfRule type="cellIs" dxfId="157" priority="202" operator="equal">
      <formula>$R$2414</formula>
    </cfRule>
    <cfRule type="cellIs" dxfId="156" priority="203" operator="equal">
      <formula>$R$2411</formula>
    </cfRule>
    <cfRule type="cellIs" dxfId="155" priority="204" operator="equal">
      <formula>$R$2413</formula>
    </cfRule>
  </conditionalFormatting>
  <conditionalFormatting sqref="R718">
    <cfRule type="cellIs" dxfId="154" priority="201" operator="equal">
      <formula>$R$2410</formula>
    </cfRule>
  </conditionalFormatting>
  <conditionalFormatting sqref="R719">
    <cfRule type="cellIs" dxfId="153" priority="198" operator="equal">
      <formula>$R$2414</formula>
    </cfRule>
    <cfRule type="cellIs" dxfId="152" priority="199" operator="equal">
      <formula>$R$2411</formula>
    </cfRule>
    <cfRule type="cellIs" dxfId="151" priority="200" operator="equal">
      <formula>$R$2413</formula>
    </cfRule>
  </conditionalFormatting>
  <conditionalFormatting sqref="R719">
    <cfRule type="cellIs" dxfId="150" priority="197" operator="equal">
      <formula>$R$2410</formula>
    </cfRule>
  </conditionalFormatting>
  <conditionalFormatting sqref="R720">
    <cfRule type="cellIs" dxfId="149" priority="194" operator="equal">
      <formula>$R$2414</formula>
    </cfRule>
    <cfRule type="cellIs" dxfId="148" priority="195" operator="equal">
      <formula>$R$2411</formula>
    </cfRule>
    <cfRule type="cellIs" dxfId="147" priority="196" operator="equal">
      <formula>$R$2413</formula>
    </cfRule>
  </conditionalFormatting>
  <conditionalFormatting sqref="R720">
    <cfRule type="cellIs" dxfId="146" priority="193" operator="equal">
      <formula>$R$2410</formula>
    </cfRule>
  </conditionalFormatting>
  <conditionalFormatting sqref="R721">
    <cfRule type="cellIs" dxfId="145" priority="186" operator="equal">
      <formula>$R$2414</formula>
    </cfRule>
    <cfRule type="cellIs" dxfId="144" priority="187" operator="equal">
      <formula>$R$2411</formula>
    </cfRule>
    <cfRule type="cellIs" dxfId="143" priority="188" operator="equal">
      <formula>$R$2413</formula>
    </cfRule>
  </conditionalFormatting>
  <conditionalFormatting sqref="R721">
    <cfRule type="cellIs" dxfId="142" priority="185" operator="equal">
      <formula>$R$2410</formula>
    </cfRule>
  </conditionalFormatting>
  <conditionalFormatting sqref="R722">
    <cfRule type="cellIs" dxfId="141" priority="182" operator="equal">
      <formula>$R$2414</formula>
    </cfRule>
    <cfRule type="cellIs" dxfId="140" priority="183" operator="equal">
      <formula>$R$2411</formula>
    </cfRule>
    <cfRule type="cellIs" dxfId="139" priority="184" operator="equal">
      <formula>$R$2413</formula>
    </cfRule>
  </conditionalFormatting>
  <conditionalFormatting sqref="R722">
    <cfRule type="cellIs" dxfId="138" priority="181" operator="equal">
      <formula>$R$2410</formula>
    </cfRule>
  </conditionalFormatting>
  <conditionalFormatting sqref="R724">
    <cfRule type="cellIs" dxfId="137" priority="178" operator="equal">
      <formula>$R$2414</formula>
    </cfRule>
    <cfRule type="cellIs" dxfId="136" priority="179" operator="equal">
      <formula>$R$2411</formula>
    </cfRule>
    <cfRule type="cellIs" dxfId="135" priority="180" operator="equal">
      <formula>$R$2413</formula>
    </cfRule>
  </conditionalFormatting>
  <conditionalFormatting sqref="R724">
    <cfRule type="cellIs" dxfId="134" priority="177" operator="equal">
      <formula>$R$2410</formula>
    </cfRule>
  </conditionalFormatting>
  <conditionalFormatting sqref="R725">
    <cfRule type="cellIs" dxfId="133" priority="174" operator="equal">
      <formula>$R$2414</formula>
    </cfRule>
    <cfRule type="cellIs" dxfId="132" priority="175" operator="equal">
      <formula>$R$2411</formula>
    </cfRule>
    <cfRule type="cellIs" dxfId="131" priority="176" operator="equal">
      <formula>$R$2413</formula>
    </cfRule>
  </conditionalFormatting>
  <conditionalFormatting sqref="R725">
    <cfRule type="cellIs" dxfId="130" priority="173" operator="equal">
      <formula>$R$2410</formula>
    </cfRule>
  </conditionalFormatting>
  <conditionalFormatting sqref="R728">
    <cfRule type="cellIs" dxfId="129" priority="170" operator="equal">
      <formula>$R$2414</formula>
    </cfRule>
    <cfRule type="cellIs" dxfId="128" priority="171" operator="equal">
      <formula>$R$2411</formula>
    </cfRule>
    <cfRule type="cellIs" dxfId="127" priority="172" operator="equal">
      <formula>$R$2413</formula>
    </cfRule>
  </conditionalFormatting>
  <conditionalFormatting sqref="R728">
    <cfRule type="cellIs" dxfId="126" priority="169" operator="equal">
      <formula>$R$2410</formula>
    </cfRule>
  </conditionalFormatting>
  <conditionalFormatting sqref="R731">
    <cfRule type="cellIs" dxfId="125" priority="166" operator="equal">
      <formula>$R$2414</formula>
    </cfRule>
    <cfRule type="cellIs" dxfId="124" priority="167" operator="equal">
      <formula>$R$2411</formula>
    </cfRule>
    <cfRule type="cellIs" dxfId="123" priority="168" operator="equal">
      <formula>$R$2413</formula>
    </cfRule>
  </conditionalFormatting>
  <conditionalFormatting sqref="R731">
    <cfRule type="cellIs" dxfId="122" priority="165" operator="equal">
      <formula>$R$2410</formula>
    </cfRule>
  </conditionalFormatting>
  <conditionalFormatting sqref="R732">
    <cfRule type="cellIs" dxfId="121" priority="162" operator="equal">
      <formula>$R$2414</formula>
    </cfRule>
    <cfRule type="cellIs" dxfId="120" priority="163" operator="equal">
      <formula>$R$2411</formula>
    </cfRule>
    <cfRule type="cellIs" dxfId="119" priority="164" operator="equal">
      <formula>$R$2413</formula>
    </cfRule>
  </conditionalFormatting>
  <conditionalFormatting sqref="R732">
    <cfRule type="cellIs" dxfId="118" priority="161" operator="equal">
      <formula>$R$2410</formula>
    </cfRule>
  </conditionalFormatting>
  <conditionalFormatting sqref="R733">
    <cfRule type="cellIs" dxfId="117" priority="158" operator="equal">
      <formula>$R$2414</formula>
    </cfRule>
    <cfRule type="cellIs" dxfId="116" priority="159" operator="equal">
      <formula>$R$2411</formula>
    </cfRule>
    <cfRule type="cellIs" dxfId="115" priority="160" operator="equal">
      <formula>$R$2413</formula>
    </cfRule>
  </conditionalFormatting>
  <conditionalFormatting sqref="R733">
    <cfRule type="cellIs" dxfId="114" priority="157" operator="equal">
      <formula>$R$2410</formula>
    </cfRule>
  </conditionalFormatting>
  <conditionalFormatting sqref="R733">
    <cfRule type="cellIs" dxfId="113" priority="154" operator="equal">
      <formula>$R$2414</formula>
    </cfRule>
    <cfRule type="cellIs" dxfId="112" priority="155" operator="equal">
      <formula>$R$2411</formula>
    </cfRule>
    <cfRule type="cellIs" dxfId="111" priority="156" operator="equal">
      <formula>$R$2413</formula>
    </cfRule>
  </conditionalFormatting>
  <conditionalFormatting sqref="R733">
    <cfRule type="cellIs" dxfId="110" priority="153" operator="equal">
      <formula>$R$2410</formula>
    </cfRule>
  </conditionalFormatting>
  <conditionalFormatting sqref="R734">
    <cfRule type="cellIs" dxfId="109" priority="150" operator="equal">
      <formula>$R$2414</formula>
    </cfRule>
    <cfRule type="cellIs" dxfId="108" priority="151" operator="equal">
      <formula>$R$2411</formula>
    </cfRule>
    <cfRule type="cellIs" dxfId="107" priority="152" operator="equal">
      <formula>$R$2413</formula>
    </cfRule>
  </conditionalFormatting>
  <conditionalFormatting sqref="R734">
    <cfRule type="cellIs" dxfId="106" priority="149" operator="equal">
      <formula>$R$2410</formula>
    </cfRule>
  </conditionalFormatting>
  <conditionalFormatting sqref="R735">
    <cfRule type="cellIs" dxfId="105" priority="146" operator="equal">
      <formula>$R$2414</formula>
    </cfRule>
    <cfRule type="cellIs" dxfId="104" priority="147" operator="equal">
      <formula>$R$2411</formula>
    </cfRule>
    <cfRule type="cellIs" dxfId="103" priority="148" operator="equal">
      <formula>$R$2413</formula>
    </cfRule>
  </conditionalFormatting>
  <conditionalFormatting sqref="R735">
    <cfRule type="cellIs" dxfId="102" priority="145" operator="equal">
      <formula>$R$2410</formula>
    </cfRule>
  </conditionalFormatting>
  <conditionalFormatting sqref="R736">
    <cfRule type="cellIs" dxfId="101" priority="142" operator="equal">
      <formula>$R$2414</formula>
    </cfRule>
    <cfRule type="cellIs" dxfId="100" priority="143" operator="equal">
      <formula>$R$2411</formula>
    </cfRule>
    <cfRule type="cellIs" dxfId="99" priority="144" operator="equal">
      <formula>$R$2413</formula>
    </cfRule>
  </conditionalFormatting>
  <conditionalFormatting sqref="R736">
    <cfRule type="cellIs" dxfId="98" priority="141" operator="equal">
      <formula>$R$2410</formula>
    </cfRule>
  </conditionalFormatting>
  <conditionalFormatting sqref="R755">
    <cfRule type="cellIs" dxfId="97" priority="138" operator="equal">
      <formula>$R$2414</formula>
    </cfRule>
    <cfRule type="cellIs" dxfId="96" priority="139" operator="equal">
      <formula>$R$2411</formula>
    </cfRule>
    <cfRule type="cellIs" dxfId="95" priority="140" operator="equal">
      <formula>$R$2413</formula>
    </cfRule>
  </conditionalFormatting>
  <conditionalFormatting sqref="R755">
    <cfRule type="cellIs" dxfId="94" priority="137" operator="equal">
      <formula>$R$2410</formula>
    </cfRule>
  </conditionalFormatting>
  <conditionalFormatting sqref="R756">
    <cfRule type="cellIs" dxfId="93" priority="134" operator="equal">
      <formula>$R$2414</formula>
    </cfRule>
    <cfRule type="cellIs" dxfId="92" priority="135" operator="equal">
      <formula>$R$2411</formula>
    </cfRule>
    <cfRule type="cellIs" dxfId="91" priority="136" operator="equal">
      <formula>$R$2413</formula>
    </cfRule>
  </conditionalFormatting>
  <conditionalFormatting sqref="R756">
    <cfRule type="cellIs" dxfId="90" priority="133" operator="equal">
      <formula>$R$2410</formula>
    </cfRule>
  </conditionalFormatting>
  <conditionalFormatting sqref="R801">
    <cfRule type="cellIs" dxfId="89" priority="130" operator="equal">
      <formula>$R$2414</formula>
    </cfRule>
    <cfRule type="cellIs" dxfId="88" priority="131" operator="equal">
      <formula>$R$2411</formula>
    </cfRule>
    <cfRule type="cellIs" dxfId="87" priority="132" operator="equal">
      <formula>$R$2413</formula>
    </cfRule>
  </conditionalFormatting>
  <conditionalFormatting sqref="R801">
    <cfRule type="cellIs" dxfId="86" priority="129" operator="equal">
      <formula>$R$2410</formula>
    </cfRule>
  </conditionalFormatting>
  <conditionalFormatting sqref="R801:R802">
    <cfRule type="cellIs" dxfId="85" priority="126" operator="equal">
      <formula>$R$2414</formula>
    </cfRule>
    <cfRule type="cellIs" dxfId="84" priority="127" operator="equal">
      <formula>$R$2411</formula>
    </cfRule>
    <cfRule type="cellIs" dxfId="83" priority="128" operator="equal">
      <formula>$R$2413</formula>
    </cfRule>
  </conditionalFormatting>
  <conditionalFormatting sqref="R801:R802">
    <cfRule type="cellIs" dxfId="82" priority="125" operator="equal">
      <formula>$R$2410</formula>
    </cfRule>
  </conditionalFormatting>
  <conditionalFormatting sqref="R955:R957">
    <cfRule type="cellIs" dxfId="81" priority="122" operator="equal">
      <formula>$R$2414</formula>
    </cfRule>
    <cfRule type="cellIs" dxfId="80" priority="123" operator="equal">
      <formula>$R$2411</formula>
    </cfRule>
    <cfRule type="cellIs" dxfId="79" priority="124" operator="equal">
      <formula>$R$2413</formula>
    </cfRule>
  </conditionalFormatting>
  <conditionalFormatting sqref="R955:R957">
    <cfRule type="cellIs" dxfId="78" priority="121" operator="equal">
      <formula>$R$2410</formula>
    </cfRule>
  </conditionalFormatting>
  <conditionalFormatting sqref="R958">
    <cfRule type="cellIs" dxfId="77" priority="118" operator="equal">
      <formula>$R$2414</formula>
    </cfRule>
    <cfRule type="cellIs" dxfId="76" priority="119" operator="equal">
      <formula>$R$2411</formula>
    </cfRule>
    <cfRule type="cellIs" dxfId="75" priority="120" operator="equal">
      <formula>$R$2413</formula>
    </cfRule>
  </conditionalFormatting>
  <conditionalFormatting sqref="R958">
    <cfRule type="cellIs" dxfId="74" priority="117" operator="equal">
      <formula>$R$2410</formula>
    </cfRule>
  </conditionalFormatting>
  <conditionalFormatting sqref="R958">
    <cfRule type="cellIs" dxfId="73" priority="114" operator="equal">
      <formula>$R$2414</formula>
    </cfRule>
    <cfRule type="cellIs" dxfId="72" priority="115" operator="equal">
      <formula>$R$2411</formula>
    </cfRule>
    <cfRule type="cellIs" dxfId="71" priority="116" operator="equal">
      <formula>$R$2413</formula>
    </cfRule>
  </conditionalFormatting>
  <conditionalFormatting sqref="R958">
    <cfRule type="cellIs" dxfId="70" priority="113" operator="equal">
      <formula>$R$2410</formula>
    </cfRule>
  </conditionalFormatting>
  <conditionalFormatting sqref="R959">
    <cfRule type="cellIs" dxfId="69" priority="110" operator="equal">
      <formula>$R$2414</formula>
    </cfRule>
    <cfRule type="cellIs" dxfId="68" priority="111" operator="equal">
      <formula>$R$2411</formula>
    </cfRule>
    <cfRule type="cellIs" dxfId="67" priority="112" operator="equal">
      <formula>$R$2413</formula>
    </cfRule>
  </conditionalFormatting>
  <conditionalFormatting sqref="R959">
    <cfRule type="cellIs" dxfId="66" priority="109" operator="equal">
      <formula>$R$2410</formula>
    </cfRule>
  </conditionalFormatting>
  <conditionalFormatting sqref="R959">
    <cfRule type="cellIs" dxfId="65" priority="106" operator="equal">
      <formula>$R$2414</formula>
    </cfRule>
    <cfRule type="cellIs" dxfId="64" priority="107" operator="equal">
      <formula>$R$2411</formula>
    </cfRule>
    <cfRule type="cellIs" dxfId="63" priority="108" operator="equal">
      <formula>$R$2413</formula>
    </cfRule>
  </conditionalFormatting>
  <conditionalFormatting sqref="R959">
    <cfRule type="cellIs" dxfId="62" priority="105" operator="equal">
      <formula>$R$2410</formula>
    </cfRule>
  </conditionalFormatting>
  <conditionalFormatting sqref="R960">
    <cfRule type="cellIs" dxfId="61" priority="102" operator="equal">
      <formula>$R$2414</formula>
    </cfRule>
    <cfRule type="cellIs" dxfId="60" priority="103" operator="equal">
      <formula>$R$2411</formula>
    </cfRule>
    <cfRule type="cellIs" dxfId="59" priority="104" operator="equal">
      <formula>$R$2413</formula>
    </cfRule>
  </conditionalFormatting>
  <conditionalFormatting sqref="R960">
    <cfRule type="cellIs" dxfId="58" priority="101" operator="equal">
      <formula>$R$2410</formula>
    </cfRule>
  </conditionalFormatting>
  <conditionalFormatting sqref="R960">
    <cfRule type="cellIs" dxfId="57" priority="98" operator="equal">
      <formula>$R$2414</formula>
    </cfRule>
    <cfRule type="cellIs" dxfId="56" priority="99" operator="equal">
      <formula>$R$2411</formula>
    </cfRule>
    <cfRule type="cellIs" dxfId="55" priority="100" operator="equal">
      <formula>$R$2413</formula>
    </cfRule>
  </conditionalFormatting>
  <conditionalFormatting sqref="R960">
    <cfRule type="cellIs" dxfId="54" priority="97" operator="equal">
      <formula>$R$2410</formula>
    </cfRule>
  </conditionalFormatting>
  <conditionalFormatting sqref="R961">
    <cfRule type="cellIs" dxfId="53" priority="94" operator="equal">
      <formula>$R$2414</formula>
    </cfRule>
    <cfRule type="cellIs" dxfId="52" priority="95" operator="equal">
      <formula>$R$2411</formula>
    </cfRule>
    <cfRule type="cellIs" dxfId="51" priority="96" operator="equal">
      <formula>$R$2413</formula>
    </cfRule>
  </conditionalFormatting>
  <conditionalFormatting sqref="R961">
    <cfRule type="cellIs" dxfId="50" priority="93" operator="equal">
      <formula>$R$2410</formula>
    </cfRule>
  </conditionalFormatting>
  <conditionalFormatting sqref="R961">
    <cfRule type="cellIs" dxfId="49" priority="90" operator="equal">
      <formula>$R$2414</formula>
    </cfRule>
    <cfRule type="cellIs" dxfId="48" priority="91" operator="equal">
      <formula>$R$2411</formula>
    </cfRule>
    <cfRule type="cellIs" dxfId="47" priority="92" operator="equal">
      <formula>$R$2413</formula>
    </cfRule>
  </conditionalFormatting>
  <conditionalFormatting sqref="R961">
    <cfRule type="cellIs" dxfId="46" priority="89" operator="equal">
      <formula>$R$2410</formula>
    </cfRule>
  </conditionalFormatting>
  <conditionalFormatting sqref="R1011">
    <cfRule type="cellIs" dxfId="45" priority="54" operator="equal">
      <formula>$R$2414</formula>
    </cfRule>
    <cfRule type="cellIs" dxfId="44" priority="55" operator="equal">
      <formula>$R$2411</formula>
    </cfRule>
    <cfRule type="cellIs" dxfId="43" priority="56" operator="equal">
      <formula>$R$2413</formula>
    </cfRule>
  </conditionalFormatting>
  <conditionalFormatting sqref="R1011">
    <cfRule type="cellIs" dxfId="42" priority="53" operator="equal">
      <formula>$R$2410</formula>
    </cfRule>
  </conditionalFormatting>
  <conditionalFormatting sqref="R1011">
    <cfRule type="cellIs" dxfId="41" priority="50" operator="equal">
      <formula>$R$2414</formula>
    </cfRule>
    <cfRule type="cellIs" dxfId="40" priority="51" operator="equal">
      <formula>$R$2411</formula>
    </cfRule>
    <cfRule type="cellIs" dxfId="39" priority="52" operator="equal">
      <formula>$R$2413</formula>
    </cfRule>
  </conditionalFormatting>
  <conditionalFormatting sqref="R1011">
    <cfRule type="cellIs" dxfId="38" priority="49" operator="equal">
      <formula>$R$2410</formula>
    </cfRule>
  </conditionalFormatting>
  <conditionalFormatting sqref="R962">
    <cfRule type="cellIs" dxfId="37" priority="46" operator="equal">
      <formula>$R$2414</formula>
    </cfRule>
    <cfRule type="cellIs" dxfId="36" priority="47" operator="equal">
      <formula>$R$2411</formula>
    </cfRule>
    <cfRule type="cellIs" dxfId="35" priority="48" operator="equal">
      <formula>$R$2413</formula>
    </cfRule>
  </conditionalFormatting>
  <conditionalFormatting sqref="R962">
    <cfRule type="cellIs" dxfId="34" priority="45" operator="equal">
      <formula>$R$2410</formula>
    </cfRule>
  </conditionalFormatting>
  <conditionalFormatting sqref="R962">
    <cfRule type="cellIs" dxfId="33" priority="42" operator="equal">
      <formula>$R$2414</formula>
    </cfRule>
    <cfRule type="cellIs" dxfId="32" priority="43" operator="equal">
      <formula>$R$2411</formula>
    </cfRule>
    <cfRule type="cellIs" dxfId="31" priority="44" operator="equal">
      <formula>$R$2413</formula>
    </cfRule>
  </conditionalFormatting>
  <conditionalFormatting sqref="R962">
    <cfRule type="cellIs" dxfId="30" priority="41" operator="equal">
      <formula>$R$2410</formula>
    </cfRule>
  </conditionalFormatting>
  <conditionalFormatting sqref="R963">
    <cfRule type="cellIs" dxfId="29" priority="38" operator="equal">
      <formula>$R$2414</formula>
    </cfRule>
    <cfRule type="cellIs" dxfId="28" priority="39" operator="equal">
      <formula>$R$2411</formula>
    </cfRule>
    <cfRule type="cellIs" dxfId="27" priority="40" operator="equal">
      <formula>$R$2413</formula>
    </cfRule>
  </conditionalFormatting>
  <conditionalFormatting sqref="R963">
    <cfRule type="cellIs" dxfId="26" priority="37" operator="equal">
      <formula>$R$2410</formula>
    </cfRule>
  </conditionalFormatting>
  <conditionalFormatting sqref="R963">
    <cfRule type="cellIs" dxfId="25" priority="34" operator="equal">
      <formula>$R$2414</formula>
    </cfRule>
    <cfRule type="cellIs" dxfId="24" priority="35" operator="equal">
      <formula>$R$2411</formula>
    </cfRule>
    <cfRule type="cellIs" dxfId="23" priority="36" operator="equal">
      <formula>$R$2413</formula>
    </cfRule>
  </conditionalFormatting>
  <conditionalFormatting sqref="R963">
    <cfRule type="cellIs" dxfId="22" priority="33" operator="equal">
      <formula>$R$2410</formula>
    </cfRule>
  </conditionalFormatting>
  <conditionalFormatting sqref="R964">
    <cfRule type="cellIs" dxfId="21" priority="30" operator="equal">
      <formula>$R$2414</formula>
    </cfRule>
    <cfRule type="cellIs" dxfId="20" priority="31" operator="equal">
      <formula>$R$2411</formula>
    </cfRule>
    <cfRule type="cellIs" dxfId="19" priority="32" operator="equal">
      <formula>$R$2413</formula>
    </cfRule>
  </conditionalFormatting>
  <conditionalFormatting sqref="R964">
    <cfRule type="cellIs" dxfId="18" priority="29" operator="equal">
      <formula>$R$2410</formula>
    </cfRule>
  </conditionalFormatting>
  <conditionalFormatting sqref="R964">
    <cfRule type="cellIs" dxfId="17" priority="26" operator="equal">
      <formula>$R$2414</formula>
    </cfRule>
    <cfRule type="cellIs" dxfId="16" priority="27" operator="equal">
      <formula>$R$2411</formula>
    </cfRule>
    <cfRule type="cellIs" dxfId="15" priority="28" operator="equal">
      <formula>$R$2413</formula>
    </cfRule>
  </conditionalFormatting>
  <conditionalFormatting sqref="R964">
    <cfRule type="cellIs" dxfId="14" priority="25" operator="equal">
      <formula>$R$2410</formula>
    </cfRule>
  </conditionalFormatting>
  <conditionalFormatting sqref="R965">
    <cfRule type="cellIs" dxfId="13" priority="14" operator="equal">
      <formula>$R$2414</formula>
    </cfRule>
    <cfRule type="cellIs" dxfId="12" priority="15" operator="equal">
      <formula>$R$2411</formula>
    </cfRule>
    <cfRule type="cellIs" dxfId="11" priority="16" operator="equal">
      <formula>$R$2413</formula>
    </cfRule>
  </conditionalFormatting>
  <conditionalFormatting sqref="R965">
    <cfRule type="cellIs" dxfId="10" priority="13" operator="equal">
      <formula>$R$2410</formula>
    </cfRule>
  </conditionalFormatting>
  <conditionalFormatting sqref="R965">
    <cfRule type="cellIs" dxfId="9" priority="10" operator="equal">
      <formula>$R$2414</formula>
    </cfRule>
    <cfRule type="cellIs" dxfId="8" priority="11" operator="equal">
      <formula>$R$2411</formula>
    </cfRule>
    <cfRule type="cellIs" dxfId="7" priority="12" operator="equal">
      <formula>$R$2413</formula>
    </cfRule>
  </conditionalFormatting>
  <conditionalFormatting sqref="R965">
    <cfRule type="cellIs" dxfId="6" priority="9" operator="equal">
      <formula>$R$2410</formula>
    </cfRule>
  </conditionalFormatting>
  <hyperlinks>
    <hyperlink ref="K2" r:id="rId1" display="CL@5" xr:uid="{305A2194-44A6-49FA-8188-EB62B90FD519}"/>
    <hyperlink ref="K44" r:id="rId2" display="CL@5" xr:uid="{7D9C6020-723E-43A3-AD6E-BD76E09A273C}"/>
    <hyperlink ref="K304" r:id="rId3" display="CL@5" xr:uid="{56CB1625-FFC4-4EC7-BAEE-998354BB32EF}"/>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BCB9A38-F142-49B3-A361-CDEC28AAA7D2}">
          <x14:formula1>
            <xm:f>'VA,NVA, MTM Code'!$B$4:$B$91</xm:f>
          </x14:formula1>
          <xm:sqref>K650:K658 K622:K633 K495:K497 K502:K507 K561:K563 K576:K578 K484:K491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A0FA1-F30E-4D6B-A07B-2D493C52301B}">
  <dimension ref="A1:B15"/>
  <sheetViews>
    <sheetView workbookViewId="0">
      <selection sqref="A1:B15"/>
    </sheetView>
  </sheetViews>
  <sheetFormatPr defaultRowHeight="14.4" x14ac:dyDescent="0.3"/>
  <cols>
    <col min="2" max="2" width="191.6640625" bestFit="1" customWidth="1"/>
  </cols>
  <sheetData>
    <row r="1" spans="1:2" x14ac:dyDescent="0.3">
      <c r="A1">
        <v>1</v>
      </c>
      <c r="B1" t="s">
        <v>889</v>
      </c>
    </row>
    <row r="2" spans="1:2" x14ac:dyDescent="0.3">
      <c r="A2">
        <v>2</v>
      </c>
      <c r="B2" t="s">
        <v>828</v>
      </c>
    </row>
    <row r="3" spans="1:2" x14ac:dyDescent="0.3">
      <c r="A3">
        <v>3</v>
      </c>
      <c r="B3" t="s">
        <v>829</v>
      </c>
    </row>
    <row r="4" spans="1:2" x14ac:dyDescent="0.3">
      <c r="A4">
        <v>4</v>
      </c>
      <c r="B4" t="s">
        <v>830</v>
      </c>
    </row>
    <row r="5" spans="1:2" x14ac:dyDescent="0.3">
      <c r="A5">
        <v>5</v>
      </c>
      <c r="B5" t="s">
        <v>831</v>
      </c>
    </row>
    <row r="6" spans="1:2" x14ac:dyDescent="0.3">
      <c r="A6">
        <v>6</v>
      </c>
      <c r="B6" t="s">
        <v>832</v>
      </c>
    </row>
    <row r="7" spans="1:2" x14ac:dyDescent="0.3">
      <c r="A7">
        <v>7</v>
      </c>
      <c r="B7" t="s">
        <v>833</v>
      </c>
    </row>
    <row r="8" spans="1:2" x14ac:dyDescent="0.3">
      <c r="A8">
        <v>8</v>
      </c>
      <c r="B8" t="s">
        <v>834</v>
      </c>
    </row>
    <row r="9" spans="1:2" x14ac:dyDescent="0.3">
      <c r="A9">
        <v>9</v>
      </c>
      <c r="B9" t="s">
        <v>835</v>
      </c>
    </row>
    <row r="10" spans="1:2" x14ac:dyDescent="0.3">
      <c r="A10">
        <v>10</v>
      </c>
      <c r="B10" t="s">
        <v>836</v>
      </c>
    </row>
    <row r="11" spans="1:2" x14ac:dyDescent="0.3">
      <c r="A11">
        <v>11</v>
      </c>
      <c r="B11" t="s">
        <v>837</v>
      </c>
    </row>
    <row r="12" spans="1:2" x14ac:dyDescent="0.3">
      <c r="A12">
        <v>12</v>
      </c>
      <c r="B12" t="s">
        <v>838</v>
      </c>
    </row>
    <row r="13" spans="1:2" x14ac:dyDescent="0.3">
      <c r="A13">
        <v>13</v>
      </c>
      <c r="B13" t="s">
        <v>840</v>
      </c>
    </row>
    <row r="14" spans="1:2" x14ac:dyDescent="0.3">
      <c r="A14">
        <v>14</v>
      </c>
      <c r="B14" t="s">
        <v>841</v>
      </c>
    </row>
    <row r="15" spans="1:2" x14ac:dyDescent="0.3">
      <c r="A15">
        <v>15</v>
      </c>
      <c r="B15" t="s">
        <v>842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A01FB-6940-44FD-B6F2-F19BF5A77E83}">
  <dimension ref="A1:C257"/>
  <sheetViews>
    <sheetView topLeftCell="A164" workbookViewId="0">
      <selection activeCell="C197" sqref="C197"/>
    </sheetView>
  </sheetViews>
  <sheetFormatPr defaultRowHeight="14.4" x14ac:dyDescent="0.3"/>
  <cols>
    <col min="1" max="1" width="67.33203125" bestFit="1" customWidth="1"/>
    <col min="3" max="3" width="16.77734375" bestFit="1" customWidth="1"/>
  </cols>
  <sheetData>
    <row r="1" spans="1:3" x14ac:dyDescent="0.3">
      <c r="A1" t="s">
        <v>635</v>
      </c>
      <c r="B1" t="s">
        <v>52</v>
      </c>
      <c r="C1">
        <v>13</v>
      </c>
    </row>
    <row r="2" spans="1:3" x14ac:dyDescent="0.3">
      <c r="A2" t="s">
        <v>635</v>
      </c>
      <c r="B2" t="s">
        <v>52</v>
      </c>
      <c r="C2">
        <v>5</v>
      </c>
    </row>
    <row r="3" spans="1:3" x14ac:dyDescent="0.3">
      <c r="A3" t="s">
        <v>746</v>
      </c>
      <c r="B3" t="s">
        <v>52</v>
      </c>
      <c r="C3">
        <v>18</v>
      </c>
    </row>
    <row r="4" spans="1:3" x14ac:dyDescent="0.3">
      <c r="A4" t="s">
        <v>626</v>
      </c>
      <c r="B4" t="s">
        <v>52</v>
      </c>
      <c r="C4">
        <v>13</v>
      </c>
    </row>
    <row r="5" spans="1:3" x14ac:dyDescent="0.3">
      <c r="A5" t="s">
        <v>627</v>
      </c>
      <c r="B5" t="s">
        <v>71</v>
      </c>
      <c r="C5">
        <v>1</v>
      </c>
    </row>
    <row r="6" spans="1:3" x14ac:dyDescent="0.3">
      <c r="A6" t="s">
        <v>715</v>
      </c>
      <c r="B6" t="s">
        <v>52</v>
      </c>
      <c r="C6">
        <v>5</v>
      </c>
    </row>
    <row r="7" spans="1:3" x14ac:dyDescent="0.3">
      <c r="A7" t="s">
        <v>679</v>
      </c>
      <c r="B7" t="s">
        <v>64</v>
      </c>
      <c r="C7">
        <v>27</v>
      </c>
    </row>
    <row r="8" spans="1:3" x14ac:dyDescent="0.3">
      <c r="A8" t="s">
        <v>680</v>
      </c>
      <c r="B8" t="s">
        <v>64</v>
      </c>
      <c r="C8">
        <v>27</v>
      </c>
    </row>
    <row r="9" spans="1:3" x14ac:dyDescent="0.3">
      <c r="A9" t="s">
        <v>759</v>
      </c>
      <c r="B9" t="s">
        <v>64</v>
      </c>
      <c r="C9">
        <v>27</v>
      </c>
    </row>
    <row r="10" spans="1:3" x14ac:dyDescent="0.3">
      <c r="A10" t="s">
        <v>760</v>
      </c>
      <c r="B10" t="s">
        <v>64</v>
      </c>
      <c r="C10">
        <v>27</v>
      </c>
    </row>
    <row r="11" spans="1:3" x14ac:dyDescent="0.3">
      <c r="A11" t="s">
        <v>644</v>
      </c>
      <c r="B11" t="s">
        <v>63</v>
      </c>
      <c r="C11">
        <v>16</v>
      </c>
    </row>
    <row r="12" spans="1:3" x14ac:dyDescent="0.3">
      <c r="A12" t="s">
        <v>639</v>
      </c>
      <c r="B12" t="s">
        <v>63</v>
      </c>
      <c r="C12">
        <v>16</v>
      </c>
    </row>
    <row r="13" spans="1:3" x14ac:dyDescent="0.3">
      <c r="A13" t="s">
        <v>761</v>
      </c>
      <c r="B13" t="s">
        <v>63</v>
      </c>
      <c r="C13">
        <v>27</v>
      </c>
    </row>
    <row r="14" spans="1:3" x14ac:dyDescent="0.3">
      <c r="A14" t="s">
        <v>353</v>
      </c>
      <c r="B14" t="s">
        <v>71</v>
      </c>
      <c r="C14">
        <v>27</v>
      </c>
    </row>
    <row r="15" spans="1:3" x14ac:dyDescent="0.3">
      <c r="A15" t="s">
        <v>353</v>
      </c>
      <c r="B15" t="s">
        <v>71</v>
      </c>
      <c r="C15">
        <v>30</v>
      </c>
    </row>
    <row r="16" spans="1:3" x14ac:dyDescent="0.3">
      <c r="A16" t="s">
        <v>701</v>
      </c>
      <c r="B16" t="s">
        <v>56</v>
      </c>
      <c r="C16">
        <v>13</v>
      </c>
    </row>
    <row r="17" spans="1:3" x14ac:dyDescent="0.3">
      <c r="A17" t="s">
        <v>574</v>
      </c>
      <c r="B17" t="s">
        <v>56</v>
      </c>
      <c r="C17">
        <v>13</v>
      </c>
    </row>
    <row r="18" spans="1:3" x14ac:dyDescent="0.3">
      <c r="A18" t="s">
        <v>655</v>
      </c>
      <c r="B18" t="s">
        <v>56</v>
      </c>
      <c r="C18">
        <v>13</v>
      </c>
    </row>
    <row r="19" spans="1:3" x14ac:dyDescent="0.3">
      <c r="A19" t="s">
        <v>684</v>
      </c>
      <c r="B19" t="s">
        <v>56</v>
      </c>
      <c r="C19">
        <v>1</v>
      </c>
    </row>
    <row r="20" spans="1:3" x14ac:dyDescent="0.3">
      <c r="A20" t="s">
        <v>593</v>
      </c>
      <c r="B20" t="s">
        <v>56</v>
      </c>
      <c r="C20">
        <v>13</v>
      </c>
    </row>
    <row r="21" spans="1:3" x14ac:dyDescent="0.3">
      <c r="A21" t="s">
        <v>675</v>
      </c>
      <c r="B21" t="s">
        <v>56</v>
      </c>
      <c r="C21">
        <v>13</v>
      </c>
    </row>
    <row r="22" spans="1:3" x14ac:dyDescent="0.3">
      <c r="A22" t="s">
        <v>663</v>
      </c>
      <c r="B22" t="s">
        <v>56</v>
      </c>
      <c r="C22">
        <v>13</v>
      </c>
    </row>
    <row r="23" spans="1:3" x14ac:dyDescent="0.3">
      <c r="A23" t="s">
        <v>700</v>
      </c>
      <c r="B23" t="s">
        <v>56</v>
      </c>
      <c r="C23">
        <v>13</v>
      </c>
    </row>
    <row r="24" spans="1:3" x14ac:dyDescent="0.3">
      <c r="A24" t="s">
        <v>709</v>
      </c>
      <c r="B24" t="s">
        <v>56</v>
      </c>
      <c r="C24">
        <v>13</v>
      </c>
    </row>
    <row r="25" spans="1:3" x14ac:dyDescent="0.3">
      <c r="A25" t="s">
        <v>640</v>
      </c>
      <c r="B25" t="s">
        <v>56</v>
      </c>
      <c r="C25">
        <v>16</v>
      </c>
    </row>
    <row r="26" spans="1:3" x14ac:dyDescent="0.3">
      <c r="A26" t="s">
        <v>568</v>
      </c>
      <c r="B26" t="s">
        <v>55</v>
      </c>
      <c r="C26">
        <v>13</v>
      </c>
    </row>
    <row r="27" spans="1:3" x14ac:dyDescent="0.3">
      <c r="A27" t="s">
        <v>678</v>
      </c>
      <c r="B27" t="s">
        <v>526</v>
      </c>
      <c r="C27">
        <v>31</v>
      </c>
    </row>
    <row r="28" spans="1:3" x14ac:dyDescent="0.3">
      <c r="A28" t="s">
        <v>625</v>
      </c>
      <c r="B28" t="s">
        <v>63</v>
      </c>
      <c r="C28">
        <v>13</v>
      </c>
    </row>
    <row r="29" spans="1:3" x14ac:dyDescent="0.3">
      <c r="A29" t="s">
        <v>766</v>
      </c>
      <c r="B29" t="s">
        <v>63</v>
      </c>
      <c r="C29">
        <v>16</v>
      </c>
    </row>
    <row r="30" spans="1:3" x14ac:dyDescent="0.3">
      <c r="A30" t="s">
        <v>772</v>
      </c>
      <c r="B30" t="s">
        <v>53</v>
      </c>
      <c r="C30">
        <v>16</v>
      </c>
    </row>
    <row r="31" spans="1:3" x14ac:dyDescent="0.3">
      <c r="A31" t="s">
        <v>630</v>
      </c>
      <c r="B31" t="s">
        <v>63</v>
      </c>
      <c r="C31">
        <v>1</v>
      </c>
    </row>
    <row r="32" spans="1:3" x14ac:dyDescent="0.3">
      <c r="A32" s="256" t="s">
        <v>774</v>
      </c>
      <c r="B32" s="257" t="s">
        <v>63</v>
      </c>
      <c r="C32">
        <v>16</v>
      </c>
    </row>
    <row r="33" spans="1:3" x14ac:dyDescent="0.3">
      <c r="A33" t="s">
        <v>573</v>
      </c>
      <c r="B33" t="s">
        <v>63</v>
      </c>
      <c r="C33">
        <v>13</v>
      </c>
    </row>
    <row r="34" spans="1:3" x14ac:dyDescent="0.3">
      <c r="A34" t="s">
        <v>576</v>
      </c>
      <c r="B34" t="s">
        <v>63</v>
      </c>
      <c r="C34">
        <v>30</v>
      </c>
    </row>
    <row r="35" spans="1:3" x14ac:dyDescent="0.3">
      <c r="A35" t="s">
        <v>692</v>
      </c>
      <c r="B35" t="s">
        <v>53</v>
      </c>
      <c r="C35">
        <v>13</v>
      </c>
    </row>
    <row r="36" spans="1:3" x14ac:dyDescent="0.3">
      <c r="A36" t="s">
        <v>590</v>
      </c>
      <c r="B36" t="s">
        <v>53</v>
      </c>
      <c r="C36">
        <v>13</v>
      </c>
    </row>
    <row r="37" spans="1:3" x14ac:dyDescent="0.3">
      <c r="A37" t="s">
        <v>590</v>
      </c>
      <c r="B37" t="s">
        <v>63</v>
      </c>
      <c r="C37">
        <v>13</v>
      </c>
    </row>
    <row r="38" spans="1:3" x14ac:dyDescent="0.3">
      <c r="A38" t="s">
        <v>681</v>
      </c>
      <c r="B38" t="s">
        <v>58</v>
      </c>
      <c r="C38">
        <v>13</v>
      </c>
    </row>
    <row r="39" spans="1:3" x14ac:dyDescent="0.3">
      <c r="A39" t="s">
        <v>775</v>
      </c>
      <c r="B39" t="s">
        <v>62</v>
      </c>
      <c r="C39">
        <v>31</v>
      </c>
    </row>
    <row r="40" spans="1:3" x14ac:dyDescent="0.3">
      <c r="A40" t="s">
        <v>733</v>
      </c>
      <c r="B40" t="s">
        <v>62</v>
      </c>
      <c r="C40">
        <v>30</v>
      </c>
    </row>
    <row r="41" spans="1:3" x14ac:dyDescent="0.3">
      <c r="A41" t="s">
        <v>587</v>
      </c>
      <c r="B41" t="s">
        <v>55</v>
      </c>
      <c r="C41">
        <v>13</v>
      </c>
    </row>
    <row r="42" spans="1:3" x14ac:dyDescent="0.3">
      <c r="A42" t="s">
        <v>585</v>
      </c>
      <c r="B42" t="s">
        <v>63</v>
      </c>
      <c r="C42">
        <v>13</v>
      </c>
    </row>
    <row r="43" spans="1:3" x14ac:dyDescent="0.3">
      <c r="A43" t="s">
        <v>588</v>
      </c>
      <c r="B43" t="s">
        <v>53</v>
      </c>
      <c r="C43">
        <v>13</v>
      </c>
    </row>
    <row r="44" spans="1:3" x14ac:dyDescent="0.3">
      <c r="A44" t="s">
        <v>591</v>
      </c>
      <c r="B44" t="s">
        <v>53</v>
      </c>
      <c r="C44">
        <v>13</v>
      </c>
    </row>
    <row r="45" spans="1:3" x14ac:dyDescent="0.3">
      <c r="A45" t="s">
        <v>664</v>
      </c>
      <c r="B45" t="s">
        <v>110</v>
      </c>
      <c r="C45">
        <v>13</v>
      </c>
    </row>
    <row r="46" spans="1:3" x14ac:dyDescent="0.3">
      <c r="A46" t="s">
        <v>664</v>
      </c>
      <c r="B46" t="s">
        <v>55</v>
      </c>
      <c r="C46">
        <v>13</v>
      </c>
    </row>
    <row r="47" spans="1:3" x14ac:dyDescent="0.3">
      <c r="A47" t="s">
        <v>610</v>
      </c>
      <c r="B47" t="s">
        <v>62</v>
      </c>
      <c r="C47">
        <v>31</v>
      </c>
    </row>
    <row r="48" spans="1:3" x14ac:dyDescent="0.3">
      <c r="A48" t="s">
        <v>579</v>
      </c>
      <c r="B48" t="s">
        <v>62</v>
      </c>
      <c r="C48">
        <v>31</v>
      </c>
    </row>
    <row r="49" spans="1:3" x14ac:dyDescent="0.3">
      <c r="A49" t="s">
        <v>599</v>
      </c>
      <c r="B49" t="s">
        <v>62</v>
      </c>
      <c r="C49">
        <v>6</v>
      </c>
    </row>
    <row r="50" spans="1:3" x14ac:dyDescent="0.3">
      <c r="A50" t="s">
        <v>677</v>
      </c>
      <c r="B50" t="s">
        <v>62</v>
      </c>
      <c r="C50">
        <v>31</v>
      </c>
    </row>
    <row r="51" spans="1:3" x14ac:dyDescent="0.3">
      <c r="A51" t="s">
        <v>693</v>
      </c>
      <c r="B51" t="s">
        <v>68</v>
      </c>
      <c r="C51">
        <v>16</v>
      </c>
    </row>
    <row r="52" spans="1:3" x14ac:dyDescent="0.3">
      <c r="A52" t="s">
        <v>649</v>
      </c>
      <c r="B52" t="s">
        <v>53</v>
      </c>
      <c r="C52">
        <v>13</v>
      </c>
    </row>
    <row r="53" spans="1:3" x14ac:dyDescent="0.3">
      <c r="A53" t="s">
        <v>689</v>
      </c>
      <c r="B53" t="s">
        <v>67</v>
      </c>
      <c r="C53">
        <v>31</v>
      </c>
    </row>
    <row r="54" spans="1:3" x14ac:dyDescent="0.3">
      <c r="A54" t="s">
        <v>614</v>
      </c>
      <c r="B54" t="s">
        <v>62</v>
      </c>
      <c r="C54">
        <v>31</v>
      </c>
    </row>
    <row r="55" spans="1:3" x14ac:dyDescent="0.3">
      <c r="A55" t="s">
        <v>734</v>
      </c>
      <c r="B55" t="s">
        <v>62</v>
      </c>
      <c r="C55">
        <v>30</v>
      </c>
    </row>
    <row r="56" spans="1:3" x14ac:dyDescent="0.3">
      <c r="A56" t="s">
        <v>569</v>
      </c>
      <c r="B56" t="s">
        <v>63</v>
      </c>
      <c r="C56">
        <v>13</v>
      </c>
    </row>
    <row r="57" spans="1:3" x14ac:dyDescent="0.3">
      <c r="A57" t="s">
        <v>749</v>
      </c>
      <c r="B57" t="s">
        <v>53</v>
      </c>
      <c r="C57">
        <v>13</v>
      </c>
    </row>
    <row r="58" spans="1:3" x14ac:dyDescent="0.3">
      <c r="A58" t="s">
        <v>615</v>
      </c>
      <c r="B58" t="s">
        <v>69</v>
      </c>
      <c r="C58">
        <v>31</v>
      </c>
    </row>
    <row r="59" spans="1:3" x14ac:dyDescent="0.3">
      <c r="A59" t="s">
        <v>603</v>
      </c>
      <c r="B59" t="s">
        <v>63</v>
      </c>
      <c r="C59">
        <v>13</v>
      </c>
    </row>
    <row r="60" spans="1:3" x14ac:dyDescent="0.3">
      <c r="A60" t="s">
        <v>594</v>
      </c>
      <c r="B60" t="s">
        <v>63</v>
      </c>
      <c r="C60">
        <v>13</v>
      </c>
    </row>
    <row r="61" spans="1:3" x14ac:dyDescent="0.3">
      <c r="A61" t="s">
        <v>764</v>
      </c>
      <c r="B61" t="s">
        <v>73</v>
      </c>
      <c r="C61">
        <v>33</v>
      </c>
    </row>
    <row r="62" spans="1:3" x14ac:dyDescent="0.3">
      <c r="A62" t="s">
        <v>764</v>
      </c>
      <c r="B62" t="s">
        <v>68</v>
      </c>
      <c r="C62">
        <v>33</v>
      </c>
    </row>
    <row r="63" spans="1:3" x14ac:dyDescent="0.3">
      <c r="A63" t="s">
        <v>632</v>
      </c>
      <c r="B63" t="s">
        <v>58</v>
      </c>
      <c r="C63">
        <v>13</v>
      </c>
    </row>
    <row r="64" spans="1:3" x14ac:dyDescent="0.3">
      <c r="A64" t="s">
        <v>632</v>
      </c>
      <c r="B64" t="s">
        <v>63</v>
      </c>
      <c r="C64">
        <v>13</v>
      </c>
    </row>
    <row r="65" spans="1:3" x14ac:dyDescent="0.3">
      <c r="A65" t="s">
        <v>682</v>
      </c>
      <c r="B65" t="s">
        <v>63</v>
      </c>
      <c r="C65">
        <v>13</v>
      </c>
    </row>
    <row r="66" spans="1:3" x14ac:dyDescent="0.3">
      <c r="A66" t="s">
        <v>616</v>
      </c>
      <c r="B66" t="s">
        <v>63</v>
      </c>
      <c r="C66">
        <v>13</v>
      </c>
    </row>
    <row r="67" spans="1:3" x14ac:dyDescent="0.3">
      <c r="A67" t="s">
        <v>717</v>
      </c>
      <c r="B67" t="s">
        <v>62</v>
      </c>
      <c r="C67">
        <v>31</v>
      </c>
    </row>
    <row r="68" spans="1:3" x14ac:dyDescent="0.3">
      <c r="A68" t="s">
        <v>659</v>
      </c>
      <c r="B68" t="s">
        <v>58</v>
      </c>
      <c r="C68">
        <v>13</v>
      </c>
    </row>
    <row r="69" spans="1:3" x14ac:dyDescent="0.3">
      <c r="A69" t="s">
        <v>776</v>
      </c>
      <c r="B69" t="s">
        <v>62</v>
      </c>
      <c r="C69">
        <v>31</v>
      </c>
    </row>
    <row r="70" spans="1:3" x14ac:dyDescent="0.3">
      <c r="A70" t="s">
        <v>695</v>
      </c>
      <c r="B70" t="s">
        <v>63</v>
      </c>
      <c r="C70">
        <v>13</v>
      </c>
    </row>
    <row r="71" spans="1:3" x14ac:dyDescent="0.3">
      <c r="A71" t="s">
        <v>699</v>
      </c>
      <c r="B71" t="s">
        <v>55</v>
      </c>
      <c r="C71">
        <v>13</v>
      </c>
    </row>
    <row r="72" spans="1:3" x14ac:dyDescent="0.3">
      <c r="A72" t="s">
        <v>751</v>
      </c>
      <c r="B72" t="s">
        <v>55</v>
      </c>
      <c r="C72">
        <v>13</v>
      </c>
    </row>
    <row r="73" spans="1:3" x14ac:dyDescent="0.3">
      <c r="A73" t="s">
        <v>443</v>
      </c>
      <c r="B73" t="s">
        <v>69</v>
      </c>
      <c r="C73">
        <v>30</v>
      </c>
    </row>
    <row r="74" spans="1:3" x14ac:dyDescent="0.3">
      <c r="A74" t="s">
        <v>651</v>
      </c>
      <c r="B74" t="s">
        <v>63</v>
      </c>
      <c r="C74">
        <v>13</v>
      </c>
    </row>
    <row r="75" spans="1:3" x14ac:dyDescent="0.3">
      <c r="A75" t="s">
        <v>651</v>
      </c>
      <c r="B75" t="s">
        <v>63</v>
      </c>
      <c r="C75">
        <v>30</v>
      </c>
    </row>
    <row r="76" spans="1:3" x14ac:dyDescent="0.3">
      <c r="A76" t="s">
        <v>651</v>
      </c>
      <c r="B76" t="s">
        <v>53</v>
      </c>
      <c r="C76">
        <v>13</v>
      </c>
    </row>
    <row r="77" spans="1:3" x14ac:dyDescent="0.3">
      <c r="A77" t="s">
        <v>708</v>
      </c>
      <c r="B77" t="s">
        <v>53</v>
      </c>
      <c r="C77">
        <v>13</v>
      </c>
    </row>
    <row r="78" spans="1:3" x14ac:dyDescent="0.3">
      <c r="A78" t="s">
        <v>708</v>
      </c>
      <c r="B78" t="s">
        <v>63</v>
      </c>
      <c r="C78">
        <v>13</v>
      </c>
    </row>
    <row r="79" spans="1:3" x14ac:dyDescent="0.3">
      <c r="A79" t="s">
        <v>728</v>
      </c>
      <c r="B79" t="s">
        <v>73</v>
      </c>
      <c r="C79">
        <v>16</v>
      </c>
    </row>
    <row r="80" spans="1:3" x14ac:dyDescent="0.3">
      <c r="A80" t="s">
        <v>633</v>
      </c>
      <c r="B80" t="s">
        <v>55</v>
      </c>
      <c r="C80">
        <v>13</v>
      </c>
    </row>
    <row r="81" spans="1:3" x14ac:dyDescent="0.3">
      <c r="A81" t="s">
        <v>589</v>
      </c>
      <c r="B81" t="s">
        <v>63</v>
      </c>
      <c r="C81">
        <v>13</v>
      </c>
    </row>
    <row r="82" spans="1:3" x14ac:dyDescent="0.3">
      <c r="A82" t="s">
        <v>620</v>
      </c>
      <c r="B82" t="s">
        <v>69</v>
      </c>
      <c r="C82">
        <v>16</v>
      </c>
    </row>
    <row r="83" spans="1:3" x14ac:dyDescent="0.3">
      <c r="A83" t="s">
        <v>620</v>
      </c>
      <c r="B83" t="s">
        <v>62</v>
      </c>
      <c r="C83">
        <v>16</v>
      </c>
    </row>
    <row r="84" spans="1:3" x14ac:dyDescent="0.3">
      <c r="A84" t="s">
        <v>727</v>
      </c>
      <c r="B84" t="s">
        <v>63</v>
      </c>
      <c r="C84">
        <v>13</v>
      </c>
    </row>
    <row r="85" spans="1:3" x14ac:dyDescent="0.3">
      <c r="A85" s="256" t="s">
        <v>777</v>
      </c>
      <c r="B85" t="s">
        <v>63</v>
      </c>
      <c r="C85">
        <v>16</v>
      </c>
    </row>
    <row r="86" spans="1:3" x14ac:dyDescent="0.3">
      <c r="A86" t="s">
        <v>705</v>
      </c>
      <c r="B86" t="s">
        <v>73</v>
      </c>
      <c r="C86">
        <v>33</v>
      </c>
    </row>
    <row r="87" spans="1:3" x14ac:dyDescent="0.3">
      <c r="A87" t="s">
        <v>705</v>
      </c>
      <c r="B87" t="s">
        <v>68</v>
      </c>
      <c r="C87">
        <v>33</v>
      </c>
    </row>
    <row r="88" spans="1:3" x14ac:dyDescent="0.3">
      <c r="A88" t="s">
        <v>711</v>
      </c>
      <c r="B88" t="s">
        <v>140</v>
      </c>
      <c r="C88">
        <v>16</v>
      </c>
    </row>
    <row r="89" spans="1:3" x14ac:dyDescent="0.3">
      <c r="A89" t="s">
        <v>669</v>
      </c>
      <c r="B89" t="s">
        <v>63</v>
      </c>
      <c r="C89">
        <v>13</v>
      </c>
    </row>
    <row r="90" spans="1:3" x14ac:dyDescent="0.3">
      <c r="A90" t="s">
        <v>721</v>
      </c>
      <c r="B90" t="s">
        <v>67</v>
      </c>
      <c r="C90">
        <v>30</v>
      </c>
    </row>
    <row r="91" spans="1:3" x14ac:dyDescent="0.3">
      <c r="A91" t="s">
        <v>724</v>
      </c>
      <c r="B91" t="s">
        <v>120</v>
      </c>
      <c r="C91">
        <v>30</v>
      </c>
    </row>
    <row r="92" spans="1:3" x14ac:dyDescent="0.3">
      <c r="A92" t="s">
        <v>674</v>
      </c>
      <c r="B92" t="s">
        <v>63</v>
      </c>
      <c r="C92">
        <v>13</v>
      </c>
    </row>
    <row r="93" spans="1:3" x14ac:dyDescent="0.3">
      <c r="A93" t="s">
        <v>674</v>
      </c>
      <c r="B93" t="s">
        <v>53</v>
      </c>
      <c r="C93">
        <v>13</v>
      </c>
    </row>
    <row r="94" spans="1:3" x14ac:dyDescent="0.3">
      <c r="A94" t="s">
        <v>742</v>
      </c>
      <c r="B94" t="s">
        <v>53</v>
      </c>
      <c r="C94">
        <v>13</v>
      </c>
    </row>
    <row r="95" spans="1:3" x14ac:dyDescent="0.3">
      <c r="A95" t="s">
        <v>742</v>
      </c>
      <c r="B95" t="s">
        <v>63</v>
      </c>
      <c r="C95">
        <v>13</v>
      </c>
    </row>
    <row r="96" spans="1:3" x14ac:dyDescent="0.3">
      <c r="A96" t="s">
        <v>758</v>
      </c>
      <c r="B96" t="s">
        <v>63</v>
      </c>
      <c r="C96">
        <v>16</v>
      </c>
    </row>
    <row r="97" spans="1:3" x14ac:dyDescent="0.3">
      <c r="A97" t="s">
        <v>758</v>
      </c>
      <c r="B97" t="s">
        <v>53</v>
      </c>
      <c r="C97">
        <v>16</v>
      </c>
    </row>
    <row r="98" spans="1:3" x14ac:dyDescent="0.3">
      <c r="A98" t="s">
        <v>650</v>
      </c>
      <c r="B98" t="s">
        <v>58</v>
      </c>
      <c r="C98">
        <v>13</v>
      </c>
    </row>
    <row r="99" spans="1:3" x14ac:dyDescent="0.3">
      <c r="A99" t="s">
        <v>650</v>
      </c>
      <c r="B99" t="s">
        <v>58</v>
      </c>
      <c r="C99">
        <v>29</v>
      </c>
    </row>
    <row r="100" spans="1:3" x14ac:dyDescent="0.3">
      <c r="A100" t="s">
        <v>596</v>
      </c>
      <c r="B100" t="s">
        <v>63</v>
      </c>
      <c r="C100">
        <v>30</v>
      </c>
    </row>
    <row r="101" spans="1:3" x14ac:dyDescent="0.3">
      <c r="A101" t="s">
        <v>612</v>
      </c>
      <c r="B101" t="s">
        <v>62</v>
      </c>
      <c r="C101">
        <v>31</v>
      </c>
    </row>
    <row r="102" spans="1:3" x14ac:dyDescent="0.3">
      <c r="A102" t="s">
        <v>714</v>
      </c>
      <c r="B102" t="s">
        <v>110</v>
      </c>
      <c r="C102">
        <v>13</v>
      </c>
    </row>
    <row r="103" spans="1:3" x14ac:dyDescent="0.3">
      <c r="A103" t="s">
        <v>637</v>
      </c>
      <c r="B103" t="s">
        <v>63</v>
      </c>
      <c r="C103">
        <v>16</v>
      </c>
    </row>
    <row r="104" spans="1:3" x14ac:dyDescent="0.3">
      <c r="A104" t="s">
        <v>704</v>
      </c>
      <c r="B104" t="s">
        <v>62</v>
      </c>
      <c r="C104">
        <v>31</v>
      </c>
    </row>
    <row r="105" spans="1:3" x14ac:dyDescent="0.3">
      <c r="A105" t="s">
        <v>444</v>
      </c>
      <c r="B105" t="s">
        <v>62</v>
      </c>
      <c r="C105">
        <v>31</v>
      </c>
    </row>
    <row r="106" spans="1:3" x14ac:dyDescent="0.3">
      <c r="A106" t="s">
        <v>608</v>
      </c>
      <c r="B106" t="s">
        <v>53</v>
      </c>
      <c r="C106">
        <v>13</v>
      </c>
    </row>
    <row r="107" spans="1:3" x14ac:dyDescent="0.3">
      <c r="A107" t="s">
        <v>592</v>
      </c>
      <c r="B107" t="s">
        <v>63</v>
      </c>
      <c r="C107">
        <v>13</v>
      </c>
    </row>
    <row r="108" spans="1:3" x14ac:dyDescent="0.3">
      <c r="A108" t="s">
        <v>609</v>
      </c>
      <c r="B108" t="s">
        <v>63</v>
      </c>
      <c r="C108">
        <v>30</v>
      </c>
    </row>
    <row r="109" spans="1:3" x14ac:dyDescent="0.3">
      <c r="A109" t="s">
        <v>613</v>
      </c>
      <c r="B109" t="s">
        <v>62</v>
      </c>
      <c r="C109">
        <v>31</v>
      </c>
    </row>
    <row r="110" spans="1:3" x14ac:dyDescent="0.3">
      <c r="A110" t="s">
        <v>703</v>
      </c>
      <c r="B110" t="s">
        <v>62</v>
      </c>
      <c r="C110">
        <v>30</v>
      </c>
    </row>
    <row r="111" spans="1:3" x14ac:dyDescent="0.3">
      <c r="A111" t="s">
        <v>457</v>
      </c>
      <c r="B111" t="s">
        <v>534</v>
      </c>
      <c r="C111">
        <v>1</v>
      </c>
    </row>
    <row r="112" spans="1:3" x14ac:dyDescent="0.3">
      <c r="A112" t="s">
        <v>457</v>
      </c>
      <c r="B112" t="s">
        <v>534</v>
      </c>
      <c r="C112">
        <v>13</v>
      </c>
    </row>
    <row r="113" spans="1:3" x14ac:dyDescent="0.3">
      <c r="A113" t="s">
        <v>673</v>
      </c>
      <c r="B113" t="s">
        <v>55</v>
      </c>
      <c r="C113">
        <v>13</v>
      </c>
    </row>
    <row r="114" spans="1:3" x14ac:dyDescent="0.3">
      <c r="A114" t="s">
        <v>666</v>
      </c>
      <c r="B114" t="s">
        <v>69</v>
      </c>
      <c r="C114">
        <v>31</v>
      </c>
    </row>
    <row r="115" spans="1:3" x14ac:dyDescent="0.3">
      <c r="A115" s="256" t="s">
        <v>773</v>
      </c>
      <c r="B115" s="257" t="s">
        <v>53</v>
      </c>
      <c r="C115" s="258">
        <v>13</v>
      </c>
    </row>
    <row r="116" spans="1:3" x14ac:dyDescent="0.3">
      <c r="A116" t="s">
        <v>661</v>
      </c>
      <c r="B116" t="s">
        <v>63</v>
      </c>
      <c r="C116">
        <v>29</v>
      </c>
    </row>
    <row r="117" spans="1:3" x14ac:dyDescent="0.3">
      <c r="A117" t="s">
        <v>720</v>
      </c>
      <c r="B117" t="s">
        <v>74</v>
      </c>
      <c r="C117">
        <v>33</v>
      </c>
    </row>
    <row r="118" spans="1:3" x14ac:dyDescent="0.3">
      <c r="A118" t="s">
        <v>706</v>
      </c>
      <c r="B118" t="s">
        <v>68</v>
      </c>
      <c r="C118">
        <v>33</v>
      </c>
    </row>
    <row r="119" spans="1:3" x14ac:dyDescent="0.3">
      <c r="A119" t="s">
        <v>718</v>
      </c>
      <c r="B119" t="s">
        <v>74</v>
      </c>
      <c r="C119">
        <v>16</v>
      </c>
    </row>
    <row r="120" spans="1:3" x14ac:dyDescent="0.3">
      <c r="A120" t="s">
        <v>634</v>
      </c>
      <c r="B120" t="s">
        <v>59</v>
      </c>
      <c r="C120">
        <v>13</v>
      </c>
    </row>
    <row r="121" spans="1:3" x14ac:dyDescent="0.3">
      <c r="A121" t="s">
        <v>737</v>
      </c>
      <c r="B121" t="s">
        <v>59</v>
      </c>
      <c r="C121">
        <v>13</v>
      </c>
    </row>
    <row r="122" spans="1:3" x14ac:dyDescent="0.3">
      <c r="A122" t="s">
        <v>768</v>
      </c>
      <c r="B122" t="s">
        <v>53</v>
      </c>
      <c r="C122">
        <v>16</v>
      </c>
    </row>
    <row r="123" spans="1:3" x14ac:dyDescent="0.3">
      <c r="A123" t="s">
        <v>768</v>
      </c>
      <c r="B123" t="s">
        <v>63</v>
      </c>
      <c r="C123">
        <v>16</v>
      </c>
    </row>
    <row r="124" spans="1:3" x14ac:dyDescent="0.3">
      <c r="A124" t="s">
        <v>756</v>
      </c>
      <c r="B124" t="s">
        <v>53</v>
      </c>
      <c r="C124">
        <v>16</v>
      </c>
    </row>
    <row r="125" spans="1:3" x14ac:dyDescent="0.3">
      <c r="A125" t="s">
        <v>756</v>
      </c>
      <c r="B125" t="s">
        <v>63</v>
      </c>
      <c r="C125">
        <v>16</v>
      </c>
    </row>
    <row r="126" spans="1:3" x14ac:dyDescent="0.3">
      <c r="A126" t="s">
        <v>762</v>
      </c>
      <c r="B126" t="s">
        <v>63</v>
      </c>
      <c r="C126">
        <v>13</v>
      </c>
    </row>
    <row r="127" spans="1:3" x14ac:dyDescent="0.3">
      <c r="A127" t="s">
        <v>619</v>
      </c>
      <c r="B127" t="s">
        <v>63</v>
      </c>
      <c r="C127">
        <v>13</v>
      </c>
    </row>
    <row r="128" spans="1:3" x14ac:dyDescent="0.3">
      <c r="A128" t="s">
        <v>754</v>
      </c>
      <c r="B128" t="s">
        <v>75</v>
      </c>
      <c r="C128">
        <v>27</v>
      </c>
    </row>
    <row r="129" spans="1:3" x14ac:dyDescent="0.3">
      <c r="A129" t="s">
        <v>712</v>
      </c>
      <c r="B129" t="s">
        <v>75</v>
      </c>
      <c r="C129">
        <v>15</v>
      </c>
    </row>
    <row r="130" spans="1:3" x14ac:dyDescent="0.3">
      <c r="A130" t="s">
        <v>598</v>
      </c>
      <c r="B130" t="s">
        <v>61</v>
      </c>
      <c r="C130">
        <v>41</v>
      </c>
    </row>
    <row r="131" spans="1:3" x14ac:dyDescent="0.3">
      <c r="A131" t="s">
        <v>698</v>
      </c>
      <c r="B131" t="s">
        <v>68</v>
      </c>
      <c r="C131">
        <v>33</v>
      </c>
    </row>
    <row r="132" spans="1:3" x14ac:dyDescent="0.3">
      <c r="A132" t="s">
        <v>628</v>
      </c>
      <c r="B132" t="s">
        <v>73</v>
      </c>
      <c r="C132">
        <v>1</v>
      </c>
    </row>
    <row r="133" spans="1:3" x14ac:dyDescent="0.3">
      <c r="A133" t="s">
        <v>582</v>
      </c>
      <c r="B133" t="s">
        <v>68</v>
      </c>
      <c r="C133">
        <v>33</v>
      </c>
    </row>
    <row r="134" spans="1:3" x14ac:dyDescent="0.3">
      <c r="A134" t="s">
        <v>582</v>
      </c>
      <c r="B134" t="s">
        <v>73</v>
      </c>
      <c r="C134">
        <v>33</v>
      </c>
    </row>
    <row r="135" spans="1:3" x14ac:dyDescent="0.3">
      <c r="A135" t="s">
        <v>600</v>
      </c>
      <c r="B135" t="s">
        <v>73</v>
      </c>
      <c r="C135">
        <v>33</v>
      </c>
    </row>
    <row r="136" spans="1:3" x14ac:dyDescent="0.3">
      <c r="A136" t="s">
        <v>753</v>
      </c>
      <c r="B136" t="s">
        <v>73</v>
      </c>
      <c r="C136">
        <v>16</v>
      </c>
    </row>
    <row r="137" spans="1:3" x14ac:dyDescent="0.3">
      <c r="A137" t="s">
        <v>652</v>
      </c>
      <c r="B137" t="s">
        <v>68</v>
      </c>
      <c r="C137">
        <v>16</v>
      </c>
    </row>
    <row r="138" spans="1:3" x14ac:dyDescent="0.3">
      <c r="A138" t="s">
        <v>622</v>
      </c>
      <c r="B138" t="s">
        <v>68</v>
      </c>
      <c r="C138">
        <v>33</v>
      </c>
    </row>
    <row r="139" spans="1:3" x14ac:dyDescent="0.3">
      <c r="A139" t="s">
        <v>623</v>
      </c>
      <c r="B139" t="s">
        <v>68</v>
      </c>
      <c r="C139">
        <v>33</v>
      </c>
    </row>
    <row r="140" spans="1:3" x14ac:dyDescent="0.3">
      <c r="A140" t="s">
        <v>623</v>
      </c>
      <c r="B140" t="s">
        <v>68</v>
      </c>
      <c r="C140">
        <v>16</v>
      </c>
    </row>
    <row r="141" spans="1:3" x14ac:dyDescent="0.3">
      <c r="A141" t="s">
        <v>623</v>
      </c>
      <c r="B141" t="s">
        <v>73</v>
      </c>
      <c r="C141">
        <v>33</v>
      </c>
    </row>
    <row r="142" spans="1:3" x14ac:dyDescent="0.3">
      <c r="A142" t="s">
        <v>745</v>
      </c>
      <c r="B142" t="s">
        <v>555</v>
      </c>
      <c r="C142">
        <v>18</v>
      </c>
    </row>
    <row r="143" spans="1:3" x14ac:dyDescent="0.3">
      <c r="A143" t="s">
        <v>763</v>
      </c>
      <c r="B143" t="s">
        <v>62</v>
      </c>
      <c r="C143">
        <v>31</v>
      </c>
    </row>
    <row r="144" spans="1:3" x14ac:dyDescent="0.3">
      <c r="A144" t="s">
        <v>685</v>
      </c>
      <c r="B144" t="s">
        <v>60</v>
      </c>
      <c r="C144">
        <v>31</v>
      </c>
    </row>
    <row r="145" spans="1:3" x14ac:dyDescent="0.3">
      <c r="A145" t="s">
        <v>757</v>
      </c>
      <c r="B145" t="s">
        <v>57</v>
      </c>
      <c r="C145">
        <v>16</v>
      </c>
    </row>
    <row r="146" spans="1:3" x14ac:dyDescent="0.3">
      <c r="A146" t="s">
        <v>586</v>
      </c>
      <c r="B146" t="s">
        <v>71</v>
      </c>
      <c r="C146">
        <v>15</v>
      </c>
    </row>
    <row r="147" spans="1:3" x14ac:dyDescent="0.3">
      <c r="A147" t="s">
        <v>586</v>
      </c>
      <c r="B147" t="s">
        <v>64</v>
      </c>
      <c r="C147">
        <v>3</v>
      </c>
    </row>
    <row r="148" spans="1:3" x14ac:dyDescent="0.3">
      <c r="A148" t="s">
        <v>653</v>
      </c>
      <c r="B148" t="s">
        <v>64</v>
      </c>
      <c r="C148">
        <v>3</v>
      </c>
    </row>
    <row r="149" spans="1:3" x14ac:dyDescent="0.3">
      <c r="A149" t="s">
        <v>654</v>
      </c>
      <c r="B149" t="s">
        <v>61</v>
      </c>
      <c r="C149">
        <v>3</v>
      </c>
    </row>
    <row r="150" spans="1:3" x14ac:dyDescent="0.3">
      <c r="A150" t="s">
        <v>730</v>
      </c>
      <c r="B150" t="s">
        <v>64</v>
      </c>
      <c r="C150">
        <v>3</v>
      </c>
    </row>
    <row r="151" spans="1:3" x14ac:dyDescent="0.3">
      <c r="A151" t="s">
        <v>427</v>
      </c>
      <c r="B151" t="s">
        <v>64</v>
      </c>
      <c r="C151">
        <v>19</v>
      </c>
    </row>
    <row r="152" spans="1:3" x14ac:dyDescent="0.3">
      <c r="A152" t="s">
        <v>752</v>
      </c>
      <c r="B152" t="s">
        <v>64</v>
      </c>
      <c r="C152">
        <v>19</v>
      </c>
    </row>
    <row r="153" spans="1:3" x14ac:dyDescent="0.3">
      <c r="A153" t="s">
        <v>583</v>
      </c>
      <c r="B153" t="s">
        <v>183</v>
      </c>
      <c r="C153">
        <v>41</v>
      </c>
    </row>
    <row r="154" spans="1:3" x14ac:dyDescent="0.3">
      <c r="A154" t="s">
        <v>577</v>
      </c>
      <c r="B154" t="s">
        <v>61</v>
      </c>
      <c r="C154">
        <v>41</v>
      </c>
    </row>
    <row r="155" spans="1:3" x14ac:dyDescent="0.3">
      <c r="A155" t="s">
        <v>577</v>
      </c>
      <c r="B155" t="s">
        <v>61</v>
      </c>
      <c r="C155">
        <v>15</v>
      </c>
    </row>
    <row r="156" spans="1:3" x14ac:dyDescent="0.3">
      <c r="A156" t="s">
        <v>577</v>
      </c>
      <c r="B156" t="s">
        <v>61</v>
      </c>
      <c r="C156">
        <v>31</v>
      </c>
    </row>
    <row r="157" spans="1:3" x14ac:dyDescent="0.3">
      <c r="A157" t="s">
        <v>750</v>
      </c>
      <c r="B157" t="s">
        <v>64</v>
      </c>
      <c r="C157">
        <v>19</v>
      </c>
    </row>
    <row r="158" spans="1:3" x14ac:dyDescent="0.3">
      <c r="A158" t="s">
        <v>31</v>
      </c>
      <c r="B158" t="s">
        <v>64</v>
      </c>
      <c r="C158" t="s">
        <v>202</v>
      </c>
    </row>
    <row r="159" spans="1:3" x14ac:dyDescent="0.3">
      <c r="A159" t="s">
        <v>571</v>
      </c>
      <c r="B159" t="s">
        <v>63</v>
      </c>
      <c r="C159">
        <v>1</v>
      </c>
    </row>
    <row r="160" spans="1:3" x14ac:dyDescent="0.3">
      <c r="A160" t="s">
        <v>642</v>
      </c>
      <c r="B160" t="s">
        <v>154</v>
      </c>
      <c r="C160">
        <v>27</v>
      </c>
    </row>
    <row r="161" spans="1:3" x14ac:dyDescent="0.3">
      <c r="A161" t="s">
        <v>580</v>
      </c>
      <c r="B161" t="s">
        <v>154</v>
      </c>
      <c r="C161">
        <v>3</v>
      </c>
    </row>
    <row r="162" spans="1:3" x14ac:dyDescent="0.3">
      <c r="A162" t="s">
        <v>580</v>
      </c>
      <c r="B162" t="s">
        <v>154</v>
      </c>
      <c r="C162">
        <v>15</v>
      </c>
    </row>
    <row r="163" spans="1:3" x14ac:dyDescent="0.3">
      <c r="A163" t="s">
        <v>641</v>
      </c>
      <c r="B163" t="s">
        <v>154</v>
      </c>
      <c r="C163">
        <v>27</v>
      </c>
    </row>
    <row r="164" spans="1:3" x14ac:dyDescent="0.3">
      <c r="A164" t="s">
        <v>42</v>
      </c>
      <c r="B164" t="s">
        <v>43</v>
      </c>
      <c r="C164" t="s">
        <v>49</v>
      </c>
    </row>
    <row r="165" spans="1:3" x14ac:dyDescent="0.3">
      <c r="A165" t="s">
        <v>670</v>
      </c>
      <c r="B165" t="s">
        <v>63</v>
      </c>
      <c r="C165">
        <v>29</v>
      </c>
    </row>
    <row r="166" spans="1:3" x14ac:dyDescent="0.3">
      <c r="A166" t="s">
        <v>646</v>
      </c>
      <c r="B166" t="s">
        <v>63</v>
      </c>
      <c r="C166">
        <v>29</v>
      </c>
    </row>
    <row r="167" spans="1:3" x14ac:dyDescent="0.3">
      <c r="A167" t="s">
        <v>584</v>
      </c>
      <c r="B167" t="s">
        <v>57</v>
      </c>
      <c r="C167">
        <v>13</v>
      </c>
    </row>
    <row r="168" spans="1:3" x14ac:dyDescent="0.3">
      <c r="A168" t="s">
        <v>668</v>
      </c>
      <c r="B168" t="s">
        <v>57</v>
      </c>
      <c r="C168">
        <v>13</v>
      </c>
    </row>
    <row r="169" spans="1:3" x14ac:dyDescent="0.3">
      <c r="A169" t="s">
        <v>611</v>
      </c>
      <c r="B169" t="s">
        <v>56</v>
      </c>
      <c r="C169">
        <v>30</v>
      </c>
    </row>
    <row r="170" spans="1:3" x14ac:dyDescent="0.3">
      <c r="A170" t="s">
        <v>602</v>
      </c>
      <c r="B170" t="s">
        <v>56</v>
      </c>
      <c r="C170">
        <v>30</v>
      </c>
    </row>
    <row r="171" spans="1:3" x14ac:dyDescent="0.3">
      <c r="A171" t="s">
        <v>570</v>
      </c>
      <c r="B171" t="s">
        <v>56</v>
      </c>
      <c r="C171">
        <v>13</v>
      </c>
    </row>
    <row r="172" spans="1:3" x14ac:dyDescent="0.3">
      <c r="A172" t="s">
        <v>648</v>
      </c>
      <c r="B172" t="s">
        <v>56</v>
      </c>
      <c r="C172">
        <v>13</v>
      </c>
    </row>
    <row r="173" spans="1:3" x14ac:dyDescent="0.3">
      <c r="A173" t="s">
        <v>662</v>
      </c>
      <c r="B173" t="s">
        <v>57</v>
      </c>
      <c r="C173">
        <v>31</v>
      </c>
    </row>
    <row r="174" spans="1:3" x14ac:dyDescent="0.3">
      <c r="A174" t="s">
        <v>631</v>
      </c>
      <c r="B174" t="s">
        <v>57</v>
      </c>
      <c r="C174">
        <v>1</v>
      </c>
    </row>
    <row r="175" spans="1:3" x14ac:dyDescent="0.3">
      <c r="A175" t="s">
        <v>575</v>
      </c>
      <c r="B175" t="s">
        <v>57</v>
      </c>
      <c r="C175">
        <v>31</v>
      </c>
    </row>
    <row r="176" spans="1:3" x14ac:dyDescent="0.3">
      <c r="A176" t="s">
        <v>667</v>
      </c>
      <c r="B176" t="s">
        <v>57</v>
      </c>
      <c r="C176">
        <v>31</v>
      </c>
    </row>
    <row r="177" spans="1:3" x14ac:dyDescent="0.3">
      <c r="A177" t="s">
        <v>597</v>
      </c>
      <c r="B177" t="s">
        <v>57</v>
      </c>
      <c r="C177">
        <v>31</v>
      </c>
    </row>
    <row r="178" spans="1:3" x14ac:dyDescent="0.3">
      <c r="A178" t="s">
        <v>607</v>
      </c>
      <c r="B178" t="s">
        <v>57</v>
      </c>
      <c r="C178">
        <v>33</v>
      </c>
    </row>
    <row r="179" spans="1:3" x14ac:dyDescent="0.3">
      <c r="A179" t="s">
        <v>657</v>
      </c>
      <c r="B179" t="s">
        <v>57</v>
      </c>
      <c r="C179">
        <v>31</v>
      </c>
    </row>
    <row r="180" spans="1:3" x14ac:dyDescent="0.3">
      <c r="A180" t="s">
        <v>694</v>
      </c>
      <c r="B180" t="s">
        <v>57</v>
      </c>
      <c r="C180">
        <v>30</v>
      </c>
    </row>
    <row r="181" spans="1:3" x14ac:dyDescent="0.3">
      <c r="A181" t="s">
        <v>707</v>
      </c>
      <c r="B181" t="s">
        <v>57</v>
      </c>
      <c r="C181">
        <v>33</v>
      </c>
    </row>
    <row r="182" spans="1:3" x14ac:dyDescent="0.3">
      <c r="A182" t="s">
        <v>660</v>
      </c>
      <c r="B182" t="s">
        <v>57</v>
      </c>
      <c r="C182">
        <v>16</v>
      </c>
    </row>
    <row r="183" spans="1:3" x14ac:dyDescent="0.3">
      <c r="A183" t="s">
        <v>621</v>
      </c>
      <c r="B183" t="s">
        <v>57</v>
      </c>
      <c r="C183">
        <v>33</v>
      </c>
    </row>
    <row r="184" spans="1:3" x14ac:dyDescent="0.3">
      <c r="A184" t="s">
        <v>713</v>
      </c>
      <c r="B184" t="s">
        <v>57</v>
      </c>
      <c r="C184">
        <v>16</v>
      </c>
    </row>
    <row r="185" spans="1:3" x14ac:dyDescent="0.3">
      <c r="A185" t="s">
        <v>755</v>
      </c>
      <c r="B185" t="s">
        <v>56</v>
      </c>
      <c r="C185">
        <v>16</v>
      </c>
    </row>
    <row r="186" spans="1:3" x14ac:dyDescent="0.3">
      <c r="A186" t="s">
        <v>672</v>
      </c>
      <c r="B186" t="s">
        <v>65</v>
      </c>
      <c r="C186">
        <v>13</v>
      </c>
    </row>
    <row r="187" spans="1:3" x14ac:dyDescent="0.3">
      <c r="A187" t="s">
        <v>743</v>
      </c>
      <c r="B187" t="s">
        <v>56</v>
      </c>
      <c r="C187">
        <v>13</v>
      </c>
    </row>
    <row r="188" spans="1:3" x14ac:dyDescent="0.3">
      <c r="A188" t="s">
        <v>686</v>
      </c>
      <c r="B188" t="s">
        <v>57</v>
      </c>
      <c r="C188">
        <v>31</v>
      </c>
    </row>
    <row r="189" spans="1:3" x14ac:dyDescent="0.3">
      <c r="A189" t="s">
        <v>606</v>
      </c>
      <c r="B189" t="s">
        <v>56</v>
      </c>
      <c r="C189">
        <v>13</v>
      </c>
    </row>
    <row r="190" spans="1:3" x14ac:dyDescent="0.3">
      <c r="A190" t="s">
        <v>638</v>
      </c>
      <c r="B190" t="s">
        <v>57</v>
      </c>
      <c r="C190">
        <v>16</v>
      </c>
    </row>
    <row r="191" spans="1:3" x14ac:dyDescent="0.3">
      <c r="A191" t="s">
        <v>617</v>
      </c>
      <c r="B191" t="s">
        <v>57</v>
      </c>
      <c r="C191">
        <v>31</v>
      </c>
    </row>
    <row r="192" spans="1:3" x14ac:dyDescent="0.3">
      <c r="A192" t="s">
        <v>624</v>
      </c>
      <c r="B192" t="s">
        <v>57</v>
      </c>
      <c r="C192">
        <v>33</v>
      </c>
    </row>
    <row r="193" spans="1:3" x14ac:dyDescent="0.3">
      <c r="A193" t="s">
        <v>769</v>
      </c>
      <c r="B193" t="s">
        <v>57</v>
      </c>
      <c r="C193">
        <v>16</v>
      </c>
    </row>
    <row r="194" spans="1:3" x14ac:dyDescent="0.3">
      <c r="A194" t="s">
        <v>710</v>
      </c>
      <c r="B194" t="s">
        <v>57</v>
      </c>
      <c r="C194">
        <v>30</v>
      </c>
    </row>
    <row r="195" spans="1:3" x14ac:dyDescent="0.3">
      <c r="A195" t="s">
        <v>696</v>
      </c>
      <c r="B195" t="s">
        <v>57</v>
      </c>
      <c r="C195">
        <v>31</v>
      </c>
    </row>
    <row r="196" spans="1:3" x14ac:dyDescent="0.3">
      <c r="A196" t="s">
        <v>739</v>
      </c>
      <c r="B196" t="s">
        <v>57</v>
      </c>
      <c r="C196">
        <v>31</v>
      </c>
    </row>
    <row r="197" spans="1:3" x14ac:dyDescent="0.3">
      <c r="A197" t="s">
        <v>731</v>
      </c>
      <c r="B197" t="s">
        <v>57</v>
      </c>
      <c r="C197">
        <v>31</v>
      </c>
    </row>
    <row r="198" spans="1:3" x14ac:dyDescent="0.3">
      <c r="A198" t="s">
        <v>656</v>
      </c>
      <c r="B198" t="s">
        <v>57</v>
      </c>
      <c r="C198">
        <v>31</v>
      </c>
    </row>
    <row r="199" spans="1:3" x14ac:dyDescent="0.3">
      <c r="A199" t="s">
        <v>716</v>
      </c>
      <c r="B199" t="s">
        <v>57</v>
      </c>
      <c r="C199">
        <v>30</v>
      </c>
    </row>
    <row r="200" spans="1:3" x14ac:dyDescent="0.3">
      <c r="A200" t="s">
        <v>723</v>
      </c>
      <c r="B200" t="s">
        <v>57</v>
      </c>
      <c r="C200">
        <v>33</v>
      </c>
    </row>
    <row r="201" spans="1:3" x14ac:dyDescent="0.3">
      <c r="A201" t="s">
        <v>741</v>
      </c>
      <c r="B201" t="s">
        <v>72</v>
      </c>
      <c r="C201">
        <v>30</v>
      </c>
    </row>
    <row r="202" spans="1:3" x14ac:dyDescent="0.3">
      <c r="A202" t="s">
        <v>741</v>
      </c>
      <c r="B202" t="s">
        <v>57</v>
      </c>
      <c r="C202">
        <v>30</v>
      </c>
    </row>
    <row r="203" spans="1:3" x14ac:dyDescent="0.3">
      <c r="A203" t="s">
        <v>740</v>
      </c>
      <c r="B203" t="s">
        <v>57</v>
      </c>
      <c r="C203">
        <v>31</v>
      </c>
    </row>
    <row r="204" spans="1:3" x14ac:dyDescent="0.3">
      <c r="A204" t="s">
        <v>643</v>
      </c>
      <c r="B204" t="s">
        <v>57</v>
      </c>
      <c r="C204">
        <v>13</v>
      </c>
    </row>
    <row r="205" spans="1:3" x14ac:dyDescent="0.3">
      <c r="A205" t="s">
        <v>645</v>
      </c>
      <c r="B205" t="s">
        <v>57</v>
      </c>
      <c r="C205">
        <v>30</v>
      </c>
    </row>
    <row r="206" spans="1:3" x14ac:dyDescent="0.3">
      <c r="A206" t="s">
        <v>618</v>
      </c>
      <c r="B206" t="s">
        <v>57</v>
      </c>
      <c r="C206">
        <v>31</v>
      </c>
    </row>
    <row r="207" spans="1:3" ht="15" customHeight="1" x14ac:dyDescent="0.3">
      <c r="A207" t="s">
        <v>702</v>
      </c>
      <c r="B207" t="s">
        <v>57</v>
      </c>
      <c r="C207">
        <v>31</v>
      </c>
    </row>
    <row r="208" spans="1:3" x14ac:dyDescent="0.3">
      <c r="A208" t="s">
        <v>601</v>
      </c>
      <c r="B208" t="s">
        <v>64</v>
      </c>
      <c r="C208">
        <v>41</v>
      </c>
    </row>
    <row r="209" spans="1:3" x14ac:dyDescent="0.3">
      <c r="A209" t="s">
        <v>729</v>
      </c>
      <c r="B209" t="s">
        <v>64</v>
      </c>
      <c r="C209">
        <v>44</v>
      </c>
    </row>
    <row r="210" spans="1:3" x14ac:dyDescent="0.3">
      <c r="A210" t="s">
        <v>747</v>
      </c>
      <c r="B210" t="s">
        <v>64</v>
      </c>
      <c r="C210">
        <v>19</v>
      </c>
    </row>
    <row r="211" spans="1:3" x14ac:dyDescent="0.3">
      <c r="A211" t="s">
        <v>400</v>
      </c>
      <c r="B211" t="s">
        <v>64</v>
      </c>
      <c r="C211">
        <v>41</v>
      </c>
    </row>
    <row r="212" spans="1:3" x14ac:dyDescent="0.3">
      <c r="A212" t="s">
        <v>732</v>
      </c>
      <c r="B212" t="s">
        <v>61</v>
      </c>
      <c r="C212">
        <v>13</v>
      </c>
    </row>
    <row r="213" spans="1:3" x14ac:dyDescent="0.3">
      <c r="A213" t="s">
        <v>445</v>
      </c>
      <c r="B213" t="s">
        <v>61</v>
      </c>
      <c r="C213">
        <v>27</v>
      </c>
    </row>
    <row r="214" spans="1:3" x14ac:dyDescent="0.3">
      <c r="A214" t="s">
        <v>423</v>
      </c>
      <c r="B214" t="s">
        <v>64</v>
      </c>
      <c r="C214">
        <v>19</v>
      </c>
    </row>
    <row r="215" spans="1:3" x14ac:dyDescent="0.3">
      <c r="A215" t="s">
        <v>744</v>
      </c>
      <c r="B215" t="s">
        <v>64</v>
      </c>
      <c r="C215">
        <v>34</v>
      </c>
    </row>
    <row r="216" spans="1:3" x14ac:dyDescent="0.3">
      <c r="A216" t="s">
        <v>605</v>
      </c>
      <c r="B216" t="s">
        <v>63</v>
      </c>
      <c r="C216">
        <v>1</v>
      </c>
    </row>
    <row r="217" spans="1:3" x14ac:dyDescent="0.3">
      <c r="A217" t="s">
        <v>605</v>
      </c>
      <c r="B217" t="s">
        <v>154</v>
      </c>
      <c r="C217">
        <v>1</v>
      </c>
    </row>
    <row r="218" spans="1:3" x14ac:dyDescent="0.3">
      <c r="A218" t="s">
        <v>605</v>
      </c>
      <c r="B218" t="s">
        <v>61</v>
      </c>
      <c r="C218">
        <v>1</v>
      </c>
    </row>
    <row r="219" spans="1:3" x14ac:dyDescent="0.3">
      <c r="A219" t="s">
        <v>605</v>
      </c>
      <c r="B219" t="s">
        <v>56</v>
      </c>
      <c r="C219">
        <v>1</v>
      </c>
    </row>
    <row r="220" spans="1:3" x14ac:dyDescent="0.3">
      <c r="A220" t="s">
        <v>572</v>
      </c>
      <c r="B220" t="s">
        <v>63</v>
      </c>
      <c r="C220">
        <v>1</v>
      </c>
    </row>
    <row r="221" spans="1:3" x14ac:dyDescent="0.3">
      <c r="A221" t="s">
        <v>595</v>
      </c>
      <c r="B221" t="s">
        <v>63</v>
      </c>
      <c r="C221">
        <v>1</v>
      </c>
    </row>
    <row r="222" spans="1:3" x14ac:dyDescent="0.3">
      <c r="A222" t="s">
        <v>595</v>
      </c>
      <c r="B222" t="s">
        <v>154</v>
      </c>
      <c r="C222">
        <v>1</v>
      </c>
    </row>
    <row r="223" spans="1:3" x14ac:dyDescent="0.3">
      <c r="A223" t="s">
        <v>595</v>
      </c>
      <c r="B223" t="s">
        <v>61</v>
      </c>
      <c r="C223">
        <v>1</v>
      </c>
    </row>
    <row r="224" spans="1:3" x14ac:dyDescent="0.3">
      <c r="A224" t="s">
        <v>725</v>
      </c>
      <c r="B224" t="s">
        <v>154</v>
      </c>
      <c r="C224">
        <v>1</v>
      </c>
    </row>
    <row r="225" spans="1:3" x14ac:dyDescent="0.3">
      <c r="A225" t="s">
        <v>725</v>
      </c>
      <c r="B225" t="s">
        <v>61</v>
      </c>
      <c r="C225">
        <v>1</v>
      </c>
    </row>
    <row r="226" spans="1:3" x14ac:dyDescent="0.3">
      <c r="A226" t="s">
        <v>683</v>
      </c>
      <c r="B226" t="s">
        <v>154</v>
      </c>
      <c r="C226">
        <v>1</v>
      </c>
    </row>
    <row r="227" spans="1:3" x14ac:dyDescent="0.3">
      <c r="A227" t="s">
        <v>687</v>
      </c>
      <c r="B227" t="s">
        <v>61</v>
      </c>
      <c r="C227">
        <v>1</v>
      </c>
    </row>
    <row r="228" spans="1:3" x14ac:dyDescent="0.3">
      <c r="A228" t="s">
        <v>767</v>
      </c>
      <c r="B228" t="s">
        <v>63</v>
      </c>
      <c r="C228">
        <v>13</v>
      </c>
    </row>
    <row r="229" spans="1:3" x14ac:dyDescent="0.3">
      <c r="A229" t="s">
        <v>748</v>
      </c>
      <c r="B229" t="s">
        <v>59</v>
      </c>
      <c r="C229">
        <v>16</v>
      </c>
    </row>
    <row r="230" spans="1:3" x14ac:dyDescent="0.3">
      <c r="A230" t="s">
        <v>691</v>
      </c>
      <c r="B230" t="s">
        <v>63</v>
      </c>
      <c r="C230">
        <v>16</v>
      </c>
    </row>
    <row r="231" spans="1:3" x14ac:dyDescent="0.3">
      <c r="A231" t="s">
        <v>770</v>
      </c>
      <c r="B231" t="s">
        <v>63</v>
      </c>
      <c r="C231">
        <v>30</v>
      </c>
    </row>
    <row r="232" spans="1:3" x14ac:dyDescent="0.3">
      <c r="A232" t="s">
        <v>665</v>
      </c>
      <c r="B232" t="s">
        <v>63</v>
      </c>
      <c r="C232">
        <v>29</v>
      </c>
    </row>
    <row r="233" spans="1:3" x14ac:dyDescent="0.3">
      <c r="A233" t="s">
        <v>578</v>
      </c>
      <c r="B233" t="s">
        <v>56</v>
      </c>
      <c r="C233">
        <v>30</v>
      </c>
    </row>
    <row r="234" spans="1:3" x14ac:dyDescent="0.3">
      <c r="A234" t="s">
        <v>604</v>
      </c>
      <c r="B234" t="s">
        <v>63</v>
      </c>
      <c r="C234">
        <v>30</v>
      </c>
    </row>
    <row r="235" spans="1:3" x14ac:dyDescent="0.3">
      <c r="A235" t="s">
        <v>676</v>
      </c>
      <c r="B235" t="s">
        <v>63</v>
      </c>
      <c r="C235">
        <v>13</v>
      </c>
    </row>
    <row r="236" spans="1:3" x14ac:dyDescent="0.3">
      <c r="A236" t="s">
        <v>690</v>
      </c>
      <c r="B236" t="s">
        <v>63</v>
      </c>
      <c r="C236">
        <v>13</v>
      </c>
    </row>
    <row r="237" spans="1:3" x14ac:dyDescent="0.3">
      <c r="A237" t="s">
        <v>24</v>
      </c>
      <c r="B237" t="s">
        <v>64</v>
      </c>
      <c r="C237" t="s">
        <v>202</v>
      </c>
    </row>
    <row r="238" spans="1:3" x14ac:dyDescent="0.3">
      <c r="A238" t="s">
        <v>688</v>
      </c>
      <c r="B238" t="s">
        <v>61</v>
      </c>
      <c r="C238">
        <v>41</v>
      </c>
    </row>
    <row r="239" spans="1:3" x14ac:dyDescent="0.3">
      <c r="A239" t="s">
        <v>658</v>
      </c>
      <c r="B239" t="s">
        <v>71</v>
      </c>
      <c r="C239">
        <v>27</v>
      </c>
    </row>
    <row r="240" spans="1:3" x14ac:dyDescent="0.3">
      <c r="A240" t="s">
        <v>722</v>
      </c>
      <c r="B240" t="s">
        <v>154</v>
      </c>
      <c r="C240">
        <v>41</v>
      </c>
    </row>
    <row r="241" spans="1:3" x14ac:dyDescent="0.3">
      <c r="A241" t="s">
        <v>722</v>
      </c>
      <c r="B241" t="s">
        <v>61</v>
      </c>
      <c r="C241">
        <v>41</v>
      </c>
    </row>
    <row r="242" spans="1:3" x14ac:dyDescent="0.3">
      <c r="A242" t="s">
        <v>722</v>
      </c>
      <c r="B242" t="s">
        <v>183</v>
      </c>
      <c r="C242">
        <v>41</v>
      </c>
    </row>
    <row r="243" spans="1:3" x14ac:dyDescent="0.3">
      <c r="A243" t="s">
        <v>671</v>
      </c>
      <c r="B243" t="s">
        <v>61</v>
      </c>
      <c r="C243">
        <v>31</v>
      </c>
    </row>
    <row r="244" spans="1:3" x14ac:dyDescent="0.3">
      <c r="A244" t="s">
        <v>647</v>
      </c>
      <c r="B244" t="s">
        <v>61</v>
      </c>
      <c r="C244">
        <v>31</v>
      </c>
    </row>
    <row r="245" spans="1:3" x14ac:dyDescent="0.3">
      <c r="A245" t="s">
        <v>738</v>
      </c>
      <c r="B245" t="s">
        <v>64</v>
      </c>
      <c r="C245">
        <v>27</v>
      </c>
    </row>
    <row r="246" spans="1:3" x14ac:dyDescent="0.3">
      <c r="A246" t="s">
        <v>736</v>
      </c>
      <c r="B246" t="s">
        <v>64</v>
      </c>
      <c r="C246">
        <v>27</v>
      </c>
    </row>
    <row r="247" spans="1:3" x14ac:dyDescent="0.3">
      <c r="A247" t="s">
        <v>735</v>
      </c>
      <c r="B247" t="s">
        <v>63</v>
      </c>
      <c r="C247">
        <v>44</v>
      </c>
    </row>
    <row r="248" spans="1:3" x14ac:dyDescent="0.3">
      <c r="A248" t="s">
        <v>765</v>
      </c>
      <c r="B248" t="s">
        <v>75</v>
      </c>
      <c r="C248">
        <v>27</v>
      </c>
    </row>
    <row r="249" spans="1:3" x14ac:dyDescent="0.3">
      <c r="A249" t="s">
        <v>629</v>
      </c>
      <c r="B249" t="s">
        <v>61</v>
      </c>
      <c r="C249">
        <v>1</v>
      </c>
    </row>
    <row r="250" spans="1:3" x14ac:dyDescent="0.3">
      <c r="A250" t="s">
        <v>581</v>
      </c>
      <c r="B250" t="s">
        <v>71</v>
      </c>
      <c r="C250">
        <v>15</v>
      </c>
    </row>
    <row r="251" spans="1:3" x14ac:dyDescent="0.3">
      <c r="A251" t="s">
        <v>581</v>
      </c>
      <c r="B251" t="s">
        <v>71</v>
      </c>
      <c r="C251">
        <v>41</v>
      </c>
    </row>
    <row r="252" spans="1:3" x14ac:dyDescent="0.3">
      <c r="A252" t="s">
        <v>719</v>
      </c>
      <c r="B252" t="s">
        <v>79</v>
      </c>
      <c r="C252">
        <v>41</v>
      </c>
    </row>
    <row r="253" spans="1:3" x14ac:dyDescent="0.3">
      <c r="A253" t="s">
        <v>697</v>
      </c>
      <c r="B253" t="s">
        <v>61</v>
      </c>
      <c r="C253">
        <v>41</v>
      </c>
    </row>
    <row r="254" spans="1:3" x14ac:dyDescent="0.3">
      <c r="A254" t="s">
        <v>771</v>
      </c>
      <c r="B254" t="s">
        <v>154</v>
      </c>
      <c r="C254">
        <v>41</v>
      </c>
    </row>
    <row r="255" spans="1:3" x14ac:dyDescent="0.3">
      <c r="A255" s="34" t="s">
        <v>771</v>
      </c>
      <c r="B255" s="34" t="s">
        <v>61</v>
      </c>
      <c r="C255" s="34">
        <v>41</v>
      </c>
    </row>
    <row r="256" spans="1:3" x14ac:dyDescent="0.3">
      <c r="A256" s="34" t="s">
        <v>726</v>
      </c>
      <c r="B256" s="34" t="s">
        <v>76</v>
      </c>
      <c r="C256">
        <v>13</v>
      </c>
    </row>
    <row r="257" spans="1:3" x14ac:dyDescent="0.3">
      <c r="A257" s="34" t="s">
        <v>636</v>
      </c>
      <c r="B257" t="s">
        <v>63</v>
      </c>
      <c r="C257">
        <v>13</v>
      </c>
    </row>
  </sheetData>
  <sortState xmlns:xlrd2="http://schemas.microsoft.com/office/spreadsheetml/2017/richdata2" ref="A1:C257">
    <sortCondition ref="A1:A257"/>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43F9E-8BB6-4401-8F53-2BC25DB0C499}">
  <dimension ref="A1:O5"/>
  <sheetViews>
    <sheetView showGridLines="0" topLeftCell="A11" workbookViewId="0">
      <selection activeCell="E43" sqref="E43"/>
    </sheetView>
  </sheetViews>
  <sheetFormatPr defaultRowHeight="14.4" x14ac:dyDescent="0.3"/>
  <sheetData>
    <row r="1" spans="1:15" x14ac:dyDescent="0.3">
      <c r="A1" s="4"/>
      <c r="B1" s="5"/>
      <c r="C1" s="5"/>
      <c r="D1" s="1"/>
      <c r="E1" s="5"/>
      <c r="F1" s="5"/>
      <c r="G1" s="5"/>
      <c r="H1" s="5"/>
      <c r="I1" s="5"/>
      <c r="J1" s="5"/>
      <c r="K1" s="5"/>
      <c r="L1" s="5"/>
      <c r="M1" s="5"/>
      <c r="N1" s="5"/>
      <c r="O1" s="6"/>
    </row>
    <row r="2" spans="1:15" x14ac:dyDescent="0.3">
      <c r="A2" s="7" t="s">
        <v>275</v>
      </c>
      <c r="B2" s="8"/>
      <c r="C2" s="8"/>
      <c r="D2" s="9"/>
      <c r="E2" s="5"/>
      <c r="F2" s="5"/>
      <c r="G2" s="5"/>
      <c r="H2" s="5"/>
      <c r="I2" s="5"/>
      <c r="J2" s="5"/>
      <c r="K2" s="5"/>
      <c r="L2" s="5"/>
      <c r="M2" s="5"/>
      <c r="N2" s="5"/>
      <c r="O2" s="6"/>
    </row>
    <row r="3" spans="1:15" x14ac:dyDescent="0.3">
      <c r="A3" s="10" t="s">
        <v>46</v>
      </c>
      <c r="B3" s="11" t="s">
        <v>276</v>
      </c>
      <c r="C3" s="11" t="s">
        <v>277</v>
      </c>
      <c r="D3" s="11" t="s">
        <v>278</v>
      </c>
      <c r="E3" s="5"/>
      <c r="F3" s="5"/>
      <c r="G3" s="5"/>
      <c r="H3" s="5"/>
      <c r="I3" s="5"/>
      <c r="J3" s="5"/>
      <c r="K3" s="5"/>
      <c r="L3" s="5"/>
      <c r="M3" s="5"/>
      <c r="N3" s="5"/>
      <c r="O3" s="6"/>
    </row>
    <row r="4" spans="1:15" x14ac:dyDescent="0.3">
      <c r="A4" s="10">
        <v>1</v>
      </c>
      <c r="B4" s="11">
        <v>3.5999999999999997E-2</v>
      </c>
      <c r="C4" s="11">
        <v>5.9999999999999995E-4</v>
      </c>
      <c r="D4" s="11">
        <v>1.0000000000000001E-5</v>
      </c>
      <c r="E4" s="5"/>
      <c r="F4" s="5"/>
      <c r="G4" s="5"/>
      <c r="H4" s="5"/>
      <c r="I4" s="5"/>
      <c r="J4" s="5"/>
      <c r="K4" s="5"/>
      <c r="L4" s="5"/>
      <c r="M4" s="5"/>
      <c r="N4" s="5"/>
      <c r="O4" s="6"/>
    </row>
    <row r="5" spans="1:15" x14ac:dyDescent="0.3">
      <c r="A5" s="4"/>
      <c r="B5" s="5"/>
      <c r="C5" s="5"/>
      <c r="D5" s="1"/>
      <c r="E5" s="5"/>
      <c r="F5" s="5"/>
      <c r="G5" s="5"/>
      <c r="H5" s="5"/>
      <c r="I5" s="5"/>
      <c r="J5" s="5"/>
      <c r="K5" s="5"/>
      <c r="L5" s="5"/>
      <c r="M5" s="5"/>
      <c r="N5" s="5"/>
      <c r="O5" s="6"/>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E3FF9-92AB-47D6-AAC2-51977B7E4F5F}">
  <sheetPr>
    <tabColor rgb="FF00B050"/>
  </sheetPr>
  <dimension ref="B1:W99"/>
  <sheetViews>
    <sheetView showGridLines="0" topLeftCell="A14" zoomScale="79" zoomScaleNormal="79" workbookViewId="0">
      <selection activeCell="E19" sqref="E19"/>
    </sheetView>
  </sheetViews>
  <sheetFormatPr defaultRowHeight="14.4" x14ac:dyDescent="0.3"/>
  <cols>
    <col min="2" max="2" width="2.77734375" customWidth="1"/>
    <col min="3" max="3" width="10.5546875" customWidth="1"/>
    <col min="4" max="4" width="16.21875" customWidth="1"/>
    <col min="5" max="5" width="55.21875" customWidth="1"/>
    <col min="6" max="8" width="15.77734375" customWidth="1"/>
    <col min="10" max="11" width="10.5546875" customWidth="1"/>
    <col min="12" max="12" width="55.21875" customWidth="1"/>
    <col min="13" max="15" width="15.77734375" customWidth="1"/>
    <col min="17" max="18" width="10.5546875" customWidth="1"/>
    <col min="19" max="19" width="55.21875" customWidth="1"/>
    <col min="20" max="22" width="15.77734375" customWidth="1"/>
    <col min="23" max="23" width="2.77734375" customWidth="1"/>
    <col min="40" max="40" width="2" customWidth="1"/>
    <col min="51" max="52" width="11.44140625" customWidth="1"/>
  </cols>
  <sheetData>
    <row r="1" spans="2:23" ht="15" thickBot="1" x14ac:dyDescent="0.35"/>
    <row r="2" spans="2:23" ht="21" customHeight="1" thickBot="1" x14ac:dyDescent="0.45">
      <c r="B2" s="134"/>
      <c r="C2" s="135" t="s">
        <v>206</v>
      </c>
      <c r="D2" s="136"/>
      <c r="E2" s="136"/>
      <c r="F2" s="136"/>
      <c r="G2" s="136"/>
      <c r="H2" s="136"/>
      <c r="I2" s="136"/>
      <c r="J2" s="136"/>
      <c r="K2" s="136"/>
      <c r="L2" s="136"/>
      <c r="M2" s="136"/>
      <c r="N2" s="136"/>
      <c r="O2" s="136"/>
      <c r="P2" s="136"/>
      <c r="Q2" s="136"/>
      <c r="R2" s="136"/>
      <c r="S2" s="136"/>
      <c r="T2" s="136"/>
      <c r="U2" s="136"/>
      <c r="V2" s="136"/>
      <c r="W2" s="137"/>
    </row>
    <row r="3" spans="2:23" ht="29.4" thickBot="1" x14ac:dyDescent="0.35">
      <c r="B3" s="138"/>
      <c r="C3" s="129" t="s">
        <v>207</v>
      </c>
      <c r="D3" s="130" t="s">
        <v>50</v>
      </c>
      <c r="E3" s="196" t="s">
        <v>82</v>
      </c>
      <c r="F3" s="130" t="s">
        <v>208</v>
      </c>
      <c r="G3" s="130" t="s">
        <v>209</v>
      </c>
      <c r="H3" s="131" t="s">
        <v>210</v>
      </c>
      <c r="J3" s="195" t="s">
        <v>207</v>
      </c>
      <c r="K3" s="195" t="s">
        <v>50</v>
      </c>
      <c r="L3" s="195" t="s">
        <v>82</v>
      </c>
      <c r="M3" s="195" t="s">
        <v>208</v>
      </c>
      <c r="N3" s="195" t="s">
        <v>209</v>
      </c>
      <c r="O3" s="195" t="s">
        <v>210</v>
      </c>
      <c r="Q3" s="129" t="s">
        <v>207</v>
      </c>
      <c r="R3" s="130" t="s">
        <v>50</v>
      </c>
      <c r="S3" s="196" t="s">
        <v>82</v>
      </c>
      <c r="T3" s="130" t="s">
        <v>208</v>
      </c>
      <c r="U3" s="130" t="s">
        <v>209</v>
      </c>
      <c r="V3" s="131" t="s">
        <v>210</v>
      </c>
      <c r="W3" s="139"/>
    </row>
    <row r="4" spans="2:23" x14ac:dyDescent="0.3">
      <c r="B4" s="138"/>
      <c r="C4" s="113">
        <v>13</v>
      </c>
      <c r="D4" s="112" t="s">
        <v>31</v>
      </c>
      <c r="E4" s="34" t="s">
        <v>123</v>
      </c>
      <c r="F4" s="114" t="e">
        <f>SUMIFS('SOS_ERGO - AS-IS'!P:P,'SOS_ERGO - AS-IS'!S:S,'MUDA Summary'!E4)</f>
        <v>#REF!</v>
      </c>
      <c r="G4" s="115" t="e">
        <f t="shared" ref="G4:G30" si="0">F4/$F$31</f>
        <v>#REF!</v>
      </c>
      <c r="H4" s="116" t="e">
        <f>G4</f>
        <v>#REF!</v>
      </c>
      <c r="J4" s="119">
        <v>31</v>
      </c>
      <c r="K4" s="133" t="s">
        <v>29</v>
      </c>
      <c r="L4" s="34" t="s">
        <v>161</v>
      </c>
      <c r="M4" s="120">
        <f>SUMIFS('SOS_ERGO - AS-IS'!P:P,'SOS_ERGO - AS-IS'!S:S,'MUDA Summary'!L4)</f>
        <v>0</v>
      </c>
      <c r="N4" s="121" t="e">
        <f t="shared" ref="N4:N9" si="1">M4/$M$10</f>
        <v>#REF!</v>
      </c>
      <c r="O4" s="122" t="e">
        <f>N4</f>
        <v>#REF!</v>
      </c>
      <c r="Q4" s="119">
        <v>41</v>
      </c>
      <c r="R4" s="132" t="s">
        <v>30</v>
      </c>
      <c r="S4" s="34" t="s">
        <v>184</v>
      </c>
      <c r="T4" s="123">
        <f>SUMIFS('SOS_ERGO - AS-IS'!P:P,'SOS_ERGO - AS-IS'!S:S,'MUDA Summary'!S4)</f>
        <v>0</v>
      </c>
      <c r="U4" s="124" t="e">
        <f t="shared" ref="U4:U19" si="2">T4/$T$20</f>
        <v>#REF!</v>
      </c>
      <c r="V4" s="125" t="e">
        <f>U4</f>
        <v>#REF!</v>
      </c>
      <c r="W4" s="139"/>
    </row>
    <row r="5" spans="2:23" x14ac:dyDescent="0.3">
      <c r="B5" s="138"/>
      <c r="C5" s="113">
        <v>25</v>
      </c>
      <c r="D5" s="112" t="s">
        <v>31</v>
      </c>
      <c r="E5" s="34" t="s">
        <v>114</v>
      </c>
      <c r="F5" s="114" t="e">
        <f>SUMIFS('SOS_ERGO - AS-IS'!P:P,'SOS_ERGO - AS-IS'!S:S,'MUDA Summary'!E5)</f>
        <v>#REF!</v>
      </c>
      <c r="G5" s="115" t="e">
        <f t="shared" si="0"/>
        <v>#REF!</v>
      </c>
      <c r="H5" s="116" t="e">
        <f t="shared" ref="H5:H30" si="3">G5+H4</f>
        <v>#REF!</v>
      </c>
      <c r="J5" s="119">
        <v>30</v>
      </c>
      <c r="K5" s="133" t="s">
        <v>29</v>
      </c>
      <c r="L5" s="34" t="s">
        <v>149</v>
      </c>
      <c r="M5" s="120">
        <f>SUMIFS('SOS_ERGO - AS-IS'!P:P,'SOS_ERGO - AS-IS'!S:S,'MUDA Summary'!L5)</f>
        <v>0</v>
      </c>
      <c r="N5" s="121" t="e">
        <f t="shared" si="1"/>
        <v>#REF!</v>
      </c>
      <c r="O5" s="122" t="e">
        <f>N5+O4</f>
        <v>#REF!</v>
      </c>
      <c r="Q5" s="119">
        <v>44</v>
      </c>
      <c r="R5" s="132" t="s">
        <v>30</v>
      </c>
      <c r="S5" s="34" t="s">
        <v>186</v>
      </c>
      <c r="T5" s="123">
        <f>SUMIFS('SOS_ERGO - AS-IS'!P:P,'SOS_ERGO - AS-IS'!S:S,'MUDA Summary'!S5)</f>
        <v>0</v>
      </c>
      <c r="U5" s="124" t="e">
        <f t="shared" si="2"/>
        <v>#REF!</v>
      </c>
      <c r="V5" s="125" t="e">
        <f t="shared" ref="V5:V19" si="4">V4+U5</f>
        <v>#REF!</v>
      </c>
      <c r="W5" s="139"/>
    </row>
    <row r="6" spans="2:23" x14ac:dyDescent="0.3">
      <c r="B6" s="138"/>
      <c r="C6" s="113">
        <v>16</v>
      </c>
      <c r="D6" s="112" t="s">
        <v>31</v>
      </c>
      <c r="E6" s="34" t="s">
        <v>96</v>
      </c>
      <c r="F6" s="114">
        <f>SUMIFS('SOS_ERGO - AS-IS'!P:P,'SOS_ERGO - AS-IS'!S:S,'MUDA Summary'!E6)</f>
        <v>0</v>
      </c>
      <c r="G6" s="115" t="e">
        <f t="shared" si="0"/>
        <v>#REF!</v>
      </c>
      <c r="H6" s="116" t="e">
        <f t="shared" si="3"/>
        <v>#REF!</v>
      </c>
      <c r="J6" s="119">
        <v>33</v>
      </c>
      <c r="K6" s="133" t="s">
        <v>29</v>
      </c>
      <c r="L6" s="34" t="s">
        <v>146</v>
      </c>
      <c r="M6" s="120">
        <f>SUMIFS('SOS_ERGO - AS-IS'!P:P,'SOS_ERGO - AS-IS'!S:S,'MUDA Summary'!L6)</f>
        <v>0</v>
      </c>
      <c r="N6" s="121" t="e">
        <f t="shared" si="1"/>
        <v>#REF!</v>
      </c>
      <c r="O6" s="122" t="e">
        <f t="shared" ref="O6:O9" si="5">N6+O5</f>
        <v>#REF!</v>
      </c>
      <c r="Q6" s="119">
        <v>45</v>
      </c>
      <c r="R6" s="132" t="s">
        <v>30</v>
      </c>
      <c r="S6" s="34" t="s">
        <v>192</v>
      </c>
      <c r="T6" s="123">
        <f>SUMIFS('SOS_ERGO - AS-IS'!P:P,'SOS_ERGO - AS-IS'!S:S,'MUDA Summary'!S6)</f>
        <v>0</v>
      </c>
      <c r="U6" s="124" t="e">
        <f t="shared" si="2"/>
        <v>#REF!</v>
      </c>
      <c r="V6" s="125" t="e">
        <f t="shared" si="4"/>
        <v>#REF!</v>
      </c>
      <c r="W6" s="139"/>
    </row>
    <row r="7" spans="2:23" x14ac:dyDescent="0.3">
      <c r="B7" s="138"/>
      <c r="C7" s="113">
        <v>4</v>
      </c>
      <c r="D7" s="112" t="s">
        <v>31</v>
      </c>
      <c r="E7" s="34" t="s">
        <v>145</v>
      </c>
      <c r="F7" s="114">
        <f>SUMIFS('SOS_ERGO - AS-IS'!P:P,'SOS_ERGO - AS-IS'!S:S,'MUDA Summary'!E7)</f>
        <v>0</v>
      </c>
      <c r="G7" s="115" t="e">
        <f t="shared" si="0"/>
        <v>#REF!</v>
      </c>
      <c r="H7" s="116" t="e">
        <f t="shared" si="3"/>
        <v>#REF!</v>
      </c>
      <c r="J7" s="119">
        <v>29</v>
      </c>
      <c r="K7" s="133" t="s">
        <v>29</v>
      </c>
      <c r="L7" s="34" t="s">
        <v>155</v>
      </c>
      <c r="M7" s="120" t="e">
        <f>SUMIFS('SOS_ERGO - AS-IS'!P:P,'SOS_ERGO - AS-IS'!S:S,'MUDA Summary'!L7)</f>
        <v>#REF!</v>
      </c>
      <c r="N7" s="121" t="e">
        <f t="shared" si="1"/>
        <v>#REF!</v>
      </c>
      <c r="O7" s="122" t="e">
        <f t="shared" si="5"/>
        <v>#REF!</v>
      </c>
      <c r="Q7" s="119">
        <v>42</v>
      </c>
      <c r="R7" s="132" t="s">
        <v>30</v>
      </c>
      <c r="S7" s="34" t="s">
        <v>191</v>
      </c>
      <c r="T7" s="123">
        <f>SUMIFS('SOS_ERGO - AS-IS'!P:P,'SOS_ERGO - AS-IS'!S:S,'MUDA Summary'!S7)</f>
        <v>33.408000000000001</v>
      </c>
      <c r="U7" s="124" t="e">
        <f t="shared" si="2"/>
        <v>#REF!</v>
      </c>
      <c r="V7" s="125" t="e">
        <f t="shared" si="4"/>
        <v>#REF!</v>
      </c>
      <c r="W7" s="139"/>
    </row>
    <row r="8" spans="2:23" x14ac:dyDescent="0.3">
      <c r="B8" s="138"/>
      <c r="C8" s="113">
        <v>19</v>
      </c>
      <c r="D8" s="112" t="s">
        <v>31</v>
      </c>
      <c r="E8" s="34" t="s">
        <v>130</v>
      </c>
      <c r="F8" s="114">
        <f>SUMIFS('SOS_ERGO - AS-IS'!P:P,'SOS_ERGO - AS-IS'!S:S,'MUDA Summary'!E8)</f>
        <v>0</v>
      </c>
      <c r="G8" s="115" t="e">
        <f t="shared" si="0"/>
        <v>#REF!</v>
      </c>
      <c r="H8" s="116" t="e">
        <f t="shared" si="3"/>
        <v>#REF!</v>
      </c>
      <c r="J8" s="119">
        <v>28</v>
      </c>
      <c r="K8" s="133" t="s">
        <v>29</v>
      </c>
      <c r="L8" s="34" t="s">
        <v>152</v>
      </c>
      <c r="M8" s="120" t="e">
        <f>SUMIFS('SOS_ERGO - AS-IS'!P:P,'SOS_ERGO - AS-IS'!S:S,'MUDA Summary'!L8)</f>
        <v>#REF!</v>
      </c>
      <c r="N8" s="121" t="e">
        <f t="shared" si="1"/>
        <v>#REF!</v>
      </c>
      <c r="O8" s="122" t="e">
        <f t="shared" si="5"/>
        <v>#REF!</v>
      </c>
      <c r="Q8" s="119">
        <v>47</v>
      </c>
      <c r="R8" s="132" t="s">
        <v>30</v>
      </c>
      <c r="S8" s="34" t="s">
        <v>168</v>
      </c>
      <c r="T8" s="123">
        <f>SUMIFS('SOS_ERGO - AS-IS'!P:P,'SOS_ERGO - AS-IS'!S:S,'MUDA Summary'!S8)</f>
        <v>0</v>
      </c>
      <c r="U8" s="124" t="e">
        <f t="shared" si="2"/>
        <v>#REF!</v>
      </c>
      <c r="V8" s="125" t="e">
        <f t="shared" si="4"/>
        <v>#REF!</v>
      </c>
      <c r="W8" s="139"/>
    </row>
    <row r="9" spans="2:23" x14ac:dyDescent="0.3">
      <c r="B9" s="138"/>
      <c r="C9" s="113">
        <v>27</v>
      </c>
      <c r="D9" s="112" t="s">
        <v>31</v>
      </c>
      <c r="E9" s="34" t="s">
        <v>99</v>
      </c>
      <c r="F9" s="114">
        <f>SUMIFS('SOS_ERGO - AS-IS'!P:P,'SOS_ERGO - AS-IS'!S:S,'MUDA Summary'!E9)</f>
        <v>0</v>
      </c>
      <c r="G9" s="115" t="e">
        <f t="shared" si="0"/>
        <v>#REF!</v>
      </c>
      <c r="H9" s="116" t="e">
        <f t="shared" si="3"/>
        <v>#REF!</v>
      </c>
      <c r="J9" s="119">
        <v>32</v>
      </c>
      <c r="K9" s="133" t="s">
        <v>29</v>
      </c>
      <c r="L9" s="34" t="s">
        <v>158</v>
      </c>
      <c r="M9" s="120">
        <f>SUMIFS('SOS_ERGO - AS-IS'!P:P,'SOS_ERGO - AS-IS'!S:S,'MUDA Summary'!L9)</f>
        <v>0</v>
      </c>
      <c r="N9" s="121" t="e">
        <f t="shared" si="1"/>
        <v>#REF!</v>
      </c>
      <c r="O9" s="122" t="e">
        <f t="shared" si="5"/>
        <v>#REF!</v>
      </c>
      <c r="Q9" s="119">
        <v>38</v>
      </c>
      <c r="R9" s="132" t="s">
        <v>30</v>
      </c>
      <c r="S9" s="34" t="s">
        <v>177</v>
      </c>
      <c r="T9" s="123" t="e">
        <f>SUMIFS('SOS_ERGO - AS-IS'!P:P,'SOS_ERGO - AS-IS'!S:S,'MUDA Summary'!S9)</f>
        <v>#REF!</v>
      </c>
      <c r="U9" s="124" t="e">
        <f t="shared" si="2"/>
        <v>#REF!</v>
      </c>
      <c r="V9" s="125" t="e">
        <f t="shared" si="4"/>
        <v>#REF!</v>
      </c>
      <c r="W9" s="139"/>
    </row>
    <row r="10" spans="2:23" x14ac:dyDescent="0.3">
      <c r="B10" s="138"/>
      <c r="C10" s="113">
        <v>6</v>
      </c>
      <c r="D10" s="112" t="s">
        <v>31</v>
      </c>
      <c r="E10" s="34" t="s">
        <v>92</v>
      </c>
      <c r="F10" s="114">
        <f>SUMIFS('SOS_ERGO - AS-IS'!P:P,'SOS_ERGO - AS-IS'!S:S,'MUDA Summary'!E10)</f>
        <v>0</v>
      </c>
      <c r="G10" s="115" t="e">
        <f t="shared" si="0"/>
        <v>#REF!</v>
      </c>
      <c r="H10" s="116" t="e">
        <f t="shared" si="3"/>
        <v>#REF!</v>
      </c>
      <c r="J10" s="118"/>
      <c r="K10" s="118"/>
      <c r="L10" s="127" t="s">
        <v>211</v>
      </c>
      <c r="M10" s="79" t="e">
        <f>SUM(M4:M9)</f>
        <v>#REF!</v>
      </c>
      <c r="N10" s="68" t="e">
        <f>M10/60</f>
        <v>#REF!</v>
      </c>
      <c r="O10" s="128" t="s">
        <v>212</v>
      </c>
      <c r="Q10" s="119">
        <v>36</v>
      </c>
      <c r="R10" s="132" t="s">
        <v>30</v>
      </c>
      <c r="S10" s="34" t="s">
        <v>199</v>
      </c>
      <c r="T10" s="123">
        <f>SUMIFS('SOS_ERGO - AS-IS'!P:P,'SOS_ERGO - AS-IS'!S:S,'MUDA Summary'!S10)</f>
        <v>0</v>
      </c>
      <c r="U10" s="124" t="e">
        <f t="shared" si="2"/>
        <v>#REF!</v>
      </c>
      <c r="V10" s="125" t="e">
        <f t="shared" si="4"/>
        <v>#REF!</v>
      </c>
      <c r="W10" s="139"/>
    </row>
    <row r="11" spans="2:23" x14ac:dyDescent="0.3">
      <c r="B11" s="138"/>
      <c r="C11" s="113">
        <v>17</v>
      </c>
      <c r="D11" s="112" t="s">
        <v>31</v>
      </c>
      <c r="E11" s="34" t="s">
        <v>132</v>
      </c>
      <c r="F11" s="114">
        <f>SUMIFS('SOS_ERGO - AS-IS'!P:P,'SOS_ERGO - AS-IS'!S:S,'MUDA Summary'!E11)</f>
        <v>0</v>
      </c>
      <c r="G11" s="115" t="e">
        <f t="shared" si="0"/>
        <v>#REF!</v>
      </c>
      <c r="H11" s="116" t="e">
        <f t="shared" si="3"/>
        <v>#REF!</v>
      </c>
      <c r="Q11" s="119">
        <v>46</v>
      </c>
      <c r="R11" s="132" t="s">
        <v>30</v>
      </c>
      <c r="S11" s="34" t="s">
        <v>194</v>
      </c>
      <c r="T11" s="123">
        <f>SUMIFS('SOS_ERGO - AS-IS'!P:P,'SOS_ERGO - AS-IS'!S:S,'MUDA Summary'!S11)</f>
        <v>0</v>
      </c>
      <c r="U11" s="124" t="e">
        <f t="shared" si="2"/>
        <v>#REF!</v>
      </c>
      <c r="V11" s="125" t="e">
        <f t="shared" si="4"/>
        <v>#REF!</v>
      </c>
      <c r="W11" s="139"/>
    </row>
    <row r="12" spans="2:23" x14ac:dyDescent="0.3">
      <c r="B12" s="138"/>
      <c r="C12" s="113">
        <v>5</v>
      </c>
      <c r="D12" s="112" t="s">
        <v>31</v>
      </c>
      <c r="E12" s="34" t="s">
        <v>125</v>
      </c>
      <c r="F12" s="114">
        <f>SUMIFS('SOS_ERGO - AS-IS'!P:P,'SOS_ERGO - AS-IS'!S:S,'MUDA Summary'!E12)</f>
        <v>0</v>
      </c>
      <c r="G12" s="115" t="e">
        <f t="shared" si="0"/>
        <v>#REF!</v>
      </c>
      <c r="H12" s="116" t="e">
        <f t="shared" si="3"/>
        <v>#REF!</v>
      </c>
      <c r="Q12" s="119">
        <v>37</v>
      </c>
      <c r="R12" s="132" t="s">
        <v>30</v>
      </c>
      <c r="S12" s="34" t="s">
        <v>197</v>
      </c>
      <c r="T12" s="123">
        <f>SUMIFS('SOS_ERGO - AS-IS'!P:P,'SOS_ERGO - AS-IS'!S:S,'MUDA Summary'!S12)</f>
        <v>0</v>
      </c>
      <c r="U12" s="124" t="e">
        <f t="shared" si="2"/>
        <v>#REF!</v>
      </c>
      <c r="V12" s="125" t="e">
        <f t="shared" si="4"/>
        <v>#REF!</v>
      </c>
      <c r="W12" s="139"/>
    </row>
    <row r="13" spans="2:23" x14ac:dyDescent="0.3">
      <c r="B13" s="138"/>
      <c r="C13" s="113">
        <v>1</v>
      </c>
      <c r="D13" s="112" t="s">
        <v>31</v>
      </c>
      <c r="E13" s="34" t="s">
        <v>90</v>
      </c>
      <c r="F13" s="114">
        <f>SUMIFS('SOS_ERGO - AS-IS'!P:P,'SOS_ERGO - AS-IS'!S:S,'MUDA Summary'!E13)</f>
        <v>0</v>
      </c>
      <c r="G13" s="115" t="e">
        <f t="shared" si="0"/>
        <v>#REF!</v>
      </c>
      <c r="H13" s="116" t="e">
        <f t="shared" si="3"/>
        <v>#REF!</v>
      </c>
      <c r="Q13" s="119">
        <v>34</v>
      </c>
      <c r="R13" s="132" t="s">
        <v>30</v>
      </c>
      <c r="S13" s="34" t="s">
        <v>171</v>
      </c>
      <c r="T13" s="123">
        <f>SUMIFS('SOS_ERGO - AS-IS'!P:P,'SOS_ERGO - AS-IS'!S:S,'MUDA Summary'!S13)</f>
        <v>0</v>
      </c>
      <c r="U13" s="124" t="e">
        <f t="shared" si="2"/>
        <v>#REF!</v>
      </c>
      <c r="V13" s="125" t="e">
        <f t="shared" si="4"/>
        <v>#REF!</v>
      </c>
      <c r="W13" s="139"/>
    </row>
    <row r="14" spans="2:23" x14ac:dyDescent="0.3">
      <c r="B14" s="138"/>
      <c r="C14" s="113">
        <v>18</v>
      </c>
      <c r="D14" s="112" t="s">
        <v>31</v>
      </c>
      <c r="E14" s="34" t="s">
        <v>87</v>
      </c>
      <c r="F14" s="114">
        <f>SUMIFS('SOS_ERGO - AS-IS'!P:P,'SOS_ERGO - AS-IS'!S:S,'MUDA Summary'!E14)</f>
        <v>14.04</v>
      </c>
      <c r="G14" s="115" t="e">
        <f t="shared" si="0"/>
        <v>#REF!</v>
      </c>
      <c r="H14" s="116" t="e">
        <f t="shared" si="3"/>
        <v>#REF!</v>
      </c>
      <c r="Q14" s="119">
        <v>43</v>
      </c>
      <c r="R14" s="132" t="s">
        <v>30</v>
      </c>
      <c r="S14" s="34" t="s">
        <v>174</v>
      </c>
      <c r="T14" s="123">
        <f>SUMIFS('SOS_ERGO - AS-IS'!P:P,'SOS_ERGO - AS-IS'!S:S,'MUDA Summary'!S14)</f>
        <v>0</v>
      </c>
      <c r="U14" s="124" t="e">
        <f t="shared" si="2"/>
        <v>#REF!</v>
      </c>
      <c r="V14" s="125" t="e">
        <f t="shared" si="4"/>
        <v>#REF!</v>
      </c>
      <c r="W14" s="139"/>
    </row>
    <row r="15" spans="2:23" x14ac:dyDescent="0.3">
      <c r="B15" s="138"/>
      <c r="C15" s="113">
        <v>26</v>
      </c>
      <c r="D15" s="112" t="s">
        <v>31</v>
      </c>
      <c r="E15" s="34" t="s">
        <v>118</v>
      </c>
      <c r="F15" s="114">
        <f>SUMIFS('SOS_ERGO - AS-IS'!P:P,'SOS_ERGO - AS-IS'!S:S,'MUDA Summary'!E15)</f>
        <v>0</v>
      </c>
      <c r="G15" s="115" t="e">
        <f t="shared" si="0"/>
        <v>#REF!</v>
      </c>
      <c r="H15" s="116" t="e">
        <f t="shared" si="3"/>
        <v>#REF!</v>
      </c>
      <c r="Q15" s="119">
        <v>48</v>
      </c>
      <c r="R15" s="132" t="s">
        <v>30</v>
      </c>
      <c r="S15" s="34" t="s">
        <v>164</v>
      </c>
      <c r="T15" s="123">
        <f>SUMIFS('SOS_ERGO - AS-IS'!P:P,'SOS_ERGO - AS-IS'!S:S,'MUDA Summary'!S15)</f>
        <v>5.76</v>
      </c>
      <c r="U15" s="124" t="e">
        <f t="shared" si="2"/>
        <v>#REF!</v>
      </c>
      <c r="V15" s="125" t="e">
        <f t="shared" si="4"/>
        <v>#REF!</v>
      </c>
      <c r="W15" s="139"/>
    </row>
    <row r="16" spans="2:23" x14ac:dyDescent="0.3">
      <c r="B16" s="138"/>
      <c r="C16" s="113">
        <v>9</v>
      </c>
      <c r="D16" s="112" t="s">
        <v>31</v>
      </c>
      <c r="E16" s="34" t="s">
        <v>105</v>
      </c>
      <c r="F16" s="114">
        <f>SUMIFS('SOS_ERGO - AS-IS'!P:P,'SOS_ERGO - AS-IS'!S:S,'MUDA Summary'!E16)</f>
        <v>0</v>
      </c>
      <c r="G16" s="115" t="e">
        <f t="shared" si="0"/>
        <v>#REF!</v>
      </c>
      <c r="H16" s="116" t="e">
        <f t="shared" si="3"/>
        <v>#REF!</v>
      </c>
      <c r="Q16" s="119">
        <v>40</v>
      </c>
      <c r="R16" s="132" t="s">
        <v>30</v>
      </c>
      <c r="S16" s="34" t="s">
        <v>189</v>
      </c>
      <c r="T16" s="123">
        <f>SUMIFS('SOS_ERGO - AS-IS'!P:P,'SOS_ERGO - AS-IS'!S:S,'MUDA Summary'!S16)</f>
        <v>0</v>
      </c>
      <c r="U16" s="124" t="e">
        <f t="shared" si="2"/>
        <v>#REF!</v>
      </c>
      <c r="V16" s="125" t="e">
        <f t="shared" si="4"/>
        <v>#REF!</v>
      </c>
      <c r="W16" s="139"/>
    </row>
    <row r="17" spans="2:23" x14ac:dyDescent="0.3">
      <c r="B17" s="138"/>
      <c r="C17" s="113">
        <v>11</v>
      </c>
      <c r="D17" s="112" t="s">
        <v>31</v>
      </c>
      <c r="E17" s="34" t="s">
        <v>121</v>
      </c>
      <c r="F17" s="114">
        <f>SUMIFS('SOS_ERGO - AS-IS'!P:P,'SOS_ERGO - AS-IS'!S:S,'MUDA Summary'!E17)</f>
        <v>0</v>
      </c>
      <c r="G17" s="115" t="e">
        <f t="shared" si="0"/>
        <v>#REF!</v>
      </c>
      <c r="H17" s="116" t="e">
        <f t="shared" si="3"/>
        <v>#REF!</v>
      </c>
      <c r="Q17" s="119">
        <v>35</v>
      </c>
      <c r="R17" s="132" t="s">
        <v>30</v>
      </c>
      <c r="S17" s="34" t="s">
        <v>181</v>
      </c>
      <c r="T17" s="123">
        <f>SUMIFS('SOS_ERGO - AS-IS'!P:P,'SOS_ERGO - AS-IS'!S:S,'MUDA Summary'!S17)</f>
        <v>0</v>
      </c>
      <c r="U17" s="124" t="e">
        <f t="shared" si="2"/>
        <v>#REF!</v>
      </c>
      <c r="V17" s="125" t="e">
        <f t="shared" si="4"/>
        <v>#REF!</v>
      </c>
      <c r="W17" s="139"/>
    </row>
    <row r="18" spans="2:23" x14ac:dyDescent="0.3">
      <c r="B18" s="138"/>
      <c r="C18" s="113">
        <v>23</v>
      </c>
      <c r="D18" s="112" t="s">
        <v>31</v>
      </c>
      <c r="E18" s="34" t="s">
        <v>141</v>
      </c>
      <c r="F18" s="114">
        <f>SUMIFS('SOS_ERGO - AS-IS'!P:P,'SOS_ERGO - AS-IS'!S:S,'MUDA Summary'!E18)</f>
        <v>0</v>
      </c>
      <c r="G18" s="115" t="e">
        <f t="shared" si="0"/>
        <v>#REF!</v>
      </c>
      <c r="H18" s="116" t="e">
        <f t="shared" si="3"/>
        <v>#REF!</v>
      </c>
      <c r="Q18" s="119">
        <v>39</v>
      </c>
      <c r="R18" s="132" t="s">
        <v>30</v>
      </c>
      <c r="S18" s="34" t="s">
        <v>179</v>
      </c>
      <c r="T18" s="123">
        <f>SUMIFS('SOS_ERGO - AS-IS'!P:P,'SOS_ERGO - AS-IS'!S:S,'MUDA Summary'!S18)</f>
        <v>0</v>
      </c>
      <c r="U18" s="124" t="e">
        <f t="shared" si="2"/>
        <v>#REF!</v>
      </c>
      <c r="V18" s="125" t="e">
        <f t="shared" si="4"/>
        <v>#REF!</v>
      </c>
      <c r="W18" s="139"/>
    </row>
    <row r="19" spans="2:23" x14ac:dyDescent="0.3">
      <c r="B19" s="138"/>
      <c r="C19" s="113">
        <v>15</v>
      </c>
      <c r="D19" s="112" t="s">
        <v>31</v>
      </c>
      <c r="E19" s="34" t="s">
        <v>94</v>
      </c>
      <c r="F19" s="114">
        <f>SUMIFS('SOS_ERGO - AS-IS'!P:P,'SOS_ERGO - AS-IS'!S:S,'MUDA Summary'!E19)</f>
        <v>0</v>
      </c>
      <c r="G19" s="115" t="e">
        <f t="shared" si="0"/>
        <v>#REF!</v>
      </c>
      <c r="H19" s="116" t="e">
        <f t="shared" si="3"/>
        <v>#REF!</v>
      </c>
      <c r="Q19" s="119">
        <v>49</v>
      </c>
      <c r="R19" s="132" t="s">
        <v>30</v>
      </c>
      <c r="S19" s="34" t="s">
        <v>201</v>
      </c>
      <c r="T19" s="123">
        <f>SUMIFS('SOS_ERGO - AS-IS'!P:P,'SOS_ERGO - AS-IS'!S:S,'MUDA Summary'!S19)</f>
        <v>0</v>
      </c>
      <c r="U19" s="124" t="e">
        <f t="shared" si="2"/>
        <v>#REF!</v>
      </c>
      <c r="V19" s="125" t="e">
        <f t="shared" si="4"/>
        <v>#REF!</v>
      </c>
      <c r="W19" s="139"/>
    </row>
    <row r="20" spans="2:23" x14ac:dyDescent="0.3">
      <c r="B20" s="138"/>
      <c r="C20" s="113">
        <v>14</v>
      </c>
      <c r="D20" s="112" t="s">
        <v>31</v>
      </c>
      <c r="E20" s="34" t="s">
        <v>127</v>
      </c>
      <c r="F20" s="114">
        <f>SUMIFS('SOS_ERGO - AS-IS'!P:P,'SOS_ERGO - AS-IS'!S:S,'MUDA Summary'!E20)</f>
        <v>66.599999999999994</v>
      </c>
      <c r="G20" s="115" t="e">
        <f t="shared" si="0"/>
        <v>#REF!</v>
      </c>
      <c r="H20" s="116" t="e">
        <f t="shared" si="3"/>
        <v>#REF!</v>
      </c>
      <c r="Q20" s="183"/>
      <c r="R20" s="186"/>
      <c r="S20" s="127" t="s">
        <v>211</v>
      </c>
      <c r="T20" s="126" t="e">
        <f>SUM(T4:T19)</f>
        <v>#REF!</v>
      </c>
      <c r="U20" s="126" t="e">
        <f>T20/60</f>
        <v>#REF!</v>
      </c>
      <c r="V20" s="128" t="s">
        <v>212</v>
      </c>
      <c r="W20" s="139"/>
    </row>
    <row r="21" spans="2:23" x14ac:dyDescent="0.3">
      <c r="B21" s="138"/>
      <c r="C21" s="113">
        <v>20</v>
      </c>
      <c r="D21" s="112" t="s">
        <v>31</v>
      </c>
      <c r="E21" s="34" t="s">
        <v>144</v>
      </c>
      <c r="F21" s="114">
        <f>SUMIFS('SOS_ERGO - AS-IS'!P:P,'SOS_ERGO - AS-IS'!S:S,'MUDA Summary'!E21)</f>
        <v>0</v>
      </c>
      <c r="G21" s="115" t="e">
        <f t="shared" si="0"/>
        <v>#REF!</v>
      </c>
      <c r="H21" s="116" t="e">
        <f t="shared" si="3"/>
        <v>#REF!</v>
      </c>
      <c r="W21" s="139"/>
    </row>
    <row r="22" spans="2:23" x14ac:dyDescent="0.3">
      <c r="B22" s="138"/>
      <c r="C22" s="113">
        <v>24</v>
      </c>
      <c r="D22" s="112" t="s">
        <v>31</v>
      </c>
      <c r="E22" s="34" t="s">
        <v>109</v>
      </c>
      <c r="F22" s="114">
        <f>SUMIFS('SOS_ERGO - AS-IS'!P:P,'SOS_ERGO - AS-IS'!S:S,'MUDA Summary'!E22)</f>
        <v>0</v>
      </c>
      <c r="G22" s="115" t="e">
        <f t="shared" si="0"/>
        <v>#REF!</v>
      </c>
      <c r="H22" s="116" t="e">
        <f t="shared" si="3"/>
        <v>#REF!</v>
      </c>
      <c r="W22" s="139"/>
    </row>
    <row r="23" spans="2:23" x14ac:dyDescent="0.3">
      <c r="B23" s="138"/>
      <c r="C23" s="113">
        <v>2</v>
      </c>
      <c r="D23" s="112" t="s">
        <v>31</v>
      </c>
      <c r="E23" s="34" t="s">
        <v>136</v>
      </c>
      <c r="F23" s="114">
        <f>SUMIFS('SOS_ERGO - AS-IS'!P:P,'SOS_ERGO - AS-IS'!S:S,'MUDA Summary'!E23)</f>
        <v>0</v>
      </c>
      <c r="G23" s="115" t="e">
        <f t="shared" si="0"/>
        <v>#REF!</v>
      </c>
      <c r="H23" s="116" t="e">
        <f t="shared" si="3"/>
        <v>#REF!</v>
      </c>
      <c r="W23" s="139"/>
    </row>
    <row r="24" spans="2:23" x14ac:dyDescent="0.3">
      <c r="B24" s="138"/>
      <c r="C24" s="113">
        <v>21</v>
      </c>
      <c r="D24" s="112" t="s">
        <v>31</v>
      </c>
      <c r="E24" s="34" t="s">
        <v>138</v>
      </c>
      <c r="F24" s="114">
        <f>SUMIFS('SOS_ERGO - AS-IS'!P:P,'SOS_ERGO - AS-IS'!S:S,'MUDA Summary'!E24)</f>
        <v>0</v>
      </c>
      <c r="G24" s="115" t="e">
        <f t="shared" si="0"/>
        <v>#REF!</v>
      </c>
      <c r="H24" s="116" t="e">
        <f t="shared" si="3"/>
        <v>#REF!</v>
      </c>
      <c r="W24" s="139"/>
    </row>
    <row r="25" spans="2:23" x14ac:dyDescent="0.3">
      <c r="B25" s="138"/>
      <c r="C25" s="113">
        <v>3</v>
      </c>
      <c r="D25" s="112" t="s">
        <v>31</v>
      </c>
      <c r="E25" s="34" t="s">
        <v>134</v>
      </c>
      <c r="F25" s="114">
        <f>SUMIFS('SOS_ERGO - AS-IS'!P:P,'SOS_ERGO - AS-IS'!S:S,'MUDA Summary'!E25)</f>
        <v>0</v>
      </c>
      <c r="G25" s="115" t="e">
        <f t="shared" si="0"/>
        <v>#REF!</v>
      </c>
      <c r="H25" s="116" t="e">
        <f t="shared" si="3"/>
        <v>#REF!</v>
      </c>
      <c r="W25" s="139"/>
    </row>
    <row r="26" spans="2:23" x14ac:dyDescent="0.3">
      <c r="B26" s="138"/>
      <c r="C26" s="113">
        <v>8</v>
      </c>
      <c r="D26" s="112" t="s">
        <v>31</v>
      </c>
      <c r="E26" s="34" t="s">
        <v>104</v>
      </c>
      <c r="F26" s="114">
        <f>SUMIFS('SOS_ERGO - AS-IS'!P:P,'SOS_ERGO - AS-IS'!S:S,'MUDA Summary'!E26)</f>
        <v>0</v>
      </c>
      <c r="G26" s="115" t="e">
        <f t="shared" si="0"/>
        <v>#REF!</v>
      </c>
      <c r="H26" s="116" t="e">
        <f t="shared" si="3"/>
        <v>#REF!</v>
      </c>
      <c r="W26" s="139"/>
    </row>
    <row r="27" spans="2:23" x14ac:dyDescent="0.3">
      <c r="B27" s="138"/>
      <c r="C27" s="113">
        <v>7</v>
      </c>
      <c r="D27" s="112" t="s">
        <v>31</v>
      </c>
      <c r="E27" s="34" t="s">
        <v>101</v>
      </c>
      <c r="F27" s="114">
        <f>SUMIFS('SOS_ERGO - AS-IS'!P:P,'SOS_ERGO - AS-IS'!S:S,'MUDA Summary'!E27)</f>
        <v>0</v>
      </c>
      <c r="G27" s="115" t="e">
        <f t="shared" si="0"/>
        <v>#REF!</v>
      </c>
      <c r="H27" s="116" t="e">
        <f t="shared" si="3"/>
        <v>#REF!</v>
      </c>
      <c r="W27" s="139"/>
    </row>
    <row r="28" spans="2:23" x14ac:dyDescent="0.3">
      <c r="B28" s="138"/>
      <c r="C28" s="113">
        <v>10</v>
      </c>
      <c r="D28" s="112" t="s">
        <v>31</v>
      </c>
      <c r="E28" s="34" t="s">
        <v>108</v>
      </c>
      <c r="F28" s="114">
        <f>SUMIFS('SOS_ERGO - AS-IS'!P:P,'SOS_ERGO - AS-IS'!S:S,'MUDA Summary'!E28)</f>
        <v>0</v>
      </c>
      <c r="G28" s="115" t="e">
        <f t="shared" si="0"/>
        <v>#REF!</v>
      </c>
      <c r="H28" s="116" t="e">
        <f t="shared" si="3"/>
        <v>#REF!</v>
      </c>
      <c r="W28" s="139"/>
    </row>
    <row r="29" spans="2:23" x14ac:dyDescent="0.3">
      <c r="B29" s="138"/>
      <c r="C29" s="113">
        <v>12</v>
      </c>
      <c r="D29" s="112" t="s">
        <v>31</v>
      </c>
      <c r="E29" s="34" t="s">
        <v>111</v>
      </c>
      <c r="F29" s="114">
        <f>SUMIFS('SOS_ERGO - AS-IS'!P:P,'SOS_ERGO - AS-IS'!S:S,'MUDA Summary'!E29)</f>
        <v>0</v>
      </c>
      <c r="G29" s="115" t="e">
        <f t="shared" si="0"/>
        <v>#REF!</v>
      </c>
      <c r="H29" s="116" t="e">
        <f t="shared" si="3"/>
        <v>#REF!</v>
      </c>
      <c r="W29" s="139"/>
    </row>
    <row r="30" spans="2:23" x14ac:dyDescent="0.3">
      <c r="B30" s="138"/>
      <c r="C30" s="184">
        <v>22</v>
      </c>
      <c r="D30" s="185" t="s">
        <v>31</v>
      </c>
      <c r="E30" s="34" t="s">
        <v>135</v>
      </c>
      <c r="F30" s="114">
        <f>SUMIFS('SOS_ERGO - AS-IS'!P:P,'SOS_ERGO - AS-IS'!S:S,'MUDA Summary'!E30)</f>
        <v>0</v>
      </c>
      <c r="G30" s="115" t="e">
        <f t="shared" si="0"/>
        <v>#REF!</v>
      </c>
      <c r="H30" s="116" t="e">
        <f t="shared" si="3"/>
        <v>#REF!</v>
      </c>
      <c r="W30" s="139"/>
    </row>
    <row r="31" spans="2:23" x14ac:dyDescent="0.3">
      <c r="B31" s="138"/>
      <c r="C31" s="183"/>
      <c r="D31" s="183"/>
      <c r="E31" s="127" t="s">
        <v>211</v>
      </c>
      <c r="F31" s="117" t="e">
        <f>SUM(F4:F30)</f>
        <v>#REF!</v>
      </c>
      <c r="G31" s="117" t="e">
        <f>F31/60</f>
        <v>#REF!</v>
      </c>
      <c r="H31" s="128" t="s">
        <v>212</v>
      </c>
      <c r="W31" s="139"/>
    </row>
    <row r="32" spans="2:23" x14ac:dyDescent="0.3">
      <c r="B32" s="138"/>
      <c r="W32" s="139"/>
    </row>
    <row r="33" spans="2:23" x14ac:dyDescent="0.3">
      <c r="B33" s="138"/>
      <c r="W33" s="139"/>
    </row>
    <row r="34" spans="2:23" x14ac:dyDescent="0.3">
      <c r="B34" s="138"/>
      <c r="C34" s="364"/>
      <c r="D34" s="364"/>
      <c r="E34" s="364"/>
      <c r="F34" s="364"/>
      <c r="G34" s="364"/>
      <c r="H34" s="364"/>
      <c r="W34" s="139"/>
    </row>
    <row r="35" spans="2:23" x14ac:dyDescent="0.3">
      <c r="B35" s="138"/>
      <c r="W35" s="139"/>
    </row>
    <row r="36" spans="2:23" x14ac:dyDescent="0.3">
      <c r="B36" s="138"/>
      <c r="W36" s="139"/>
    </row>
    <row r="37" spans="2:23" x14ac:dyDescent="0.3">
      <c r="B37" s="138"/>
      <c r="W37" s="139"/>
    </row>
    <row r="38" spans="2:23" x14ac:dyDescent="0.3">
      <c r="B38" s="138"/>
      <c r="W38" s="139"/>
    </row>
    <row r="39" spans="2:23" x14ac:dyDescent="0.3">
      <c r="B39" s="138"/>
      <c r="W39" s="139"/>
    </row>
    <row r="40" spans="2:23" x14ac:dyDescent="0.3">
      <c r="B40" s="138"/>
      <c r="W40" s="139"/>
    </row>
    <row r="41" spans="2:23" x14ac:dyDescent="0.3">
      <c r="B41" s="138"/>
      <c r="W41" s="139"/>
    </row>
    <row r="42" spans="2:23" x14ac:dyDescent="0.3">
      <c r="B42" s="138"/>
      <c r="W42" s="139"/>
    </row>
    <row r="43" spans="2:23" x14ac:dyDescent="0.3">
      <c r="B43" s="138"/>
      <c r="W43" s="139"/>
    </row>
    <row r="44" spans="2:23" x14ac:dyDescent="0.3">
      <c r="B44" s="138"/>
      <c r="W44" s="139"/>
    </row>
    <row r="45" spans="2:23" x14ac:dyDescent="0.3">
      <c r="B45" s="138"/>
      <c r="W45" s="139"/>
    </row>
    <row r="46" spans="2:23" x14ac:dyDescent="0.3">
      <c r="B46" s="138"/>
      <c r="W46" s="139"/>
    </row>
    <row r="47" spans="2:23" x14ac:dyDescent="0.3">
      <c r="B47" s="138"/>
      <c r="W47" s="139"/>
    </row>
    <row r="48" spans="2:23" x14ac:dyDescent="0.3">
      <c r="B48" s="138"/>
      <c r="W48" s="139"/>
    </row>
    <row r="49" spans="2:23" x14ac:dyDescent="0.3">
      <c r="B49" s="138"/>
      <c r="W49" s="139"/>
    </row>
    <row r="50" spans="2:23" x14ac:dyDescent="0.3">
      <c r="B50" s="138"/>
      <c r="W50" s="139"/>
    </row>
    <row r="51" spans="2:23" x14ac:dyDescent="0.3">
      <c r="B51" s="138"/>
      <c r="W51" s="139"/>
    </row>
    <row r="52" spans="2:23" x14ac:dyDescent="0.3">
      <c r="B52" s="138"/>
      <c r="W52" s="139"/>
    </row>
    <row r="53" spans="2:23" x14ac:dyDescent="0.3">
      <c r="B53" s="138"/>
      <c r="W53" s="139"/>
    </row>
    <row r="54" spans="2:23" x14ac:dyDescent="0.3">
      <c r="B54" s="138"/>
      <c r="W54" s="139"/>
    </row>
    <row r="55" spans="2:23" x14ac:dyDescent="0.3">
      <c r="B55" s="138"/>
      <c r="W55" s="139"/>
    </row>
    <row r="56" spans="2:23" x14ac:dyDescent="0.3">
      <c r="B56" s="138"/>
      <c r="W56" s="139"/>
    </row>
    <row r="57" spans="2:23" x14ac:dyDescent="0.3">
      <c r="B57" s="138"/>
      <c r="W57" s="139"/>
    </row>
    <row r="58" spans="2:23" x14ac:dyDescent="0.3">
      <c r="B58" s="138"/>
      <c r="W58" s="139"/>
    </row>
    <row r="59" spans="2:23" x14ac:dyDescent="0.3">
      <c r="B59" s="138"/>
      <c r="W59" s="139"/>
    </row>
    <row r="60" spans="2:23" x14ac:dyDescent="0.3">
      <c r="B60" s="138"/>
      <c r="W60" s="139"/>
    </row>
    <row r="61" spans="2:23" x14ac:dyDescent="0.3">
      <c r="B61" s="138"/>
      <c r="W61" s="139"/>
    </row>
    <row r="62" spans="2:23" x14ac:dyDescent="0.3">
      <c r="B62" s="138"/>
      <c r="W62" s="139"/>
    </row>
    <row r="63" spans="2:23" ht="21" customHeight="1" thickBot="1" x14ac:dyDescent="0.35">
      <c r="B63" s="140"/>
      <c r="C63" s="141"/>
      <c r="D63" s="141"/>
      <c r="E63" s="141"/>
      <c r="F63" s="141"/>
      <c r="G63" s="141"/>
      <c r="H63" s="141"/>
      <c r="I63" s="141"/>
      <c r="J63" s="141"/>
      <c r="K63" s="141"/>
      <c r="L63" s="141"/>
      <c r="M63" s="141"/>
      <c r="N63" s="141"/>
      <c r="O63" s="141"/>
      <c r="P63" s="141"/>
      <c r="Q63" s="141"/>
      <c r="R63" s="141"/>
      <c r="S63" s="141"/>
      <c r="T63" s="141"/>
      <c r="U63" s="141"/>
      <c r="V63" s="141"/>
      <c r="W63" s="142"/>
    </row>
    <row r="64" spans="2:23" ht="21" customHeight="1" thickBot="1" x14ac:dyDescent="0.35"/>
    <row r="65" spans="2:9" x14ac:dyDescent="0.3">
      <c r="B65" s="134"/>
      <c r="C65" s="136"/>
      <c r="D65" s="136"/>
      <c r="E65" s="136"/>
      <c r="F65" s="136"/>
      <c r="G65" s="136"/>
      <c r="H65" s="136"/>
      <c r="I65" s="137"/>
    </row>
    <row r="66" spans="2:9" x14ac:dyDescent="0.3">
      <c r="B66" s="138"/>
      <c r="F66" s="193" t="s">
        <v>213</v>
      </c>
      <c r="G66" s="194" t="s">
        <v>214</v>
      </c>
      <c r="H66" s="194" t="s">
        <v>215</v>
      </c>
      <c r="I66" s="139"/>
    </row>
    <row r="67" spans="2:9" x14ac:dyDescent="0.3">
      <c r="B67" s="138"/>
      <c r="F67" s="34" t="s">
        <v>30</v>
      </c>
      <c r="G67" s="156" t="e">
        <f>T20</f>
        <v>#REF!</v>
      </c>
      <c r="H67" s="35" t="e">
        <f>G67/60</f>
        <v>#REF!</v>
      </c>
      <c r="I67" s="139"/>
    </row>
    <row r="68" spans="2:9" x14ac:dyDescent="0.3">
      <c r="B68" s="138"/>
      <c r="F68" s="34" t="s">
        <v>29</v>
      </c>
      <c r="G68" s="156" t="e">
        <f>M10</f>
        <v>#REF!</v>
      </c>
      <c r="H68" s="35" t="e">
        <f>G68/60</f>
        <v>#REF!</v>
      </c>
      <c r="I68" s="139"/>
    </row>
    <row r="69" spans="2:9" x14ac:dyDescent="0.3">
      <c r="B69" s="138"/>
      <c r="F69" s="34" t="s">
        <v>31</v>
      </c>
      <c r="G69" s="156" t="e">
        <f>F31</f>
        <v>#REF!</v>
      </c>
      <c r="H69" s="35" t="e">
        <f>G69/60</f>
        <v>#REF!</v>
      </c>
      <c r="I69" s="139"/>
    </row>
    <row r="70" spans="2:9" x14ac:dyDescent="0.3">
      <c r="B70" s="138"/>
      <c r="F70" s="34" t="s">
        <v>216</v>
      </c>
      <c r="G70" s="156" t="e">
        <f>SUM(G67:G69)</f>
        <v>#REF!</v>
      </c>
      <c r="H70" s="35" t="e">
        <f>G70/60</f>
        <v>#REF!</v>
      </c>
      <c r="I70" s="139"/>
    </row>
    <row r="71" spans="2:9" x14ac:dyDescent="0.3">
      <c r="B71" s="138"/>
      <c r="I71" s="139"/>
    </row>
    <row r="72" spans="2:9" x14ac:dyDescent="0.3">
      <c r="B72" s="138"/>
      <c r="I72" s="139"/>
    </row>
    <row r="73" spans="2:9" x14ac:dyDescent="0.3">
      <c r="B73" s="138"/>
      <c r="I73" s="139"/>
    </row>
    <row r="74" spans="2:9" x14ac:dyDescent="0.3">
      <c r="B74" s="138"/>
      <c r="I74" s="139"/>
    </row>
    <row r="75" spans="2:9" x14ac:dyDescent="0.3">
      <c r="B75" s="138"/>
      <c r="I75" s="139"/>
    </row>
    <row r="76" spans="2:9" x14ac:dyDescent="0.3">
      <c r="B76" s="138"/>
      <c r="I76" s="139"/>
    </row>
    <row r="77" spans="2:9" x14ac:dyDescent="0.3">
      <c r="B77" s="138"/>
      <c r="I77" s="139"/>
    </row>
    <row r="78" spans="2:9" x14ac:dyDescent="0.3">
      <c r="B78" s="138"/>
      <c r="I78" s="139"/>
    </row>
    <row r="79" spans="2:9" x14ac:dyDescent="0.3">
      <c r="B79" s="138"/>
      <c r="I79" s="139"/>
    </row>
    <row r="80" spans="2:9" x14ac:dyDescent="0.3">
      <c r="B80" s="138"/>
      <c r="I80" s="139"/>
    </row>
    <row r="81" spans="2:9" x14ac:dyDescent="0.3">
      <c r="B81" s="138"/>
      <c r="I81" s="139"/>
    </row>
    <row r="82" spans="2:9" x14ac:dyDescent="0.3">
      <c r="B82" s="138"/>
      <c r="I82" s="139"/>
    </row>
    <row r="83" spans="2:9" x14ac:dyDescent="0.3">
      <c r="B83" s="138"/>
      <c r="I83" s="139"/>
    </row>
    <row r="84" spans="2:9" x14ac:dyDescent="0.3">
      <c r="B84" s="138"/>
      <c r="F84" s="143" t="s">
        <v>213</v>
      </c>
      <c r="G84" s="157" t="s">
        <v>214</v>
      </c>
      <c r="H84" s="157" t="s">
        <v>215</v>
      </c>
      <c r="I84" s="139"/>
    </row>
    <row r="85" spans="2:9" x14ac:dyDescent="0.3">
      <c r="B85" s="138"/>
      <c r="F85" s="34" t="s">
        <v>30</v>
      </c>
      <c r="G85" s="156" t="e">
        <f t="shared" ref="G85:H87" si="6">G67</f>
        <v>#REF!</v>
      </c>
      <c r="H85" s="156" t="e">
        <f t="shared" si="6"/>
        <v>#REF!</v>
      </c>
      <c r="I85" s="139"/>
    </row>
    <row r="86" spans="2:9" x14ac:dyDescent="0.3">
      <c r="B86" s="138"/>
      <c r="F86" s="34" t="s">
        <v>29</v>
      </c>
      <c r="G86" s="156" t="e">
        <f t="shared" si="6"/>
        <v>#REF!</v>
      </c>
      <c r="H86" s="156" t="e">
        <f t="shared" si="6"/>
        <v>#REF!</v>
      </c>
      <c r="I86" s="139"/>
    </row>
    <row r="87" spans="2:9" x14ac:dyDescent="0.3">
      <c r="B87" s="138"/>
      <c r="F87" s="34" t="s">
        <v>31</v>
      </c>
      <c r="G87" s="156" t="e">
        <f t="shared" si="6"/>
        <v>#REF!</v>
      </c>
      <c r="H87" s="156" t="e">
        <f t="shared" si="6"/>
        <v>#REF!</v>
      </c>
      <c r="I87" s="139"/>
    </row>
    <row r="88" spans="2:9" x14ac:dyDescent="0.3">
      <c r="B88" s="138"/>
      <c r="F88" s="34" t="s">
        <v>216</v>
      </c>
      <c r="G88" s="156" t="e">
        <f>SUM(G85:G87)</f>
        <v>#REF!</v>
      </c>
      <c r="H88" s="35" t="e">
        <f>G88/60</f>
        <v>#REF!</v>
      </c>
      <c r="I88" s="139"/>
    </row>
    <row r="89" spans="2:9" x14ac:dyDescent="0.3">
      <c r="B89" s="138"/>
      <c r="I89" s="139"/>
    </row>
    <row r="90" spans="2:9" x14ac:dyDescent="0.3">
      <c r="B90" s="138"/>
      <c r="I90" s="139"/>
    </row>
    <row r="91" spans="2:9" x14ac:dyDescent="0.3">
      <c r="B91" s="138"/>
      <c r="I91" s="139"/>
    </row>
    <row r="92" spans="2:9" x14ac:dyDescent="0.3">
      <c r="B92" s="138"/>
      <c r="I92" s="139"/>
    </row>
    <row r="93" spans="2:9" x14ac:dyDescent="0.3">
      <c r="B93" s="138"/>
      <c r="I93" s="139"/>
    </row>
    <row r="94" spans="2:9" x14ac:dyDescent="0.3">
      <c r="B94" s="138"/>
      <c r="I94" s="139"/>
    </row>
    <row r="95" spans="2:9" x14ac:dyDescent="0.3">
      <c r="B95" s="138"/>
      <c r="I95" s="139"/>
    </row>
    <row r="96" spans="2:9" x14ac:dyDescent="0.3">
      <c r="B96" s="138"/>
      <c r="I96" s="139"/>
    </row>
    <row r="97" spans="2:9" x14ac:dyDescent="0.3">
      <c r="B97" s="138"/>
      <c r="I97" s="139"/>
    </row>
    <row r="98" spans="2:9" x14ac:dyDescent="0.3">
      <c r="B98" s="138"/>
      <c r="I98" s="139"/>
    </row>
    <row r="99" spans="2:9" ht="15" thickBot="1" x14ac:dyDescent="0.35">
      <c r="B99" s="140"/>
      <c r="C99" s="141"/>
      <c r="D99" s="141"/>
      <c r="E99" s="141"/>
      <c r="F99" s="141"/>
      <c r="G99" s="141"/>
      <c r="H99" s="141"/>
      <c r="I99" s="142"/>
    </row>
  </sheetData>
  <autoFilter ref="C3:H30" xr:uid="{07FE3FF9-92AB-47D6-AAC2-51977B7E4F5F}"/>
  <mergeCells count="1">
    <mergeCell ref="C34:H34"/>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456F7-DEFE-4951-8047-DBB7F3A4AB83}">
  <sheetPr>
    <tabColor rgb="FFFFFF00"/>
  </sheetPr>
  <dimension ref="B1:AI98"/>
  <sheetViews>
    <sheetView zoomScale="80" zoomScaleNormal="80" workbookViewId="0">
      <selection activeCell="C96" sqref="C96"/>
    </sheetView>
  </sheetViews>
  <sheetFormatPr defaultColWidth="8.77734375" defaultRowHeight="14.4" x14ac:dyDescent="0.3"/>
  <cols>
    <col min="1" max="6" width="8.77734375" style="1"/>
    <col min="7" max="7" width="12.77734375" style="1" bestFit="1" customWidth="1"/>
    <col min="8" max="8" width="72.5546875" style="83" customWidth="1"/>
    <col min="9" max="9" width="22.21875" style="1" customWidth="1"/>
    <col min="10" max="10" width="12.21875" style="1" bestFit="1" customWidth="1"/>
    <col min="11" max="11" width="193.77734375" style="83" customWidth="1"/>
    <col min="12" max="29" width="8.77734375" style="1"/>
    <col min="30" max="30" width="6.5546875" style="1" bestFit="1" customWidth="1"/>
    <col min="31" max="31" width="6.21875" style="1" bestFit="1" customWidth="1"/>
    <col min="32" max="32" width="20" style="1" bestFit="1" customWidth="1"/>
    <col min="33" max="33" width="55.77734375" style="1" bestFit="1" customWidth="1"/>
    <col min="34" max="34" width="12.44140625" style="1" bestFit="1" customWidth="1"/>
    <col min="35" max="35" width="177.21875" style="1" bestFit="1" customWidth="1"/>
    <col min="36" max="16384" width="8.77734375" style="1"/>
  </cols>
  <sheetData>
    <row r="1" spans="2:35" ht="15" thickBot="1" x14ac:dyDescent="0.35"/>
    <row r="2" spans="2:35" ht="15" thickBot="1" x14ac:dyDescent="0.35">
      <c r="B2" s="182" t="s">
        <v>43</v>
      </c>
      <c r="C2" s="182" t="s">
        <v>46</v>
      </c>
      <c r="F2" s="95" t="s">
        <v>81</v>
      </c>
      <c r="G2" s="96" t="s">
        <v>50</v>
      </c>
      <c r="H2" s="96" t="s">
        <v>82</v>
      </c>
      <c r="I2" s="96" t="s">
        <v>83</v>
      </c>
      <c r="J2" s="96" t="s">
        <v>84</v>
      </c>
      <c r="K2" s="97" t="s">
        <v>85</v>
      </c>
      <c r="AD2" s="1" t="s">
        <v>81</v>
      </c>
      <c r="AE2" s="1" t="s">
        <v>84</v>
      </c>
      <c r="AF2" s="1" t="s">
        <v>83</v>
      </c>
      <c r="AG2" s="1" t="s">
        <v>86</v>
      </c>
      <c r="AH2" s="1" t="s">
        <v>50</v>
      </c>
      <c r="AI2" s="1" t="s">
        <v>85</v>
      </c>
    </row>
    <row r="3" spans="2:35" x14ac:dyDescent="0.3">
      <c r="B3" s="28" t="s">
        <v>43</v>
      </c>
      <c r="C3" s="28" t="s">
        <v>46</v>
      </c>
      <c r="F3" s="84">
        <v>1</v>
      </c>
      <c r="G3" s="98" t="s">
        <v>31</v>
      </c>
      <c r="H3" s="86" t="s">
        <v>87</v>
      </c>
      <c r="I3" s="85" t="s">
        <v>88</v>
      </c>
      <c r="J3" s="365" t="s">
        <v>31</v>
      </c>
      <c r="K3" s="92" t="s">
        <v>89</v>
      </c>
      <c r="N3" s="1" t="s">
        <v>31</v>
      </c>
      <c r="AD3" s="1">
        <v>1</v>
      </c>
      <c r="AE3" s="1" t="s">
        <v>31</v>
      </c>
      <c r="AF3" s="1" t="s">
        <v>88</v>
      </c>
      <c r="AG3" s="1" t="s">
        <v>87</v>
      </c>
      <c r="AH3" s="1" t="s">
        <v>31</v>
      </c>
      <c r="AI3" s="1" t="s">
        <v>89</v>
      </c>
    </row>
    <row r="4" spans="2:35" x14ac:dyDescent="0.3">
      <c r="B4" s="28" t="s">
        <v>54</v>
      </c>
      <c r="C4" s="28">
        <v>30</v>
      </c>
      <c r="F4" s="87">
        <v>2</v>
      </c>
      <c r="G4" s="82" t="s">
        <v>31</v>
      </c>
      <c r="H4" s="88" t="s">
        <v>90</v>
      </c>
      <c r="I4" s="28"/>
      <c r="J4" s="366"/>
      <c r="K4" s="93" t="s">
        <v>91</v>
      </c>
      <c r="N4" s="1" t="s">
        <v>29</v>
      </c>
      <c r="AD4" s="1">
        <v>2</v>
      </c>
      <c r="AG4" s="1" t="s">
        <v>90</v>
      </c>
      <c r="AH4" s="1" t="s">
        <v>31</v>
      </c>
      <c r="AI4" s="1" t="s">
        <v>91</v>
      </c>
    </row>
    <row r="5" spans="2:35" x14ac:dyDescent="0.3">
      <c r="B5" s="28" t="s">
        <v>63</v>
      </c>
      <c r="C5" s="28">
        <v>50</v>
      </c>
      <c r="F5" s="87">
        <v>3</v>
      </c>
      <c r="G5" s="82" t="s">
        <v>31</v>
      </c>
      <c r="H5" s="88" t="s">
        <v>92</v>
      </c>
      <c r="I5" s="28"/>
      <c r="J5" s="366"/>
      <c r="K5" s="93" t="s">
        <v>93</v>
      </c>
      <c r="N5" s="1" t="s">
        <v>30</v>
      </c>
      <c r="AD5" s="1">
        <v>3</v>
      </c>
      <c r="AG5" s="1" t="s">
        <v>92</v>
      </c>
      <c r="AH5" s="1" t="s">
        <v>31</v>
      </c>
      <c r="AI5" s="1" t="s">
        <v>93</v>
      </c>
    </row>
    <row r="6" spans="2:35" x14ac:dyDescent="0.3">
      <c r="B6" s="28" t="s">
        <v>53</v>
      </c>
      <c r="C6" s="28">
        <v>120</v>
      </c>
      <c r="F6" s="87">
        <v>4</v>
      </c>
      <c r="G6" s="82" t="s">
        <v>31</v>
      </c>
      <c r="H6" s="88" t="s">
        <v>94</v>
      </c>
      <c r="I6" s="28"/>
      <c r="J6" s="366"/>
      <c r="K6" s="93" t="s">
        <v>95</v>
      </c>
      <c r="AD6" s="1">
        <v>4</v>
      </c>
      <c r="AG6" s="1" t="s">
        <v>94</v>
      </c>
      <c r="AH6" s="1" t="s">
        <v>31</v>
      </c>
      <c r="AI6" s="1" t="s">
        <v>95</v>
      </c>
    </row>
    <row r="7" spans="2:35" x14ac:dyDescent="0.3">
      <c r="B7" s="28" t="s">
        <v>55</v>
      </c>
      <c r="C7" s="28">
        <v>150</v>
      </c>
      <c r="F7" s="87">
        <v>5</v>
      </c>
      <c r="G7" s="82" t="s">
        <v>31</v>
      </c>
      <c r="H7" s="88" t="s">
        <v>96</v>
      </c>
      <c r="I7" s="28" t="s">
        <v>97</v>
      </c>
      <c r="J7" s="366"/>
      <c r="K7" s="93" t="s">
        <v>98</v>
      </c>
      <c r="AD7" s="1">
        <v>5</v>
      </c>
      <c r="AF7" s="1" t="s">
        <v>97</v>
      </c>
      <c r="AG7" s="1" t="s">
        <v>96</v>
      </c>
      <c r="AH7" s="1" t="s">
        <v>31</v>
      </c>
      <c r="AI7" s="1" t="s">
        <v>98</v>
      </c>
    </row>
    <row r="8" spans="2:35" x14ac:dyDescent="0.3">
      <c r="B8" s="28" t="s">
        <v>60</v>
      </c>
      <c r="C8" s="28">
        <v>50</v>
      </c>
      <c r="F8" s="87">
        <v>6</v>
      </c>
      <c r="G8" s="82" t="s">
        <v>31</v>
      </c>
      <c r="H8" s="88" t="s">
        <v>99</v>
      </c>
      <c r="I8" s="28"/>
      <c r="J8" s="366"/>
      <c r="K8" s="93" t="s">
        <v>100</v>
      </c>
      <c r="AD8" s="1">
        <v>6</v>
      </c>
      <c r="AG8" s="1" t="s">
        <v>99</v>
      </c>
      <c r="AH8" s="1" t="s">
        <v>31</v>
      </c>
      <c r="AI8" s="1" t="s">
        <v>100</v>
      </c>
    </row>
    <row r="9" spans="2:35" x14ac:dyDescent="0.3">
      <c r="B9" s="28" t="s">
        <v>62</v>
      </c>
      <c r="C9" s="28">
        <v>90</v>
      </c>
      <c r="F9" s="87">
        <v>7</v>
      </c>
      <c r="G9" s="82" t="s">
        <v>31</v>
      </c>
      <c r="H9" s="88" t="s">
        <v>101</v>
      </c>
      <c r="I9" s="28" t="s">
        <v>102</v>
      </c>
      <c r="J9" s="366"/>
      <c r="K9" s="93" t="s">
        <v>103</v>
      </c>
      <c r="AD9" s="1">
        <v>7</v>
      </c>
      <c r="AF9" s="1" t="s">
        <v>102</v>
      </c>
      <c r="AG9" s="1" t="s">
        <v>101</v>
      </c>
      <c r="AH9" s="1" t="s">
        <v>31</v>
      </c>
      <c r="AI9" s="1" t="s">
        <v>103</v>
      </c>
    </row>
    <row r="10" spans="2:35" x14ac:dyDescent="0.3">
      <c r="B10" s="28" t="s">
        <v>69</v>
      </c>
      <c r="C10" s="28">
        <v>160</v>
      </c>
      <c r="F10" s="87">
        <v>8</v>
      </c>
      <c r="G10" s="82" t="s">
        <v>31</v>
      </c>
      <c r="H10" s="88" t="s">
        <v>104</v>
      </c>
      <c r="I10" s="28"/>
      <c r="J10" s="366"/>
      <c r="K10" s="93" t="s">
        <v>103</v>
      </c>
      <c r="AD10" s="1">
        <v>8</v>
      </c>
      <c r="AG10" s="1" t="s">
        <v>104</v>
      </c>
      <c r="AH10" s="1" t="s">
        <v>31</v>
      </c>
      <c r="AI10" s="1" t="s">
        <v>103</v>
      </c>
    </row>
    <row r="11" spans="2:35" x14ac:dyDescent="0.3">
      <c r="B11" s="28" t="s">
        <v>67</v>
      </c>
      <c r="C11" s="28">
        <v>190</v>
      </c>
      <c r="F11" s="87">
        <v>9</v>
      </c>
      <c r="G11" s="82" t="s">
        <v>31</v>
      </c>
      <c r="H11" s="88" t="s">
        <v>105</v>
      </c>
      <c r="I11" s="28" t="s">
        <v>106</v>
      </c>
      <c r="J11" s="366"/>
      <c r="K11" s="93" t="s">
        <v>107</v>
      </c>
      <c r="AD11" s="1">
        <v>9</v>
      </c>
      <c r="AF11" s="1" t="s">
        <v>106</v>
      </c>
      <c r="AG11" s="1" t="s">
        <v>105</v>
      </c>
      <c r="AH11" s="1" t="s">
        <v>31</v>
      </c>
      <c r="AI11" s="1" t="s">
        <v>107</v>
      </c>
    </row>
    <row r="12" spans="2:35" x14ac:dyDescent="0.3">
      <c r="B12" s="28" t="s">
        <v>58</v>
      </c>
      <c r="C12" s="28">
        <v>150</v>
      </c>
      <c r="F12" s="87">
        <v>10</v>
      </c>
      <c r="G12" s="82" t="s">
        <v>31</v>
      </c>
      <c r="H12" s="88" t="s">
        <v>108</v>
      </c>
      <c r="I12" s="28"/>
      <c r="J12" s="366"/>
      <c r="K12" s="93" t="s">
        <v>108</v>
      </c>
      <c r="AD12" s="1">
        <v>10</v>
      </c>
      <c r="AG12" s="1" t="s">
        <v>108</v>
      </c>
      <c r="AH12" s="1" t="s">
        <v>31</v>
      </c>
      <c r="AI12" s="1" t="s">
        <v>108</v>
      </c>
    </row>
    <row r="13" spans="2:35" x14ac:dyDescent="0.3">
      <c r="B13" s="28" t="s">
        <v>59</v>
      </c>
      <c r="C13" s="28">
        <v>220</v>
      </c>
      <c r="F13" s="87">
        <v>11</v>
      </c>
      <c r="G13" s="82" t="s">
        <v>31</v>
      </c>
      <c r="H13" s="88" t="s">
        <v>109</v>
      </c>
      <c r="I13" s="28"/>
      <c r="J13" s="366"/>
      <c r="K13" s="93" t="s">
        <v>109</v>
      </c>
      <c r="AD13" s="1">
        <v>11</v>
      </c>
      <c r="AG13" s="1" t="s">
        <v>109</v>
      </c>
      <c r="AH13" s="1" t="s">
        <v>31</v>
      </c>
      <c r="AI13" s="1" t="s">
        <v>109</v>
      </c>
    </row>
    <row r="14" spans="2:35" x14ac:dyDescent="0.3">
      <c r="B14" s="28" t="s">
        <v>110</v>
      </c>
      <c r="C14" s="28">
        <v>250</v>
      </c>
      <c r="F14" s="87">
        <v>12</v>
      </c>
      <c r="G14" s="82" t="s">
        <v>31</v>
      </c>
      <c r="H14" s="88" t="s">
        <v>111</v>
      </c>
      <c r="I14" s="28" t="s">
        <v>112</v>
      </c>
      <c r="J14" s="366"/>
      <c r="K14" s="93" t="s">
        <v>111</v>
      </c>
      <c r="AD14" s="1">
        <v>12</v>
      </c>
      <c r="AF14" s="1" t="s">
        <v>112</v>
      </c>
      <c r="AG14" s="1" t="s">
        <v>111</v>
      </c>
      <c r="AH14" s="1" t="s">
        <v>31</v>
      </c>
      <c r="AI14" s="1" t="s">
        <v>111</v>
      </c>
    </row>
    <row r="15" spans="2:35" x14ac:dyDescent="0.3">
      <c r="B15" s="28" t="s">
        <v>113</v>
      </c>
      <c r="C15" s="28">
        <v>190</v>
      </c>
      <c r="F15" s="87">
        <v>13</v>
      </c>
      <c r="G15" s="82" t="s">
        <v>31</v>
      </c>
      <c r="H15" s="88" t="s">
        <v>114</v>
      </c>
      <c r="I15" s="28" t="s">
        <v>115</v>
      </c>
      <c r="J15" s="366"/>
      <c r="K15" s="93" t="s">
        <v>116</v>
      </c>
      <c r="AD15" s="1">
        <v>13</v>
      </c>
      <c r="AF15" s="1" t="s">
        <v>115</v>
      </c>
      <c r="AG15" s="1" t="s">
        <v>114</v>
      </c>
      <c r="AH15" s="1" t="s">
        <v>31</v>
      </c>
      <c r="AI15" s="1" t="s">
        <v>116</v>
      </c>
    </row>
    <row r="16" spans="2:35" x14ac:dyDescent="0.3">
      <c r="B16" s="28" t="s">
        <v>117</v>
      </c>
      <c r="C16" s="28">
        <v>260</v>
      </c>
      <c r="F16" s="87">
        <v>14</v>
      </c>
      <c r="G16" s="82" t="s">
        <v>31</v>
      </c>
      <c r="H16" s="88" t="s">
        <v>118</v>
      </c>
      <c r="I16" s="28"/>
      <c r="J16" s="366"/>
      <c r="K16" s="93" t="s">
        <v>119</v>
      </c>
      <c r="AD16" s="1">
        <v>14</v>
      </c>
      <c r="AG16" s="1" t="s">
        <v>118</v>
      </c>
      <c r="AH16" s="1" t="s">
        <v>31</v>
      </c>
      <c r="AI16" s="1" t="s">
        <v>119</v>
      </c>
    </row>
    <row r="17" spans="2:35" x14ac:dyDescent="0.3">
      <c r="B17" s="28" t="s">
        <v>120</v>
      </c>
      <c r="C17" s="28">
        <v>290</v>
      </c>
      <c r="F17" s="87">
        <v>15</v>
      </c>
      <c r="G17" s="82" t="s">
        <v>31</v>
      </c>
      <c r="H17" s="88" t="s">
        <v>121</v>
      </c>
      <c r="I17" s="28"/>
      <c r="J17" s="366"/>
      <c r="K17" s="93" t="s">
        <v>122</v>
      </c>
      <c r="AD17" s="1">
        <v>15</v>
      </c>
      <c r="AG17" s="1" t="s">
        <v>121</v>
      </c>
      <c r="AH17" s="1" t="s">
        <v>31</v>
      </c>
      <c r="AI17" s="1" t="s">
        <v>122</v>
      </c>
    </row>
    <row r="18" spans="2:35" x14ac:dyDescent="0.3">
      <c r="B18" s="28" t="s">
        <v>70</v>
      </c>
      <c r="C18" s="28">
        <v>20</v>
      </c>
      <c r="F18" s="87">
        <v>16</v>
      </c>
      <c r="G18" s="82" t="s">
        <v>31</v>
      </c>
      <c r="H18" s="88" t="s">
        <v>123</v>
      </c>
      <c r="I18" s="28"/>
      <c r="J18" s="366"/>
      <c r="K18" s="93" t="s">
        <v>124</v>
      </c>
      <c r="AD18" s="1">
        <v>16</v>
      </c>
      <c r="AG18" s="1" t="s">
        <v>123</v>
      </c>
      <c r="AH18" s="1" t="s">
        <v>31</v>
      </c>
      <c r="AI18" s="1" t="s">
        <v>124</v>
      </c>
    </row>
    <row r="19" spans="2:35" x14ac:dyDescent="0.3">
      <c r="B19" s="28" t="s">
        <v>56</v>
      </c>
      <c r="C19" s="28">
        <v>30</v>
      </c>
      <c r="F19" s="87">
        <v>17</v>
      </c>
      <c r="G19" s="82" t="s">
        <v>31</v>
      </c>
      <c r="H19" s="88" t="s">
        <v>125</v>
      </c>
      <c r="I19" s="28"/>
      <c r="J19" s="366"/>
      <c r="K19" s="93" t="s">
        <v>126</v>
      </c>
      <c r="AD19" s="1">
        <v>17</v>
      </c>
      <c r="AG19" s="1" t="s">
        <v>125</v>
      </c>
      <c r="AH19" s="1" t="s">
        <v>31</v>
      </c>
      <c r="AI19" s="1" t="s">
        <v>126</v>
      </c>
    </row>
    <row r="20" spans="2:35" x14ac:dyDescent="0.3">
      <c r="B20" s="28" t="s">
        <v>76</v>
      </c>
      <c r="C20" s="28">
        <v>40</v>
      </c>
      <c r="F20" s="87">
        <v>18</v>
      </c>
      <c r="G20" s="82" t="s">
        <v>31</v>
      </c>
      <c r="H20" s="88" t="s">
        <v>127</v>
      </c>
      <c r="I20" s="28" t="s">
        <v>128</v>
      </c>
      <c r="J20" s="366"/>
      <c r="K20" s="93" t="s">
        <v>129</v>
      </c>
      <c r="AD20" s="1">
        <v>18</v>
      </c>
      <c r="AF20" s="1" t="s">
        <v>128</v>
      </c>
      <c r="AG20" s="1" t="s">
        <v>127</v>
      </c>
      <c r="AH20" s="1" t="s">
        <v>31</v>
      </c>
      <c r="AI20" s="1" t="s">
        <v>129</v>
      </c>
    </row>
    <row r="21" spans="2:35" x14ac:dyDescent="0.3">
      <c r="B21" s="28" t="s">
        <v>65</v>
      </c>
      <c r="C21" s="28">
        <v>70</v>
      </c>
      <c r="F21" s="87">
        <v>19</v>
      </c>
      <c r="G21" s="82" t="s">
        <v>31</v>
      </c>
      <c r="H21" s="88" t="s">
        <v>130</v>
      </c>
      <c r="I21" s="28"/>
      <c r="J21" s="366"/>
      <c r="K21" s="93" t="s">
        <v>131</v>
      </c>
      <c r="AD21" s="1">
        <v>19</v>
      </c>
      <c r="AG21" s="1" t="s">
        <v>130</v>
      </c>
      <c r="AH21" s="1" t="s">
        <v>31</v>
      </c>
      <c r="AI21" s="1" t="s">
        <v>131</v>
      </c>
    </row>
    <row r="22" spans="2:35" x14ac:dyDescent="0.3">
      <c r="B22" s="28" t="s">
        <v>66</v>
      </c>
      <c r="C22" s="28">
        <v>40</v>
      </c>
      <c r="F22" s="87">
        <v>20</v>
      </c>
      <c r="G22" s="82" t="s">
        <v>31</v>
      </c>
      <c r="H22" s="88" t="s">
        <v>132</v>
      </c>
      <c r="I22" s="28" t="s">
        <v>133</v>
      </c>
      <c r="J22" s="366"/>
      <c r="K22" s="93">
        <v>0</v>
      </c>
      <c r="AD22" s="1">
        <v>20</v>
      </c>
      <c r="AF22" s="1" t="s">
        <v>133</v>
      </c>
      <c r="AG22" s="1" t="s">
        <v>132</v>
      </c>
      <c r="AH22" s="1" t="s">
        <v>31</v>
      </c>
      <c r="AI22" s="1">
        <v>0</v>
      </c>
    </row>
    <row r="23" spans="2:35" x14ac:dyDescent="0.3">
      <c r="B23" s="28" t="s">
        <v>57</v>
      </c>
      <c r="C23" s="28">
        <v>50</v>
      </c>
      <c r="F23" s="87">
        <v>21</v>
      </c>
      <c r="G23" s="82" t="s">
        <v>31</v>
      </c>
      <c r="H23" s="88" t="s">
        <v>134</v>
      </c>
      <c r="I23" s="28"/>
      <c r="J23" s="366"/>
      <c r="K23" s="93">
        <v>0</v>
      </c>
      <c r="AD23" s="1">
        <v>21</v>
      </c>
      <c r="AG23" s="1" t="s">
        <v>134</v>
      </c>
      <c r="AH23" s="1" t="s">
        <v>31</v>
      </c>
      <c r="AI23" s="1">
        <v>0</v>
      </c>
    </row>
    <row r="24" spans="2:35" x14ac:dyDescent="0.3">
      <c r="B24" s="28" t="s">
        <v>72</v>
      </c>
      <c r="C24" s="28">
        <v>60</v>
      </c>
      <c r="F24" s="87">
        <v>22</v>
      </c>
      <c r="G24" s="82" t="s">
        <v>31</v>
      </c>
      <c r="H24" s="88" t="s">
        <v>135</v>
      </c>
      <c r="I24" s="28"/>
      <c r="J24" s="366"/>
      <c r="K24" s="93">
        <v>0</v>
      </c>
      <c r="AD24" s="1">
        <v>22</v>
      </c>
      <c r="AG24" s="1" t="s">
        <v>135</v>
      </c>
      <c r="AH24" s="1" t="s">
        <v>31</v>
      </c>
      <c r="AI24" s="1">
        <v>0</v>
      </c>
    </row>
    <row r="25" spans="2:35" x14ac:dyDescent="0.3">
      <c r="B25" s="28" t="s">
        <v>80</v>
      </c>
      <c r="C25" s="28">
        <v>90</v>
      </c>
      <c r="F25" s="87">
        <v>23</v>
      </c>
      <c r="G25" s="82" t="s">
        <v>31</v>
      </c>
      <c r="H25" s="88" t="s">
        <v>136</v>
      </c>
      <c r="I25" s="28"/>
      <c r="J25" s="366"/>
      <c r="K25" s="93" t="s">
        <v>136</v>
      </c>
      <c r="AD25" s="1">
        <v>23</v>
      </c>
      <c r="AG25" s="1" t="s">
        <v>136</v>
      </c>
      <c r="AH25" s="1" t="s">
        <v>31</v>
      </c>
      <c r="AI25" s="1" t="s">
        <v>136</v>
      </c>
    </row>
    <row r="26" spans="2:35" x14ac:dyDescent="0.3">
      <c r="B26" s="28" t="s">
        <v>137</v>
      </c>
      <c r="C26" s="28">
        <v>70</v>
      </c>
      <c r="F26" s="87">
        <v>24</v>
      </c>
      <c r="G26" s="82" t="s">
        <v>31</v>
      </c>
      <c r="H26" s="88" t="s">
        <v>138</v>
      </c>
      <c r="I26" s="28" t="s">
        <v>139</v>
      </c>
      <c r="J26" s="366"/>
      <c r="K26" s="93">
        <v>0</v>
      </c>
      <c r="AD26" s="1">
        <v>24</v>
      </c>
      <c r="AF26" s="1" t="s">
        <v>139</v>
      </c>
      <c r="AG26" s="1" t="s">
        <v>138</v>
      </c>
      <c r="AH26" s="1" t="s">
        <v>31</v>
      </c>
      <c r="AI26" s="1">
        <v>0</v>
      </c>
    </row>
    <row r="27" spans="2:35" x14ac:dyDescent="0.3">
      <c r="B27" s="28" t="s">
        <v>140</v>
      </c>
      <c r="C27" s="28">
        <v>140</v>
      </c>
      <c r="F27" s="87">
        <v>25</v>
      </c>
      <c r="G27" s="82" t="s">
        <v>31</v>
      </c>
      <c r="H27" s="88" t="s">
        <v>141</v>
      </c>
      <c r="I27" s="28"/>
      <c r="J27" s="366"/>
      <c r="K27" s="93" t="s">
        <v>142</v>
      </c>
      <c r="AD27" s="1">
        <v>25</v>
      </c>
      <c r="AG27" s="1" t="s">
        <v>141</v>
      </c>
      <c r="AH27" s="1" t="s">
        <v>31</v>
      </c>
      <c r="AI27" s="1" t="s">
        <v>142</v>
      </c>
    </row>
    <row r="28" spans="2:35" x14ac:dyDescent="0.3">
      <c r="B28" s="28" t="s">
        <v>143</v>
      </c>
      <c r="C28" s="28">
        <v>170</v>
      </c>
      <c r="F28" s="87">
        <v>26</v>
      </c>
      <c r="G28" s="82" t="s">
        <v>31</v>
      </c>
      <c r="H28" s="88" t="s">
        <v>144</v>
      </c>
      <c r="I28" s="28"/>
      <c r="J28" s="366"/>
      <c r="K28" s="93">
        <v>0</v>
      </c>
      <c r="AD28" s="1">
        <v>26</v>
      </c>
      <c r="AG28" s="1" t="s">
        <v>144</v>
      </c>
      <c r="AH28" s="1" t="s">
        <v>31</v>
      </c>
      <c r="AI28" s="1">
        <v>0</v>
      </c>
    </row>
    <row r="29" spans="2:35" ht="15" thickBot="1" x14ac:dyDescent="0.35">
      <c r="B29" s="28" t="s">
        <v>68</v>
      </c>
      <c r="C29" s="28">
        <v>100</v>
      </c>
      <c r="F29" s="89">
        <v>27</v>
      </c>
      <c r="G29" s="99" t="s">
        <v>31</v>
      </c>
      <c r="H29" s="91" t="s">
        <v>145</v>
      </c>
      <c r="I29" s="90"/>
      <c r="J29" s="367"/>
      <c r="K29" s="94" t="s">
        <v>145</v>
      </c>
      <c r="AD29" s="1">
        <v>27</v>
      </c>
      <c r="AG29" s="1" t="s">
        <v>145</v>
      </c>
      <c r="AH29" s="1" t="s">
        <v>31</v>
      </c>
      <c r="AI29" s="1" t="s">
        <v>145</v>
      </c>
    </row>
    <row r="30" spans="2:35" x14ac:dyDescent="0.3">
      <c r="B30" s="28" t="s">
        <v>73</v>
      </c>
      <c r="C30" s="28">
        <v>160</v>
      </c>
      <c r="F30" s="84">
        <v>28</v>
      </c>
      <c r="G30" s="100" t="s">
        <v>29</v>
      </c>
      <c r="H30" s="86" t="s">
        <v>146</v>
      </c>
      <c r="I30" s="85" t="s">
        <v>147</v>
      </c>
      <c r="J30" s="368" t="s">
        <v>29</v>
      </c>
      <c r="K30" s="92" t="s">
        <v>148</v>
      </c>
      <c r="AD30" s="1">
        <v>28</v>
      </c>
      <c r="AE30" s="1" t="s">
        <v>29</v>
      </c>
      <c r="AF30" s="1" t="s">
        <v>147</v>
      </c>
      <c r="AG30" s="1" t="s">
        <v>146</v>
      </c>
      <c r="AH30" s="1" t="s">
        <v>29</v>
      </c>
      <c r="AI30" s="1" t="s">
        <v>148</v>
      </c>
    </row>
    <row r="31" spans="2:35" x14ac:dyDescent="0.3">
      <c r="B31" s="28" t="s">
        <v>74</v>
      </c>
      <c r="C31" s="28">
        <v>190</v>
      </c>
      <c r="F31" s="87">
        <v>29</v>
      </c>
      <c r="G31" s="81" t="s">
        <v>29</v>
      </c>
      <c r="H31" s="88" t="s">
        <v>149</v>
      </c>
      <c r="I31" s="28"/>
      <c r="J31" s="369"/>
      <c r="K31" s="93" t="s">
        <v>150</v>
      </c>
      <c r="AD31" s="1">
        <v>29</v>
      </c>
      <c r="AG31" s="1" t="s">
        <v>149</v>
      </c>
      <c r="AH31" s="1" t="s">
        <v>29</v>
      </c>
      <c r="AI31" s="1" t="s">
        <v>150</v>
      </c>
    </row>
    <row r="32" spans="2:35" x14ac:dyDescent="0.3">
      <c r="B32" s="28" t="s">
        <v>151</v>
      </c>
      <c r="C32" s="28">
        <v>20</v>
      </c>
      <c r="F32" s="87">
        <v>30</v>
      </c>
      <c r="G32" s="81" t="s">
        <v>29</v>
      </c>
      <c r="H32" s="88" t="s">
        <v>152</v>
      </c>
      <c r="I32" s="28"/>
      <c r="J32" s="369"/>
      <c r="K32" s="93" t="s">
        <v>153</v>
      </c>
      <c r="AD32" s="1">
        <v>30</v>
      </c>
      <c r="AG32" s="1" t="s">
        <v>152</v>
      </c>
      <c r="AH32" s="1" t="s">
        <v>29</v>
      </c>
      <c r="AI32" s="1" t="s">
        <v>153</v>
      </c>
    </row>
    <row r="33" spans="2:35" x14ac:dyDescent="0.3">
      <c r="B33" s="28" t="s">
        <v>154</v>
      </c>
      <c r="C33" s="28">
        <v>30</v>
      </c>
      <c r="F33" s="87">
        <v>31</v>
      </c>
      <c r="G33" s="81" t="s">
        <v>29</v>
      </c>
      <c r="H33" s="88" t="s">
        <v>155</v>
      </c>
      <c r="I33" s="28"/>
      <c r="J33" s="369"/>
      <c r="K33" s="93" t="s">
        <v>156</v>
      </c>
      <c r="AD33" s="1">
        <v>31</v>
      </c>
      <c r="AG33" s="1" t="s">
        <v>155</v>
      </c>
      <c r="AH33" s="1" t="s">
        <v>29</v>
      </c>
      <c r="AI33" s="1" t="s">
        <v>156</v>
      </c>
    </row>
    <row r="34" spans="2:35" x14ac:dyDescent="0.3">
      <c r="B34" s="28" t="s">
        <v>157</v>
      </c>
      <c r="C34" s="28">
        <v>50</v>
      </c>
      <c r="F34" s="87">
        <v>32</v>
      </c>
      <c r="G34" s="81" t="s">
        <v>29</v>
      </c>
      <c r="H34" s="88" t="s">
        <v>158</v>
      </c>
      <c r="I34" s="28"/>
      <c r="J34" s="369"/>
      <c r="K34" s="93" t="s">
        <v>159</v>
      </c>
      <c r="AD34" s="1">
        <v>32</v>
      </c>
      <c r="AG34" s="1" t="s">
        <v>158</v>
      </c>
      <c r="AH34" s="1" t="s">
        <v>29</v>
      </c>
      <c r="AI34" s="1" t="s">
        <v>159</v>
      </c>
    </row>
    <row r="35" spans="2:35" ht="15" thickBot="1" x14ac:dyDescent="0.35">
      <c r="B35" s="28" t="s">
        <v>160</v>
      </c>
      <c r="C35" s="28">
        <v>110</v>
      </c>
      <c r="F35" s="89">
        <v>33</v>
      </c>
      <c r="G35" s="101" t="s">
        <v>29</v>
      </c>
      <c r="H35" s="91" t="s">
        <v>161</v>
      </c>
      <c r="I35" s="90"/>
      <c r="J35" s="370"/>
      <c r="K35" s="94" t="s">
        <v>162</v>
      </c>
      <c r="AD35" s="1">
        <v>33</v>
      </c>
      <c r="AG35" s="1" t="s">
        <v>161</v>
      </c>
      <c r="AH35" s="1" t="s">
        <v>29</v>
      </c>
      <c r="AI35" s="1" t="s">
        <v>162</v>
      </c>
    </row>
    <row r="36" spans="2:35" x14ac:dyDescent="0.3">
      <c r="B36" s="28" t="s">
        <v>163</v>
      </c>
      <c r="C36" s="28">
        <v>40</v>
      </c>
      <c r="F36" s="84">
        <v>34</v>
      </c>
      <c r="G36" s="102" t="s">
        <v>30</v>
      </c>
      <c r="H36" s="86" t="s">
        <v>164</v>
      </c>
      <c r="I36" s="85" t="s">
        <v>165</v>
      </c>
      <c r="J36" s="371" t="s">
        <v>30</v>
      </c>
      <c r="K36" s="92" t="s">
        <v>166</v>
      </c>
      <c r="AD36" s="1">
        <v>34</v>
      </c>
      <c r="AE36" s="1" t="s">
        <v>30</v>
      </c>
      <c r="AF36" s="1" t="s">
        <v>165</v>
      </c>
      <c r="AG36" s="1" t="s">
        <v>164</v>
      </c>
      <c r="AH36" s="1" t="s">
        <v>30</v>
      </c>
      <c r="AI36" s="1" t="s">
        <v>166</v>
      </c>
    </row>
    <row r="37" spans="2:35" x14ac:dyDescent="0.3">
      <c r="B37" s="28" t="s">
        <v>167</v>
      </c>
      <c r="C37" s="28">
        <v>50</v>
      </c>
      <c r="F37" s="87">
        <v>35</v>
      </c>
      <c r="G37" s="80" t="s">
        <v>30</v>
      </c>
      <c r="H37" s="88" t="s">
        <v>168</v>
      </c>
      <c r="I37" s="28"/>
      <c r="J37" s="372"/>
      <c r="K37" s="93" t="s">
        <v>169</v>
      </c>
      <c r="AD37" s="1">
        <v>35</v>
      </c>
      <c r="AG37" s="1" t="s">
        <v>168</v>
      </c>
      <c r="AH37" s="1" t="s">
        <v>30</v>
      </c>
      <c r="AI37" s="1" t="s">
        <v>169</v>
      </c>
    </row>
    <row r="38" spans="2:35" x14ac:dyDescent="0.3">
      <c r="B38" s="28" t="s">
        <v>170</v>
      </c>
      <c r="C38" s="28">
        <v>70</v>
      </c>
      <c r="F38" s="87">
        <v>36</v>
      </c>
      <c r="G38" s="80" t="s">
        <v>30</v>
      </c>
      <c r="H38" s="88" t="s">
        <v>171</v>
      </c>
      <c r="I38" s="28"/>
      <c r="J38" s="372"/>
      <c r="K38" s="93" t="s">
        <v>172</v>
      </c>
      <c r="AD38" s="1">
        <v>36</v>
      </c>
      <c r="AG38" s="1" t="s">
        <v>171</v>
      </c>
      <c r="AH38" s="1" t="s">
        <v>30</v>
      </c>
      <c r="AI38" s="1" t="s">
        <v>172</v>
      </c>
    </row>
    <row r="39" spans="2:35" x14ac:dyDescent="0.3">
      <c r="B39" s="28" t="s">
        <v>173</v>
      </c>
      <c r="C39" s="28">
        <v>130</v>
      </c>
      <c r="F39" s="87">
        <v>37</v>
      </c>
      <c r="G39" s="80" t="s">
        <v>30</v>
      </c>
      <c r="H39" s="88" t="s">
        <v>174</v>
      </c>
      <c r="I39" s="28" t="s">
        <v>175</v>
      </c>
      <c r="J39" s="372"/>
      <c r="K39" s="93" t="s">
        <v>176</v>
      </c>
      <c r="AD39" s="1">
        <v>37</v>
      </c>
      <c r="AF39" s="1" t="s">
        <v>175</v>
      </c>
      <c r="AG39" s="1" t="s">
        <v>174</v>
      </c>
      <c r="AH39" s="1" t="s">
        <v>30</v>
      </c>
      <c r="AI39" s="1" t="s">
        <v>176</v>
      </c>
    </row>
    <row r="40" spans="2:35" x14ac:dyDescent="0.3">
      <c r="B40" s="28" t="s">
        <v>61</v>
      </c>
      <c r="C40" s="28">
        <v>10</v>
      </c>
      <c r="F40" s="87">
        <v>38</v>
      </c>
      <c r="G40" s="80" t="s">
        <v>30</v>
      </c>
      <c r="H40" s="88" t="s">
        <v>177</v>
      </c>
      <c r="I40" s="28"/>
      <c r="J40" s="372"/>
      <c r="K40" s="93" t="s">
        <v>178</v>
      </c>
      <c r="AD40" s="1">
        <v>38</v>
      </c>
      <c r="AG40" s="1" t="s">
        <v>177</v>
      </c>
      <c r="AH40" s="1" t="s">
        <v>30</v>
      </c>
      <c r="AI40" s="1" t="s">
        <v>178</v>
      </c>
    </row>
    <row r="41" spans="2:35" x14ac:dyDescent="0.3">
      <c r="B41" s="28" t="s">
        <v>75</v>
      </c>
      <c r="C41" s="28">
        <v>20</v>
      </c>
      <c r="F41" s="87">
        <v>39</v>
      </c>
      <c r="G41" s="80" t="s">
        <v>30</v>
      </c>
      <c r="H41" s="88" t="s">
        <v>179</v>
      </c>
      <c r="I41" s="28"/>
      <c r="J41" s="372"/>
      <c r="K41" s="93" t="s">
        <v>180</v>
      </c>
      <c r="AD41" s="1">
        <v>39</v>
      </c>
      <c r="AG41" s="1" t="s">
        <v>179</v>
      </c>
      <c r="AH41" s="1" t="s">
        <v>30</v>
      </c>
      <c r="AI41" s="1" t="s">
        <v>180</v>
      </c>
    </row>
    <row r="42" spans="2:35" x14ac:dyDescent="0.3">
      <c r="B42" s="28" t="s">
        <v>77</v>
      </c>
      <c r="C42" s="28">
        <v>40</v>
      </c>
      <c r="F42" s="87">
        <v>40</v>
      </c>
      <c r="G42" s="80" t="s">
        <v>30</v>
      </c>
      <c r="H42" s="88" t="s">
        <v>181</v>
      </c>
      <c r="I42" s="28"/>
      <c r="J42" s="372"/>
      <c r="K42" s="93" t="s">
        <v>182</v>
      </c>
      <c r="AD42" s="1">
        <v>40</v>
      </c>
      <c r="AG42" s="1" t="s">
        <v>181</v>
      </c>
      <c r="AH42" s="1" t="s">
        <v>30</v>
      </c>
      <c r="AI42" s="1" t="s">
        <v>182</v>
      </c>
    </row>
    <row r="43" spans="2:35" x14ac:dyDescent="0.3">
      <c r="B43" s="28" t="s">
        <v>183</v>
      </c>
      <c r="C43" s="28">
        <v>40</v>
      </c>
      <c r="F43" s="87">
        <v>41</v>
      </c>
      <c r="G43" s="80" t="s">
        <v>30</v>
      </c>
      <c r="H43" s="88" t="s">
        <v>184</v>
      </c>
      <c r="I43" s="28"/>
      <c r="J43" s="372"/>
      <c r="K43" s="93" t="s">
        <v>185</v>
      </c>
      <c r="AD43" s="1">
        <v>41</v>
      </c>
      <c r="AG43" s="1" t="s">
        <v>184</v>
      </c>
      <c r="AH43" s="1" t="s">
        <v>30</v>
      </c>
      <c r="AI43" s="1" t="s">
        <v>185</v>
      </c>
    </row>
    <row r="44" spans="2:35" x14ac:dyDescent="0.3">
      <c r="B44" s="28" t="s">
        <v>79</v>
      </c>
      <c r="C44" s="28">
        <v>60</v>
      </c>
      <c r="F44" s="87">
        <v>42</v>
      </c>
      <c r="G44" s="80" t="s">
        <v>30</v>
      </c>
      <c r="H44" s="88" t="s">
        <v>186</v>
      </c>
      <c r="I44" s="28"/>
      <c r="J44" s="372"/>
      <c r="K44" s="93" t="s">
        <v>187</v>
      </c>
      <c r="AD44" s="1">
        <v>42</v>
      </c>
      <c r="AG44" s="1" t="s">
        <v>186</v>
      </c>
      <c r="AH44" s="1" t="s">
        <v>30</v>
      </c>
      <c r="AI44" s="1" t="s">
        <v>187</v>
      </c>
    </row>
    <row r="45" spans="2:35" x14ac:dyDescent="0.3">
      <c r="B45" s="28" t="s">
        <v>188</v>
      </c>
      <c r="C45" s="28">
        <v>120</v>
      </c>
      <c r="F45" s="87">
        <v>43</v>
      </c>
      <c r="G45" s="80" t="s">
        <v>30</v>
      </c>
      <c r="H45" s="88" t="s">
        <v>189</v>
      </c>
      <c r="I45" s="28"/>
      <c r="J45" s="372"/>
      <c r="K45" s="93" t="s">
        <v>190</v>
      </c>
      <c r="AD45" s="1">
        <v>43</v>
      </c>
      <c r="AG45" s="1" t="s">
        <v>189</v>
      </c>
      <c r="AH45" s="1" t="s">
        <v>30</v>
      </c>
      <c r="AI45" s="1" t="s">
        <v>190</v>
      </c>
    </row>
    <row r="46" spans="2:35" x14ac:dyDescent="0.3">
      <c r="B46" s="28" t="s">
        <v>71</v>
      </c>
      <c r="C46" s="28">
        <v>30</v>
      </c>
      <c r="F46" s="87">
        <v>44</v>
      </c>
      <c r="G46" s="80" t="s">
        <v>30</v>
      </c>
      <c r="H46" s="88" t="s">
        <v>191</v>
      </c>
      <c r="I46" s="28"/>
      <c r="J46" s="372"/>
      <c r="K46" s="93" t="s">
        <v>191</v>
      </c>
      <c r="AD46" s="1">
        <v>44</v>
      </c>
      <c r="AG46" s="1" t="s">
        <v>191</v>
      </c>
      <c r="AH46" s="1" t="s">
        <v>30</v>
      </c>
      <c r="AI46" s="1" t="s">
        <v>191</v>
      </c>
    </row>
    <row r="47" spans="2:35" x14ac:dyDescent="0.3">
      <c r="B47" s="28" t="s">
        <v>52</v>
      </c>
      <c r="C47" s="28">
        <v>25</v>
      </c>
      <c r="F47" s="87">
        <v>45</v>
      </c>
      <c r="G47" s="80" t="s">
        <v>30</v>
      </c>
      <c r="H47" s="88" t="s">
        <v>192</v>
      </c>
      <c r="I47" s="28"/>
      <c r="J47" s="372"/>
      <c r="K47" s="93" t="s">
        <v>193</v>
      </c>
      <c r="AD47" s="1">
        <v>45</v>
      </c>
      <c r="AG47" s="1" t="s">
        <v>192</v>
      </c>
      <c r="AH47" s="1" t="s">
        <v>30</v>
      </c>
      <c r="AI47" s="1" t="s">
        <v>193</v>
      </c>
    </row>
    <row r="48" spans="2:35" x14ac:dyDescent="0.3">
      <c r="B48" s="28" t="s">
        <v>78</v>
      </c>
      <c r="C48" s="28">
        <v>60</v>
      </c>
      <c r="F48" s="87">
        <v>46</v>
      </c>
      <c r="G48" s="80" t="s">
        <v>30</v>
      </c>
      <c r="H48" s="88" t="s">
        <v>194</v>
      </c>
      <c r="I48" s="28"/>
      <c r="J48" s="372"/>
      <c r="K48" s="93" t="s">
        <v>195</v>
      </c>
      <c r="AD48" s="1">
        <v>46</v>
      </c>
      <c r="AG48" s="1" t="s">
        <v>194</v>
      </c>
      <c r="AH48" s="1" t="s">
        <v>30</v>
      </c>
      <c r="AI48" s="1" t="s">
        <v>195</v>
      </c>
    </row>
    <row r="49" spans="2:35" x14ac:dyDescent="0.3">
      <c r="B49" s="28" t="s">
        <v>196</v>
      </c>
      <c r="C49" s="28">
        <v>110</v>
      </c>
      <c r="F49" s="87">
        <v>47</v>
      </c>
      <c r="G49" s="80" t="s">
        <v>30</v>
      </c>
      <c r="H49" s="88" t="s">
        <v>197</v>
      </c>
      <c r="I49" s="28"/>
      <c r="J49" s="372"/>
      <c r="K49" s="93" t="s">
        <v>198</v>
      </c>
      <c r="AD49" s="1">
        <v>47</v>
      </c>
      <c r="AG49" s="1" t="s">
        <v>197</v>
      </c>
      <c r="AH49" s="1" t="s">
        <v>30</v>
      </c>
      <c r="AI49" s="1" t="s">
        <v>198</v>
      </c>
    </row>
    <row r="50" spans="2:35" x14ac:dyDescent="0.3">
      <c r="B50" s="28" t="s">
        <v>30</v>
      </c>
      <c r="C50" s="28">
        <v>40</v>
      </c>
      <c r="F50" s="87">
        <v>48</v>
      </c>
      <c r="G50" s="80" t="s">
        <v>30</v>
      </c>
      <c r="H50" s="88" t="s">
        <v>199</v>
      </c>
      <c r="I50" s="28"/>
      <c r="J50" s="372"/>
      <c r="K50" s="93" t="s">
        <v>200</v>
      </c>
      <c r="AD50" s="1">
        <v>48</v>
      </c>
      <c r="AG50" s="1" t="s">
        <v>199</v>
      </c>
      <c r="AH50" s="1" t="s">
        <v>30</v>
      </c>
      <c r="AI50" s="1" t="s">
        <v>200</v>
      </c>
    </row>
    <row r="51" spans="2:35" ht="15" thickBot="1" x14ac:dyDescent="0.35">
      <c r="B51" s="28" t="s">
        <v>64</v>
      </c>
      <c r="C51" s="28">
        <v>27.8</v>
      </c>
      <c r="F51" s="103">
        <v>49</v>
      </c>
      <c r="G51" s="104" t="s">
        <v>30</v>
      </c>
      <c r="H51" s="105" t="s">
        <v>201</v>
      </c>
      <c r="I51" s="73"/>
      <c r="J51" s="372"/>
      <c r="K51" s="106" t="s">
        <v>201</v>
      </c>
      <c r="AD51" s="1">
        <v>49</v>
      </c>
      <c r="AG51" s="1" t="s">
        <v>201</v>
      </c>
      <c r="AH51" s="1" t="s">
        <v>30</v>
      </c>
      <c r="AI51" s="1" t="s">
        <v>201</v>
      </c>
    </row>
    <row r="52" spans="2:35" ht="15" thickBot="1" x14ac:dyDescent="0.35">
      <c r="B52" s="34" t="s">
        <v>527</v>
      </c>
      <c r="C52" s="34">
        <v>610</v>
      </c>
      <c r="F52" s="107">
        <v>50</v>
      </c>
      <c r="G52" s="108" t="s">
        <v>202</v>
      </c>
      <c r="H52" s="109" t="s">
        <v>203</v>
      </c>
      <c r="I52" s="110"/>
      <c r="J52" s="110"/>
      <c r="K52" s="111"/>
    </row>
    <row r="53" spans="2:35" ht="15" thickBot="1" x14ac:dyDescent="0.35">
      <c r="B53" s="34" t="s">
        <v>528</v>
      </c>
      <c r="C53" s="34">
        <v>970</v>
      </c>
      <c r="F53" s="107">
        <v>51</v>
      </c>
      <c r="G53" s="108" t="s">
        <v>204</v>
      </c>
      <c r="H53" s="109" t="s">
        <v>205</v>
      </c>
      <c r="I53" s="110"/>
      <c r="J53" s="110"/>
      <c r="K53" s="111"/>
    </row>
    <row r="54" spans="2:35" x14ac:dyDescent="0.3">
      <c r="B54" s="34" t="s">
        <v>529</v>
      </c>
      <c r="C54" s="34">
        <v>1150</v>
      </c>
    </row>
    <row r="55" spans="2:35" x14ac:dyDescent="0.3">
      <c r="B55" s="34" t="s">
        <v>530</v>
      </c>
      <c r="C55" s="34">
        <v>1240</v>
      </c>
    </row>
    <row r="56" spans="2:35" x14ac:dyDescent="0.3">
      <c r="B56" s="34" t="s">
        <v>531</v>
      </c>
      <c r="C56" s="34">
        <v>1600</v>
      </c>
    </row>
    <row r="57" spans="2:35" x14ac:dyDescent="0.3">
      <c r="B57" s="34" t="s">
        <v>532</v>
      </c>
      <c r="C57" s="34">
        <v>1780</v>
      </c>
    </row>
    <row r="58" spans="2:35" x14ac:dyDescent="0.3">
      <c r="B58" s="34" t="s">
        <v>533</v>
      </c>
      <c r="C58" s="34">
        <v>150</v>
      </c>
    </row>
    <row r="59" spans="2:35" x14ac:dyDescent="0.3">
      <c r="B59" s="34" t="s">
        <v>534</v>
      </c>
      <c r="C59" s="34">
        <v>300</v>
      </c>
    </row>
    <row r="60" spans="2:35" x14ac:dyDescent="0.3">
      <c r="B60" s="34" t="s">
        <v>535</v>
      </c>
      <c r="C60" s="34">
        <v>390</v>
      </c>
    </row>
    <row r="61" spans="2:35" x14ac:dyDescent="0.3">
      <c r="B61" s="34" t="s">
        <v>536</v>
      </c>
      <c r="C61" s="252">
        <v>435.6</v>
      </c>
    </row>
    <row r="62" spans="2:35" x14ac:dyDescent="0.3">
      <c r="B62" s="34" t="s">
        <v>537</v>
      </c>
      <c r="C62" s="252">
        <v>515.6</v>
      </c>
    </row>
    <row r="63" spans="2:35" x14ac:dyDescent="0.3">
      <c r="B63" s="34" t="s">
        <v>538</v>
      </c>
      <c r="C63" s="252">
        <v>575.6</v>
      </c>
    </row>
    <row r="64" spans="2:35" x14ac:dyDescent="0.3">
      <c r="B64" s="34" t="s">
        <v>539</v>
      </c>
      <c r="C64" s="34">
        <v>519</v>
      </c>
    </row>
    <row r="65" spans="2:3" x14ac:dyDescent="0.3">
      <c r="B65" s="34" t="s">
        <v>540</v>
      </c>
      <c r="C65" s="34">
        <v>599</v>
      </c>
    </row>
    <row r="66" spans="2:3" x14ac:dyDescent="0.3">
      <c r="B66" s="34" t="s">
        <v>541</v>
      </c>
      <c r="C66" s="34">
        <v>659</v>
      </c>
    </row>
    <row r="67" spans="2:3" x14ac:dyDescent="0.3">
      <c r="B67" s="34" t="s">
        <v>542</v>
      </c>
      <c r="C67" s="34">
        <v>602.4</v>
      </c>
    </row>
    <row r="68" spans="2:3" x14ac:dyDescent="0.3">
      <c r="B68" s="34" t="s">
        <v>543</v>
      </c>
      <c r="C68" s="34">
        <v>682.4</v>
      </c>
    </row>
    <row r="69" spans="2:3" x14ac:dyDescent="0.3">
      <c r="B69" s="34" t="s">
        <v>544</v>
      </c>
      <c r="C69" s="34">
        <v>742.4</v>
      </c>
    </row>
    <row r="70" spans="2:3" x14ac:dyDescent="0.3">
      <c r="B70" s="34" t="s">
        <v>545</v>
      </c>
      <c r="C70" s="34">
        <v>105.6</v>
      </c>
    </row>
    <row r="71" spans="2:3" x14ac:dyDescent="0.3">
      <c r="B71" s="34" t="s">
        <v>546</v>
      </c>
      <c r="C71" s="34">
        <v>115.6</v>
      </c>
    </row>
    <row r="72" spans="2:3" x14ac:dyDescent="0.3">
      <c r="B72" s="34" t="s">
        <v>547</v>
      </c>
      <c r="C72" s="34">
        <v>145.6</v>
      </c>
    </row>
    <row r="73" spans="2:3" x14ac:dyDescent="0.3">
      <c r="B73" s="34" t="s">
        <v>548</v>
      </c>
      <c r="C73" s="34">
        <v>540</v>
      </c>
    </row>
    <row r="74" spans="2:3" x14ac:dyDescent="0.3">
      <c r="B74" s="34" t="s">
        <v>549</v>
      </c>
      <c r="C74" s="34">
        <v>680</v>
      </c>
    </row>
    <row r="75" spans="2:3" x14ac:dyDescent="0.3">
      <c r="B75" s="34" t="s">
        <v>550</v>
      </c>
      <c r="C75" s="34">
        <v>740</v>
      </c>
    </row>
    <row r="76" spans="2:3" x14ac:dyDescent="0.3">
      <c r="B76" s="34" t="s">
        <v>551</v>
      </c>
      <c r="C76" s="34">
        <v>440</v>
      </c>
    </row>
    <row r="77" spans="2:3" x14ac:dyDescent="0.3">
      <c r="B77" s="34" t="s">
        <v>552</v>
      </c>
      <c r="C77" s="34">
        <v>640</v>
      </c>
    </row>
    <row r="78" spans="2:3" x14ac:dyDescent="0.3">
      <c r="B78" s="34" t="s">
        <v>553</v>
      </c>
      <c r="C78" s="34">
        <v>730</v>
      </c>
    </row>
    <row r="79" spans="2:3" x14ac:dyDescent="0.3">
      <c r="B79" s="34" t="s">
        <v>554</v>
      </c>
      <c r="C79" s="34">
        <v>370</v>
      </c>
    </row>
    <row r="80" spans="2:3" x14ac:dyDescent="0.3">
      <c r="B80" s="34" t="s">
        <v>555</v>
      </c>
      <c r="C80" s="34">
        <v>720</v>
      </c>
    </row>
    <row r="81" spans="2:3" x14ac:dyDescent="0.3">
      <c r="B81" s="34" t="s">
        <v>556</v>
      </c>
      <c r="C81" s="34">
        <v>810</v>
      </c>
    </row>
    <row r="82" spans="2:3" x14ac:dyDescent="0.3">
      <c r="B82" s="34" t="s">
        <v>557</v>
      </c>
      <c r="C82" s="34">
        <v>550</v>
      </c>
    </row>
    <row r="83" spans="2:3" x14ac:dyDescent="0.3">
      <c r="B83" s="34" t="s">
        <v>558</v>
      </c>
      <c r="C83" s="34">
        <v>1040</v>
      </c>
    </row>
    <row r="84" spans="2:3" x14ac:dyDescent="0.3">
      <c r="B84" s="34" t="s">
        <v>559</v>
      </c>
      <c r="C84" s="34">
        <v>1190</v>
      </c>
    </row>
    <row r="85" spans="2:3" x14ac:dyDescent="0.3">
      <c r="B85" s="34" t="s">
        <v>560</v>
      </c>
      <c r="C85" s="34">
        <v>780</v>
      </c>
    </row>
    <row r="86" spans="2:3" x14ac:dyDescent="0.3">
      <c r="B86" s="34" t="s">
        <v>561</v>
      </c>
      <c r="C86" s="34">
        <v>1060</v>
      </c>
    </row>
    <row r="87" spans="2:3" x14ac:dyDescent="0.3">
      <c r="B87" s="34" t="s">
        <v>562</v>
      </c>
      <c r="C87" s="34">
        <v>1120</v>
      </c>
    </row>
    <row r="88" spans="2:3" x14ac:dyDescent="0.3">
      <c r="B88" s="34" t="s">
        <v>563</v>
      </c>
      <c r="C88" s="34">
        <v>240</v>
      </c>
    </row>
    <row r="89" spans="2:3" x14ac:dyDescent="0.3">
      <c r="B89" s="34" t="s">
        <v>564</v>
      </c>
      <c r="C89" s="34">
        <v>350</v>
      </c>
    </row>
    <row r="90" spans="2:3" x14ac:dyDescent="0.3">
      <c r="B90" s="34" t="s">
        <v>565</v>
      </c>
      <c r="C90" s="34">
        <v>390</v>
      </c>
    </row>
    <row r="91" spans="2:3" x14ac:dyDescent="0.3">
      <c r="B91" s="34" t="s">
        <v>526</v>
      </c>
      <c r="C91" s="34">
        <v>270</v>
      </c>
    </row>
    <row r="92" spans="2:3" x14ac:dyDescent="0.3">
      <c r="B92" s="259" t="s">
        <v>464</v>
      </c>
      <c r="C92" s="1">
        <v>250</v>
      </c>
    </row>
    <row r="93" spans="2:3" x14ac:dyDescent="0.3">
      <c r="B93" s="1" t="s">
        <v>778</v>
      </c>
      <c r="C93" s="1">
        <v>185.6</v>
      </c>
    </row>
    <row r="94" spans="2:3" x14ac:dyDescent="0.3">
      <c r="B94" s="1" t="s">
        <v>779</v>
      </c>
      <c r="C94" s="1">
        <v>265.60000000000002</v>
      </c>
    </row>
    <row r="95" spans="2:3" x14ac:dyDescent="0.3">
      <c r="B95" s="1" t="s">
        <v>780</v>
      </c>
      <c r="C95" s="1">
        <v>325.60000000000002</v>
      </c>
    </row>
    <row r="96" spans="2:3" x14ac:dyDescent="0.3">
      <c r="B96" s="1" t="s">
        <v>545</v>
      </c>
      <c r="C96" s="1">
        <v>105.6</v>
      </c>
    </row>
    <row r="97" spans="2:3" x14ac:dyDescent="0.3">
      <c r="B97" s="1" t="s">
        <v>546</v>
      </c>
      <c r="C97" s="1">
        <v>115.6</v>
      </c>
    </row>
    <row r="98" spans="2:3" x14ac:dyDescent="0.3">
      <c r="B98" s="1" t="s">
        <v>547</v>
      </c>
      <c r="C98" s="1">
        <v>145.6</v>
      </c>
    </row>
  </sheetData>
  <autoFilter ref="F2:K51" xr:uid="{808B7ACA-5C9C-4A86-98AE-61DF1447A975}"/>
  <mergeCells count="3">
    <mergeCell ref="J3:J29"/>
    <mergeCell ref="J30:J35"/>
    <mergeCell ref="J36:J51"/>
  </mergeCells>
  <phoneticPr fontId="10" type="noConversion"/>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A9D8B-CCEE-43C3-BBEA-8B1CD4DCF7A1}">
  <sheetPr>
    <tabColor rgb="FFFFFF00"/>
  </sheetPr>
  <dimension ref="A1:AG276"/>
  <sheetViews>
    <sheetView topLeftCell="A56" zoomScale="74" workbookViewId="0">
      <selection activeCell="M118" activeCellId="1" sqref="K118:K122 M118:M122"/>
    </sheetView>
  </sheetViews>
  <sheetFormatPr defaultRowHeight="14.4" x14ac:dyDescent="0.3"/>
  <cols>
    <col min="1" max="1" width="8.88671875" style="199"/>
    <col min="3" max="3" width="51.5546875" customWidth="1"/>
    <col min="4" max="4" width="11.33203125" style="202" hidden="1" customWidth="1"/>
    <col min="5" max="5" width="11.33203125" style="230" hidden="1" customWidth="1"/>
    <col min="6" max="6" width="11.33203125" style="202" hidden="1" customWidth="1"/>
    <col min="7" max="7" width="11.33203125" style="230" hidden="1" customWidth="1"/>
    <col min="8" max="8" width="11.33203125" style="202" hidden="1" customWidth="1"/>
    <col min="9" max="9" width="11.33203125" style="230" hidden="1" customWidth="1"/>
    <col min="10" max="10" width="11.33203125" style="202" hidden="1" customWidth="1"/>
    <col min="11" max="11" width="57.33203125" customWidth="1"/>
    <col min="12" max="12" width="3.5546875" customWidth="1"/>
    <col min="14" max="14" width="8.88671875" customWidth="1"/>
    <col min="17" max="18" width="8.88671875" hidden="1" customWidth="1"/>
    <col min="19" max="19" width="2.6640625" customWidth="1"/>
    <col min="21" max="21" width="8.88671875" customWidth="1"/>
    <col min="24" max="25" width="8.88671875" hidden="1" customWidth="1"/>
    <col min="26" max="26" width="2.6640625" customWidth="1"/>
    <col min="28" max="28" width="8.88671875" customWidth="1"/>
    <col min="31" max="32" width="8.88671875" hidden="1" customWidth="1"/>
    <col min="33" max="33" width="2.6640625" customWidth="1"/>
  </cols>
  <sheetData>
    <row r="1" spans="1:33" x14ac:dyDescent="0.3">
      <c r="C1" s="200"/>
      <c r="D1" s="373" t="s">
        <v>280</v>
      </c>
      <c r="E1" s="374"/>
      <c r="F1" s="373"/>
      <c r="G1" s="374"/>
      <c r="H1" s="373"/>
      <c r="I1" s="201"/>
      <c r="L1" s="67"/>
      <c r="M1" s="375" t="s">
        <v>281</v>
      </c>
      <c r="N1" s="375"/>
      <c r="O1" s="375"/>
      <c r="P1" s="375"/>
      <c r="Q1" s="375"/>
      <c r="R1" s="375"/>
      <c r="S1" s="67"/>
      <c r="T1" s="375" t="s">
        <v>282</v>
      </c>
      <c r="U1" s="375"/>
      <c r="V1" s="375"/>
      <c r="W1" s="375"/>
      <c r="X1" s="375"/>
      <c r="Y1" s="375"/>
      <c r="Z1" s="67"/>
      <c r="AA1" s="375" t="s">
        <v>283</v>
      </c>
      <c r="AB1" s="375"/>
      <c r="AC1" s="375"/>
      <c r="AD1" s="375"/>
      <c r="AE1" s="375"/>
      <c r="AF1" s="375"/>
      <c r="AG1" s="67"/>
    </row>
    <row r="2" spans="1:33" ht="28.8" x14ac:dyDescent="0.3">
      <c r="A2" s="203"/>
      <c r="B2" s="203" t="s">
        <v>284</v>
      </c>
      <c r="C2" s="203" t="s">
        <v>285</v>
      </c>
      <c r="D2" s="203" t="s">
        <v>286</v>
      </c>
      <c r="E2" s="204" t="s">
        <v>46</v>
      </c>
      <c r="F2" s="203" t="s">
        <v>287</v>
      </c>
      <c r="G2" s="204" t="s">
        <v>46</v>
      </c>
      <c r="H2" s="203" t="s">
        <v>288</v>
      </c>
      <c r="I2" s="204" t="s">
        <v>46</v>
      </c>
      <c r="J2" s="203" t="s">
        <v>289</v>
      </c>
      <c r="K2" s="203" t="s">
        <v>290</v>
      </c>
      <c r="L2" s="205"/>
      <c r="M2" s="206" t="s">
        <v>291</v>
      </c>
      <c r="N2" s="207" t="s">
        <v>44</v>
      </c>
      <c r="O2" s="207" t="s">
        <v>45</v>
      </c>
      <c r="P2" s="207" t="s">
        <v>46</v>
      </c>
      <c r="Q2" s="206" t="s">
        <v>292</v>
      </c>
      <c r="R2" s="208" t="s">
        <v>293</v>
      </c>
      <c r="S2" s="205"/>
      <c r="T2" s="203" t="s">
        <v>291</v>
      </c>
      <c r="U2" s="209" t="s">
        <v>44</v>
      </c>
      <c r="V2" s="209" t="s">
        <v>45</v>
      </c>
      <c r="W2" s="209" t="s">
        <v>46</v>
      </c>
      <c r="X2" s="203" t="s">
        <v>292</v>
      </c>
      <c r="Y2" s="210" t="s">
        <v>293</v>
      </c>
      <c r="Z2" s="205"/>
      <c r="AA2" s="203" t="s">
        <v>291</v>
      </c>
      <c r="AB2" s="209" t="s">
        <v>44</v>
      </c>
      <c r="AC2" s="209" t="s">
        <v>45</v>
      </c>
      <c r="AD2" s="209" t="s">
        <v>46</v>
      </c>
      <c r="AE2" s="203" t="s">
        <v>292</v>
      </c>
      <c r="AF2" s="210" t="s">
        <v>293</v>
      </c>
      <c r="AG2" s="205"/>
    </row>
    <row r="3" spans="1:33" x14ac:dyDescent="0.3">
      <c r="A3" s="198" cm="1">
        <f t="array" ref="A3:A252">_xlfn.SEQUENCE(250)</f>
        <v>1</v>
      </c>
      <c r="B3" s="149"/>
      <c r="C3" s="212"/>
      <c r="D3" s="213"/>
      <c r="E3" s="213"/>
      <c r="F3" s="213"/>
      <c r="G3" s="213"/>
      <c r="H3" s="213"/>
      <c r="I3" s="213"/>
      <c r="J3" s="213"/>
      <c r="K3" s="149" t="s">
        <v>294</v>
      </c>
      <c r="L3" s="67"/>
      <c r="M3" s="198" t="s">
        <v>63</v>
      </c>
      <c r="N3" s="198">
        <v>1</v>
      </c>
      <c r="O3" s="198">
        <v>1</v>
      </c>
      <c r="P3" s="198">
        <v>50</v>
      </c>
      <c r="Q3" s="214">
        <f t="shared" ref="Q3:Q74" si="0">P3*0.036</f>
        <v>1.7999999999999998</v>
      </c>
      <c r="R3" s="2">
        <f t="shared" ref="R3:R74" si="1">Q3/60</f>
        <v>2.9999999999999995E-2</v>
      </c>
      <c r="S3" s="67"/>
      <c r="T3" s="198" t="s">
        <v>53</v>
      </c>
      <c r="U3" s="198">
        <v>1</v>
      </c>
      <c r="V3" s="198">
        <v>1</v>
      </c>
      <c r="W3" s="198">
        <v>120</v>
      </c>
      <c r="X3" s="214">
        <f t="shared" ref="X3:X16" si="2">W3*0.036</f>
        <v>4.3199999999999994</v>
      </c>
      <c r="Y3" s="2">
        <f t="shared" ref="Y3:Y16" si="3">X3/60</f>
        <v>7.1999999999999995E-2</v>
      </c>
      <c r="Z3" s="67"/>
      <c r="AA3" s="198" t="s">
        <v>55</v>
      </c>
      <c r="AB3" s="198">
        <v>1</v>
      </c>
      <c r="AC3" s="198">
        <v>1</v>
      </c>
      <c r="AD3" s="198">
        <v>150</v>
      </c>
      <c r="AE3" s="214">
        <f t="shared" ref="AE3:AE16" si="4">AD3*0.036</f>
        <v>5.3999999999999995</v>
      </c>
      <c r="AF3" s="2">
        <f t="shared" ref="AF3:AF16" si="5">AE3/60</f>
        <v>0.09</v>
      </c>
      <c r="AG3" s="67"/>
    </row>
    <row r="4" spans="1:33" x14ac:dyDescent="0.3">
      <c r="A4" s="198">
        <v>2</v>
      </c>
      <c r="B4" s="149"/>
      <c r="C4" s="212"/>
      <c r="D4" s="213"/>
      <c r="E4" s="213"/>
      <c r="F4" s="213"/>
      <c r="G4" s="213"/>
      <c r="H4" s="213"/>
      <c r="I4" s="213"/>
      <c r="J4" s="213"/>
      <c r="K4" s="149" t="s">
        <v>295</v>
      </c>
      <c r="L4" s="67"/>
      <c r="M4" s="198" t="s">
        <v>61</v>
      </c>
      <c r="N4" s="198">
        <v>1</v>
      </c>
      <c r="O4" s="198">
        <v>2</v>
      </c>
      <c r="P4" s="198">
        <v>20</v>
      </c>
      <c r="Q4" s="214">
        <f t="shared" si="0"/>
        <v>0.72</v>
      </c>
      <c r="R4" s="2">
        <f t="shared" si="1"/>
        <v>1.2E-2</v>
      </c>
      <c r="S4" s="67"/>
      <c r="T4" s="198" t="s">
        <v>61</v>
      </c>
      <c r="U4" s="198">
        <v>1</v>
      </c>
      <c r="V4" s="198">
        <v>2</v>
      </c>
      <c r="W4" s="198">
        <v>20</v>
      </c>
      <c r="X4" s="214">
        <f t="shared" si="2"/>
        <v>0.72</v>
      </c>
      <c r="Y4" s="2">
        <f t="shared" si="3"/>
        <v>1.2E-2</v>
      </c>
      <c r="Z4" s="67"/>
      <c r="AA4" s="198" t="s">
        <v>61</v>
      </c>
      <c r="AB4" s="198">
        <v>1</v>
      </c>
      <c r="AC4" s="198">
        <v>2</v>
      </c>
      <c r="AD4" s="198">
        <v>20</v>
      </c>
      <c r="AE4" s="214">
        <f t="shared" si="4"/>
        <v>0.72</v>
      </c>
      <c r="AF4" s="2">
        <f t="shared" si="5"/>
        <v>1.2E-2</v>
      </c>
      <c r="AG4" s="67"/>
    </row>
    <row r="5" spans="1:33" x14ac:dyDescent="0.3">
      <c r="A5" s="198">
        <v>3</v>
      </c>
      <c r="B5" s="149"/>
      <c r="C5" s="212"/>
      <c r="D5" s="213"/>
      <c r="E5" s="213"/>
      <c r="F5" s="213"/>
      <c r="G5" s="213"/>
      <c r="H5" s="213"/>
      <c r="I5" s="213"/>
      <c r="J5" s="213"/>
      <c r="K5" s="149" t="s">
        <v>296</v>
      </c>
      <c r="L5" s="67"/>
      <c r="M5" s="198" t="s">
        <v>70</v>
      </c>
      <c r="N5" s="198">
        <v>1</v>
      </c>
      <c r="O5" s="198">
        <v>1</v>
      </c>
      <c r="P5" s="198">
        <v>20</v>
      </c>
      <c r="Q5" s="214">
        <f t="shared" si="0"/>
        <v>0.72</v>
      </c>
      <c r="R5" s="2">
        <f t="shared" si="1"/>
        <v>1.2E-2</v>
      </c>
      <c r="S5" s="67"/>
      <c r="T5" s="198" t="s">
        <v>70</v>
      </c>
      <c r="U5" s="198">
        <v>1</v>
      </c>
      <c r="V5" s="198">
        <v>1</v>
      </c>
      <c r="W5" s="198">
        <v>20</v>
      </c>
      <c r="X5" s="214">
        <f t="shared" si="2"/>
        <v>0.72</v>
      </c>
      <c r="Y5" s="2">
        <f t="shared" si="3"/>
        <v>1.2E-2</v>
      </c>
      <c r="Z5" s="67"/>
      <c r="AA5" s="198" t="s">
        <v>70</v>
      </c>
      <c r="AB5" s="198">
        <v>1</v>
      </c>
      <c r="AC5" s="198">
        <v>1</v>
      </c>
      <c r="AD5" s="198">
        <v>20</v>
      </c>
      <c r="AE5" s="214">
        <f t="shared" si="4"/>
        <v>0.72</v>
      </c>
      <c r="AF5" s="2">
        <f t="shared" si="5"/>
        <v>1.2E-2</v>
      </c>
      <c r="AG5" s="67"/>
    </row>
    <row r="6" spans="1:33" x14ac:dyDescent="0.3">
      <c r="A6" s="198">
        <v>4</v>
      </c>
      <c r="B6" s="149"/>
      <c r="C6" s="212"/>
      <c r="D6" s="213"/>
      <c r="E6" s="213"/>
      <c r="F6" s="213"/>
      <c r="G6" s="213"/>
      <c r="H6" s="213"/>
      <c r="I6" s="213"/>
      <c r="J6" s="213"/>
      <c r="K6" s="149" t="s">
        <v>297</v>
      </c>
      <c r="L6" s="67"/>
      <c r="M6" s="198" t="s">
        <v>56</v>
      </c>
      <c r="N6" s="198">
        <v>1</v>
      </c>
      <c r="O6" s="198">
        <v>1</v>
      </c>
      <c r="P6" s="198">
        <v>30</v>
      </c>
      <c r="Q6" s="214">
        <f t="shared" si="0"/>
        <v>1.0799999999999998</v>
      </c>
      <c r="R6" s="2">
        <f t="shared" si="1"/>
        <v>1.7999999999999999E-2</v>
      </c>
      <c r="S6" s="67"/>
      <c r="T6" s="198" t="s">
        <v>76</v>
      </c>
      <c r="U6" s="198">
        <v>1</v>
      </c>
      <c r="V6" s="198">
        <v>1</v>
      </c>
      <c r="W6" s="198">
        <v>40</v>
      </c>
      <c r="X6" s="214">
        <f t="shared" si="2"/>
        <v>1.44</v>
      </c>
      <c r="Y6" s="2">
        <f t="shared" si="3"/>
        <v>2.4E-2</v>
      </c>
      <c r="Z6" s="67"/>
      <c r="AA6" s="198" t="s">
        <v>65</v>
      </c>
      <c r="AB6" s="198">
        <v>1</v>
      </c>
      <c r="AC6" s="198">
        <v>1</v>
      </c>
      <c r="AD6" s="198">
        <v>70</v>
      </c>
      <c r="AE6" s="214">
        <f t="shared" si="4"/>
        <v>2.52</v>
      </c>
      <c r="AF6" s="2">
        <f t="shared" si="5"/>
        <v>4.2000000000000003E-2</v>
      </c>
      <c r="AG6" s="67"/>
    </row>
    <row r="7" spans="1:33" x14ac:dyDescent="0.3">
      <c r="A7" s="198">
        <v>5</v>
      </c>
      <c r="B7" s="149"/>
      <c r="C7" s="212"/>
      <c r="D7" s="213"/>
      <c r="E7" s="213"/>
      <c r="F7" s="213"/>
      <c r="G7" s="213"/>
      <c r="H7" s="213"/>
      <c r="I7" s="213"/>
      <c r="J7" s="213"/>
      <c r="K7" s="149" t="s">
        <v>298</v>
      </c>
      <c r="L7" s="67"/>
      <c r="M7" s="198" t="s">
        <v>63</v>
      </c>
      <c r="N7" s="198">
        <v>1</v>
      </c>
      <c r="O7" s="198">
        <v>1</v>
      </c>
      <c r="P7" s="198">
        <v>50</v>
      </c>
      <c r="Q7" s="214">
        <f t="shared" si="0"/>
        <v>1.7999999999999998</v>
      </c>
      <c r="R7" s="2">
        <f t="shared" si="1"/>
        <v>2.9999999999999995E-2</v>
      </c>
      <c r="S7" s="67"/>
      <c r="T7" s="198" t="s">
        <v>53</v>
      </c>
      <c r="U7" s="198">
        <v>1</v>
      </c>
      <c r="V7" s="198">
        <v>1</v>
      </c>
      <c r="W7" s="198">
        <v>120</v>
      </c>
      <c r="X7" s="214">
        <f t="shared" si="2"/>
        <v>4.3199999999999994</v>
      </c>
      <c r="Y7" s="2">
        <f t="shared" si="3"/>
        <v>7.1999999999999995E-2</v>
      </c>
      <c r="Z7" s="67"/>
      <c r="AA7" s="198" t="s">
        <v>55</v>
      </c>
      <c r="AB7" s="198">
        <v>1</v>
      </c>
      <c r="AC7" s="198">
        <v>1</v>
      </c>
      <c r="AD7" s="198">
        <v>150</v>
      </c>
      <c r="AE7" s="214">
        <f t="shared" si="4"/>
        <v>5.3999999999999995</v>
      </c>
      <c r="AF7" s="2">
        <f t="shared" si="5"/>
        <v>0.09</v>
      </c>
      <c r="AG7" s="67"/>
    </row>
    <row r="8" spans="1:33" x14ac:dyDescent="0.3">
      <c r="A8" s="198">
        <v>6</v>
      </c>
      <c r="B8" s="149"/>
      <c r="C8" s="212"/>
      <c r="D8" s="213"/>
      <c r="E8" s="213"/>
      <c r="F8" s="213"/>
      <c r="G8" s="213"/>
      <c r="H8" s="213"/>
      <c r="I8" s="213"/>
      <c r="J8" s="213"/>
      <c r="K8" s="149" t="s">
        <v>299</v>
      </c>
      <c r="L8" s="67"/>
      <c r="M8" s="198" t="s">
        <v>75</v>
      </c>
      <c r="N8" s="198">
        <v>1</v>
      </c>
      <c r="O8" s="198">
        <v>4</v>
      </c>
      <c r="P8" s="198">
        <v>80</v>
      </c>
      <c r="Q8" s="214">
        <f t="shared" si="0"/>
        <v>2.88</v>
      </c>
      <c r="R8" s="2">
        <f t="shared" si="1"/>
        <v>4.8000000000000001E-2</v>
      </c>
      <c r="S8" s="67"/>
      <c r="T8" s="198" t="s">
        <v>75</v>
      </c>
      <c r="U8" s="198">
        <v>1</v>
      </c>
      <c r="V8" s="198">
        <v>4</v>
      </c>
      <c r="W8" s="198">
        <v>80</v>
      </c>
      <c r="X8" s="214">
        <f t="shared" si="2"/>
        <v>2.88</v>
      </c>
      <c r="Y8" s="2">
        <f t="shared" si="3"/>
        <v>4.8000000000000001E-2</v>
      </c>
      <c r="Z8" s="67"/>
      <c r="AA8" s="198" t="s">
        <v>75</v>
      </c>
      <c r="AB8" s="198">
        <v>1</v>
      </c>
      <c r="AC8" s="198">
        <v>4</v>
      </c>
      <c r="AD8" s="198">
        <v>80</v>
      </c>
      <c r="AE8" s="214">
        <f t="shared" si="4"/>
        <v>2.88</v>
      </c>
      <c r="AF8" s="2">
        <f t="shared" si="5"/>
        <v>4.8000000000000001E-2</v>
      </c>
      <c r="AG8" s="67"/>
    </row>
    <row r="9" spans="1:33" x14ac:dyDescent="0.3">
      <c r="A9" s="198">
        <v>7</v>
      </c>
      <c r="B9" s="149"/>
      <c r="C9" s="212"/>
      <c r="D9" s="213"/>
      <c r="E9" s="213"/>
      <c r="F9" s="213"/>
      <c r="G9" s="213"/>
      <c r="H9" s="213"/>
      <c r="I9" s="213"/>
      <c r="J9" s="213"/>
      <c r="K9" s="149" t="s">
        <v>300</v>
      </c>
      <c r="L9" s="67"/>
      <c r="M9" s="198" t="s">
        <v>56</v>
      </c>
      <c r="N9" s="198">
        <v>1</v>
      </c>
      <c r="O9" s="198">
        <v>1</v>
      </c>
      <c r="P9" s="198">
        <v>30</v>
      </c>
      <c r="Q9" s="214">
        <f t="shared" si="0"/>
        <v>1.0799999999999998</v>
      </c>
      <c r="R9" s="2">
        <f t="shared" si="1"/>
        <v>1.7999999999999999E-2</v>
      </c>
      <c r="S9" s="67"/>
      <c r="T9" s="198" t="s">
        <v>76</v>
      </c>
      <c r="U9" s="198">
        <v>1</v>
      </c>
      <c r="V9" s="198">
        <v>1</v>
      </c>
      <c r="W9" s="198">
        <v>40</v>
      </c>
      <c r="X9" s="214">
        <f t="shared" si="2"/>
        <v>1.44</v>
      </c>
      <c r="Y9" s="2">
        <f t="shared" si="3"/>
        <v>2.4E-2</v>
      </c>
      <c r="Z9" s="67"/>
      <c r="AA9" s="198" t="s">
        <v>65</v>
      </c>
      <c r="AB9" s="198">
        <v>1</v>
      </c>
      <c r="AC9" s="198">
        <v>1</v>
      </c>
      <c r="AD9" s="198">
        <v>70</v>
      </c>
      <c r="AE9" s="214">
        <f t="shared" si="4"/>
        <v>2.52</v>
      </c>
      <c r="AF9" s="2">
        <f t="shared" si="5"/>
        <v>4.2000000000000003E-2</v>
      </c>
      <c r="AG9" s="67"/>
    </row>
    <row r="10" spans="1:33" x14ac:dyDescent="0.3">
      <c r="A10" s="198">
        <v>8</v>
      </c>
      <c r="B10" s="149"/>
      <c r="C10" s="212"/>
      <c r="D10" s="213"/>
      <c r="E10" s="213"/>
      <c r="F10" s="213"/>
      <c r="G10" s="213"/>
      <c r="H10" s="213"/>
      <c r="I10" s="213"/>
      <c r="J10" s="213"/>
      <c r="K10" s="149" t="s">
        <v>301</v>
      </c>
      <c r="L10" s="67"/>
      <c r="M10" s="215" t="s">
        <v>63</v>
      </c>
      <c r="N10" s="198">
        <v>1</v>
      </c>
      <c r="O10" s="198">
        <v>1</v>
      </c>
      <c r="P10" s="198">
        <v>50</v>
      </c>
      <c r="Q10" s="214">
        <f>P10*0.036</f>
        <v>1.7999999999999998</v>
      </c>
      <c r="R10" s="2">
        <f>Q10/60</f>
        <v>2.9999999999999995E-2</v>
      </c>
      <c r="S10" s="67"/>
      <c r="T10" s="198" t="s">
        <v>53</v>
      </c>
      <c r="U10" s="198">
        <v>1</v>
      </c>
      <c r="V10" s="198">
        <v>1</v>
      </c>
      <c r="W10" s="198">
        <v>120</v>
      </c>
      <c r="X10" s="214">
        <f t="shared" si="2"/>
        <v>4.3199999999999994</v>
      </c>
      <c r="Y10" s="2">
        <f t="shared" si="3"/>
        <v>7.1999999999999995E-2</v>
      </c>
      <c r="Z10" s="67"/>
      <c r="AA10" s="198" t="s">
        <v>55</v>
      </c>
      <c r="AB10" s="198">
        <v>1</v>
      </c>
      <c r="AC10" s="198">
        <v>1</v>
      </c>
      <c r="AD10" s="198">
        <v>150</v>
      </c>
      <c r="AE10" s="214">
        <f t="shared" si="4"/>
        <v>5.3999999999999995</v>
      </c>
      <c r="AF10" s="2">
        <f t="shared" si="5"/>
        <v>0.09</v>
      </c>
      <c r="AG10" s="67"/>
    </row>
    <row r="11" spans="1:33" x14ac:dyDescent="0.3">
      <c r="A11" s="198">
        <v>9</v>
      </c>
      <c r="B11" s="149"/>
      <c r="C11" s="212"/>
      <c r="D11" s="213"/>
      <c r="E11" s="213"/>
      <c r="F11" s="213"/>
      <c r="G11" s="213"/>
      <c r="H11" s="213"/>
      <c r="I11" s="213"/>
      <c r="J11" s="213"/>
      <c r="K11" s="149" t="s">
        <v>302</v>
      </c>
      <c r="L11" s="67"/>
      <c r="M11" s="215" t="s">
        <v>63</v>
      </c>
      <c r="N11" s="198">
        <v>1</v>
      </c>
      <c r="O11" s="198">
        <v>1</v>
      </c>
      <c r="P11" s="198">
        <v>50</v>
      </c>
      <c r="Q11" s="214">
        <f>P11*0.036</f>
        <v>1.7999999999999998</v>
      </c>
      <c r="R11" s="2">
        <f>Q11/60</f>
        <v>2.9999999999999995E-2</v>
      </c>
      <c r="S11" s="67"/>
      <c r="T11" s="198" t="s">
        <v>53</v>
      </c>
      <c r="U11" s="198">
        <v>1</v>
      </c>
      <c r="V11" s="198">
        <v>1</v>
      </c>
      <c r="W11" s="198">
        <v>120</v>
      </c>
      <c r="X11" s="214">
        <f t="shared" si="2"/>
        <v>4.3199999999999994</v>
      </c>
      <c r="Y11" s="2">
        <f t="shared" si="3"/>
        <v>7.1999999999999995E-2</v>
      </c>
      <c r="Z11" s="67"/>
      <c r="AA11" s="198" t="s">
        <v>53</v>
      </c>
      <c r="AB11" s="198">
        <v>1</v>
      </c>
      <c r="AC11" s="198">
        <v>1</v>
      </c>
      <c r="AD11" s="198">
        <v>120</v>
      </c>
      <c r="AE11" s="214">
        <f t="shared" si="4"/>
        <v>4.3199999999999994</v>
      </c>
      <c r="AF11" s="2">
        <f t="shared" si="5"/>
        <v>7.1999999999999995E-2</v>
      </c>
      <c r="AG11" s="67"/>
    </row>
    <row r="12" spans="1:33" x14ac:dyDescent="0.3">
      <c r="A12" s="198">
        <v>10</v>
      </c>
      <c r="B12" s="149"/>
      <c r="C12" s="212"/>
      <c r="D12" s="213"/>
      <c r="E12" s="213"/>
      <c r="F12" s="213"/>
      <c r="G12" s="213"/>
      <c r="H12" s="213"/>
      <c r="I12" s="213"/>
      <c r="J12" s="213"/>
      <c r="K12" s="149" t="s">
        <v>303</v>
      </c>
      <c r="L12" s="67"/>
      <c r="M12" s="198" t="s">
        <v>57</v>
      </c>
      <c r="N12" s="198">
        <v>1</v>
      </c>
      <c r="O12" s="198">
        <v>1</v>
      </c>
      <c r="P12" s="198">
        <v>50</v>
      </c>
      <c r="Q12" s="214">
        <f t="shared" si="0"/>
        <v>1.7999999999999998</v>
      </c>
      <c r="R12" s="2">
        <f t="shared" si="1"/>
        <v>2.9999999999999995E-2</v>
      </c>
      <c r="S12" s="67"/>
      <c r="T12" s="198" t="s">
        <v>57</v>
      </c>
      <c r="U12" s="198">
        <v>1</v>
      </c>
      <c r="V12" s="198">
        <v>1</v>
      </c>
      <c r="W12" s="198">
        <v>50</v>
      </c>
      <c r="X12" s="214">
        <f t="shared" si="2"/>
        <v>1.7999999999999998</v>
      </c>
      <c r="Y12" s="2">
        <f t="shared" si="3"/>
        <v>2.9999999999999995E-2</v>
      </c>
      <c r="Z12" s="67"/>
      <c r="AA12" s="198" t="s">
        <v>57</v>
      </c>
      <c r="AB12" s="198">
        <v>1</v>
      </c>
      <c r="AC12" s="198">
        <v>1</v>
      </c>
      <c r="AD12" s="198">
        <v>50</v>
      </c>
      <c r="AE12" s="214">
        <f t="shared" si="4"/>
        <v>1.7999999999999998</v>
      </c>
      <c r="AF12" s="2">
        <f t="shared" si="5"/>
        <v>2.9999999999999995E-2</v>
      </c>
      <c r="AG12" s="67"/>
    </row>
    <row r="13" spans="1:33" x14ac:dyDescent="0.3">
      <c r="A13" s="198">
        <v>11</v>
      </c>
      <c r="B13" s="149"/>
      <c r="C13" s="212"/>
      <c r="D13" s="213"/>
      <c r="E13" s="213"/>
      <c r="F13" s="213"/>
      <c r="G13" s="213"/>
      <c r="H13" s="213"/>
      <c r="I13" s="213"/>
      <c r="J13" s="213"/>
      <c r="K13" s="149" t="s">
        <v>304</v>
      </c>
      <c r="L13" s="67"/>
      <c r="M13" s="198" t="s">
        <v>71</v>
      </c>
      <c r="N13" s="198">
        <v>1</v>
      </c>
      <c r="O13" s="198">
        <v>1</v>
      </c>
      <c r="P13" s="198">
        <v>30</v>
      </c>
      <c r="Q13" s="214">
        <f t="shared" si="0"/>
        <v>1.0799999999999998</v>
      </c>
      <c r="R13" s="2">
        <f t="shared" si="1"/>
        <v>1.7999999999999999E-2</v>
      </c>
      <c r="S13" s="67"/>
      <c r="T13" s="198" t="s">
        <v>71</v>
      </c>
      <c r="U13" s="198">
        <v>1</v>
      </c>
      <c r="V13" s="198">
        <v>1</v>
      </c>
      <c r="W13" s="198">
        <v>30</v>
      </c>
      <c r="X13" s="214">
        <f t="shared" si="2"/>
        <v>1.0799999999999998</v>
      </c>
      <c r="Y13" s="2">
        <f t="shared" si="3"/>
        <v>1.7999999999999999E-2</v>
      </c>
      <c r="Z13" s="67"/>
      <c r="AA13" s="198" t="s">
        <v>71</v>
      </c>
      <c r="AB13" s="198">
        <v>1</v>
      </c>
      <c r="AC13" s="198">
        <v>1</v>
      </c>
      <c r="AD13" s="198">
        <v>30</v>
      </c>
      <c r="AE13" s="214">
        <f t="shared" si="4"/>
        <v>1.0799999999999998</v>
      </c>
      <c r="AF13" s="2">
        <f t="shared" si="5"/>
        <v>1.7999999999999999E-2</v>
      </c>
      <c r="AG13" s="67"/>
    </row>
    <row r="14" spans="1:33" x14ac:dyDescent="0.3">
      <c r="A14" s="198">
        <v>12</v>
      </c>
      <c r="B14" s="149"/>
      <c r="C14" s="212"/>
      <c r="D14" s="213"/>
      <c r="E14" s="213"/>
      <c r="F14" s="213"/>
      <c r="G14" s="213"/>
      <c r="H14" s="213"/>
      <c r="I14" s="213"/>
      <c r="J14" s="213"/>
      <c r="K14" s="149" t="s">
        <v>305</v>
      </c>
      <c r="L14" s="67"/>
      <c r="M14" s="198" t="s">
        <v>68</v>
      </c>
      <c r="N14" s="198">
        <v>1</v>
      </c>
      <c r="O14" s="198">
        <v>1</v>
      </c>
      <c r="P14" s="198">
        <v>100</v>
      </c>
      <c r="Q14" s="214">
        <f t="shared" si="0"/>
        <v>3.5999999999999996</v>
      </c>
      <c r="R14" s="2">
        <f t="shared" si="1"/>
        <v>5.9999999999999991E-2</v>
      </c>
      <c r="S14" s="67"/>
      <c r="T14" s="198" t="s">
        <v>73</v>
      </c>
      <c r="U14" s="198">
        <v>1</v>
      </c>
      <c r="V14" s="198">
        <v>1</v>
      </c>
      <c r="W14" s="198">
        <v>160</v>
      </c>
      <c r="X14" s="214">
        <f t="shared" si="2"/>
        <v>5.76</v>
      </c>
      <c r="Y14" s="2">
        <f t="shared" si="3"/>
        <v>9.6000000000000002E-2</v>
      </c>
      <c r="Z14" s="67"/>
      <c r="AA14" s="198" t="s">
        <v>74</v>
      </c>
      <c r="AB14" s="198">
        <v>1</v>
      </c>
      <c r="AC14" s="198">
        <v>1</v>
      </c>
      <c r="AD14" s="198">
        <v>190</v>
      </c>
      <c r="AE14" s="214">
        <f t="shared" si="4"/>
        <v>6.84</v>
      </c>
      <c r="AF14" s="2">
        <f t="shared" si="5"/>
        <v>0.114</v>
      </c>
      <c r="AG14" s="67"/>
    </row>
    <row r="15" spans="1:33" x14ac:dyDescent="0.3">
      <c r="A15" s="198">
        <v>13</v>
      </c>
      <c r="B15" s="149"/>
      <c r="C15" s="212"/>
      <c r="D15" s="213"/>
      <c r="E15" s="213"/>
      <c r="F15" s="213"/>
      <c r="G15" s="213"/>
      <c r="H15" s="213"/>
      <c r="I15" s="213"/>
      <c r="J15" s="213"/>
      <c r="K15" s="149" t="s">
        <v>306</v>
      </c>
      <c r="L15" s="67"/>
      <c r="M15" s="198" t="s">
        <v>61</v>
      </c>
      <c r="N15" s="198">
        <v>1</v>
      </c>
      <c r="O15" s="198">
        <v>2</v>
      </c>
      <c r="P15" s="198">
        <v>20</v>
      </c>
      <c r="Q15" s="214">
        <f t="shared" si="0"/>
        <v>0.72</v>
      </c>
      <c r="R15" s="2">
        <f t="shared" si="1"/>
        <v>1.2E-2</v>
      </c>
      <c r="S15" s="67"/>
      <c r="T15" s="198" t="s">
        <v>61</v>
      </c>
      <c r="U15" s="198">
        <v>1</v>
      </c>
      <c r="V15" s="198">
        <v>2</v>
      </c>
      <c r="W15" s="198">
        <v>20</v>
      </c>
      <c r="X15" s="214">
        <f t="shared" si="2"/>
        <v>0.72</v>
      </c>
      <c r="Y15" s="2">
        <f t="shared" si="3"/>
        <v>1.2E-2</v>
      </c>
      <c r="Z15" s="67"/>
      <c r="AA15" s="198" t="s">
        <v>61</v>
      </c>
      <c r="AB15" s="198">
        <v>1</v>
      </c>
      <c r="AC15" s="198">
        <v>2</v>
      </c>
      <c r="AD15" s="198">
        <v>20</v>
      </c>
      <c r="AE15" s="214">
        <f t="shared" si="4"/>
        <v>0.72</v>
      </c>
      <c r="AF15" s="2">
        <f t="shared" si="5"/>
        <v>1.2E-2</v>
      </c>
      <c r="AG15" s="67"/>
    </row>
    <row r="16" spans="1:33" x14ac:dyDescent="0.3">
      <c r="A16" s="198">
        <v>14</v>
      </c>
      <c r="B16" s="149"/>
      <c r="C16" s="212"/>
      <c r="D16" s="213"/>
      <c r="E16" s="213"/>
      <c r="F16" s="213"/>
      <c r="G16" s="213"/>
      <c r="H16" s="213"/>
      <c r="I16" s="213"/>
      <c r="J16" s="213"/>
      <c r="K16" s="149" t="s">
        <v>304</v>
      </c>
      <c r="L16" s="67"/>
      <c r="M16" s="198" t="s">
        <v>71</v>
      </c>
      <c r="N16" s="198">
        <v>1</v>
      </c>
      <c r="O16" s="198">
        <v>1</v>
      </c>
      <c r="P16" s="198">
        <v>30</v>
      </c>
      <c r="Q16" s="214">
        <f t="shared" si="0"/>
        <v>1.0799999999999998</v>
      </c>
      <c r="R16" s="2">
        <f t="shared" si="1"/>
        <v>1.7999999999999999E-2</v>
      </c>
      <c r="S16" s="67"/>
      <c r="T16" s="198" t="s">
        <v>71</v>
      </c>
      <c r="U16" s="198">
        <v>1</v>
      </c>
      <c r="V16" s="198">
        <v>1</v>
      </c>
      <c r="W16" s="198">
        <v>30</v>
      </c>
      <c r="X16" s="214">
        <f t="shared" si="2"/>
        <v>1.0799999999999998</v>
      </c>
      <c r="Y16" s="2">
        <f t="shared" si="3"/>
        <v>1.7999999999999999E-2</v>
      </c>
      <c r="Z16" s="67"/>
      <c r="AA16" s="198" t="s">
        <v>71</v>
      </c>
      <c r="AB16" s="198">
        <v>1</v>
      </c>
      <c r="AC16" s="198">
        <v>1</v>
      </c>
      <c r="AD16" s="198">
        <v>30</v>
      </c>
      <c r="AE16" s="214">
        <f t="shared" si="4"/>
        <v>1.0799999999999998</v>
      </c>
      <c r="AF16" s="2">
        <f t="shared" si="5"/>
        <v>1.7999999999999999E-2</v>
      </c>
      <c r="AG16" s="67"/>
    </row>
    <row r="17" spans="1:33" ht="28.8" x14ac:dyDescent="0.3">
      <c r="A17" s="211">
        <v>15</v>
      </c>
      <c r="B17" s="216"/>
      <c r="C17" s="217" t="s">
        <v>307</v>
      </c>
      <c r="D17" s="218" t="s">
        <v>308</v>
      </c>
      <c r="E17" s="219">
        <f>P17</f>
        <v>610</v>
      </c>
      <c r="F17" s="218" t="s">
        <v>309</v>
      </c>
      <c r="G17" s="219">
        <f>W17</f>
        <v>970</v>
      </c>
      <c r="H17" s="218" t="s">
        <v>310</v>
      </c>
      <c r="I17" s="219">
        <f>AD17</f>
        <v>1150</v>
      </c>
      <c r="J17" s="218" t="s">
        <v>311</v>
      </c>
      <c r="K17" s="216"/>
      <c r="L17" s="67"/>
      <c r="M17" s="211"/>
      <c r="N17" s="211"/>
      <c r="O17" s="211"/>
      <c r="P17" s="220">
        <f>SUM(P3:P16)</f>
        <v>610</v>
      </c>
      <c r="Q17" s="221"/>
      <c r="R17" s="222">
        <f>SUM(R3:R16)</f>
        <v>0.36599999999999999</v>
      </c>
      <c r="S17" s="67"/>
      <c r="T17" s="211"/>
      <c r="U17" s="211"/>
      <c r="V17" s="211"/>
      <c r="W17" s="220">
        <f>SUM(W3:W16)</f>
        <v>970</v>
      </c>
      <c r="X17" s="221"/>
      <c r="Y17" s="222">
        <f>SUM(Y3:Y16)</f>
        <v>0.58200000000000007</v>
      </c>
      <c r="Z17" s="67"/>
      <c r="AA17" s="211"/>
      <c r="AB17" s="211"/>
      <c r="AC17" s="211"/>
      <c r="AD17" s="220">
        <f>SUM(AD3:AD16)</f>
        <v>1150</v>
      </c>
      <c r="AE17" s="221"/>
      <c r="AF17" s="222">
        <f>SUM(AF3:AF16)</f>
        <v>0.69</v>
      </c>
      <c r="AG17" s="67"/>
    </row>
    <row r="18" spans="1:33" x14ac:dyDescent="0.3">
      <c r="A18" s="198">
        <v>16</v>
      </c>
      <c r="B18" s="149"/>
      <c r="C18" s="212"/>
      <c r="D18" s="213"/>
      <c r="E18" s="213"/>
      <c r="F18" s="213"/>
      <c r="G18" s="213"/>
      <c r="H18" s="213"/>
      <c r="I18" s="213"/>
      <c r="J18" s="213"/>
      <c r="K18" s="149" t="s">
        <v>294</v>
      </c>
      <c r="L18" s="67"/>
      <c r="M18" s="198" t="s">
        <v>63</v>
      </c>
      <c r="N18" s="198">
        <v>1</v>
      </c>
      <c r="O18" s="198">
        <v>1</v>
      </c>
      <c r="P18" s="198">
        <v>50</v>
      </c>
      <c r="Q18" s="214">
        <f>P18*0.036</f>
        <v>1.7999999999999998</v>
      </c>
      <c r="R18" s="2">
        <f>Q18/60</f>
        <v>2.9999999999999995E-2</v>
      </c>
      <c r="S18" s="67"/>
      <c r="T18" s="198" t="s">
        <v>53</v>
      </c>
      <c r="U18" s="198">
        <v>1</v>
      </c>
      <c r="V18" s="198">
        <v>1</v>
      </c>
      <c r="W18" s="198">
        <v>120</v>
      </c>
      <c r="X18" s="214">
        <f t="shared" ref="X18:X31" si="6">W18*0.036</f>
        <v>4.3199999999999994</v>
      </c>
      <c r="Y18" s="2">
        <f t="shared" ref="Y18:Y31" si="7">X18/60</f>
        <v>7.1999999999999995E-2</v>
      </c>
      <c r="Z18" s="67"/>
      <c r="AA18" s="198" t="s">
        <v>55</v>
      </c>
      <c r="AB18" s="198">
        <v>1</v>
      </c>
      <c r="AC18" s="198">
        <v>1</v>
      </c>
      <c r="AD18" s="198">
        <v>150</v>
      </c>
      <c r="AE18" s="214">
        <f t="shared" ref="AE18:AE31" si="8">AD18*0.036</f>
        <v>5.3999999999999995</v>
      </c>
      <c r="AF18" s="2">
        <f t="shared" ref="AF18:AF31" si="9">AE18/60</f>
        <v>0.09</v>
      </c>
      <c r="AG18" s="67"/>
    </row>
    <row r="19" spans="1:33" x14ac:dyDescent="0.3">
      <c r="A19" s="198">
        <v>17</v>
      </c>
      <c r="B19" s="149"/>
      <c r="C19" s="212"/>
      <c r="D19" s="213"/>
      <c r="E19" s="213"/>
      <c r="F19" s="213"/>
      <c r="G19" s="213"/>
      <c r="H19" s="213"/>
      <c r="I19" s="213"/>
      <c r="J19" s="213"/>
      <c r="K19" s="149" t="s">
        <v>295</v>
      </c>
      <c r="L19" s="67"/>
      <c r="M19" s="198" t="s">
        <v>61</v>
      </c>
      <c r="N19" s="198">
        <v>1</v>
      </c>
      <c r="O19" s="198">
        <v>5</v>
      </c>
      <c r="P19" s="198">
        <v>50</v>
      </c>
      <c r="Q19" s="214">
        <f>P19*0.036</f>
        <v>1.7999999999999998</v>
      </c>
      <c r="R19" s="2">
        <f>Q19/60</f>
        <v>2.9999999999999995E-2</v>
      </c>
      <c r="S19" s="67"/>
      <c r="T19" s="198" t="s">
        <v>61</v>
      </c>
      <c r="U19" s="198">
        <v>1</v>
      </c>
      <c r="V19" s="198">
        <v>5</v>
      </c>
      <c r="W19" s="198">
        <v>50</v>
      </c>
      <c r="X19" s="214">
        <f t="shared" si="6"/>
        <v>1.7999999999999998</v>
      </c>
      <c r="Y19" s="2">
        <f t="shared" si="7"/>
        <v>2.9999999999999995E-2</v>
      </c>
      <c r="Z19" s="67"/>
      <c r="AA19" s="198" t="s">
        <v>61</v>
      </c>
      <c r="AB19" s="198">
        <v>1</v>
      </c>
      <c r="AC19" s="198">
        <v>5</v>
      </c>
      <c r="AD19" s="198">
        <v>50</v>
      </c>
      <c r="AE19" s="214">
        <f t="shared" si="8"/>
        <v>1.7999999999999998</v>
      </c>
      <c r="AF19" s="2">
        <f t="shared" si="9"/>
        <v>2.9999999999999995E-2</v>
      </c>
      <c r="AG19" s="67"/>
    </row>
    <row r="20" spans="1:33" x14ac:dyDescent="0.3">
      <c r="A20" s="198">
        <v>18</v>
      </c>
      <c r="B20" s="149"/>
      <c r="C20" s="212"/>
      <c r="D20" s="213"/>
      <c r="E20" s="213"/>
      <c r="F20" s="213"/>
      <c r="G20" s="213"/>
      <c r="H20" s="213"/>
      <c r="I20" s="213"/>
      <c r="J20" s="213"/>
      <c r="K20" s="149" t="s">
        <v>296</v>
      </c>
      <c r="L20" s="67"/>
      <c r="M20" s="198" t="s">
        <v>70</v>
      </c>
      <c r="N20" s="198">
        <v>1</v>
      </c>
      <c r="O20" s="198">
        <v>3</v>
      </c>
      <c r="P20" s="198">
        <v>60</v>
      </c>
      <c r="Q20" s="214">
        <f>P20*0.036</f>
        <v>2.1599999999999997</v>
      </c>
      <c r="R20" s="2">
        <f>Q20/60</f>
        <v>3.5999999999999997E-2</v>
      </c>
      <c r="S20" s="67"/>
      <c r="T20" s="198" t="s">
        <v>70</v>
      </c>
      <c r="U20" s="198">
        <v>1</v>
      </c>
      <c r="V20" s="198">
        <v>3</v>
      </c>
      <c r="W20" s="198">
        <v>60</v>
      </c>
      <c r="X20" s="214">
        <f t="shared" si="6"/>
        <v>2.1599999999999997</v>
      </c>
      <c r="Y20" s="2">
        <f t="shared" si="7"/>
        <v>3.5999999999999997E-2</v>
      </c>
      <c r="Z20" s="67"/>
      <c r="AA20" s="198" t="s">
        <v>70</v>
      </c>
      <c r="AB20" s="198">
        <v>1</v>
      </c>
      <c r="AC20" s="198">
        <v>3</v>
      </c>
      <c r="AD20" s="198">
        <v>60</v>
      </c>
      <c r="AE20" s="214">
        <f t="shared" si="8"/>
        <v>2.1599999999999997</v>
      </c>
      <c r="AF20" s="2">
        <f t="shared" si="9"/>
        <v>3.5999999999999997E-2</v>
      </c>
      <c r="AG20" s="67"/>
    </row>
    <row r="21" spans="1:33" x14ac:dyDescent="0.3">
      <c r="A21" s="198">
        <v>19</v>
      </c>
      <c r="B21" s="149"/>
      <c r="C21" s="212"/>
      <c r="D21" s="213"/>
      <c r="E21" s="213"/>
      <c r="F21" s="213"/>
      <c r="G21" s="213"/>
      <c r="H21" s="213"/>
      <c r="I21" s="213"/>
      <c r="J21" s="213"/>
      <c r="K21" s="149" t="s">
        <v>297</v>
      </c>
      <c r="L21" s="67"/>
      <c r="M21" s="198" t="s">
        <v>56</v>
      </c>
      <c r="N21" s="198">
        <v>1</v>
      </c>
      <c r="O21" s="198">
        <v>1</v>
      </c>
      <c r="P21" s="198">
        <v>30</v>
      </c>
      <c r="Q21" s="214">
        <f>P21*0.036</f>
        <v>1.0799999999999998</v>
      </c>
      <c r="R21" s="2">
        <f>Q21/60</f>
        <v>1.7999999999999999E-2</v>
      </c>
      <c r="S21" s="67"/>
      <c r="T21" s="198" t="s">
        <v>76</v>
      </c>
      <c r="U21" s="198">
        <v>1</v>
      </c>
      <c r="V21" s="198">
        <v>1</v>
      </c>
      <c r="W21" s="198">
        <v>40</v>
      </c>
      <c r="X21" s="214">
        <f t="shared" si="6"/>
        <v>1.44</v>
      </c>
      <c r="Y21" s="2">
        <f t="shared" si="7"/>
        <v>2.4E-2</v>
      </c>
      <c r="Z21" s="67"/>
      <c r="AA21" s="198" t="s">
        <v>65</v>
      </c>
      <c r="AB21" s="198">
        <v>1</v>
      </c>
      <c r="AC21" s="198">
        <v>1</v>
      </c>
      <c r="AD21" s="198">
        <v>70</v>
      </c>
      <c r="AE21" s="214">
        <f t="shared" si="8"/>
        <v>2.52</v>
      </c>
      <c r="AF21" s="2">
        <f t="shared" si="9"/>
        <v>4.2000000000000003E-2</v>
      </c>
      <c r="AG21" s="67"/>
    </row>
    <row r="22" spans="1:33" x14ac:dyDescent="0.3">
      <c r="A22" s="198">
        <v>20</v>
      </c>
      <c r="B22" s="149"/>
      <c r="C22" s="212"/>
      <c r="D22" s="213"/>
      <c r="E22" s="213"/>
      <c r="F22" s="213"/>
      <c r="G22" s="213"/>
      <c r="H22" s="213"/>
      <c r="I22" s="213"/>
      <c r="J22" s="213"/>
      <c r="K22" s="149" t="s">
        <v>298</v>
      </c>
      <c r="L22" s="67"/>
      <c r="M22" s="198" t="s">
        <v>63</v>
      </c>
      <c r="N22" s="198">
        <v>1</v>
      </c>
      <c r="O22" s="198">
        <v>1</v>
      </c>
      <c r="P22" s="198">
        <v>50</v>
      </c>
      <c r="Q22" s="214">
        <f t="shared" ref="Q22:Q24" si="10">P22*0.036</f>
        <v>1.7999999999999998</v>
      </c>
      <c r="R22" s="2">
        <f t="shared" ref="R22:R24" si="11">Q22/60</f>
        <v>2.9999999999999995E-2</v>
      </c>
      <c r="S22" s="67"/>
      <c r="T22" s="198" t="s">
        <v>53</v>
      </c>
      <c r="U22" s="198">
        <v>1</v>
      </c>
      <c r="V22" s="198">
        <v>1</v>
      </c>
      <c r="W22" s="198">
        <v>120</v>
      </c>
      <c r="X22" s="214">
        <f t="shared" si="6"/>
        <v>4.3199999999999994</v>
      </c>
      <c r="Y22" s="2">
        <f t="shared" si="7"/>
        <v>7.1999999999999995E-2</v>
      </c>
      <c r="Z22" s="67"/>
      <c r="AA22" s="198" t="s">
        <v>55</v>
      </c>
      <c r="AB22" s="198">
        <v>1</v>
      </c>
      <c r="AC22" s="198">
        <v>1</v>
      </c>
      <c r="AD22" s="198">
        <v>150</v>
      </c>
      <c r="AE22" s="214">
        <f t="shared" si="8"/>
        <v>5.3999999999999995</v>
      </c>
      <c r="AF22" s="2">
        <f t="shared" si="9"/>
        <v>0.09</v>
      </c>
      <c r="AG22" s="67"/>
    </row>
    <row r="23" spans="1:33" x14ac:dyDescent="0.3">
      <c r="A23" s="198">
        <v>21</v>
      </c>
      <c r="B23" s="149"/>
      <c r="C23" s="212"/>
      <c r="D23" s="213"/>
      <c r="E23" s="213"/>
      <c r="F23" s="213"/>
      <c r="G23" s="213"/>
      <c r="H23" s="213"/>
      <c r="I23" s="213"/>
      <c r="J23" s="213"/>
      <c r="K23" s="149" t="s">
        <v>299</v>
      </c>
      <c r="L23" s="67"/>
      <c r="M23" s="198" t="s">
        <v>75</v>
      </c>
      <c r="N23" s="198">
        <v>1</v>
      </c>
      <c r="O23" s="198">
        <v>4</v>
      </c>
      <c r="P23" s="198">
        <v>80</v>
      </c>
      <c r="Q23" s="214">
        <f t="shared" si="10"/>
        <v>2.88</v>
      </c>
      <c r="R23" s="2">
        <f t="shared" si="11"/>
        <v>4.8000000000000001E-2</v>
      </c>
      <c r="S23" s="67"/>
      <c r="T23" s="198" t="s">
        <v>75</v>
      </c>
      <c r="U23" s="198">
        <v>1</v>
      </c>
      <c r="V23" s="198">
        <v>4</v>
      </c>
      <c r="W23" s="198">
        <v>80</v>
      </c>
      <c r="X23" s="214">
        <f t="shared" si="6"/>
        <v>2.88</v>
      </c>
      <c r="Y23" s="2">
        <f t="shared" si="7"/>
        <v>4.8000000000000001E-2</v>
      </c>
      <c r="Z23" s="67"/>
      <c r="AA23" s="198" t="s">
        <v>75</v>
      </c>
      <c r="AB23" s="198">
        <v>1</v>
      </c>
      <c r="AC23" s="198">
        <v>4</v>
      </c>
      <c r="AD23" s="198">
        <v>80</v>
      </c>
      <c r="AE23" s="214">
        <f t="shared" si="8"/>
        <v>2.88</v>
      </c>
      <c r="AF23" s="2">
        <f t="shared" si="9"/>
        <v>4.8000000000000001E-2</v>
      </c>
      <c r="AG23" s="67"/>
    </row>
    <row r="24" spans="1:33" x14ac:dyDescent="0.3">
      <c r="A24" s="198">
        <v>22</v>
      </c>
      <c r="B24" s="149"/>
      <c r="C24" s="212"/>
      <c r="D24" s="213"/>
      <c r="E24" s="213"/>
      <c r="F24" s="213"/>
      <c r="G24" s="213"/>
      <c r="H24" s="213"/>
      <c r="I24" s="213"/>
      <c r="J24" s="213"/>
      <c r="K24" s="149" t="s">
        <v>300</v>
      </c>
      <c r="L24" s="67"/>
      <c r="M24" s="198" t="s">
        <v>56</v>
      </c>
      <c r="N24" s="198">
        <v>1</v>
      </c>
      <c r="O24" s="198">
        <v>1</v>
      </c>
      <c r="P24" s="198">
        <v>30</v>
      </c>
      <c r="Q24" s="214">
        <f t="shared" si="10"/>
        <v>1.0799999999999998</v>
      </c>
      <c r="R24" s="2">
        <f t="shared" si="11"/>
        <v>1.7999999999999999E-2</v>
      </c>
      <c r="S24" s="67"/>
      <c r="T24" s="198" t="s">
        <v>76</v>
      </c>
      <c r="U24" s="198">
        <v>1</v>
      </c>
      <c r="V24" s="198">
        <v>1</v>
      </c>
      <c r="W24" s="198">
        <v>40</v>
      </c>
      <c r="X24" s="214">
        <f t="shared" si="6"/>
        <v>1.44</v>
      </c>
      <c r="Y24" s="2">
        <f t="shared" si="7"/>
        <v>2.4E-2</v>
      </c>
      <c r="Z24" s="67"/>
      <c r="AA24" s="198" t="s">
        <v>65</v>
      </c>
      <c r="AB24" s="198">
        <v>1</v>
      </c>
      <c r="AC24" s="198">
        <v>1</v>
      </c>
      <c r="AD24" s="198">
        <v>70</v>
      </c>
      <c r="AE24" s="214">
        <f t="shared" si="8"/>
        <v>2.52</v>
      </c>
      <c r="AF24" s="2">
        <f t="shared" si="9"/>
        <v>4.2000000000000003E-2</v>
      </c>
      <c r="AG24" s="67"/>
    </row>
    <row r="25" spans="1:33" x14ac:dyDescent="0.3">
      <c r="A25" s="198">
        <v>23</v>
      </c>
      <c r="B25" s="149"/>
      <c r="C25" s="212"/>
      <c r="D25" s="213"/>
      <c r="E25" s="213"/>
      <c r="F25" s="213"/>
      <c r="G25" s="213"/>
      <c r="H25" s="213"/>
      <c r="I25" s="213"/>
      <c r="J25" s="213"/>
      <c r="K25" s="149" t="s">
        <v>301</v>
      </c>
      <c r="L25" s="67"/>
      <c r="M25" s="215" t="s">
        <v>58</v>
      </c>
      <c r="N25" s="198">
        <v>1</v>
      </c>
      <c r="O25" s="198">
        <v>1</v>
      </c>
      <c r="P25" s="198">
        <v>150</v>
      </c>
      <c r="Q25" s="214">
        <f t="shared" si="0"/>
        <v>5.3999999999999995</v>
      </c>
      <c r="R25" s="2">
        <f t="shared" si="1"/>
        <v>0.09</v>
      </c>
      <c r="S25" s="67"/>
      <c r="T25" s="198" t="s">
        <v>59</v>
      </c>
      <c r="U25" s="198">
        <v>1</v>
      </c>
      <c r="V25" s="198">
        <v>1</v>
      </c>
      <c r="W25" s="198">
        <v>220</v>
      </c>
      <c r="X25" s="214">
        <f t="shared" si="6"/>
        <v>7.919999999999999</v>
      </c>
      <c r="Y25" s="2">
        <f t="shared" si="7"/>
        <v>0.13199999999999998</v>
      </c>
      <c r="Z25" s="67"/>
      <c r="AA25" s="198" t="s">
        <v>110</v>
      </c>
      <c r="AB25" s="198">
        <v>1</v>
      </c>
      <c r="AC25" s="198">
        <v>1</v>
      </c>
      <c r="AD25" s="198">
        <v>250</v>
      </c>
      <c r="AE25" s="214">
        <f t="shared" si="8"/>
        <v>9</v>
      </c>
      <c r="AF25" s="2">
        <f t="shared" si="9"/>
        <v>0.15</v>
      </c>
      <c r="AG25" s="67"/>
    </row>
    <row r="26" spans="1:33" x14ac:dyDescent="0.3">
      <c r="A26" s="198">
        <v>24</v>
      </c>
      <c r="B26" s="149"/>
      <c r="C26" s="212"/>
      <c r="D26" s="213"/>
      <c r="E26" s="213"/>
      <c r="F26" s="213"/>
      <c r="G26" s="213"/>
      <c r="H26" s="213"/>
      <c r="I26" s="213"/>
      <c r="J26" s="213"/>
      <c r="K26" s="149" t="s">
        <v>302</v>
      </c>
      <c r="L26" s="67"/>
      <c r="M26" s="215" t="s">
        <v>58</v>
      </c>
      <c r="N26" s="198">
        <v>1</v>
      </c>
      <c r="O26" s="198">
        <v>1</v>
      </c>
      <c r="P26" s="198">
        <v>150</v>
      </c>
      <c r="Q26" s="214">
        <f t="shared" si="0"/>
        <v>5.3999999999999995</v>
      </c>
      <c r="R26" s="2">
        <f t="shared" si="1"/>
        <v>0.09</v>
      </c>
      <c r="S26" s="67"/>
      <c r="T26" s="198" t="s">
        <v>59</v>
      </c>
      <c r="U26" s="198">
        <v>1</v>
      </c>
      <c r="V26" s="198">
        <v>1</v>
      </c>
      <c r="W26" s="198">
        <v>220</v>
      </c>
      <c r="X26" s="214">
        <f t="shared" si="6"/>
        <v>7.919999999999999</v>
      </c>
      <c r="Y26" s="2">
        <f t="shared" si="7"/>
        <v>0.13199999999999998</v>
      </c>
      <c r="Z26" s="67"/>
      <c r="AA26" s="198" t="s">
        <v>59</v>
      </c>
      <c r="AB26" s="198">
        <v>1</v>
      </c>
      <c r="AC26" s="198">
        <v>1</v>
      </c>
      <c r="AD26" s="198">
        <v>220</v>
      </c>
      <c r="AE26" s="214">
        <f t="shared" si="8"/>
        <v>7.919999999999999</v>
      </c>
      <c r="AF26" s="2">
        <f t="shared" si="9"/>
        <v>0.13199999999999998</v>
      </c>
      <c r="AG26" s="67"/>
    </row>
    <row r="27" spans="1:33" x14ac:dyDescent="0.3">
      <c r="A27" s="198">
        <v>25</v>
      </c>
      <c r="B27" s="149"/>
      <c r="C27" s="212"/>
      <c r="D27" s="213"/>
      <c r="E27" s="213"/>
      <c r="F27" s="213"/>
      <c r="G27" s="213"/>
      <c r="H27" s="213"/>
      <c r="I27" s="213"/>
      <c r="J27" s="213"/>
      <c r="K27" s="149" t="s">
        <v>312</v>
      </c>
      <c r="L27" s="67"/>
      <c r="M27" s="198" t="s">
        <v>57</v>
      </c>
      <c r="N27" s="198">
        <v>1</v>
      </c>
      <c r="O27" s="198">
        <v>3</v>
      </c>
      <c r="P27" s="198">
        <v>150</v>
      </c>
      <c r="Q27" s="214">
        <f t="shared" si="0"/>
        <v>5.3999999999999995</v>
      </c>
      <c r="R27" s="2">
        <f t="shared" si="1"/>
        <v>0.09</v>
      </c>
      <c r="S27" s="67"/>
      <c r="T27" s="198" t="s">
        <v>57</v>
      </c>
      <c r="U27" s="198">
        <v>1</v>
      </c>
      <c r="V27" s="198">
        <v>3</v>
      </c>
      <c r="W27" s="198">
        <v>150</v>
      </c>
      <c r="X27" s="214">
        <f t="shared" si="6"/>
        <v>5.3999999999999995</v>
      </c>
      <c r="Y27" s="2">
        <f t="shared" si="7"/>
        <v>0.09</v>
      </c>
      <c r="Z27" s="67"/>
      <c r="AA27" s="198" t="s">
        <v>57</v>
      </c>
      <c r="AB27" s="198">
        <v>1</v>
      </c>
      <c r="AC27" s="198">
        <v>3</v>
      </c>
      <c r="AD27" s="198">
        <v>150</v>
      </c>
      <c r="AE27" s="214">
        <f t="shared" si="8"/>
        <v>5.3999999999999995</v>
      </c>
      <c r="AF27" s="2">
        <f t="shared" si="9"/>
        <v>0.09</v>
      </c>
      <c r="AG27" s="67"/>
    </row>
    <row r="28" spans="1:33" x14ac:dyDescent="0.3">
      <c r="A28" s="198">
        <v>26</v>
      </c>
      <c r="B28" s="149"/>
      <c r="C28" s="212"/>
      <c r="D28" s="213"/>
      <c r="E28" s="213"/>
      <c r="F28" s="213"/>
      <c r="G28" s="213"/>
      <c r="H28" s="213"/>
      <c r="I28" s="213"/>
      <c r="J28" s="213"/>
      <c r="K28" s="149" t="s">
        <v>304</v>
      </c>
      <c r="L28" s="67"/>
      <c r="M28" s="198" t="s">
        <v>71</v>
      </c>
      <c r="N28" s="198">
        <v>1</v>
      </c>
      <c r="O28" s="198">
        <v>3</v>
      </c>
      <c r="P28" s="198">
        <v>90</v>
      </c>
      <c r="Q28" s="214">
        <f t="shared" si="0"/>
        <v>3.2399999999999998</v>
      </c>
      <c r="R28" s="2">
        <f t="shared" si="1"/>
        <v>5.3999999999999999E-2</v>
      </c>
      <c r="S28" s="67"/>
      <c r="T28" s="198" t="s">
        <v>71</v>
      </c>
      <c r="U28" s="198">
        <v>1</v>
      </c>
      <c r="V28" s="198">
        <v>3</v>
      </c>
      <c r="W28" s="198">
        <v>90</v>
      </c>
      <c r="X28" s="214">
        <f t="shared" si="6"/>
        <v>3.2399999999999998</v>
      </c>
      <c r="Y28" s="2">
        <f t="shared" si="7"/>
        <v>5.3999999999999999E-2</v>
      </c>
      <c r="Z28" s="67"/>
      <c r="AA28" s="198" t="s">
        <v>71</v>
      </c>
      <c r="AB28" s="198">
        <v>1</v>
      </c>
      <c r="AC28" s="198">
        <v>3</v>
      </c>
      <c r="AD28" s="198">
        <v>90</v>
      </c>
      <c r="AE28" s="214">
        <f t="shared" si="8"/>
        <v>3.2399999999999998</v>
      </c>
      <c r="AF28" s="2">
        <f t="shared" si="9"/>
        <v>5.3999999999999999E-2</v>
      </c>
      <c r="AG28" s="67"/>
    </row>
    <row r="29" spans="1:33" x14ac:dyDescent="0.3">
      <c r="A29" s="198">
        <v>27</v>
      </c>
      <c r="B29" s="149"/>
      <c r="C29" s="212"/>
      <c r="D29" s="213"/>
      <c r="E29" s="213"/>
      <c r="F29" s="213"/>
      <c r="G29" s="213"/>
      <c r="H29" s="213"/>
      <c r="I29" s="213"/>
      <c r="J29" s="213"/>
      <c r="K29" s="149" t="s">
        <v>305</v>
      </c>
      <c r="L29" s="67"/>
      <c r="M29" s="198" t="s">
        <v>68</v>
      </c>
      <c r="N29" s="198">
        <v>1</v>
      </c>
      <c r="O29" s="198">
        <v>1</v>
      </c>
      <c r="P29" s="198">
        <v>100</v>
      </c>
      <c r="Q29" s="214">
        <f t="shared" si="0"/>
        <v>3.5999999999999996</v>
      </c>
      <c r="R29" s="2">
        <f t="shared" si="1"/>
        <v>5.9999999999999991E-2</v>
      </c>
      <c r="S29" s="67"/>
      <c r="T29" s="198" t="s">
        <v>73</v>
      </c>
      <c r="U29" s="198">
        <v>1</v>
      </c>
      <c r="V29" s="198">
        <v>1</v>
      </c>
      <c r="W29" s="198">
        <v>160</v>
      </c>
      <c r="X29" s="214">
        <f t="shared" si="6"/>
        <v>5.76</v>
      </c>
      <c r="Y29" s="2">
        <f t="shared" si="7"/>
        <v>9.6000000000000002E-2</v>
      </c>
      <c r="Z29" s="67"/>
      <c r="AA29" s="198" t="s">
        <v>74</v>
      </c>
      <c r="AB29" s="198">
        <v>1</v>
      </c>
      <c r="AC29" s="198">
        <v>1</v>
      </c>
      <c r="AD29" s="198">
        <v>190</v>
      </c>
      <c r="AE29" s="214">
        <f t="shared" si="8"/>
        <v>6.84</v>
      </c>
      <c r="AF29" s="2">
        <f t="shared" si="9"/>
        <v>0.114</v>
      </c>
      <c r="AG29" s="67"/>
    </row>
    <row r="30" spans="1:33" x14ac:dyDescent="0.3">
      <c r="A30" s="198">
        <v>28</v>
      </c>
      <c r="B30" s="149"/>
      <c r="C30" s="212"/>
      <c r="D30" s="213"/>
      <c r="E30" s="213"/>
      <c r="F30" s="213"/>
      <c r="G30" s="213"/>
      <c r="H30" s="213"/>
      <c r="I30" s="213"/>
      <c r="J30" s="213"/>
      <c r="K30" s="149" t="s">
        <v>306</v>
      </c>
      <c r="L30" s="67"/>
      <c r="M30" s="198" t="s">
        <v>61</v>
      </c>
      <c r="N30" s="198">
        <v>1</v>
      </c>
      <c r="O30" s="198">
        <v>10</v>
      </c>
      <c r="P30" s="198">
        <v>100</v>
      </c>
      <c r="Q30" s="214">
        <f t="shared" si="0"/>
        <v>3.5999999999999996</v>
      </c>
      <c r="R30" s="2">
        <f t="shared" si="1"/>
        <v>5.9999999999999991E-2</v>
      </c>
      <c r="S30" s="67"/>
      <c r="T30" s="198" t="s">
        <v>61</v>
      </c>
      <c r="U30" s="198">
        <v>1</v>
      </c>
      <c r="V30" s="198">
        <v>10</v>
      </c>
      <c r="W30" s="198">
        <v>100</v>
      </c>
      <c r="X30" s="214">
        <f t="shared" si="6"/>
        <v>3.5999999999999996</v>
      </c>
      <c r="Y30" s="2">
        <f t="shared" si="7"/>
        <v>5.9999999999999991E-2</v>
      </c>
      <c r="Z30" s="67"/>
      <c r="AA30" s="198" t="s">
        <v>61</v>
      </c>
      <c r="AB30" s="198">
        <v>1</v>
      </c>
      <c r="AC30" s="198">
        <v>10</v>
      </c>
      <c r="AD30" s="198">
        <v>100</v>
      </c>
      <c r="AE30" s="214">
        <f t="shared" si="8"/>
        <v>3.5999999999999996</v>
      </c>
      <c r="AF30" s="2">
        <f t="shared" si="9"/>
        <v>5.9999999999999991E-2</v>
      </c>
      <c r="AG30" s="67"/>
    </row>
    <row r="31" spans="1:33" x14ac:dyDescent="0.3">
      <c r="A31" s="198">
        <v>29</v>
      </c>
      <c r="B31" s="149"/>
      <c r="C31" s="212"/>
      <c r="D31" s="213"/>
      <c r="E31" s="213"/>
      <c r="F31" s="213"/>
      <c r="G31" s="213"/>
      <c r="H31" s="213"/>
      <c r="I31" s="213"/>
      <c r="J31" s="213"/>
      <c r="K31" s="149" t="s">
        <v>304</v>
      </c>
      <c r="L31" s="67"/>
      <c r="M31" s="198" t="s">
        <v>71</v>
      </c>
      <c r="N31" s="198">
        <v>1</v>
      </c>
      <c r="O31" s="198">
        <v>5</v>
      </c>
      <c r="P31" s="198">
        <v>150</v>
      </c>
      <c r="Q31" s="214">
        <f t="shared" si="0"/>
        <v>5.3999999999999995</v>
      </c>
      <c r="R31" s="2">
        <f t="shared" si="1"/>
        <v>0.09</v>
      </c>
      <c r="S31" s="67"/>
      <c r="T31" s="198" t="s">
        <v>71</v>
      </c>
      <c r="U31" s="198">
        <v>1</v>
      </c>
      <c r="V31" s="198">
        <v>5</v>
      </c>
      <c r="W31" s="198">
        <v>150</v>
      </c>
      <c r="X31" s="214">
        <f t="shared" si="6"/>
        <v>5.3999999999999995</v>
      </c>
      <c r="Y31" s="2">
        <f t="shared" si="7"/>
        <v>0.09</v>
      </c>
      <c r="Z31" s="67"/>
      <c r="AA31" s="198" t="s">
        <v>71</v>
      </c>
      <c r="AB31" s="198">
        <v>1</v>
      </c>
      <c r="AC31" s="198">
        <v>5</v>
      </c>
      <c r="AD31" s="198">
        <v>150</v>
      </c>
      <c r="AE31" s="214">
        <f t="shared" si="8"/>
        <v>5.3999999999999995</v>
      </c>
      <c r="AF31" s="2">
        <f t="shared" si="9"/>
        <v>0.09</v>
      </c>
      <c r="AG31" s="67"/>
    </row>
    <row r="32" spans="1:33" ht="28.8" x14ac:dyDescent="0.3">
      <c r="A32" s="211">
        <v>30</v>
      </c>
      <c r="B32" s="216"/>
      <c r="C32" s="217" t="s">
        <v>313</v>
      </c>
      <c r="D32" s="218" t="s">
        <v>314</v>
      </c>
      <c r="E32" s="219">
        <f>P32</f>
        <v>1240</v>
      </c>
      <c r="F32" s="218" t="s">
        <v>315</v>
      </c>
      <c r="G32" s="219">
        <f>W32</f>
        <v>1600</v>
      </c>
      <c r="H32" s="218" t="s">
        <v>316</v>
      </c>
      <c r="I32" s="219">
        <f>AD32</f>
        <v>1780</v>
      </c>
      <c r="J32" s="218" t="s">
        <v>311</v>
      </c>
      <c r="K32" s="216"/>
      <c r="L32" s="67"/>
      <c r="M32" s="216"/>
      <c r="N32" s="216"/>
      <c r="O32" s="216"/>
      <c r="P32" s="220">
        <f>SUM(P18:P31)</f>
        <v>1240</v>
      </c>
      <c r="Q32" s="221"/>
      <c r="R32" s="222">
        <f>SUM(R18:R31)</f>
        <v>0.74399999999999988</v>
      </c>
      <c r="S32" s="67"/>
      <c r="T32" s="216"/>
      <c r="U32" s="216"/>
      <c r="V32" s="216"/>
      <c r="W32" s="220">
        <f>SUM(W18:W31)</f>
        <v>1600</v>
      </c>
      <c r="X32" s="221"/>
      <c r="Y32" s="222">
        <f>SUM(Y18:Y31)</f>
        <v>0.95999999999999985</v>
      </c>
      <c r="Z32" s="67"/>
      <c r="AA32" s="216"/>
      <c r="AB32" s="216"/>
      <c r="AC32" s="216"/>
      <c r="AD32" s="220">
        <f>SUM(AD18:AD31)</f>
        <v>1780</v>
      </c>
      <c r="AE32" s="221"/>
      <c r="AF32" s="222">
        <f>SUM(AF18:AF31)</f>
        <v>1.0680000000000001</v>
      </c>
      <c r="AG32" s="67"/>
    </row>
    <row r="33" spans="1:33" x14ac:dyDescent="0.3">
      <c r="A33" s="198">
        <v>31</v>
      </c>
      <c r="B33" s="149"/>
      <c r="C33" s="212"/>
      <c r="D33" s="213"/>
      <c r="E33" s="213"/>
      <c r="F33" s="213"/>
      <c r="G33" s="213"/>
      <c r="H33" s="213"/>
      <c r="I33" s="213"/>
      <c r="J33" s="213"/>
      <c r="K33" s="149" t="s">
        <v>317</v>
      </c>
      <c r="L33" s="67"/>
      <c r="M33" s="198" t="s">
        <v>63</v>
      </c>
      <c r="N33" s="198">
        <v>1</v>
      </c>
      <c r="O33" s="198">
        <v>1</v>
      </c>
      <c r="P33" s="198">
        <v>50</v>
      </c>
      <c r="Q33" s="214">
        <f t="shared" si="0"/>
        <v>1.7999999999999998</v>
      </c>
      <c r="R33" s="2">
        <f t="shared" si="1"/>
        <v>2.9999999999999995E-2</v>
      </c>
      <c r="S33" s="67"/>
      <c r="T33" s="198" t="s">
        <v>53</v>
      </c>
      <c r="U33" s="198">
        <v>1</v>
      </c>
      <c r="V33" s="198">
        <v>1</v>
      </c>
      <c r="W33" s="198">
        <v>120</v>
      </c>
      <c r="X33" s="214">
        <f>W33*0.036</f>
        <v>4.3199999999999994</v>
      </c>
      <c r="Y33" s="2">
        <f>X33/60</f>
        <v>7.1999999999999995E-2</v>
      </c>
      <c r="Z33" s="67"/>
      <c r="AA33" s="198" t="s">
        <v>55</v>
      </c>
      <c r="AB33" s="198">
        <v>1</v>
      </c>
      <c r="AC33" s="198">
        <v>1</v>
      </c>
      <c r="AD33" s="198">
        <v>150</v>
      </c>
      <c r="AE33" s="214">
        <f>AD33*0.036</f>
        <v>5.3999999999999995</v>
      </c>
      <c r="AF33" s="2">
        <f>AE33/60</f>
        <v>0.09</v>
      </c>
      <c r="AG33" s="67"/>
    </row>
    <row r="34" spans="1:33" x14ac:dyDescent="0.3">
      <c r="A34" s="198">
        <v>32</v>
      </c>
      <c r="B34" s="149"/>
      <c r="C34" s="212"/>
      <c r="D34" s="213"/>
      <c r="E34" s="213"/>
      <c r="F34" s="213"/>
      <c r="G34" s="213"/>
      <c r="H34" s="213"/>
      <c r="I34" s="213"/>
      <c r="J34" s="213"/>
      <c r="K34" s="149" t="s">
        <v>318</v>
      </c>
      <c r="L34" s="67"/>
      <c r="M34" s="198" t="s">
        <v>61</v>
      </c>
      <c r="N34" s="198">
        <v>1</v>
      </c>
      <c r="O34" s="198">
        <v>2</v>
      </c>
      <c r="P34" s="198">
        <v>20</v>
      </c>
      <c r="Q34" s="214">
        <f t="shared" si="0"/>
        <v>0.72</v>
      </c>
      <c r="R34" s="2">
        <f t="shared" si="1"/>
        <v>1.2E-2</v>
      </c>
      <c r="S34" s="67"/>
      <c r="T34" s="198" t="s">
        <v>61</v>
      </c>
      <c r="U34" s="198">
        <v>1</v>
      </c>
      <c r="V34" s="198">
        <v>2</v>
      </c>
      <c r="W34" s="198">
        <v>20</v>
      </c>
      <c r="X34" s="214">
        <f>W34*0.036</f>
        <v>0.72</v>
      </c>
      <c r="Y34" s="2">
        <f>X34/60</f>
        <v>1.2E-2</v>
      </c>
      <c r="Z34" s="67"/>
      <c r="AA34" s="198" t="s">
        <v>61</v>
      </c>
      <c r="AB34" s="198">
        <v>1</v>
      </c>
      <c r="AC34" s="198">
        <v>2</v>
      </c>
      <c r="AD34" s="198">
        <v>20</v>
      </c>
      <c r="AE34" s="214">
        <f>AD34*0.036</f>
        <v>0.72</v>
      </c>
      <c r="AF34" s="2">
        <f>AE34/60</f>
        <v>1.2E-2</v>
      </c>
      <c r="AG34" s="67"/>
    </row>
    <row r="35" spans="1:33" x14ac:dyDescent="0.3">
      <c r="A35" s="198">
        <v>33</v>
      </c>
      <c r="B35" s="149"/>
      <c r="C35" s="212"/>
      <c r="D35" s="213"/>
      <c r="E35" s="213"/>
      <c r="F35" s="213"/>
      <c r="G35" s="213"/>
      <c r="H35" s="213"/>
      <c r="I35" s="213"/>
      <c r="J35" s="213"/>
      <c r="K35" s="149" t="s">
        <v>319</v>
      </c>
      <c r="L35" s="67"/>
      <c r="M35" s="198" t="s">
        <v>63</v>
      </c>
      <c r="N35" s="198">
        <v>1</v>
      </c>
      <c r="O35" s="198">
        <v>1</v>
      </c>
      <c r="P35" s="198">
        <v>50</v>
      </c>
      <c r="Q35" s="214">
        <f t="shared" si="0"/>
        <v>1.7999999999999998</v>
      </c>
      <c r="R35" s="2">
        <f t="shared" si="1"/>
        <v>2.9999999999999995E-2</v>
      </c>
      <c r="S35" s="67"/>
      <c r="T35" s="198" t="s">
        <v>53</v>
      </c>
      <c r="U35" s="198">
        <v>1</v>
      </c>
      <c r="V35" s="198">
        <v>1</v>
      </c>
      <c r="W35" s="198">
        <v>120</v>
      </c>
      <c r="X35" s="214">
        <f>W35*0.036</f>
        <v>4.3199999999999994</v>
      </c>
      <c r="Y35" s="2">
        <f>X35/60</f>
        <v>7.1999999999999995E-2</v>
      </c>
      <c r="Z35" s="67"/>
      <c r="AA35" s="198" t="s">
        <v>55</v>
      </c>
      <c r="AB35" s="198">
        <v>1</v>
      </c>
      <c r="AC35" s="198">
        <v>1</v>
      </c>
      <c r="AD35" s="198">
        <v>150</v>
      </c>
      <c r="AE35" s="214">
        <f>AD35*0.036</f>
        <v>5.3999999999999995</v>
      </c>
      <c r="AF35" s="2">
        <f>AE35/60</f>
        <v>0.09</v>
      </c>
      <c r="AG35" s="67"/>
    </row>
    <row r="36" spans="1:33" x14ac:dyDescent="0.3">
      <c r="A36" s="198">
        <v>34</v>
      </c>
      <c r="B36" s="149"/>
      <c r="C36" s="212"/>
      <c r="D36" s="213"/>
      <c r="E36" s="213"/>
      <c r="F36" s="213"/>
      <c r="G36" s="213"/>
      <c r="H36" s="213"/>
      <c r="I36" s="213"/>
      <c r="J36" s="213"/>
      <c r="K36" s="149" t="s">
        <v>320</v>
      </c>
      <c r="L36" s="67"/>
      <c r="M36" s="198" t="s">
        <v>56</v>
      </c>
      <c r="N36" s="198">
        <v>1</v>
      </c>
      <c r="O36" s="198">
        <v>1</v>
      </c>
      <c r="P36" s="198">
        <v>30</v>
      </c>
      <c r="Q36" s="214">
        <f t="shared" si="0"/>
        <v>1.0799999999999998</v>
      </c>
      <c r="R36" s="2">
        <f t="shared" si="1"/>
        <v>1.7999999999999999E-2</v>
      </c>
      <c r="S36" s="67"/>
      <c r="T36" s="198" t="s">
        <v>76</v>
      </c>
      <c r="U36" s="198">
        <v>1</v>
      </c>
      <c r="V36" s="198">
        <v>1</v>
      </c>
      <c r="W36" s="198">
        <v>40</v>
      </c>
      <c r="X36" s="214">
        <f>W36*0.036</f>
        <v>1.44</v>
      </c>
      <c r="Y36" s="2">
        <f>X36/60</f>
        <v>2.4E-2</v>
      </c>
      <c r="Z36" s="67"/>
      <c r="AA36" s="198" t="s">
        <v>65</v>
      </c>
      <c r="AB36" s="198">
        <v>1</v>
      </c>
      <c r="AC36" s="198">
        <v>1</v>
      </c>
      <c r="AD36" s="198">
        <v>70</v>
      </c>
      <c r="AE36" s="214">
        <f>AD36*0.036</f>
        <v>2.52</v>
      </c>
      <c r="AF36" s="2">
        <f>AE36/60</f>
        <v>4.2000000000000003E-2</v>
      </c>
      <c r="AG36" s="67"/>
    </row>
    <row r="37" spans="1:33" ht="28.8" x14ac:dyDescent="0.3">
      <c r="A37" s="211">
        <v>35</v>
      </c>
      <c r="B37" s="216"/>
      <c r="C37" s="217" t="s">
        <v>321</v>
      </c>
      <c r="D37" s="218" t="s">
        <v>322</v>
      </c>
      <c r="E37" s="219">
        <f>P37</f>
        <v>150</v>
      </c>
      <c r="F37" s="218" t="s">
        <v>323</v>
      </c>
      <c r="G37" s="219">
        <f>W37</f>
        <v>300</v>
      </c>
      <c r="H37" s="218" t="s">
        <v>324</v>
      </c>
      <c r="I37" s="219">
        <f>AD37</f>
        <v>390</v>
      </c>
      <c r="J37" s="218" t="s">
        <v>311</v>
      </c>
      <c r="K37" s="216"/>
      <c r="L37" s="67"/>
      <c r="M37" s="216"/>
      <c r="N37" s="216"/>
      <c r="O37" s="216"/>
      <c r="P37" s="220">
        <f>SUM(P33:P36)</f>
        <v>150</v>
      </c>
      <c r="Q37" s="221"/>
      <c r="R37" s="222">
        <f>SUM(R33:R36)</f>
        <v>0.09</v>
      </c>
      <c r="S37" s="67"/>
      <c r="T37" s="216"/>
      <c r="U37" s="216"/>
      <c r="V37" s="216"/>
      <c r="W37" s="220">
        <f>SUM(W33:W36)</f>
        <v>300</v>
      </c>
      <c r="X37" s="221"/>
      <c r="Y37" s="222">
        <f>SUM(Y33:Y36)</f>
        <v>0.17999999999999997</v>
      </c>
      <c r="Z37" s="67"/>
      <c r="AA37" s="216"/>
      <c r="AB37" s="216"/>
      <c r="AC37" s="216"/>
      <c r="AD37" s="220">
        <f>SUM(AD33:AD36)</f>
        <v>390</v>
      </c>
      <c r="AE37" s="221"/>
      <c r="AF37" s="222">
        <f>SUM(AF33:AF36)</f>
        <v>0.23400000000000001</v>
      </c>
      <c r="AG37" s="67"/>
    </row>
    <row r="38" spans="1:33" x14ac:dyDescent="0.3">
      <c r="A38" s="211">
        <v>36</v>
      </c>
      <c r="B38" s="216"/>
      <c r="C38" s="217"/>
      <c r="D38" s="218"/>
      <c r="E38" s="219"/>
      <c r="F38" s="218"/>
      <c r="G38" s="219"/>
      <c r="H38" s="218"/>
      <c r="I38" s="219"/>
      <c r="J38" s="218"/>
      <c r="K38" s="149" t="s">
        <v>325</v>
      </c>
      <c r="L38" s="67"/>
      <c r="M38" s="198" t="s">
        <v>154</v>
      </c>
      <c r="N38" s="198">
        <v>1</v>
      </c>
      <c r="O38" s="198">
        <v>1</v>
      </c>
      <c r="P38" s="198">
        <v>30</v>
      </c>
      <c r="Q38" s="214">
        <f t="shared" ref="Q38:Q42" si="12">P38*0.036</f>
        <v>1.0799999999999998</v>
      </c>
      <c r="R38" s="2">
        <f t="shared" ref="R38:R42" si="13">Q38/60</f>
        <v>1.7999999999999999E-2</v>
      </c>
      <c r="S38" s="67"/>
      <c r="T38" s="198"/>
      <c r="U38" s="198"/>
      <c r="V38" s="198"/>
      <c r="W38" s="198"/>
      <c r="X38" s="214"/>
      <c r="Y38" s="2"/>
      <c r="Z38" s="67"/>
      <c r="AA38" s="198"/>
      <c r="AB38" s="198"/>
      <c r="AC38" s="198"/>
      <c r="AD38" s="198"/>
      <c r="AE38" s="221"/>
      <c r="AF38" s="222"/>
      <c r="AG38" s="67"/>
    </row>
    <row r="39" spans="1:33" x14ac:dyDescent="0.3">
      <c r="A39" s="211">
        <v>37</v>
      </c>
      <c r="B39" s="216"/>
      <c r="C39" s="217"/>
      <c r="D39" s="218"/>
      <c r="E39" s="219"/>
      <c r="F39" s="218"/>
      <c r="G39" s="219"/>
      <c r="H39" s="218"/>
      <c r="I39" s="219"/>
      <c r="J39" s="218"/>
      <c r="K39" s="149" t="s">
        <v>326</v>
      </c>
      <c r="L39" s="67"/>
      <c r="M39" s="198" t="s">
        <v>61</v>
      </c>
      <c r="N39" s="198">
        <v>1</v>
      </c>
      <c r="O39" s="198">
        <v>5</v>
      </c>
      <c r="P39" s="198">
        <v>50</v>
      </c>
      <c r="Q39" s="214">
        <f t="shared" si="12"/>
        <v>1.7999999999999998</v>
      </c>
      <c r="R39" s="2">
        <f t="shared" si="13"/>
        <v>2.9999999999999995E-2</v>
      </c>
      <c r="S39" s="67"/>
      <c r="T39" s="198"/>
      <c r="U39" s="198"/>
      <c r="V39" s="198"/>
      <c r="W39" s="198"/>
      <c r="X39" s="214"/>
      <c r="Y39" s="2"/>
      <c r="Z39" s="67"/>
      <c r="AA39" s="198"/>
      <c r="AB39" s="198"/>
      <c r="AC39" s="198"/>
      <c r="AD39" s="198"/>
      <c r="AE39" s="221"/>
      <c r="AF39" s="222"/>
      <c r="AG39" s="67"/>
    </row>
    <row r="40" spans="1:33" x14ac:dyDescent="0.3">
      <c r="A40" s="211">
        <v>38</v>
      </c>
      <c r="B40" s="216"/>
      <c r="C40" s="217"/>
      <c r="D40" s="218"/>
      <c r="E40" s="219"/>
      <c r="F40" s="218"/>
      <c r="G40" s="219"/>
      <c r="H40" s="218"/>
      <c r="I40" s="219"/>
      <c r="J40" s="218"/>
      <c r="K40" s="149" t="s">
        <v>327</v>
      </c>
      <c r="L40" s="67"/>
      <c r="M40" s="198" t="s">
        <v>56</v>
      </c>
      <c r="N40" s="198">
        <v>1</v>
      </c>
      <c r="O40" s="198">
        <v>1</v>
      </c>
      <c r="P40" s="198">
        <v>30</v>
      </c>
      <c r="Q40" s="214">
        <f t="shared" si="12"/>
        <v>1.0799999999999998</v>
      </c>
      <c r="R40" s="2">
        <f t="shared" si="13"/>
        <v>1.7999999999999999E-2</v>
      </c>
      <c r="S40" s="67"/>
      <c r="T40" s="198"/>
      <c r="U40" s="198"/>
      <c r="V40" s="198"/>
      <c r="W40" s="198"/>
      <c r="X40" s="214"/>
      <c r="Y40" s="2"/>
      <c r="Z40" s="67"/>
      <c r="AA40" s="198"/>
      <c r="AB40" s="198"/>
      <c r="AC40" s="198"/>
      <c r="AD40" s="198"/>
      <c r="AE40" s="221"/>
      <c r="AF40" s="222"/>
      <c r="AG40" s="67"/>
    </row>
    <row r="41" spans="1:33" x14ac:dyDescent="0.3">
      <c r="A41" s="211">
        <v>39</v>
      </c>
      <c r="B41" s="216"/>
      <c r="C41" s="217"/>
      <c r="D41" s="218"/>
      <c r="E41" s="219"/>
      <c r="F41" s="218"/>
      <c r="G41" s="219"/>
      <c r="H41" s="218"/>
      <c r="I41" s="219"/>
      <c r="J41" s="218"/>
      <c r="K41" s="149" t="s">
        <v>328</v>
      </c>
      <c r="L41" s="67"/>
      <c r="M41" s="198" t="s">
        <v>62</v>
      </c>
      <c r="N41" s="198">
        <v>1</v>
      </c>
      <c r="O41" s="198">
        <v>1</v>
      </c>
      <c r="P41" s="198">
        <v>90</v>
      </c>
      <c r="Q41" s="214">
        <f t="shared" si="12"/>
        <v>3.2399999999999998</v>
      </c>
      <c r="R41" s="2">
        <f t="shared" si="13"/>
        <v>5.3999999999999999E-2</v>
      </c>
      <c r="S41" s="67"/>
      <c r="T41" s="198"/>
      <c r="U41" s="198"/>
      <c r="V41" s="198"/>
      <c r="W41" s="198"/>
      <c r="X41" s="214"/>
      <c r="Y41" s="2"/>
      <c r="Z41" s="67"/>
      <c r="AA41" s="198"/>
      <c r="AB41" s="198"/>
      <c r="AC41" s="198"/>
      <c r="AD41" s="198"/>
      <c r="AE41" s="221"/>
      <c r="AF41" s="222"/>
      <c r="AG41" s="67"/>
    </row>
    <row r="42" spans="1:33" x14ac:dyDescent="0.3">
      <c r="A42" s="211">
        <v>40</v>
      </c>
      <c r="B42" s="216"/>
      <c r="C42" s="217"/>
      <c r="D42" s="218"/>
      <c r="E42" s="219"/>
      <c r="F42" s="218"/>
      <c r="G42" s="219"/>
      <c r="H42" s="218"/>
      <c r="I42" s="219"/>
      <c r="J42" s="218"/>
      <c r="K42" s="149" t="s">
        <v>326</v>
      </c>
      <c r="L42" s="67"/>
      <c r="M42" s="198" t="s">
        <v>61</v>
      </c>
      <c r="N42" s="198">
        <v>1</v>
      </c>
      <c r="O42" s="198">
        <v>5</v>
      </c>
      <c r="P42" s="198">
        <v>50</v>
      </c>
      <c r="Q42" s="214">
        <f t="shared" si="12"/>
        <v>1.7999999999999998</v>
      </c>
      <c r="R42" s="2">
        <f t="shared" si="13"/>
        <v>2.9999999999999995E-2</v>
      </c>
      <c r="S42" s="67"/>
      <c r="T42" s="198"/>
      <c r="U42" s="198"/>
      <c r="V42" s="198"/>
      <c r="W42" s="198"/>
      <c r="X42" s="214"/>
      <c r="Y42" s="2"/>
      <c r="Z42" s="67"/>
      <c r="AA42" s="198"/>
      <c r="AB42" s="198"/>
      <c r="AC42" s="198"/>
      <c r="AD42" s="198"/>
      <c r="AE42" s="221"/>
      <c r="AF42" s="222"/>
      <c r="AG42" s="67"/>
    </row>
    <row r="43" spans="1:33" ht="28.8" x14ac:dyDescent="0.3">
      <c r="A43" s="211">
        <v>41</v>
      </c>
      <c r="B43" s="216"/>
      <c r="C43" s="217" t="s">
        <v>329</v>
      </c>
      <c r="D43" s="218" t="s">
        <v>330</v>
      </c>
      <c r="E43" s="219">
        <f>P43</f>
        <v>250</v>
      </c>
      <c r="F43" s="218" t="s">
        <v>331</v>
      </c>
      <c r="G43" s="219">
        <f>W43</f>
        <v>0</v>
      </c>
      <c r="H43" s="218" t="s">
        <v>332</v>
      </c>
      <c r="I43" s="219">
        <f>AD43</f>
        <v>0</v>
      </c>
      <c r="J43" s="218" t="s">
        <v>311</v>
      </c>
      <c r="K43" s="216"/>
      <c r="L43" s="67"/>
      <c r="M43" s="216"/>
      <c r="N43" s="216"/>
      <c r="O43" s="216"/>
      <c r="P43" s="220">
        <f>SUM(P38:P42)</f>
        <v>250</v>
      </c>
      <c r="Q43" s="221"/>
      <c r="R43" s="222">
        <f>SUM(R34:R42)</f>
        <v>0.29999999999999993</v>
      </c>
      <c r="S43" s="67"/>
      <c r="T43" s="216"/>
      <c r="U43" s="216"/>
      <c r="V43" s="216"/>
      <c r="W43" s="220"/>
      <c r="X43" s="221"/>
      <c r="Y43" s="222">
        <f>SUM(Y34:Y42)</f>
        <v>0.28799999999999992</v>
      </c>
      <c r="Z43" s="67"/>
      <c r="AA43" s="216"/>
      <c r="AB43" s="216"/>
      <c r="AC43" s="216"/>
      <c r="AD43" s="220"/>
      <c r="AE43" s="221"/>
      <c r="AF43" s="222">
        <f>SUM(AF34:AF42)</f>
        <v>0.378</v>
      </c>
      <c r="AG43" s="67"/>
    </row>
    <row r="44" spans="1:33" x14ac:dyDescent="0.3">
      <c r="A44" s="198">
        <v>42</v>
      </c>
      <c r="B44" s="149"/>
      <c r="C44" s="212"/>
      <c r="D44" s="213"/>
      <c r="E44" s="213"/>
      <c r="F44" s="213"/>
      <c r="G44" s="213"/>
      <c r="H44" s="213"/>
      <c r="I44" s="213"/>
      <c r="J44" s="213"/>
      <c r="K44" s="149" t="s">
        <v>333</v>
      </c>
      <c r="L44" s="67"/>
      <c r="M44" s="198" t="s">
        <v>63</v>
      </c>
      <c r="N44" s="198">
        <v>1</v>
      </c>
      <c r="O44" s="198">
        <v>1</v>
      </c>
      <c r="P44" s="198">
        <v>50</v>
      </c>
      <c r="Q44" s="214">
        <f t="shared" ref="Q44:Q47" si="14">P44*0.036</f>
        <v>1.7999999999999998</v>
      </c>
      <c r="R44" s="2">
        <f t="shared" ref="R44:R47" si="15">Q44/60</f>
        <v>2.9999999999999995E-2</v>
      </c>
      <c r="S44" s="67"/>
      <c r="T44" s="198" t="s">
        <v>53</v>
      </c>
      <c r="U44" s="198">
        <v>1</v>
      </c>
      <c r="V44" s="198">
        <v>1</v>
      </c>
      <c r="W44" s="198">
        <v>120</v>
      </c>
      <c r="X44" s="214">
        <f t="shared" ref="X44:X47" si="16">W44*0.036</f>
        <v>4.3199999999999994</v>
      </c>
      <c r="Y44" s="2">
        <f t="shared" ref="Y44:Y47" si="17">X44/60</f>
        <v>7.1999999999999995E-2</v>
      </c>
      <c r="Z44" s="67"/>
      <c r="AA44" s="198" t="s">
        <v>55</v>
      </c>
      <c r="AB44" s="198">
        <v>1</v>
      </c>
      <c r="AC44" s="198">
        <v>1</v>
      </c>
      <c r="AD44" s="198">
        <v>150</v>
      </c>
      <c r="AE44" s="221"/>
      <c r="AF44" s="222"/>
      <c r="AG44" s="67"/>
    </row>
    <row r="45" spans="1:33" x14ac:dyDescent="0.3">
      <c r="A45" s="198">
        <v>43</v>
      </c>
      <c r="B45" s="149"/>
      <c r="C45" s="212"/>
      <c r="D45" s="213"/>
      <c r="E45" s="213"/>
      <c r="F45" s="213"/>
      <c r="G45" s="213"/>
      <c r="H45" s="213"/>
      <c r="I45" s="213"/>
      <c r="J45" s="213"/>
      <c r="K45" s="149" t="s">
        <v>334</v>
      </c>
      <c r="L45" s="67"/>
      <c r="M45" s="198" t="s">
        <v>57</v>
      </c>
      <c r="N45" s="198">
        <v>1</v>
      </c>
      <c r="O45" s="198">
        <v>1</v>
      </c>
      <c r="P45" s="198">
        <v>50</v>
      </c>
      <c r="Q45" s="214">
        <f t="shared" si="14"/>
        <v>1.7999999999999998</v>
      </c>
      <c r="R45" s="2">
        <f t="shared" si="15"/>
        <v>2.9999999999999995E-2</v>
      </c>
      <c r="S45" s="67"/>
      <c r="T45" s="198" t="s">
        <v>57</v>
      </c>
      <c r="U45" s="198">
        <v>1</v>
      </c>
      <c r="V45" s="198">
        <v>1</v>
      </c>
      <c r="W45" s="198">
        <v>50</v>
      </c>
      <c r="X45" s="214">
        <f t="shared" si="16"/>
        <v>1.7999999999999998</v>
      </c>
      <c r="Y45" s="2">
        <f t="shared" si="17"/>
        <v>2.9999999999999995E-2</v>
      </c>
      <c r="Z45" s="67"/>
      <c r="AA45" s="198" t="s">
        <v>57</v>
      </c>
      <c r="AB45" s="198">
        <v>1</v>
      </c>
      <c r="AC45" s="198">
        <v>1</v>
      </c>
      <c r="AD45" s="198">
        <v>50</v>
      </c>
      <c r="AE45" s="221"/>
      <c r="AF45" s="222"/>
      <c r="AG45" s="67"/>
    </row>
    <row r="46" spans="1:33" x14ac:dyDescent="0.3">
      <c r="A46" s="198">
        <v>44</v>
      </c>
      <c r="B46" s="149"/>
      <c r="C46" s="212"/>
      <c r="D46" s="213"/>
      <c r="E46" s="213"/>
      <c r="F46" s="213"/>
      <c r="G46" s="213"/>
      <c r="H46" s="213"/>
      <c r="I46" s="213"/>
      <c r="J46" s="213"/>
      <c r="K46" s="149" t="s">
        <v>335</v>
      </c>
      <c r="L46" s="67"/>
      <c r="M46" s="198" t="s">
        <v>64</v>
      </c>
      <c r="N46" s="198">
        <v>1</v>
      </c>
      <c r="O46" s="198">
        <v>2</v>
      </c>
      <c r="P46" s="198">
        <v>55.6</v>
      </c>
      <c r="Q46" s="214">
        <f t="shared" si="14"/>
        <v>2.0015999999999998</v>
      </c>
      <c r="R46" s="2">
        <f t="shared" si="15"/>
        <v>3.3359999999999994E-2</v>
      </c>
      <c r="S46" s="67"/>
      <c r="T46" s="198" t="s">
        <v>64</v>
      </c>
      <c r="U46" s="198">
        <v>1</v>
      </c>
      <c r="V46" s="198">
        <v>2</v>
      </c>
      <c r="W46" s="198">
        <v>55.6</v>
      </c>
      <c r="X46" s="214">
        <f t="shared" si="16"/>
        <v>2.0015999999999998</v>
      </c>
      <c r="Y46" s="2">
        <f t="shared" si="17"/>
        <v>3.3359999999999994E-2</v>
      </c>
      <c r="Z46" s="67"/>
      <c r="AA46" s="198" t="s">
        <v>64</v>
      </c>
      <c r="AB46" s="198">
        <v>1</v>
      </c>
      <c r="AC46" s="198">
        <v>2</v>
      </c>
      <c r="AD46" s="198">
        <v>55.6</v>
      </c>
      <c r="AE46" s="221"/>
      <c r="AF46" s="222"/>
      <c r="AG46" s="67"/>
    </row>
    <row r="47" spans="1:33" x14ac:dyDescent="0.3">
      <c r="A47" s="198">
        <v>45</v>
      </c>
      <c r="B47" s="149"/>
      <c r="C47" s="212"/>
      <c r="D47" s="213"/>
      <c r="E47" s="213"/>
      <c r="F47" s="213"/>
      <c r="G47" s="213"/>
      <c r="H47" s="213"/>
      <c r="I47" s="213"/>
      <c r="J47" s="213"/>
      <c r="K47" s="149" t="s">
        <v>336</v>
      </c>
      <c r="L47" s="67"/>
      <c r="M47" s="198" t="s">
        <v>56</v>
      </c>
      <c r="N47" s="198">
        <v>1</v>
      </c>
      <c r="O47" s="198">
        <v>1</v>
      </c>
      <c r="P47" s="198">
        <v>30</v>
      </c>
      <c r="Q47" s="214">
        <f t="shared" si="14"/>
        <v>1.0799999999999998</v>
      </c>
      <c r="R47" s="2">
        <f t="shared" si="15"/>
        <v>1.7999999999999999E-2</v>
      </c>
      <c r="S47" s="67"/>
      <c r="T47" s="198" t="s">
        <v>76</v>
      </c>
      <c r="U47" s="198">
        <v>1</v>
      </c>
      <c r="V47" s="198">
        <v>1</v>
      </c>
      <c r="W47" s="198">
        <v>40</v>
      </c>
      <c r="X47" s="214">
        <f t="shared" si="16"/>
        <v>1.44</v>
      </c>
      <c r="Y47" s="2">
        <f t="shared" si="17"/>
        <v>2.4E-2</v>
      </c>
      <c r="Z47" s="67"/>
      <c r="AA47" s="198" t="s">
        <v>65</v>
      </c>
      <c r="AB47" s="198">
        <v>1</v>
      </c>
      <c r="AC47" s="198">
        <v>1</v>
      </c>
      <c r="AD47" s="198">
        <v>70</v>
      </c>
      <c r="AE47" s="221"/>
      <c r="AF47" s="222"/>
      <c r="AG47" s="67"/>
    </row>
    <row r="48" spans="1:33" ht="28.8" x14ac:dyDescent="0.3">
      <c r="A48" s="211">
        <v>46</v>
      </c>
      <c r="B48" s="216"/>
      <c r="C48" s="217" t="s">
        <v>337</v>
      </c>
      <c r="D48" s="218" t="s">
        <v>330</v>
      </c>
      <c r="E48" s="219">
        <f>P48</f>
        <v>185.6</v>
      </c>
      <c r="F48" s="218" t="s">
        <v>331</v>
      </c>
      <c r="G48" s="219">
        <f>W48</f>
        <v>265.60000000000002</v>
      </c>
      <c r="H48" s="218" t="s">
        <v>332</v>
      </c>
      <c r="I48" s="219">
        <f>AD48</f>
        <v>325.60000000000002</v>
      </c>
      <c r="J48" s="218" t="s">
        <v>311</v>
      </c>
      <c r="K48" s="216"/>
      <c r="L48" s="67"/>
      <c r="M48" s="216"/>
      <c r="N48" s="216"/>
      <c r="O48" s="216"/>
      <c r="P48" s="220">
        <f>SUM(P44:P47)</f>
        <v>185.6</v>
      </c>
      <c r="Q48" s="221"/>
      <c r="R48" s="222">
        <f>SUM(R44:R47)</f>
        <v>0.11135999999999999</v>
      </c>
      <c r="S48" s="67"/>
      <c r="T48" s="216"/>
      <c r="U48" s="216"/>
      <c r="V48" s="216"/>
      <c r="W48" s="220">
        <f>SUM(W44:W47)</f>
        <v>265.60000000000002</v>
      </c>
      <c r="X48" s="221"/>
      <c r="Y48" s="222">
        <f>SUM(Y44:Y47)</f>
        <v>0.15935999999999997</v>
      </c>
      <c r="Z48" s="67"/>
      <c r="AA48" s="216"/>
      <c r="AB48" s="216"/>
      <c r="AC48" s="216"/>
      <c r="AD48" s="220">
        <f>SUM(AD44:AD47)</f>
        <v>325.60000000000002</v>
      </c>
      <c r="AE48" s="221"/>
      <c r="AF48" s="222">
        <f>SUM(AF44:AF47)</f>
        <v>0</v>
      </c>
      <c r="AG48" s="67"/>
    </row>
    <row r="49" spans="1:33" x14ac:dyDescent="0.3">
      <c r="A49" s="198">
        <v>47</v>
      </c>
      <c r="B49" s="149"/>
      <c r="C49" s="212"/>
      <c r="D49" s="213"/>
      <c r="E49" s="213"/>
      <c r="F49" s="213"/>
      <c r="G49" s="213"/>
      <c r="H49" s="213"/>
      <c r="I49" s="213"/>
      <c r="J49" s="213"/>
      <c r="K49" s="149" t="s">
        <v>334</v>
      </c>
      <c r="L49" s="67"/>
      <c r="M49" s="198" t="s">
        <v>57</v>
      </c>
      <c r="N49" s="198">
        <v>1</v>
      </c>
      <c r="O49" s="198">
        <v>1</v>
      </c>
      <c r="P49" s="198">
        <v>50</v>
      </c>
      <c r="Q49" s="214">
        <f t="shared" ref="Q49:Q50" si="18">P49*0.036</f>
        <v>1.7999999999999998</v>
      </c>
      <c r="R49" s="2">
        <f t="shared" ref="R49:R50" si="19">Q49/60</f>
        <v>2.9999999999999995E-2</v>
      </c>
      <c r="S49" s="67"/>
      <c r="T49" s="198" t="s">
        <v>72</v>
      </c>
      <c r="U49" s="198">
        <v>1</v>
      </c>
      <c r="V49" s="198">
        <v>1</v>
      </c>
      <c r="W49" s="198">
        <v>60</v>
      </c>
      <c r="X49" s="214">
        <f t="shared" ref="X49:X50" si="20">W49*0.036</f>
        <v>2.1599999999999997</v>
      </c>
      <c r="Y49" s="2">
        <f t="shared" ref="Y49:Y50" si="21">X49/60</f>
        <v>3.5999999999999997E-2</v>
      </c>
      <c r="Z49" s="67"/>
      <c r="AA49" s="198" t="s">
        <v>80</v>
      </c>
      <c r="AB49" s="198">
        <v>1</v>
      </c>
      <c r="AC49" s="198">
        <v>1</v>
      </c>
      <c r="AD49" s="198">
        <v>90</v>
      </c>
      <c r="AE49" s="221"/>
      <c r="AF49" s="222"/>
      <c r="AG49" s="67"/>
    </row>
    <row r="50" spans="1:33" x14ac:dyDescent="0.3">
      <c r="A50" s="198">
        <v>48</v>
      </c>
      <c r="B50" s="149"/>
      <c r="C50" s="212"/>
      <c r="D50" s="213"/>
      <c r="E50" s="213"/>
      <c r="F50" s="213"/>
      <c r="G50" s="213"/>
      <c r="H50" s="213"/>
      <c r="I50" s="213"/>
      <c r="J50" s="213"/>
      <c r="K50" s="149" t="s">
        <v>335</v>
      </c>
      <c r="L50" s="67"/>
      <c r="M50" s="198" t="s">
        <v>64</v>
      </c>
      <c r="N50" s="198">
        <v>1</v>
      </c>
      <c r="O50" s="198">
        <v>2</v>
      </c>
      <c r="P50" s="198">
        <v>55.6</v>
      </c>
      <c r="Q50" s="214">
        <f t="shared" si="18"/>
        <v>2.0015999999999998</v>
      </c>
      <c r="R50" s="2">
        <f t="shared" si="19"/>
        <v>3.3359999999999994E-2</v>
      </c>
      <c r="S50" s="67"/>
      <c r="T50" s="198" t="s">
        <v>64</v>
      </c>
      <c r="U50" s="198">
        <v>1</v>
      </c>
      <c r="V50" s="198">
        <v>2</v>
      </c>
      <c r="W50" s="198">
        <v>55.6</v>
      </c>
      <c r="X50" s="214">
        <f t="shared" si="20"/>
        <v>2.0015999999999998</v>
      </c>
      <c r="Y50" s="2">
        <f t="shared" si="21"/>
        <v>3.3359999999999994E-2</v>
      </c>
      <c r="Z50" s="67"/>
      <c r="AA50" s="198" t="s">
        <v>64</v>
      </c>
      <c r="AB50" s="198">
        <v>1</v>
      </c>
      <c r="AC50" s="198">
        <v>2</v>
      </c>
      <c r="AD50" s="198">
        <v>55.6</v>
      </c>
      <c r="AE50" s="221"/>
      <c r="AF50" s="222"/>
      <c r="AG50" s="67"/>
    </row>
    <row r="51" spans="1:33" x14ac:dyDescent="0.3">
      <c r="A51" s="211">
        <v>49</v>
      </c>
      <c r="B51" s="216"/>
      <c r="C51" s="217" t="s">
        <v>338</v>
      </c>
      <c r="D51" s="218"/>
      <c r="E51" s="219"/>
      <c r="F51" s="218"/>
      <c r="G51" s="219"/>
      <c r="H51" s="218"/>
      <c r="I51" s="219"/>
      <c r="J51" s="218"/>
      <c r="K51" s="216"/>
      <c r="L51" s="67"/>
      <c r="M51" s="216"/>
      <c r="N51" s="216"/>
      <c r="O51" s="216"/>
      <c r="P51" s="220">
        <f>SUM(P49:P50)</f>
        <v>105.6</v>
      </c>
      <c r="Q51" s="221"/>
      <c r="R51" s="222"/>
      <c r="S51" s="67"/>
      <c r="T51" s="216"/>
      <c r="U51" s="216"/>
      <c r="V51" s="216"/>
      <c r="W51" s="220">
        <f>SUM(W49:W50)</f>
        <v>115.6</v>
      </c>
      <c r="X51" s="221"/>
      <c r="Y51" s="222"/>
      <c r="Z51" s="67"/>
      <c r="AA51" s="216"/>
      <c r="AB51" s="216"/>
      <c r="AC51" s="216"/>
      <c r="AD51" s="220">
        <f>SUM(AD49:AD50)</f>
        <v>145.6</v>
      </c>
      <c r="AE51" s="221"/>
      <c r="AF51" s="222"/>
      <c r="AG51" s="67"/>
    </row>
    <row r="52" spans="1:33" x14ac:dyDescent="0.3">
      <c r="A52" s="198">
        <v>50</v>
      </c>
      <c r="B52" s="149"/>
      <c r="C52" s="212"/>
      <c r="D52" s="213"/>
      <c r="E52" s="213"/>
      <c r="F52" s="213"/>
      <c r="G52" s="213"/>
      <c r="H52" s="213"/>
      <c r="I52" s="213"/>
      <c r="J52" s="213"/>
      <c r="K52" s="149" t="s">
        <v>333</v>
      </c>
      <c r="L52" s="67"/>
      <c r="M52" s="198" t="s">
        <v>63</v>
      </c>
      <c r="N52" s="198">
        <v>1</v>
      </c>
      <c r="O52" s="198">
        <v>1</v>
      </c>
      <c r="P52" s="198">
        <v>50</v>
      </c>
      <c r="Q52" s="214">
        <f t="shared" si="0"/>
        <v>1.7999999999999998</v>
      </c>
      <c r="R52" s="2">
        <f t="shared" si="1"/>
        <v>2.9999999999999995E-2</v>
      </c>
      <c r="S52" s="67"/>
      <c r="T52" s="198" t="s">
        <v>53</v>
      </c>
      <c r="U52" s="198">
        <v>1</v>
      </c>
      <c r="V52" s="198">
        <v>1</v>
      </c>
      <c r="W52" s="198">
        <v>120</v>
      </c>
      <c r="X52" s="214">
        <f t="shared" ref="X52:X60" si="22">W52*0.036</f>
        <v>4.3199999999999994</v>
      </c>
      <c r="Y52" s="2">
        <f t="shared" ref="Y52:Y60" si="23">X52/60</f>
        <v>7.1999999999999995E-2</v>
      </c>
      <c r="Z52" s="67"/>
      <c r="AA52" s="198" t="s">
        <v>55</v>
      </c>
      <c r="AB52" s="198">
        <v>1</v>
      </c>
      <c r="AC52" s="198">
        <v>1</v>
      </c>
      <c r="AD52" s="198">
        <v>150</v>
      </c>
      <c r="AE52" s="214">
        <f t="shared" ref="AE52:AE60" si="24">AD52*0.036</f>
        <v>5.3999999999999995</v>
      </c>
      <c r="AF52" s="2">
        <f t="shared" ref="AF52:AF60" si="25">AE52/60</f>
        <v>0.09</v>
      </c>
      <c r="AG52" s="67"/>
    </row>
    <row r="53" spans="1:33" x14ac:dyDescent="0.3">
      <c r="A53" s="198">
        <v>51</v>
      </c>
      <c r="B53" s="149"/>
      <c r="C53" s="212"/>
      <c r="D53" s="213"/>
      <c r="E53" s="213"/>
      <c r="F53" s="213"/>
      <c r="G53" s="213"/>
      <c r="H53" s="213"/>
      <c r="I53" s="213"/>
      <c r="J53" s="213"/>
      <c r="K53" s="149" t="s">
        <v>325</v>
      </c>
      <c r="L53" s="67"/>
      <c r="M53" s="198" t="s">
        <v>154</v>
      </c>
      <c r="N53" s="198">
        <v>1</v>
      </c>
      <c r="O53" s="198">
        <v>1</v>
      </c>
      <c r="P53" s="198">
        <v>30</v>
      </c>
      <c r="Q53" s="214">
        <f t="shared" si="0"/>
        <v>1.0799999999999998</v>
      </c>
      <c r="R53" s="2">
        <f t="shared" si="1"/>
        <v>1.7999999999999999E-2</v>
      </c>
      <c r="S53" s="67"/>
      <c r="T53" s="198" t="s">
        <v>154</v>
      </c>
      <c r="U53" s="198">
        <v>1</v>
      </c>
      <c r="V53" s="198">
        <v>1</v>
      </c>
      <c r="W53" s="198">
        <v>30</v>
      </c>
      <c r="X53" s="214">
        <f t="shared" si="22"/>
        <v>1.0799999999999998</v>
      </c>
      <c r="Y53" s="2">
        <f t="shared" si="23"/>
        <v>1.7999999999999999E-2</v>
      </c>
      <c r="Z53" s="67"/>
      <c r="AA53" s="198" t="s">
        <v>154</v>
      </c>
      <c r="AB53" s="198">
        <v>1</v>
      </c>
      <c r="AC53" s="198">
        <v>1</v>
      </c>
      <c r="AD53" s="198">
        <v>30</v>
      </c>
      <c r="AE53" s="214">
        <f t="shared" si="24"/>
        <v>1.0799999999999998</v>
      </c>
      <c r="AF53" s="2">
        <f t="shared" si="25"/>
        <v>1.7999999999999999E-2</v>
      </c>
      <c r="AG53" s="67"/>
    </row>
    <row r="54" spans="1:33" x14ac:dyDescent="0.3">
      <c r="A54" s="198">
        <v>52</v>
      </c>
      <c r="B54" s="149"/>
      <c r="C54" s="212"/>
      <c r="D54" s="213"/>
      <c r="E54" s="213"/>
      <c r="F54" s="213"/>
      <c r="G54" s="213"/>
      <c r="H54" s="213"/>
      <c r="I54" s="213"/>
      <c r="J54" s="213"/>
      <c r="K54" s="149" t="s">
        <v>326</v>
      </c>
      <c r="L54" s="67"/>
      <c r="M54" s="198" t="s">
        <v>61</v>
      </c>
      <c r="N54" s="198">
        <v>1</v>
      </c>
      <c r="O54" s="198">
        <v>5</v>
      </c>
      <c r="P54" s="198">
        <v>50</v>
      </c>
      <c r="Q54" s="214">
        <f t="shared" si="0"/>
        <v>1.7999999999999998</v>
      </c>
      <c r="R54" s="2">
        <f t="shared" si="1"/>
        <v>2.9999999999999995E-2</v>
      </c>
      <c r="S54" s="67"/>
      <c r="T54" s="198" t="s">
        <v>61</v>
      </c>
      <c r="U54" s="198">
        <v>1</v>
      </c>
      <c r="V54" s="198">
        <v>5</v>
      </c>
      <c r="W54" s="198">
        <v>50</v>
      </c>
      <c r="X54" s="214">
        <f t="shared" si="22"/>
        <v>1.7999999999999998</v>
      </c>
      <c r="Y54" s="2">
        <f t="shared" si="23"/>
        <v>2.9999999999999995E-2</v>
      </c>
      <c r="Z54" s="67"/>
      <c r="AA54" s="198" t="s">
        <v>61</v>
      </c>
      <c r="AB54" s="198">
        <v>1</v>
      </c>
      <c r="AC54" s="198">
        <v>5</v>
      </c>
      <c r="AD54" s="198">
        <v>50</v>
      </c>
      <c r="AE54" s="214">
        <f t="shared" si="24"/>
        <v>1.7999999999999998</v>
      </c>
      <c r="AF54" s="2">
        <f t="shared" si="25"/>
        <v>2.9999999999999995E-2</v>
      </c>
      <c r="AG54" s="67"/>
    </row>
    <row r="55" spans="1:33" x14ac:dyDescent="0.3">
      <c r="A55" s="198">
        <v>53</v>
      </c>
      <c r="B55" s="149"/>
      <c r="C55" s="212"/>
      <c r="D55" s="213"/>
      <c r="E55" s="213"/>
      <c r="F55" s="213"/>
      <c r="G55" s="213"/>
      <c r="H55" s="213"/>
      <c r="I55" s="213"/>
      <c r="J55" s="213"/>
      <c r="K55" s="149" t="s">
        <v>327</v>
      </c>
      <c r="L55" s="67"/>
      <c r="M55" s="198" t="s">
        <v>56</v>
      </c>
      <c r="N55" s="198">
        <v>1</v>
      </c>
      <c r="O55" s="198">
        <v>1</v>
      </c>
      <c r="P55" s="198">
        <v>30</v>
      </c>
      <c r="Q55" s="214">
        <f t="shared" si="0"/>
        <v>1.0799999999999998</v>
      </c>
      <c r="R55" s="2">
        <f t="shared" si="1"/>
        <v>1.7999999999999999E-2</v>
      </c>
      <c r="S55" s="67"/>
      <c r="T55" s="198" t="s">
        <v>56</v>
      </c>
      <c r="U55" s="198">
        <v>1</v>
      </c>
      <c r="V55" s="198">
        <v>1</v>
      </c>
      <c r="W55" s="198">
        <v>30</v>
      </c>
      <c r="X55" s="214">
        <f t="shared" si="22"/>
        <v>1.0799999999999998</v>
      </c>
      <c r="Y55" s="2">
        <f t="shared" si="23"/>
        <v>1.7999999999999999E-2</v>
      </c>
      <c r="Z55" s="67"/>
      <c r="AA55" s="198" t="s">
        <v>56</v>
      </c>
      <c r="AB55" s="198">
        <v>1</v>
      </c>
      <c r="AC55" s="198">
        <v>1</v>
      </c>
      <c r="AD55" s="198">
        <v>30</v>
      </c>
      <c r="AE55" s="214">
        <f t="shared" si="24"/>
        <v>1.0799999999999998</v>
      </c>
      <c r="AF55" s="2">
        <f t="shared" si="25"/>
        <v>1.7999999999999999E-2</v>
      </c>
      <c r="AG55" s="67"/>
    </row>
    <row r="56" spans="1:33" x14ac:dyDescent="0.3">
      <c r="A56" s="198">
        <v>54</v>
      </c>
      <c r="B56" s="149"/>
      <c r="C56" s="212"/>
      <c r="D56" s="213"/>
      <c r="E56" s="213"/>
      <c r="F56" s="213"/>
      <c r="G56" s="213"/>
      <c r="H56" s="213"/>
      <c r="I56" s="213"/>
      <c r="J56" s="213"/>
      <c r="K56" s="149" t="s">
        <v>334</v>
      </c>
      <c r="L56" s="67"/>
      <c r="M56" s="198" t="s">
        <v>57</v>
      </c>
      <c r="N56" s="198">
        <v>1</v>
      </c>
      <c r="O56" s="198">
        <v>1</v>
      </c>
      <c r="P56" s="198">
        <v>50</v>
      </c>
      <c r="Q56" s="214">
        <f t="shared" si="0"/>
        <v>1.7999999999999998</v>
      </c>
      <c r="R56" s="2">
        <f t="shared" si="1"/>
        <v>2.9999999999999995E-2</v>
      </c>
      <c r="S56" s="67"/>
      <c r="T56" s="198" t="s">
        <v>57</v>
      </c>
      <c r="U56" s="198">
        <v>1</v>
      </c>
      <c r="V56" s="198">
        <v>1</v>
      </c>
      <c r="W56" s="198">
        <v>50</v>
      </c>
      <c r="X56" s="214">
        <f t="shared" si="22"/>
        <v>1.7999999999999998</v>
      </c>
      <c r="Y56" s="2">
        <f t="shared" si="23"/>
        <v>2.9999999999999995E-2</v>
      </c>
      <c r="Z56" s="67"/>
      <c r="AA56" s="198" t="s">
        <v>57</v>
      </c>
      <c r="AB56" s="198">
        <v>1</v>
      </c>
      <c r="AC56" s="198">
        <v>1</v>
      </c>
      <c r="AD56" s="198">
        <v>50</v>
      </c>
      <c r="AE56" s="214">
        <f t="shared" si="24"/>
        <v>1.7999999999999998</v>
      </c>
      <c r="AF56" s="2">
        <f t="shared" si="25"/>
        <v>2.9999999999999995E-2</v>
      </c>
      <c r="AG56" s="67"/>
    </row>
    <row r="57" spans="1:33" x14ac:dyDescent="0.3">
      <c r="A57" s="198">
        <v>55</v>
      </c>
      <c r="B57" s="149"/>
      <c r="C57" s="212"/>
      <c r="D57" s="213"/>
      <c r="E57" s="213"/>
      <c r="F57" s="213"/>
      <c r="G57" s="213"/>
      <c r="H57" s="213"/>
      <c r="I57" s="213"/>
      <c r="J57" s="213"/>
      <c r="K57" s="149" t="s">
        <v>335</v>
      </c>
      <c r="L57" s="67"/>
      <c r="M57" s="198" t="s">
        <v>64</v>
      </c>
      <c r="N57" s="198">
        <v>1</v>
      </c>
      <c r="O57" s="198">
        <v>2</v>
      </c>
      <c r="P57" s="198">
        <v>55.6</v>
      </c>
      <c r="Q57" s="214">
        <f t="shared" si="0"/>
        <v>2.0015999999999998</v>
      </c>
      <c r="R57" s="2">
        <f t="shared" si="1"/>
        <v>3.3359999999999994E-2</v>
      </c>
      <c r="S57" s="67"/>
      <c r="T57" s="198" t="s">
        <v>64</v>
      </c>
      <c r="U57" s="198">
        <v>1</v>
      </c>
      <c r="V57" s="198">
        <v>2</v>
      </c>
      <c r="W57" s="198">
        <v>55.6</v>
      </c>
      <c r="X57" s="214">
        <f t="shared" si="22"/>
        <v>2.0015999999999998</v>
      </c>
      <c r="Y57" s="2">
        <f t="shared" si="23"/>
        <v>3.3359999999999994E-2</v>
      </c>
      <c r="Z57" s="67"/>
      <c r="AA57" s="198" t="s">
        <v>64</v>
      </c>
      <c r="AB57" s="198">
        <v>1</v>
      </c>
      <c r="AC57" s="198">
        <v>2</v>
      </c>
      <c r="AD57" s="198">
        <v>55.6</v>
      </c>
      <c r="AE57" s="214">
        <f t="shared" si="24"/>
        <v>2.0015999999999998</v>
      </c>
      <c r="AF57" s="2">
        <f t="shared" si="25"/>
        <v>3.3359999999999994E-2</v>
      </c>
      <c r="AG57" s="67"/>
    </row>
    <row r="58" spans="1:33" x14ac:dyDescent="0.3">
      <c r="A58" s="198">
        <v>56</v>
      </c>
      <c r="B58" s="149"/>
      <c r="C58" s="212"/>
      <c r="D58" s="213"/>
      <c r="E58" s="213"/>
      <c r="F58" s="213"/>
      <c r="G58" s="213"/>
      <c r="H58" s="213"/>
      <c r="I58" s="213"/>
      <c r="J58" s="213"/>
      <c r="K58" s="149" t="s">
        <v>336</v>
      </c>
      <c r="L58" s="67"/>
      <c r="M58" s="198" t="s">
        <v>56</v>
      </c>
      <c r="N58" s="198">
        <v>1</v>
      </c>
      <c r="O58" s="198">
        <v>1</v>
      </c>
      <c r="P58" s="198">
        <v>30</v>
      </c>
      <c r="Q58" s="214">
        <f t="shared" si="0"/>
        <v>1.0799999999999998</v>
      </c>
      <c r="R58" s="2">
        <f t="shared" si="1"/>
        <v>1.7999999999999999E-2</v>
      </c>
      <c r="S58" s="67"/>
      <c r="T58" s="198" t="s">
        <v>76</v>
      </c>
      <c r="U58" s="198">
        <v>1</v>
      </c>
      <c r="V58" s="198">
        <v>1</v>
      </c>
      <c r="W58" s="198">
        <v>40</v>
      </c>
      <c r="X58" s="214">
        <f t="shared" si="22"/>
        <v>1.44</v>
      </c>
      <c r="Y58" s="2">
        <f t="shared" si="23"/>
        <v>2.4E-2</v>
      </c>
      <c r="Z58" s="67"/>
      <c r="AA58" s="198" t="s">
        <v>65</v>
      </c>
      <c r="AB58" s="198">
        <v>1</v>
      </c>
      <c r="AC58" s="198">
        <v>1</v>
      </c>
      <c r="AD58" s="198">
        <v>70</v>
      </c>
      <c r="AE58" s="214">
        <f t="shared" si="24"/>
        <v>2.52</v>
      </c>
      <c r="AF58" s="2">
        <f t="shared" si="25"/>
        <v>4.2000000000000003E-2</v>
      </c>
      <c r="AG58" s="67"/>
    </row>
    <row r="59" spans="1:33" x14ac:dyDescent="0.3">
      <c r="A59" s="198">
        <v>57</v>
      </c>
      <c r="B59" s="149"/>
      <c r="C59" s="212"/>
      <c r="D59" s="213"/>
      <c r="E59" s="213"/>
      <c r="F59" s="213"/>
      <c r="G59" s="213"/>
      <c r="H59" s="213"/>
      <c r="I59" s="213"/>
      <c r="J59" s="213"/>
      <c r="K59" s="149" t="s">
        <v>328</v>
      </c>
      <c r="L59" s="67"/>
      <c r="M59" s="198" t="s">
        <v>62</v>
      </c>
      <c r="N59" s="198">
        <v>1</v>
      </c>
      <c r="O59" s="198">
        <v>1</v>
      </c>
      <c r="P59" s="198">
        <v>90</v>
      </c>
      <c r="Q59" s="214">
        <f t="shared" si="0"/>
        <v>3.2399999999999998</v>
      </c>
      <c r="R59" s="2">
        <f t="shared" si="1"/>
        <v>5.3999999999999999E-2</v>
      </c>
      <c r="S59" s="67"/>
      <c r="T59" s="198" t="s">
        <v>62</v>
      </c>
      <c r="U59" s="198">
        <v>1</v>
      </c>
      <c r="V59" s="198">
        <v>1</v>
      </c>
      <c r="W59" s="198">
        <v>90</v>
      </c>
      <c r="X59" s="214">
        <f t="shared" si="22"/>
        <v>3.2399999999999998</v>
      </c>
      <c r="Y59" s="2">
        <f t="shared" si="23"/>
        <v>5.3999999999999999E-2</v>
      </c>
      <c r="Z59" s="67"/>
      <c r="AA59" s="198" t="s">
        <v>62</v>
      </c>
      <c r="AB59" s="198">
        <v>1</v>
      </c>
      <c r="AC59" s="198">
        <v>1</v>
      </c>
      <c r="AD59" s="198">
        <v>90</v>
      </c>
      <c r="AE59" s="214">
        <f t="shared" si="24"/>
        <v>3.2399999999999998</v>
      </c>
      <c r="AF59" s="2">
        <f t="shared" si="25"/>
        <v>5.3999999999999999E-2</v>
      </c>
      <c r="AG59" s="67"/>
    </row>
    <row r="60" spans="1:33" x14ac:dyDescent="0.3">
      <c r="A60" s="198">
        <v>58</v>
      </c>
      <c r="B60" s="149"/>
      <c r="C60" s="212"/>
      <c r="D60" s="213"/>
      <c r="E60" s="213"/>
      <c r="F60" s="213"/>
      <c r="G60" s="213"/>
      <c r="H60" s="213"/>
      <c r="I60" s="213"/>
      <c r="J60" s="213"/>
      <c r="K60" s="149" t="s">
        <v>326</v>
      </c>
      <c r="L60" s="67"/>
      <c r="M60" s="198" t="s">
        <v>61</v>
      </c>
      <c r="N60" s="198">
        <v>1</v>
      </c>
      <c r="O60" s="198">
        <v>5</v>
      </c>
      <c r="P60" s="198">
        <v>50</v>
      </c>
      <c r="Q60" s="214">
        <f t="shared" si="0"/>
        <v>1.7999999999999998</v>
      </c>
      <c r="R60" s="2">
        <f t="shared" si="1"/>
        <v>2.9999999999999995E-2</v>
      </c>
      <c r="S60" s="67"/>
      <c r="T60" s="198" t="s">
        <v>61</v>
      </c>
      <c r="U60" s="198">
        <v>1</v>
      </c>
      <c r="V60" s="198">
        <v>5</v>
      </c>
      <c r="W60" s="198">
        <v>50</v>
      </c>
      <c r="X60" s="214">
        <f t="shared" si="22"/>
        <v>1.7999999999999998</v>
      </c>
      <c r="Y60" s="2">
        <f t="shared" si="23"/>
        <v>2.9999999999999995E-2</v>
      </c>
      <c r="Z60" s="67"/>
      <c r="AA60" s="198" t="s">
        <v>61</v>
      </c>
      <c r="AB60" s="198">
        <v>1</v>
      </c>
      <c r="AC60" s="198">
        <v>5</v>
      </c>
      <c r="AD60" s="198">
        <v>50</v>
      </c>
      <c r="AE60" s="214">
        <f t="shared" si="24"/>
        <v>1.7999999999999998</v>
      </c>
      <c r="AF60" s="2">
        <f t="shared" si="25"/>
        <v>2.9999999999999995E-2</v>
      </c>
      <c r="AG60" s="67"/>
    </row>
    <row r="61" spans="1:33" ht="28.8" x14ac:dyDescent="0.3">
      <c r="A61" s="211">
        <v>59</v>
      </c>
      <c r="B61" s="216"/>
      <c r="C61" s="217" t="s">
        <v>339</v>
      </c>
      <c r="D61" s="218" t="s">
        <v>330</v>
      </c>
      <c r="E61" s="219">
        <f>P61</f>
        <v>435.6</v>
      </c>
      <c r="F61" s="218" t="s">
        <v>331</v>
      </c>
      <c r="G61" s="219">
        <f>W61</f>
        <v>515.6</v>
      </c>
      <c r="H61" s="218" t="s">
        <v>332</v>
      </c>
      <c r="I61" s="219">
        <f>AD61</f>
        <v>575.6</v>
      </c>
      <c r="J61" s="218" t="s">
        <v>311</v>
      </c>
      <c r="K61" s="216"/>
      <c r="L61" s="67"/>
      <c r="M61" s="216"/>
      <c r="N61" s="216"/>
      <c r="O61" s="216"/>
      <c r="P61" s="220">
        <f>SUM(P52:P60)</f>
        <v>435.6</v>
      </c>
      <c r="Q61" s="221"/>
      <c r="R61" s="222">
        <f>SUM(R52:R60)</f>
        <v>0.26135999999999993</v>
      </c>
      <c r="S61" s="67"/>
      <c r="T61" s="216"/>
      <c r="U61" s="216"/>
      <c r="V61" s="216"/>
      <c r="W61" s="220">
        <f>SUM(W52:W60)</f>
        <v>515.6</v>
      </c>
      <c r="X61" s="221"/>
      <c r="Y61" s="222">
        <f>SUM(Y52:Y60)</f>
        <v>0.30935999999999997</v>
      </c>
      <c r="Z61" s="67"/>
      <c r="AA61" s="216"/>
      <c r="AB61" s="216"/>
      <c r="AC61" s="216"/>
      <c r="AD61" s="220">
        <f>SUM(AD52:AD60)</f>
        <v>575.6</v>
      </c>
      <c r="AE61" s="221"/>
      <c r="AF61" s="222">
        <f>SUM(AF52:AF60)</f>
        <v>0.34535999999999994</v>
      </c>
      <c r="AG61" s="67"/>
    </row>
    <row r="62" spans="1:33" x14ac:dyDescent="0.3">
      <c r="A62" s="198">
        <v>60</v>
      </c>
      <c r="B62" s="149"/>
      <c r="C62" s="212"/>
      <c r="D62" s="213"/>
      <c r="E62" s="213"/>
      <c r="F62" s="213"/>
      <c r="G62" s="213"/>
      <c r="H62" s="213"/>
      <c r="I62" s="213"/>
      <c r="J62" s="213"/>
      <c r="K62" s="149" t="s">
        <v>333</v>
      </c>
      <c r="L62" s="67"/>
      <c r="M62" s="198" t="s">
        <v>63</v>
      </c>
      <c r="N62" s="198">
        <v>1</v>
      </c>
      <c r="O62" s="198">
        <v>1</v>
      </c>
      <c r="P62" s="198">
        <v>50</v>
      </c>
      <c r="Q62" s="214">
        <f t="shared" si="0"/>
        <v>1.7999999999999998</v>
      </c>
      <c r="R62" s="2">
        <f t="shared" si="1"/>
        <v>2.9999999999999995E-2</v>
      </c>
      <c r="S62" s="67"/>
      <c r="T62" s="198" t="s">
        <v>53</v>
      </c>
      <c r="U62" s="198">
        <v>1</v>
      </c>
      <c r="V62" s="198">
        <v>1</v>
      </c>
      <c r="W62" s="198">
        <v>120</v>
      </c>
      <c r="X62" s="214">
        <f t="shared" ref="X62:X70" si="26">W62*0.036</f>
        <v>4.3199999999999994</v>
      </c>
      <c r="Y62" s="2">
        <f t="shared" ref="Y62:Y70" si="27">X62/60</f>
        <v>7.1999999999999995E-2</v>
      </c>
      <c r="Z62" s="67"/>
      <c r="AA62" s="198" t="s">
        <v>55</v>
      </c>
      <c r="AB62" s="198">
        <v>1</v>
      </c>
      <c r="AC62" s="198">
        <v>1</v>
      </c>
      <c r="AD62" s="198">
        <v>150</v>
      </c>
      <c r="AE62" s="214">
        <f t="shared" ref="AE62:AE70" si="28">AD62*0.036</f>
        <v>5.3999999999999995</v>
      </c>
      <c r="AF62" s="2">
        <f t="shared" ref="AF62:AF70" si="29">AE62/60</f>
        <v>0.09</v>
      </c>
      <c r="AG62" s="67"/>
    </row>
    <row r="63" spans="1:33" x14ac:dyDescent="0.3">
      <c r="A63" s="198">
        <v>61</v>
      </c>
      <c r="B63" s="149"/>
      <c r="C63" s="212"/>
      <c r="D63" s="213"/>
      <c r="E63" s="213"/>
      <c r="F63" s="213"/>
      <c r="G63" s="213"/>
      <c r="H63" s="213"/>
      <c r="I63" s="213"/>
      <c r="J63" s="213"/>
      <c r="K63" s="149" t="s">
        <v>325</v>
      </c>
      <c r="L63" s="67"/>
      <c r="M63" s="198" t="s">
        <v>154</v>
      </c>
      <c r="N63" s="198">
        <v>1</v>
      </c>
      <c r="O63" s="198">
        <v>1</v>
      </c>
      <c r="P63" s="198">
        <v>30</v>
      </c>
      <c r="Q63" s="214">
        <f t="shared" si="0"/>
        <v>1.0799999999999998</v>
      </c>
      <c r="R63" s="2">
        <f t="shared" si="1"/>
        <v>1.7999999999999999E-2</v>
      </c>
      <c r="S63" s="67"/>
      <c r="T63" s="198" t="s">
        <v>154</v>
      </c>
      <c r="U63" s="198">
        <v>1</v>
      </c>
      <c r="V63" s="198">
        <v>1</v>
      </c>
      <c r="W63" s="198">
        <v>30</v>
      </c>
      <c r="X63" s="214">
        <f t="shared" si="26"/>
        <v>1.0799999999999998</v>
      </c>
      <c r="Y63" s="2">
        <f t="shared" si="27"/>
        <v>1.7999999999999999E-2</v>
      </c>
      <c r="Z63" s="67"/>
      <c r="AA63" s="198" t="s">
        <v>154</v>
      </c>
      <c r="AB63" s="198">
        <v>1</v>
      </c>
      <c r="AC63" s="198">
        <v>1</v>
      </c>
      <c r="AD63" s="198">
        <v>30</v>
      </c>
      <c r="AE63" s="214">
        <f t="shared" si="28"/>
        <v>1.0799999999999998</v>
      </c>
      <c r="AF63" s="2">
        <f t="shared" si="29"/>
        <v>1.7999999999999999E-2</v>
      </c>
      <c r="AG63" s="67"/>
    </row>
    <row r="64" spans="1:33" x14ac:dyDescent="0.3">
      <c r="A64" s="198">
        <v>62</v>
      </c>
      <c r="B64" s="149"/>
      <c r="C64" s="212"/>
      <c r="D64" s="213"/>
      <c r="E64" s="213"/>
      <c r="F64" s="213"/>
      <c r="G64" s="213"/>
      <c r="H64" s="213"/>
      <c r="I64" s="213"/>
      <c r="J64" s="213"/>
      <c r="K64" s="149" t="s">
        <v>326</v>
      </c>
      <c r="L64" s="67"/>
      <c r="M64" s="198" t="s">
        <v>61</v>
      </c>
      <c r="N64" s="198">
        <v>1</v>
      </c>
      <c r="O64" s="198">
        <v>5</v>
      </c>
      <c r="P64" s="198">
        <v>50</v>
      </c>
      <c r="Q64" s="214">
        <f t="shared" si="0"/>
        <v>1.7999999999999998</v>
      </c>
      <c r="R64" s="2">
        <f t="shared" si="1"/>
        <v>2.9999999999999995E-2</v>
      </c>
      <c r="S64" s="67"/>
      <c r="T64" s="198" t="s">
        <v>61</v>
      </c>
      <c r="U64" s="198">
        <v>1</v>
      </c>
      <c r="V64" s="198">
        <v>5</v>
      </c>
      <c r="W64" s="198">
        <v>50</v>
      </c>
      <c r="X64" s="214">
        <f t="shared" si="26"/>
        <v>1.7999999999999998</v>
      </c>
      <c r="Y64" s="2">
        <f t="shared" si="27"/>
        <v>2.9999999999999995E-2</v>
      </c>
      <c r="Z64" s="67"/>
      <c r="AA64" s="198" t="s">
        <v>61</v>
      </c>
      <c r="AB64" s="198">
        <v>1</v>
      </c>
      <c r="AC64" s="198">
        <v>5</v>
      </c>
      <c r="AD64" s="198">
        <v>50</v>
      </c>
      <c r="AE64" s="214">
        <f t="shared" si="28"/>
        <v>1.7999999999999998</v>
      </c>
      <c r="AF64" s="2">
        <f t="shared" si="29"/>
        <v>2.9999999999999995E-2</v>
      </c>
      <c r="AG64" s="67"/>
    </row>
    <row r="65" spans="1:33" x14ac:dyDescent="0.3">
      <c r="A65" s="198">
        <v>63</v>
      </c>
      <c r="B65" s="149"/>
      <c r="C65" s="212"/>
      <c r="D65" s="213"/>
      <c r="E65" s="213"/>
      <c r="F65" s="213"/>
      <c r="G65" s="213"/>
      <c r="H65" s="213"/>
      <c r="I65" s="213"/>
      <c r="J65" s="213"/>
      <c r="K65" s="149" t="s">
        <v>327</v>
      </c>
      <c r="L65" s="67"/>
      <c r="M65" s="198" t="s">
        <v>56</v>
      </c>
      <c r="N65" s="198">
        <v>1</v>
      </c>
      <c r="O65" s="198">
        <v>1</v>
      </c>
      <c r="P65" s="198">
        <v>30</v>
      </c>
      <c r="Q65" s="214">
        <f t="shared" si="0"/>
        <v>1.0799999999999998</v>
      </c>
      <c r="R65" s="2">
        <f t="shared" si="1"/>
        <v>1.7999999999999999E-2</v>
      </c>
      <c r="S65" s="67"/>
      <c r="T65" s="198" t="s">
        <v>56</v>
      </c>
      <c r="U65" s="198">
        <v>1</v>
      </c>
      <c r="V65" s="198">
        <v>1</v>
      </c>
      <c r="W65" s="198">
        <v>30</v>
      </c>
      <c r="X65" s="214">
        <f t="shared" si="26"/>
        <v>1.0799999999999998</v>
      </c>
      <c r="Y65" s="2">
        <f t="shared" si="27"/>
        <v>1.7999999999999999E-2</v>
      </c>
      <c r="Z65" s="67"/>
      <c r="AA65" s="198" t="s">
        <v>56</v>
      </c>
      <c r="AB65" s="198">
        <v>1</v>
      </c>
      <c r="AC65" s="198">
        <v>1</v>
      </c>
      <c r="AD65" s="198">
        <v>30</v>
      </c>
      <c r="AE65" s="214">
        <f t="shared" si="28"/>
        <v>1.0799999999999998</v>
      </c>
      <c r="AF65" s="2">
        <f t="shared" si="29"/>
        <v>1.7999999999999999E-2</v>
      </c>
      <c r="AG65" s="67"/>
    </row>
    <row r="66" spans="1:33" x14ac:dyDescent="0.3">
      <c r="A66" s="198">
        <v>64</v>
      </c>
      <c r="B66" s="149"/>
      <c r="C66" s="212"/>
      <c r="D66" s="213"/>
      <c r="E66" s="213"/>
      <c r="F66" s="213"/>
      <c r="G66" s="213"/>
      <c r="H66" s="213"/>
      <c r="I66" s="213"/>
      <c r="J66" s="213"/>
      <c r="K66" s="149" t="s">
        <v>334</v>
      </c>
      <c r="L66" s="67"/>
      <c r="M66" s="198" t="s">
        <v>57</v>
      </c>
      <c r="N66" s="198">
        <v>1</v>
      </c>
      <c r="O66" s="198">
        <v>1</v>
      </c>
      <c r="P66" s="198">
        <v>50</v>
      </c>
      <c r="Q66" s="214">
        <f t="shared" si="0"/>
        <v>1.7999999999999998</v>
      </c>
      <c r="R66" s="2">
        <f t="shared" si="1"/>
        <v>2.9999999999999995E-2</v>
      </c>
      <c r="S66" s="67"/>
      <c r="T66" s="198" t="s">
        <v>57</v>
      </c>
      <c r="U66" s="198">
        <v>1</v>
      </c>
      <c r="V66" s="198">
        <v>1</v>
      </c>
      <c r="W66" s="198">
        <v>50</v>
      </c>
      <c r="X66" s="214">
        <f t="shared" si="26"/>
        <v>1.7999999999999998</v>
      </c>
      <c r="Y66" s="2">
        <f t="shared" si="27"/>
        <v>2.9999999999999995E-2</v>
      </c>
      <c r="Z66" s="67"/>
      <c r="AA66" s="198" t="s">
        <v>57</v>
      </c>
      <c r="AB66" s="198">
        <v>1</v>
      </c>
      <c r="AC66" s="198">
        <v>1</v>
      </c>
      <c r="AD66" s="198">
        <v>50</v>
      </c>
      <c r="AE66" s="214">
        <f t="shared" si="28"/>
        <v>1.7999999999999998</v>
      </c>
      <c r="AF66" s="2">
        <f t="shared" si="29"/>
        <v>2.9999999999999995E-2</v>
      </c>
      <c r="AG66" s="67"/>
    </row>
    <row r="67" spans="1:33" x14ac:dyDescent="0.3">
      <c r="A67" s="198">
        <v>65</v>
      </c>
      <c r="B67" s="149"/>
      <c r="C67" s="212"/>
      <c r="D67" s="213"/>
      <c r="E67" s="213"/>
      <c r="F67" s="213"/>
      <c r="G67" s="213"/>
      <c r="H67" s="213"/>
      <c r="I67" s="213"/>
      <c r="J67" s="213"/>
      <c r="K67" s="149" t="s">
        <v>335</v>
      </c>
      <c r="L67" s="67"/>
      <c r="M67" s="198" t="s">
        <v>64</v>
      </c>
      <c r="N67" s="198">
        <v>1</v>
      </c>
      <c r="O67" s="198">
        <v>5</v>
      </c>
      <c r="P67" s="198">
        <v>139</v>
      </c>
      <c r="Q67" s="214">
        <f t="shared" si="0"/>
        <v>5.0039999999999996</v>
      </c>
      <c r="R67" s="2">
        <f t="shared" si="1"/>
        <v>8.3399999999999988E-2</v>
      </c>
      <c r="S67" s="67"/>
      <c r="T67" s="198" t="s">
        <v>64</v>
      </c>
      <c r="U67" s="198">
        <v>1</v>
      </c>
      <c r="V67" s="198">
        <v>5</v>
      </c>
      <c r="W67" s="198">
        <v>139</v>
      </c>
      <c r="X67" s="214">
        <f t="shared" si="26"/>
        <v>5.0039999999999996</v>
      </c>
      <c r="Y67" s="2">
        <f t="shared" si="27"/>
        <v>8.3399999999999988E-2</v>
      </c>
      <c r="Z67" s="67"/>
      <c r="AA67" s="198" t="s">
        <v>64</v>
      </c>
      <c r="AB67" s="198">
        <v>1</v>
      </c>
      <c r="AC67" s="198">
        <v>5</v>
      </c>
      <c r="AD67" s="198">
        <v>139</v>
      </c>
      <c r="AE67" s="214">
        <f t="shared" si="28"/>
        <v>5.0039999999999996</v>
      </c>
      <c r="AF67" s="2">
        <f t="shared" si="29"/>
        <v>8.3399999999999988E-2</v>
      </c>
      <c r="AG67" s="67"/>
    </row>
    <row r="68" spans="1:33" x14ac:dyDescent="0.3">
      <c r="A68" s="198">
        <v>66</v>
      </c>
      <c r="B68" s="149"/>
      <c r="C68" s="212"/>
      <c r="D68" s="213"/>
      <c r="E68" s="213"/>
      <c r="F68" s="213"/>
      <c r="G68" s="213"/>
      <c r="H68" s="213"/>
      <c r="I68" s="213"/>
      <c r="J68" s="213"/>
      <c r="K68" s="149" t="s">
        <v>336</v>
      </c>
      <c r="L68" s="67"/>
      <c r="M68" s="198" t="s">
        <v>56</v>
      </c>
      <c r="N68" s="198">
        <v>1</v>
      </c>
      <c r="O68" s="198">
        <v>1</v>
      </c>
      <c r="P68" s="198">
        <v>30</v>
      </c>
      <c r="Q68" s="214">
        <f t="shared" si="0"/>
        <v>1.0799999999999998</v>
      </c>
      <c r="R68" s="2">
        <f t="shared" si="1"/>
        <v>1.7999999999999999E-2</v>
      </c>
      <c r="S68" s="67"/>
      <c r="T68" s="198" t="s">
        <v>76</v>
      </c>
      <c r="U68" s="198">
        <v>1</v>
      </c>
      <c r="V68" s="198">
        <v>1</v>
      </c>
      <c r="W68" s="198">
        <v>40</v>
      </c>
      <c r="X68" s="214">
        <f t="shared" si="26"/>
        <v>1.44</v>
      </c>
      <c r="Y68" s="2">
        <f t="shared" si="27"/>
        <v>2.4E-2</v>
      </c>
      <c r="Z68" s="67"/>
      <c r="AA68" s="198" t="s">
        <v>65</v>
      </c>
      <c r="AB68" s="198">
        <v>1</v>
      </c>
      <c r="AC68" s="198">
        <v>1</v>
      </c>
      <c r="AD68" s="198">
        <v>70</v>
      </c>
      <c r="AE68" s="214">
        <f t="shared" si="28"/>
        <v>2.52</v>
      </c>
      <c r="AF68" s="2">
        <f t="shared" si="29"/>
        <v>4.2000000000000003E-2</v>
      </c>
      <c r="AG68" s="67"/>
    </row>
    <row r="69" spans="1:33" x14ac:dyDescent="0.3">
      <c r="A69" s="198">
        <v>67</v>
      </c>
      <c r="B69" s="149"/>
      <c r="C69" s="212"/>
      <c r="D69" s="213"/>
      <c r="E69" s="213"/>
      <c r="F69" s="213"/>
      <c r="G69" s="213"/>
      <c r="H69" s="213"/>
      <c r="I69" s="213"/>
      <c r="J69" s="213"/>
      <c r="K69" s="149" t="s">
        <v>328</v>
      </c>
      <c r="L69" s="67"/>
      <c r="M69" s="198" t="s">
        <v>62</v>
      </c>
      <c r="N69" s="198">
        <v>1</v>
      </c>
      <c r="O69" s="198">
        <v>1</v>
      </c>
      <c r="P69" s="198">
        <v>90</v>
      </c>
      <c r="Q69" s="214">
        <f t="shared" si="0"/>
        <v>3.2399999999999998</v>
      </c>
      <c r="R69" s="2">
        <f t="shared" si="1"/>
        <v>5.3999999999999999E-2</v>
      </c>
      <c r="S69" s="67"/>
      <c r="T69" s="198" t="s">
        <v>62</v>
      </c>
      <c r="U69" s="198">
        <v>1</v>
      </c>
      <c r="V69" s="198">
        <v>1</v>
      </c>
      <c r="W69" s="198">
        <v>90</v>
      </c>
      <c r="X69" s="214">
        <f t="shared" si="26"/>
        <v>3.2399999999999998</v>
      </c>
      <c r="Y69" s="2">
        <f t="shared" si="27"/>
        <v>5.3999999999999999E-2</v>
      </c>
      <c r="Z69" s="67"/>
      <c r="AA69" s="198" t="s">
        <v>62</v>
      </c>
      <c r="AB69" s="198">
        <v>1</v>
      </c>
      <c r="AC69" s="198">
        <v>1</v>
      </c>
      <c r="AD69" s="198">
        <v>90</v>
      </c>
      <c r="AE69" s="214">
        <f t="shared" si="28"/>
        <v>3.2399999999999998</v>
      </c>
      <c r="AF69" s="2">
        <f t="shared" si="29"/>
        <v>5.3999999999999999E-2</v>
      </c>
      <c r="AG69" s="67"/>
    </row>
    <row r="70" spans="1:33" x14ac:dyDescent="0.3">
      <c r="A70" s="198">
        <v>68</v>
      </c>
      <c r="B70" s="149"/>
      <c r="C70" s="212"/>
      <c r="D70" s="213"/>
      <c r="E70" s="213"/>
      <c r="F70" s="213"/>
      <c r="G70" s="213"/>
      <c r="H70" s="213"/>
      <c r="I70" s="213"/>
      <c r="J70" s="213"/>
      <c r="K70" s="149" t="s">
        <v>326</v>
      </c>
      <c r="L70" s="67"/>
      <c r="M70" s="198" t="s">
        <v>61</v>
      </c>
      <c r="N70" s="198">
        <v>1</v>
      </c>
      <c r="O70" s="198">
        <v>5</v>
      </c>
      <c r="P70" s="198">
        <v>50</v>
      </c>
      <c r="Q70" s="214">
        <f t="shared" si="0"/>
        <v>1.7999999999999998</v>
      </c>
      <c r="R70" s="2">
        <f t="shared" si="1"/>
        <v>2.9999999999999995E-2</v>
      </c>
      <c r="S70" s="67"/>
      <c r="T70" s="198" t="s">
        <v>61</v>
      </c>
      <c r="U70" s="198">
        <v>1</v>
      </c>
      <c r="V70" s="198">
        <v>5</v>
      </c>
      <c r="W70" s="198">
        <v>50</v>
      </c>
      <c r="X70" s="214">
        <f t="shared" si="26"/>
        <v>1.7999999999999998</v>
      </c>
      <c r="Y70" s="2">
        <f t="shared" si="27"/>
        <v>2.9999999999999995E-2</v>
      </c>
      <c r="Z70" s="67"/>
      <c r="AA70" s="198" t="s">
        <v>61</v>
      </c>
      <c r="AB70" s="198">
        <v>1</v>
      </c>
      <c r="AC70" s="198">
        <v>5</v>
      </c>
      <c r="AD70" s="198">
        <v>50</v>
      </c>
      <c r="AE70" s="214">
        <f t="shared" si="28"/>
        <v>1.7999999999999998</v>
      </c>
      <c r="AF70" s="2">
        <f t="shared" si="29"/>
        <v>2.9999999999999995E-2</v>
      </c>
      <c r="AG70" s="67"/>
    </row>
    <row r="71" spans="1:33" ht="28.8" x14ac:dyDescent="0.3">
      <c r="A71" s="211">
        <v>69</v>
      </c>
      <c r="B71" s="216"/>
      <c r="C71" s="217" t="s">
        <v>340</v>
      </c>
      <c r="D71" s="218" t="s">
        <v>341</v>
      </c>
      <c r="E71" s="219">
        <f>P71</f>
        <v>519</v>
      </c>
      <c r="F71" s="218" t="s">
        <v>342</v>
      </c>
      <c r="G71" s="219">
        <f>W71</f>
        <v>599</v>
      </c>
      <c r="H71" s="218" t="s">
        <v>343</v>
      </c>
      <c r="I71" s="219">
        <f>AD71</f>
        <v>659</v>
      </c>
      <c r="J71" s="218" t="s">
        <v>311</v>
      </c>
      <c r="K71" s="216"/>
      <c r="L71" s="67"/>
      <c r="M71" s="216"/>
      <c r="N71" s="216"/>
      <c r="O71" s="216"/>
      <c r="P71" s="220">
        <f>SUM(P62:P70)</f>
        <v>519</v>
      </c>
      <c r="Q71" s="221"/>
      <c r="R71" s="222">
        <f>SUM(R62:R70)</f>
        <v>0.31139999999999995</v>
      </c>
      <c r="S71" s="67"/>
      <c r="T71" s="216"/>
      <c r="U71" s="216"/>
      <c r="V71" s="216"/>
      <c r="W71" s="220">
        <f>SUM(W62:W70)</f>
        <v>599</v>
      </c>
      <c r="X71" s="221"/>
      <c r="Y71" s="222">
        <f>SUM(Y62:Y70)</f>
        <v>0.35939999999999994</v>
      </c>
      <c r="Z71" s="67"/>
      <c r="AA71" s="216"/>
      <c r="AB71" s="216"/>
      <c r="AC71" s="216"/>
      <c r="AD71" s="220">
        <f>SUM(AD62:AD70)</f>
        <v>659</v>
      </c>
      <c r="AE71" s="221"/>
      <c r="AF71" s="222">
        <f>SUM(AF62:AF70)</f>
        <v>0.39539999999999992</v>
      </c>
      <c r="AG71" s="67"/>
    </row>
    <row r="72" spans="1:33" x14ac:dyDescent="0.3">
      <c r="A72" s="198">
        <v>70</v>
      </c>
      <c r="B72" s="149"/>
      <c r="C72" s="212"/>
      <c r="D72" s="213"/>
      <c r="E72" s="213"/>
      <c r="F72" s="213"/>
      <c r="G72" s="213"/>
      <c r="H72" s="213"/>
      <c r="I72" s="213"/>
      <c r="J72" s="213"/>
      <c r="K72" s="149" t="s">
        <v>333</v>
      </c>
      <c r="L72" s="67"/>
      <c r="M72" s="198" t="s">
        <v>63</v>
      </c>
      <c r="N72" s="198">
        <v>1</v>
      </c>
      <c r="O72" s="198">
        <v>1</v>
      </c>
      <c r="P72" s="198">
        <v>50</v>
      </c>
      <c r="Q72" s="214">
        <f t="shared" si="0"/>
        <v>1.7999999999999998</v>
      </c>
      <c r="R72" s="2">
        <f t="shared" si="1"/>
        <v>2.9999999999999995E-2</v>
      </c>
      <c r="S72" s="67"/>
      <c r="T72" s="198" t="s">
        <v>53</v>
      </c>
      <c r="U72" s="198">
        <v>1</v>
      </c>
      <c r="V72" s="198">
        <v>1</v>
      </c>
      <c r="W72" s="198">
        <v>120</v>
      </c>
      <c r="X72" s="214">
        <f t="shared" ref="X72:X80" si="30">W72*0.036</f>
        <v>4.3199999999999994</v>
      </c>
      <c r="Y72" s="2">
        <f t="shared" ref="Y72:Y80" si="31">X72/60</f>
        <v>7.1999999999999995E-2</v>
      </c>
      <c r="Z72" s="67"/>
      <c r="AA72" s="198" t="s">
        <v>55</v>
      </c>
      <c r="AB72" s="198">
        <v>1</v>
      </c>
      <c r="AC72" s="198">
        <v>1</v>
      </c>
      <c r="AD72" s="198">
        <v>150</v>
      </c>
      <c r="AE72" s="214">
        <f t="shared" ref="AE72:AE80" si="32">AD72*0.036</f>
        <v>5.3999999999999995</v>
      </c>
      <c r="AF72" s="2">
        <f t="shared" ref="AF72:AF80" si="33">AE72/60</f>
        <v>0.09</v>
      </c>
      <c r="AG72" s="67"/>
    </row>
    <row r="73" spans="1:33" x14ac:dyDescent="0.3">
      <c r="A73" s="198">
        <v>71</v>
      </c>
      <c r="B73" s="149"/>
      <c r="C73" s="212"/>
      <c r="D73" s="213"/>
      <c r="E73" s="213"/>
      <c r="F73" s="213"/>
      <c r="G73" s="213"/>
      <c r="H73" s="213"/>
      <c r="I73" s="213"/>
      <c r="J73" s="213"/>
      <c r="K73" s="149" t="s">
        <v>325</v>
      </c>
      <c r="L73" s="67"/>
      <c r="M73" s="198" t="s">
        <v>154</v>
      </c>
      <c r="N73" s="198">
        <v>1</v>
      </c>
      <c r="O73" s="198">
        <v>1</v>
      </c>
      <c r="P73" s="198">
        <v>30</v>
      </c>
      <c r="Q73" s="214">
        <f t="shared" si="0"/>
        <v>1.0799999999999998</v>
      </c>
      <c r="R73" s="2">
        <f t="shared" si="1"/>
        <v>1.7999999999999999E-2</v>
      </c>
      <c r="S73" s="67"/>
      <c r="T73" s="198" t="s">
        <v>154</v>
      </c>
      <c r="U73" s="198">
        <v>1</v>
      </c>
      <c r="V73" s="198">
        <v>1</v>
      </c>
      <c r="W73" s="198">
        <v>30</v>
      </c>
      <c r="X73" s="214">
        <f t="shared" si="30"/>
        <v>1.0799999999999998</v>
      </c>
      <c r="Y73" s="2">
        <f t="shared" si="31"/>
        <v>1.7999999999999999E-2</v>
      </c>
      <c r="Z73" s="67"/>
      <c r="AA73" s="198" t="s">
        <v>154</v>
      </c>
      <c r="AB73" s="198">
        <v>1</v>
      </c>
      <c r="AC73" s="198">
        <v>1</v>
      </c>
      <c r="AD73" s="198">
        <v>30</v>
      </c>
      <c r="AE73" s="214">
        <f t="shared" si="32"/>
        <v>1.0799999999999998</v>
      </c>
      <c r="AF73" s="2">
        <f t="shared" si="33"/>
        <v>1.7999999999999999E-2</v>
      </c>
      <c r="AG73" s="67"/>
    </row>
    <row r="74" spans="1:33" x14ac:dyDescent="0.3">
      <c r="A74" s="198">
        <v>72</v>
      </c>
      <c r="B74" s="149"/>
      <c r="C74" s="212"/>
      <c r="D74" s="213"/>
      <c r="E74" s="213"/>
      <c r="F74" s="213"/>
      <c r="G74" s="213"/>
      <c r="H74" s="213"/>
      <c r="I74" s="213"/>
      <c r="J74" s="213"/>
      <c r="K74" s="149" t="s">
        <v>326</v>
      </c>
      <c r="L74" s="67"/>
      <c r="M74" s="198" t="s">
        <v>61</v>
      </c>
      <c r="N74" s="198">
        <v>1</v>
      </c>
      <c r="O74" s="198">
        <v>5</v>
      </c>
      <c r="P74" s="198">
        <v>50</v>
      </c>
      <c r="Q74" s="214">
        <f t="shared" si="0"/>
        <v>1.7999999999999998</v>
      </c>
      <c r="R74" s="2">
        <f t="shared" si="1"/>
        <v>2.9999999999999995E-2</v>
      </c>
      <c r="S74" s="67"/>
      <c r="T74" s="198" t="s">
        <v>61</v>
      </c>
      <c r="U74" s="198">
        <v>1</v>
      </c>
      <c r="V74" s="198">
        <v>5</v>
      </c>
      <c r="W74" s="198">
        <v>50</v>
      </c>
      <c r="X74" s="214">
        <f t="shared" si="30"/>
        <v>1.7999999999999998</v>
      </c>
      <c r="Y74" s="2">
        <f t="shared" si="31"/>
        <v>2.9999999999999995E-2</v>
      </c>
      <c r="Z74" s="67"/>
      <c r="AA74" s="198" t="s">
        <v>61</v>
      </c>
      <c r="AB74" s="198">
        <v>1</v>
      </c>
      <c r="AC74" s="198">
        <v>5</v>
      </c>
      <c r="AD74" s="198">
        <v>50</v>
      </c>
      <c r="AE74" s="214">
        <f t="shared" si="32"/>
        <v>1.7999999999999998</v>
      </c>
      <c r="AF74" s="2">
        <f t="shared" si="33"/>
        <v>2.9999999999999995E-2</v>
      </c>
      <c r="AG74" s="67"/>
    </row>
    <row r="75" spans="1:33" x14ac:dyDescent="0.3">
      <c r="A75" s="198">
        <v>73</v>
      </c>
      <c r="B75" s="149"/>
      <c r="C75" s="212"/>
      <c r="D75" s="213"/>
      <c r="E75" s="213"/>
      <c r="F75" s="213"/>
      <c r="G75" s="213"/>
      <c r="H75" s="213"/>
      <c r="I75" s="213"/>
      <c r="J75" s="213"/>
      <c r="K75" s="149" t="s">
        <v>327</v>
      </c>
      <c r="L75" s="67"/>
      <c r="M75" s="198" t="s">
        <v>56</v>
      </c>
      <c r="N75" s="198">
        <v>1</v>
      </c>
      <c r="O75" s="198">
        <v>1</v>
      </c>
      <c r="P75" s="198">
        <v>30</v>
      </c>
      <c r="Q75" s="214">
        <f t="shared" ref="Q75:Q115" si="34">P75*0.036</f>
        <v>1.0799999999999998</v>
      </c>
      <c r="R75" s="2">
        <f t="shared" ref="R75:R115" si="35">Q75/60</f>
        <v>1.7999999999999999E-2</v>
      </c>
      <c r="S75" s="67"/>
      <c r="T75" s="198" t="s">
        <v>56</v>
      </c>
      <c r="U75" s="198">
        <v>1</v>
      </c>
      <c r="V75" s="198">
        <v>1</v>
      </c>
      <c r="W75" s="198">
        <v>30</v>
      </c>
      <c r="X75" s="214">
        <f t="shared" si="30"/>
        <v>1.0799999999999998</v>
      </c>
      <c r="Y75" s="2">
        <f t="shared" si="31"/>
        <v>1.7999999999999999E-2</v>
      </c>
      <c r="Z75" s="67"/>
      <c r="AA75" s="198" t="s">
        <v>56</v>
      </c>
      <c r="AB75" s="198">
        <v>1</v>
      </c>
      <c r="AC75" s="198">
        <v>1</v>
      </c>
      <c r="AD75" s="198">
        <v>30</v>
      </c>
      <c r="AE75" s="214">
        <f t="shared" si="32"/>
        <v>1.0799999999999998</v>
      </c>
      <c r="AF75" s="2">
        <f t="shared" si="33"/>
        <v>1.7999999999999999E-2</v>
      </c>
      <c r="AG75" s="67"/>
    </row>
    <row r="76" spans="1:33" x14ac:dyDescent="0.3">
      <c r="A76" s="198">
        <v>74</v>
      </c>
      <c r="B76" s="149"/>
      <c r="C76" s="212"/>
      <c r="D76" s="213"/>
      <c r="E76" s="213"/>
      <c r="F76" s="213"/>
      <c r="G76" s="213"/>
      <c r="H76" s="213"/>
      <c r="I76" s="213"/>
      <c r="J76" s="213"/>
      <c r="K76" s="149" t="s">
        <v>334</v>
      </c>
      <c r="L76" s="67"/>
      <c r="M76" s="198" t="s">
        <v>57</v>
      </c>
      <c r="N76" s="198">
        <v>1</v>
      </c>
      <c r="O76" s="198">
        <v>1</v>
      </c>
      <c r="P76" s="198">
        <v>50</v>
      </c>
      <c r="Q76" s="214">
        <f t="shared" si="34"/>
        <v>1.7999999999999998</v>
      </c>
      <c r="R76" s="2">
        <f t="shared" si="35"/>
        <v>2.9999999999999995E-2</v>
      </c>
      <c r="S76" s="67"/>
      <c r="T76" s="198" t="s">
        <v>57</v>
      </c>
      <c r="U76" s="198">
        <v>1</v>
      </c>
      <c r="V76" s="198">
        <v>1</v>
      </c>
      <c r="W76" s="198">
        <v>50</v>
      </c>
      <c r="X76" s="214">
        <f t="shared" si="30"/>
        <v>1.7999999999999998</v>
      </c>
      <c r="Y76" s="2">
        <f t="shared" si="31"/>
        <v>2.9999999999999995E-2</v>
      </c>
      <c r="Z76" s="67"/>
      <c r="AA76" s="198" t="s">
        <v>57</v>
      </c>
      <c r="AB76" s="198">
        <v>1</v>
      </c>
      <c r="AC76" s="198">
        <v>1</v>
      </c>
      <c r="AD76" s="198">
        <v>50</v>
      </c>
      <c r="AE76" s="214">
        <f t="shared" si="32"/>
        <v>1.7999999999999998</v>
      </c>
      <c r="AF76" s="2">
        <f t="shared" si="33"/>
        <v>2.9999999999999995E-2</v>
      </c>
      <c r="AG76" s="67"/>
    </row>
    <row r="77" spans="1:33" x14ac:dyDescent="0.3">
      <c r="A77" s="198">
        <v>75</v>
      </c>
      <c r="B77" s="149"/>
      <c r="C77" s="212"/>
      <c r="D77" s="213"/>
      <c r="E77" s="213"/>
      <c r="F77" s="213"/>
      <c r="G77" s="213"/>
      <c r="H77" s="213"/>
      <c r="I77" s="213"/>
      <c r="J77" s="213"/>
      <c r="K77" s="149" t="s">
        <v>335</v>
      </c>
      <c r="L77" s="67"/>
      <c r="M77" s="198" t="s">
        <v>64</v>
      </c>
      <c r="N77" s="198">
        <v>1</v>
      </c>
      <c r="O77" s="198">
        <v>8</v>
      </c>
      <c r="P77" s="198">
        <v>222.4</v>
      </c>
      <c r="Q77" s="214">
        <f t="shared" si="34"/>
        <v>8.0063999999999993</v>
      </c>
      <c r="R77" s="2">
        <f t="shared" si="35"/>
        <v>0.13343999999999998</v>
      </c>
      <c r="S77" s="67"/>
      <c r="T77" s="198" t="s">
        <v>64</v>
      </c>
      <c r="U77" s="198">
        <v>1</v>
      </c>
      <c r="V77" s="198">
        <v>8</v>
      </c>
      <c r="W77" s="198">
        <v>222.4</v>
      </c>
      <c r="X77" s="214">
        <f t="shared" si="30"/>
        <v>8.0063999999999993</v>
      </c>
      <c r="Y77" s="2">
        <f t="shared" si="31"/>
        <v>0.13343999999999998</v>
      </c>
      <c r="Z77" s="67"/>
      <c r="AA77" s="198" t="s">
        <v>64</v>
      </c>
      <c r="AB77" s="198">
        <v>1</v>
      </c>
      <c r="AC77" s="198">
        <v>8</v>
      </c>
      <c r="AD77" s="198">
        <v>222.4</v>
      </c>
      <c r="AE77" s="214">
        <f t="shared" si="32"/>
        <v>8.0063999999999993</v>
      </c>
      <c r="AF77" s="2">
        <f t="shared" si="33"/>
        <v>0.13343999999999998</v>
      </c>
      <c r="AG77" s="67"/>
    </row>
    <row r="78" spans="1:33" x14ac:dyDescent="0.3">
      <c r="A78" s="198">
        <v>76</v>
      </c>
      <c r="B78" s="149"/>
      <c r="C78" s="212"/>
      <c r="D78" s="213"/>
      <c r="E78" s="213"/>
      <c r="F78" s="213"/>
      <c r="G78" s="213"/>
      <c r="H78" s="213"/>
      <c r="I78" s="213"/>
      <c r="J78" s="213"/>
      <c r="K78" s="149" t="s">
        <v>336</v>
      </c>
      <c r="L78" s="67"/>
      <c r="M78" s="198" t="s">
        <v>56</v>
      </c>
      <c r="N78" s="198">
        <v>1</v>
      </c>
      <c r="O78" s="198">
        <v>1</v>
      </c>
      <c r="P78" s="198">
        <v>30</v>
      </c>
      <c r="Q78" s="214">
        <f t="shared" si="34"/>
        <v>1.0799999999999998</v>
      </c>
      <c r="R78" s="2">
        <f t="shared" si="35"/>
        <v>1.7999999999999999E-2</v>
      </c>
      <c r="S78" s="67"/>
      <c r="T78" s="198" t="s">
        <v>76</v>
      </c>
      <c r="U78" s="198">
        <v>1</v>
      </c>
      <c r="V78" s="198">
        <v>1</v>
      </c>
      <c r="W78" s="198">
        <v>40</v>
      </c>
      <c r="X78" s="214">
        <f t="shared" si="30"/>
        <v>1.44</v>
      </c>
      <c r="Y78" s="2">
        <f t="shared" si="31"/>
        <v>2.4E-2</v>
      </c>
      <c r="Z78" s="67"/>
      <c r="AA78" s="198" t="s">
        <v>65</v>
      </c>
      <c r="AB78" s="198">
        <v>1</v>
      </c>
      <c r="AC78" s="198">
        <v>1</v>
      </c>
      <c r="AD78" s="198">
        <v>70</v>
      </c>
      <c r="AE78" s="214">
        <f t="shared" si="32"/>
        <v>2.52</v>
      </c>
      <c r="AF78" s="2">
        <f t="shared" si="33"/>
        <v>4.2000000000000003E-2</v>
      </c>
      <c r="AG78" s="67"/>
    </row>
    <row r="79" spans="1:33" x14ac:dyDescent="0.3">
      <c r="A79" s="198">
        <v>77</v>
      </c>
      <c r="B79" s="149"/>
      <c r="C79" s="212"/>
      <c r="D79" s="213"/>
      <c r="E79" s="213"/>
      <c r="F79" s="213"/>
      <c r="G79" s="213"/>
      <c r="H79" s="213"/>
      <c r="I79" s="213"/>
      <c r="J79" s="213"/>
      <c r="K79" s="149" t="s">
        <v>328</v>
      </c>
      <c r="L79" s="67"/>
      <c r="M79" s="198" t="s">
        <v>62</v>
      </c>
      <c r="N79" s="198">
        <v>1</v>
      </c>
      <c r="O79" s="198">
        <v>1</v>
      </c>
      <c r="P79" s="198">
        <v>90</v>
      </c>
      <c r="Q79" s="214">
        <f t="shared" si="34"/>
        <v>3.2399999999999998</v>
      </c>
      <c r="R79" s="2">
        <f t="shared" si="35"/>
        <v>5.3999999999999999E-2</v>
      </c>
      <c r="S79" s="67"/>
      <c r="T79" s="198" t="s">
        <v>62</v>
      </c>
      <c r="U79" s="198">
        <v>1</v>
      </c>
      <c r="V79" s="198">
        <v>1</v>
      </c>
      <c r="W79" s="198">
        <v>90</v>
      </c>
      <c r="X79" s="214">
        <f t="shared" si="30"/>
        <v>3.2399999999999998</v>
      </c>
      <c r="Y79" s="2">
        <f t="shared" si="31"/>
        <v>5.3999999999999999E-2</v>
      </c>
      <c r="Z79" s="67"/>
      <c r="AA79" s="198" t="s">
        <v>62</v>
      </c>
      <c r="AB79" s="198">
        <v>1</v>
      </c>
      <c r="AC79" s="198">
        <v>1</v>
      </c>
      <c r="AD79" s="198">
        <v>90</v>
      </c>
      <c r="AE79" s="214">
        <f t="shared" si="32"/>
        <v>3.2399999999999998</v>
      </c>
      <c r="AF79" s="2">
        <f t="shared" si="33"/>
        <v>5.3999999999999999E-2</v>
      </c>
      <c r="AG79" s="67"/>
    </row>
    <row r="80" spans="1:33" x14ac:dyDescent="0.3">
      <c r="A80" s="198">
        <v>78</v>
      </c>
      <c r="B80" s="149"/>
      <c r="C80" s="212"/>
      <c r="D80" s="213"/>
      <c r="E80" s="213"/>
      <c r="F80" s="213"/>
      <c r="G80" s="213"/>
      <c r="H80" s="213"/>
      <c r="I80" s="213"/>
      <c r="J80" s="213"/>
      <c r="K80" s="149" t="s">
        <v>326</v>
      </c>
      <c r="L80" s="67"/>
      <c r="M80" s="198" t="s">
        <v>61</v>
      </c>
      <c r="N80" s="198">
        <v>1</v>
      </c>
      <c r="O80" s="198">
        <v>5</v>
      </c>
      <c r="P80" s="198">
        <v>50</v>
      </c>
      <c r="Q80" s="214">
        <f t="shared" si="34"/>
        <v>1.7999999999999998</v>
      </c>
      <c r="R80" s="2">
        <f t="shared" si="35"/>
        <v>2.9999999999999995E-2</v>
      </c>
      <c r="S80" s="67"/>
      <c r="T80" s="198" t="s">
        <v>61</v>
      </c>
      <c r="U80" s="198">
        <v>1</v>
      </c>
      <c r="V80" s="198">
        <v>5</v>
      </c>
      <c r="W80" s="198">
        <v>50</v>
      </c>
      <c r="X80" s="214">
        <f t="shared" si="30"/>
        <v>1.7999999999999998</v>
      </c>
      <c r="Y80" s="2">
        <f t="shared" si="31"/>
        <v>2.9999999999999995E-2</v>
      </c>
      <c r="Z80" s="67"/>
      <c r="AA80" s="198" t="s">
        <v>61</v>
      </c>
      <c r="AB80" s="198">
        <v>1</v>
      </c>
      <c r="AC80" s="198">
        <v>5</v>
      </c>
      <c r="AD80" s="198">
        <v>50</v>
      </c>
      <c r="AE80" s="214">
        <f t="shared" si="32"/>
        <v>1.7999999999999998</v>
      </c>
      <c r="AF80" s="2">
        <f t="shared" si="33"/>
        <v>2.9999999999999995E-2</v>
      </c>
      <c r="AG80" s="67"/>
    </row>
    <row r="81" spans="1:33" ht="28.8" x14ac:dyDescent="0.3">
      <c r="A81" s="211">
        <v>79</v>
      </c>
      <c r="B81" s="216"/>
      <c r="C81" s="217" t="s">
        <v>344</v>
      </c>
      <c r="D81" s="218" t="s">
        <v>345</v>
      </c>
      <c r="E81" s="219">
        <f>P81</f>
        <v>602.4</v>
      </c>
      <c r="F81" s="218" t="s">
        <v>346</v>
      </c>
      <c r="G81" s="219">
        <f>W81</f>
        <v>682.4</v>
      </c>
      <c r="H81" s="218" t="s">
        <v>347</v>
      </c>
      <c r="I81" s="219">
        <f>AD81</f>
        <v>742.4</v>
      </c>
      <c r="J81" s="218" t="s">
        <v>311</v>
      </c>
      <c r="K81" s="216"/>
      <c r="L81" s="67"/>
      <c r="M81" s="216"/>
      <c r="N81" s="216"/>
      <c r="O81" s="216"/>
      <c r="P81" s="220">
        <f>SUM(P72:P80)</f>
        <v>602.4</v>
      </c>
      <c r="Q81" s="221"/>
      <c r="R81" s="222">
        <f>SUM(R72:R80)</f>
        <v>0.36143999999999993</v>
      </c>
      <c r="S81" s="67"/>
      <c r="T81" s="216"/>
      <c r="U81" s="216"/>
      <c r="V81" s="216"/>
      <c r="W81" s="220">
        <f>SUM(W72:W80)</f>
        <v>682.4</v>
      </c>
      <c r="X81" s="221"/>
      <c r="Y81" s="222">
        <f>SUM(Y72:Y80)</f>
        <v>0.40943999999999992</v>
      </c>
      <c r="Z81" s="67"/>
      <c r="AA81" s="216"/>
      <c r="AB81" s="216"/>
      <c r="AC81" s="216"/>
      <c r="AD81" s="220">
        <f>SUM(AD72:AD80)</f>
        <v>742.4</v>
      </c>
      <c r="AE81" s="221"/>
      <c r="AF81" s="222">
        <f>SUM(AF72:AF80)</f>
        <v>0.44543999999999989</v>
      </c>
      <c r="AG81" s="67"/>
    </row>
    <row r="82" spans="1:33" x14ac:dyDescent="0.3">
      <c r="A82" s="198">
        <v>80</v>
      </c>
      <c r="B82" s="149"/>
      <c r="C82" s="212"/>
      <c r="D82" s="213"/>
      <c r="E82" s="213"/>
      <c r="F82" s="213"/>
      <c r="G82" s="213"/>
      <c r="H82" s="213"/>
      <c r="I82" s="213"/>
      <c r="J82" s="213"/>
      <c r="K82" s="149" t="s">
        <v>348</v>
      </c>
      <c r="L82" s="67"/>
      <c r="M82" s="198" t="s">
        <v>63</v>
      </c>
      <c r="N82" s="198">
        <v>1</v>
      </c>
      <c r="O82" s="198">
        <v>1</v>
      </c>
      <c r="P82" s="198">
        <v>50</v>
      </c>
      <c r="Q82" s="214">
        <f t="shared" si="34"/>
        <v>1.7999999999999998</v>
      </c>
      <c r="R82" s="2">
        <f t="shared" si="35"/>
        <v>2.9999999999999995E-2</v>
      </c>
      <c r="S82" s="67"/>
      <c r="T82" s="198" t="s">
        <v>53</v>
      </c>
      <c r="U82" s="198">
        <v>1</v>
      </c>
      <c r="V82" s="198">
        <v>1</v>
      </c>
      <c r="W82" s="198">
        <v>120</v>
      </c>
      <c r="X82" s="214">
        <f>W82*0.036</f>
        <v>4.3199999999999994</v>
      </c>
      <c r="Y82" s="2">
        <f>X82/60</f>
        <v>7.1999999999999995E-2</v>
      </c>
      <c r="Z82" s="67"/>
      <c r="AA82" s="198" t="s">
        <v>55</v>
      </c>
      <c r="AB82" s="198">
        <v>1</v>
      </c>
      <c r="AC82" s="198">
        <v>1</v>
      </c>
      <c r="AD82" s="198">
        <v>150</v>
      </c>
      <c r="AE82" s="214">
        <f>AD82*0.036</f>
        <v>5.3999999999999995</v>
      </c>
      <c r="AF82" s="2">
        <f>AE82/60</f>
        <v>0.09</v>
      </c>
      <c r="AG82" s="67"/>
    </row>
    <row r="83" spans="1:33" x14ac:dyDescent="0.3">
      <c r="A83" s="198">
        <v>81</v>
      </c>
      <c r="B83" s="149"/>
      <c r="C83" s="212"/>
      <c r="D83" s="213"/>
      <c r="E83" s="213"/>
      <c r="F83" s="213"/>
      <c r="G83" s="213"/>
      <c r="H83" s="213"/>
      <c r="I83" s="213"/>
      <c r="J83" s="213"/>
      <c r="K83" s="149" t="s">
        <v>349</v>
      </c>
      <c r="L83" s="67"/>
      <c r="M83" s="198" t="s">
        <v>62</v>
      </c>
      <c r="N83" s="198">
        <v>1</v>
      </c>
      <c r="O83" s="198">
        <v>1</v>
      </c>
      <c r="P83" s="198">
        <v>90</v>
      </c>
      <c r="Q83" s="214">
        <f t="shared" si="34"/>
        <v>3.2399999999999998</v>
      </c>
      <c r="R83" s="2">
        <f t="shared" si="35"/>
        <v>5.3999999999999999E-2</v>
      </c>
      <c r="S83" s="67"/>
      <c r="T83" s="198" t="s">
        <v>69</v>
      </c>
      <c r="U83" s="198">
        <v>1</v>
      </c>
      <c r="V83" s="198">
        <v>1</v>
      </c>
      <c r="W83" s="198">
        <v>160</v>
      </c>
      <c r="X83" s="214">
        <f>W83*0.036</f>
        <v>5.76</v>
      </c>
      <c r="Y83" s="2">
        <f>X83/60</f>
        <v>9.6000000000000002E-2</v>
      </c>
      <c r="Z83" s="67"/>
      <c r="AA83" s="198" t="s">
        <v>67</v>
      </c>
      <c r="AB83" s="198">
        <v>1</v>
      </c>
      <c r="AC83" s="198">
        <v>1</v>
      </c>
      <c r="AD83" s="198">
        <v>190</v>
      </c>
      <c r="AE83" s="214">
        <f>AD83*0.036</f>
        <v>6.84</v>
      </c>
      <c r="AF83" s="2">
        <f>AE83/60</f>
        <v>0.114</v>
      </c>
      <c r="AG83" s="67"/>
    </row>
    <row r="84" spans="1:33" ht="28.8" x14ac:dyDescent="0.3">
      <c r="A84" s="211">
        <v>82</v>
      </c>
      <c r="B84" s="216"/>
      <c r="C84" s="217" t="s">
        <v>350</v>
      </c>
      <c r="D84" s="218"/>
      <c r="E84" s="219">
        <f>P84</f>
        <v>140</v>
      </c>
      <c r="F84" s="218"/>
      <c r="G84" s="219">
        <f>W84</f>
        <v>280</v>
      </c>
      <c r="H84" s="218"/>
      <c r="I84" s="219">
        <f>AD84</f>
        <v>340</v>
      </c>
      <c r="J84" s="218" t="s">
        <v>311</v>
      </c>
      <c r="K84" s="216"/>
      <c r="L84" s="67"/>
      <c r="M84" s="216"/>
      <c r="N84" s="216"/>
      <c r="O84" s="216"/>
      <c r="P84" s="220">
        <f>SUM(P82:P83)</f>
        <v>140</v>
      </c>
      <c r="Q84" s="221"/>
      <c r="R84" s="222">
        <f>SUM(R82:R83)</f>
        <v>8.3999999999999991E-2</v>
      </c>
      <c r="S84" s="67"/>
      <c r="T84" s="216"/>
      <c r="U84" s="216"/>
      <c r="V84" s="216"/>
      <c r="W84" s="220">
        <f>SUM(W82:W83)</f>
        <v>280</v>
      </c>
      <c r="X84" s="221"/>
      <c r="Y84" s="222">
        <f>SUM(Y82:Y83)</f>
        <v>0.16799999999999998</v>
      </c>
      <c r="Z84" s="67"/>
      <c r="AA84" s="216"/>
      <c r="AB84" s="216"/>
      <c r="AC84" s="216"/>
      <c r="AD84" s="220">
        <f>SUM(AD82:AD83)</f>
        <v>340</v>
      </c>
      <c r="AE84" s="221"/>
      <c r="AF84" s="222">
        <f>SUM(AF82:AF83)</f>
        <v>0.20400000000000001</v>
      </c>
      <c r="AG84" s="67"/>
    </row>
    <row r="85" spans="1:33" x14ac:dyDescent="0.3">
      <c r="A85" s="198">
        <v>83</v>
      </c>
      <c r="B85" s="149"/>
      <c r="C85" s="212"/>
      <c r="D85" s="213"/>
      <c r="E85" s="213"/>
      <c r="F85" s="213"/>
      <c r="G85" s="213"/>
      <c r="H85" s="213"/>
      <c r="I85" s="213"/>
      <c r="J85" s="213"/>
      <c r="K85" s="149" t="s">
        <v>351</v>
      </c>
      <c r="L85" s="67"/>
      <c r="M85" s="198" t="s">
        <v>68</v>
      </c>
      <c r="N85" s="198">
        <v>1</v>
      </c>
      <c r="O85" s="198">
        <v>1</v>
      </c>
      <c r="P85" s="198">
        <v>100</v>
      </c>
      <c r="Q85" s="214">
        <f t="shared" si="34"/>
        <v>3.5999999999999996</v>
      </c>
      <c r="R85" s="2">
        <f t="shared" si="35"/>
        <v>5.9999999999999991E-2</v>
      </c>
      <c r="S85" s="67"/>
      <c r="T85" s="198" t="s">
        <v>73</v>
      </c>
      <c r="U85" s="198">
        <v>1</v>
      </c>
      <c r="V85" s="198">
        <v>1</v>
      </c>
      <c r="W85" s="198">
        <v>160</v>
      </c>
      <c r="X85" s="214">
        <f>W85*0.036</f>
        <v>5.76</v>
      </c>
      <c r="Y85" s="2">
        <f>X85/60</f>
        <v>9.6000000000000002E-2</v>
      </c>
      <c r="Z85" s="67"/>
      <c r="AA85" s="198" t="s">
        <v>74</v>
      </c>
      <c r="AB85" s="198">
        <v>1</v>
      </c>
      <c r="AC85" s="198">
        <v>1</v>
      </c>
      <c r="AD85" s="198">
        <v>190</v>
      </c>
      <c r="AE85" s="214">
        <f>AD85*0.036</f>
        <v>6.84</v>
      </c>
      <c r="AF85" s="2">
        <f>AE85/60</f>
        <v>0.114</v>
      </c>
      <c r="AG85" s="67"/>
    </row>
    <row r="86" spans="1:33" x14ac:dyDescent="0.3">
      <c r="A86" s="198">
        <v>84</v>
      </c>
      <c r="B86" s="149"/>
      <c r="C86" s="212"/>
      <c r="D86" s="213"/>
      <c r="E86" s="213"/>
      <c r="F86" s="213"/>
      <c r="G86" s="213"/>
      <c r="H86" s="213"/>
      <c r="I86" s="213"/>
      <c r="J86" s="213"/>
      <c r="K86" s="149" t="s">
        <v>352</v>
      </c>
      <c r="L86" s="67"/>
      <c r="M86" s="198" t="s">
        <v>183</v>
      </c>
      <c r="N86" s="198">
        <v>1</v>
      </c>
      <c r="O86" s="198">
        <v>8</v>
      </c>
      <c r="P86" s="198">
        <v>320</v>
      </c>
      <c r="Q86" s="214">
        <f t="shared" si="34"/>
        <v>11.52</v>
      </c>
      <c r="R86" s="2">
        <f t="shared" si="35"/>
        <v>0.192</v>
      </c>
      <c r="S86" s="67"/>
      <c r="T86" s="198" t="s">
        <v>183</v>
      </c>
      <c r="U86" s="198">
        <v>1</v>
      </c>
      <c r="V86" s="198">
        <v>8</v>
      </c>
      <c r="W86" s="198">
        <v>320</v>
      </c>
      <c r="X86" s="214">
        <f>W86*0.036</f>
        <v>11.52</v>
      </c>
      <c r="Y86" s="2">
        <f>X86/60</f>
        <v>0.192</v>
      </c>
      <c r="Z86" s="67"/>
      <c r="AA86" s="198" t="s">
        <v>183</v>
      </c>
      <c r="AB86" s="198">
        <v>1</v>
      </c>
      <c r="AC86" s="198">
        <v>8</v>
      </c>
      <c r="AD86" s="198">
        <v>320</v>
      </c>
      <c r="AE86" s="214">
        <f>AD86*0.036</f>
        <v>11.52</v>
      </c>
      <c r="AF86" s="2">
        <f>AE86/60</f>
        <v>0.192</v>
      </c>
      <c r="AG86" s="67"/>
    </row>
    <row r="87" spans="1:33" x14ac:dyDescent="0.3">
      <c r="A87" s="198">
        <v>85</v>
      </c>
      <c r="B87" s="149"/>
      <c r="C87" s="212"/>
      <c r="D87" s="213"/>
      <c r="E87" s="213"/>
      <c r="F87" s="213"/>
      <c r="G87" s="213"/>
      <c r="H87" s="213"/>
      <c r="I87" s="213"/>
      <c r="J87" s="213"/>
      <c r="K87" s="149" t="s">
        <v>353</v>
      </c>
      <c r="L87" s="67"/>
      <c r="M87" s="198" t="s">
        <v>71</v>
      </c>
      <c r="N87" s="198">
        <v>1</v>
      </c>
      <c r="O87" s="198">
        <v>2</v>
      </c>
      <c r="P87" s="198">
        <v>60</v>
      </c>
      <c r="Q87" s="214">
        <f t="shared" si="34"/>
        <v>2.1599999999999997</v>
      </c>
      <c r="R87" s="2">
        <f t="shared" si="35"/>
        <v>3.5999999999999997E-2</v>
      </c>
      <c r="S87" s="67"/>
      <c r="T87" s="198" t="s">
        <v>71</v>
      </c>
      <c r="U87" s="198">
        <v>1</v>
      </c>
      <c r="V87" s="198">
        <v>2</v>
      </c>
      <c r="W87" s="198">
        <v>60</v>
      </c>
      <c r="X87" s="214">
        <f>W87*0.036</f>
        <v>2.1599999999999997</v>
      </c>
      <c r="Y87" s="2">
        <f>X87/60</f>
        <v>3.5999999999999997E-2</v>
      </c>
      <c r="Z87" s="67"/>
      <c r="AA87" s="198" t="s">
        <v>71</v>
      </c>
      <c r="AB87" s="198">
        <v>1</v>
      </c>
      <c r="AC87" s="198">
        <v>2</v>
      </c>
      <c r="AD87" s="198">
        <v>60</v>
      </c>
      <c r="AE87" s="214">
        <f>AD87*0.036</f>
        <v>2.1599999999999997</v>
      </c>
      <c r="AF87" s="2">
        <f>AE87/60</f>
        <v>3.5999999999999997E-2</v>
      </c>
      <c r="AG87" s="67"/>
    </row>
    <row r="88" spans="1:33" ht="28.8" x14ac:dyDescent="0.3">
      <c r="A88" s="211">
        <v>86</v>
      </c>
      <c r="B88" s="216"/>
      <c r="C88" s="217" t="s">
        <v>354</v>
      </c>
      <c r="D88" s="218"/>
      <c r="E88" s="219">
        <f>P88</f>
        <v>480</v>
      </c>
      <c r="F88" s="218"/>
      <c r="G88" s="219">
        <f>W88</f>
        <v>540</v>
      </c>
      <c r="H88" s="218"/>
      <c r="I88" s="219">
        <f>AD88</f>
        <v>570</v>
      </c>
      <c r="J88" s="218" t="s">
        <v>311</v>
      </c>
      <c r="K88" s="216"/>
      <c r="L88" s="67"/>
      <c r="M88" s="216"/>
      <c r="N88" s="216"/>
      <c r="O88" s="216"/>
      <c r="P88" s="220">
        <f>SUM(P85:P87)</f>
        <v>480</v>
      </c>
      <c r="Q88" s="221"/>
      <c r="R88" s="222">
        <f>SUM(R85:R87)</f>
        <v>0.28799999999999998</v>
      </c>
      <c r="S88" s="67"/>
      <c r="T88" s="216"/>
      <c r="U88" s="216"/>
      <c r="V88" s="216"/>
      <c r="W88" s="220">
        <f>SUM(W85:W87)</f>
        <v>540</v>
      </c>
      <c r="X88" s="221"/>
      <c r="Y88" s="222">
        <f>SUM(Y85:Y87)</f>
        <v>0.32400000000000001</v>
      </c>
      <c r="Z88" s="67"/>
      <c r="AA88" s="216"/>
      <c r="AB88" s="216"/>
      <c r="AC88" s="216"/>
      <c r="AD88" s="220">
        <f>SUM(AD85:AD87)</f>
        <v>570</v>
      </c>
      <c r="AE88" s="221"/>
      <c r="AF88" s="222">
        <f>SUM(AF85:AF87)</f>
        <v>0.34199999999999997</v>
      </c>
      <c r="AG88" s="67"/>
    </row>
    <row r="89" spans="1:33" x14ac:dyDescent="0.3">
      <c r="A89" s="198">
        <v>87</v>
      </c>
      <c r="B89" s="149"/>
      <c r="C89" s="212"/>
      <c r="D89" s="213"/>
      <c r="E89" s="213"/>
      <c r="F89" s="213"/>
      <c r="G89" s="213"/>
      <c r="H89" s="213"/>
      <c r="I89" s="213"/>
      <c r="J89" s="213"/>
      <c r="K89" s="149" t="s">
        <v>355</v>
      </c>
      <c r="L89" s="67"/>
      <c r="M89" s="198" t="s">
        <v>57</v>
      </c>
      <c r="N89" s="198">
        <v>1</v>
      </c>
      <c r="O89" s="198">
        <v>1</v>
      </c>
      <c r="P89" s="198">
        <v>50</v>
      </c>
      <c r="Q89" s="214">
        <f t="shared" si="34"/>
        <v>1.7999999999999998</v>
      </c>
      <c r="R89" s="2">
        <f t="shared" si="35"/>
        <v>2.9999999999999995E-2</v>
      </c>
      <c r="S89" s="67"/>
      <c r="T89" s="198" t="s">
        <v>72</v>
      </c>
      <c r="U89" s="198">
        <v>1</v>
      </c>
      <c r="V89" s="198">
        <v>1</v>
      </c>
      <c r="W89" s="198">
        <v>60</v>
      </c>
      <c r="X89" s="214">
        <f>W89*0.036</f>
        <v>2.1599999999999997</v>
      </c>
      <c r="Y89" s="2">
        <f>X89/60</f>
        <v>3.5999999999999997E-2</v>
      </c>
      <c r="Z89" s="67"/>
      <c r="AA89" s="198" t="s">
        <v>80</v>
      </c>
      <c r="AB89" s="198">
        <v>1</v>
      </c>
      <c r="AC89" s="198">
        <v>1</v>
      </c>
      <c r="AD89" s="198">
        <v>90</v>
      </c>
      <c r="AE89" s="214">
        <f>AD89*0.036</f>
        <v>3.2399999999999998</v>
      </c>
      <c r="AF89" s="2">
        <f>AE89/60</f>
        <v>5.3999999999999999E-2</v>
      </c>
      <c r="AG89" s="67"/>
    </row>
    <row r="90" spans="1:33" x14ac:dyDescent="0.3">
      <c r="A90" s="198">
        <v>88</v>
      </c>
      <c r="B90" s="149"/>
      <c r="C90" s="212"/>
      <c r="D90" s="213"/>
      <c r="E90" s="213"/>
      <c r="F90" s="213"/>
      <c r="G90" s="213"/>
      <c r="H90" s="213"/>
      <c r="I90" s="213"/>
      <c r="J90" s="213"/>
      <c r="K90" s="149" t="s">
        <v>352</v>
      </c>
      <c r="L90" s="67"/>
      <c r="M90" s="198" t="s">
        <v>183</v>
      </c>
      <c r="N90" s="198">
        <v>1</v>
      </c>
      <c r="O90" s="198">
        <v>8</v>
      </c>
      <c r="P90" s="198">
        <v>320</v>
      </c>
      <c r="Q90" s="214">
        <f t="shared" si="34"/>
        <v>11.52</v>
      </c>
      <c r="R90" s="2">
        <f t="shared" si="35"/>
        <v>0.192</v>
      </c>
      <c r="S90" s="67"/>
      <c r="T90" s="198" t="s">
        <v>183</v>
      </c>
      <c r="U90" s="198">
        <v>1</v>
      </c>
      <c r="V90" s="198">
        <v>8</v>
      </c>
      <c r="W90" s="198">
        <v>320</v>
      </c>
      <c r="X90" s="214">
        <f>W90*0.036</f>
        <v>11.52</v>
      </c>
      <c r="Y90" s="2">
        <f>X90/60</f>
        <v>0.192</v>
      </c>
      <c r="Z90" s="67"/>
      <c r="AA90" s="198" t="s">
        <v>183</v>
      </c>
      <c r="AB90" s="198">
        <v>1</v>
      </c>
      <c r="AC90" s="198">
        <v>8</v>
      </c>
      <c r="AD90" s="198">
        <v>320</v>
      </c>
      <c r="AE90" s="214">
        <f>AD90*0.036</f>
        <v>11.52</v>
      </c>
      <c r="AF90" s="2">
        <f>AE90/60</f>
        <v>0.192</v>
      </c>
      <c r="AG90" s="67"/>
    </row>
    <row r="91" spans="1:33" x14ac:dyDescent="0.3">
      <c r="A91" s="198">
        <v>89</v>
      </c>
      <c r="B91" s="149"/>
      <c r="C91" s="212"/>
      <c r="D91" s="213"/>
      <c r="E91" s="213"/>
      <c r="F91" s="213"/>
      <c r="G91" s="213"/>
      <c r="H91" s="213"/>
      <c r="I91" s="213"/>
      <c r="J91" s="213"/>
      <c r="K91" s="149" t="s">
        <v>353</v>
      </c>
      <c r="L91" s="67"/>
      <c r="M91" s="198" t="s">
        <v>71</v>
      </c>
      <c r="N91" s="198">
        <v>1</v>
      </c>
      <c r="O91" s="198">
        <v>2</v>
      </c>
      <c r="P91" s="198">
        <v>60</v>
      </c>
      <c r="Q91" s="214">
        <f t="shared" si="34"/>
        <v>2.1599999999999997</v>
      </c>
      <c r="R91" s="2">
        <f t="shared" si="35"/>
        <v>3.5999999999999997E-2</v>
      </c>
      <c r="S91" s="67"/>
      <c r="T91" s="198" t="s">
        <v>71</v>
      </c>
      <c r="U91" s="198">
        <v>1</v>
      </c>
      <c r="V91" s="198">
        <v>2</v>
      </c>
      <c r="W91" s="198">
        <v>60</v>
      </c>
      <c r="X91" s="214">
        <f>W91*0.036</f>
        <v>2.1599999999999997</v>
      </c>
      <c r="Y91" s="2">
        <f>X91/60</f>
        <v>3.5999999999999997E-2</v>
      </c>
      <c r="Z91" s="67"/>
      <c r="AA91" s="198" t="s">
        <v>71</v>
      </c>
      <c r="AB91" s="198">
        <v>1</v>
      </c>
      <c r="AC91" s="198">
        <v>2</v>
      </c>
      <c r="AD91" s="198">
        <v>60</v>
      </c>
      <c r="AE91" s="214">
        <f>AD91*0.036</f>
        <v>2.1599999999999997</v>
      </c>
      <c r="AF91" s="2">
        <f>AE91/60</f>
        <v>3.5999999999999997E-2</v>
      </c>
      <c r="AG91" s="67"/>
    </row>
    <row r="92" spans="1:33" ht="28.8" x14ac:dyDescent="0.3">
      <c r="A92" s="211">
        <v>90</v>
      </c>
      <c r="B92" s="216"/>
      <c r="C92" s="217" t="s">
        <v>356</v>
      </c>
      <c r="D92" s="218"/>
      <c r="E92" s="219">
        <f>P92</f>
        <v>430</v>
      </c>
      <c r="F92" s="218"/>
      <c r="G92" s="219">
        <f>W92</f>
        <v>440</v>
      </c>
      <c r="H92" s="218"/>
      <c r="I92" s="219">
        <f>AD92</f>
        <v>470</v>
      </c>
      <c r="J92" s="218" t="s">
        <v>311</v>
      </c>
      <c r="K92" s="216"/>
      <c r="L92" s="67"/>
      <c r="M92" s="216"/>
      <c r="N92" s="216"/>
      <c r="O92" s="216"/>
      <c r="P92" s="220">
        <f>SUM(P89:P91)</f>
        <v>430</v>
      </c>
      <c r="Q92" s="221"/>
      <c r="R92" s="222">
        <f>SUM(R89:R91)</f>
        <v>0.25800000000000001</v>
      </c>
      <c r="S92" s="67"/>
      <c r="T92" s="216"/>
      <c r="U92" s="216"/>
      <c r="V92" s="216"/>
      <c r="W92" s="220">
        <f>SUM(W89:W91)</f>
        <v>440</v>
      </c>
      <c r="X92" s="221"/>
      <c r="Y92" s="222">
        <f>SUM(Y89:Y91)</f>
        <v>0.26400000000000001</v>
      </c>
      <c r="Z92" s="67"/>
      <c r="AA92" s="216"/>
      <c r="AB92" s="216"/>
      <c r="AC92" s="216"/>
      <c r="AD92" s="220">
        <f>SUM(AD89:AD91)</f>
        <v>470</v>
      </c>
      <c r="AE92" s="221"/>
      <c r="AF92" s="222">
        <f>SUM(AF89:AF91)</f>
        <v>0.28199999999999997</v>
      </c>
      <c r="AG92" s="67"/>
    </row>
    <row r="93" spans="1:33" x14ac:dyDescent="0.3">
      <c r="A93" s="198">
        <v>91</v>
      </c>
      <c r="B93" s="149"/>
      <c r="C93" s="212"/>
      <c r="D93" s="213"/>
      <c r="E93" s="213"/>
      <c r="F93" s="213"/>
      <c r="G93" s="213"/>
      <c r="H93" s="213"/>
      <c r="I93" s="213"/>
      <c r="J93" s="213"/>
      <c r="K93" s="149" t="s">
        <v>351</v>
      </c>
      <c r="L93" s="67"/>
      <c r="M93" s="198" t="s">
        <v>68</v>
      </c>
      <c r="N93" s="198">
        <v>1</v>
      </c>
      <c r="O93" s="198">
        <v>1</v>
      </c>
      <c r="P93" s="198">
        <v>100</v>
      </c>
      <c r="Q93" s="214">
        <f t="shared" si="34"/>
        <v>3.5999999999999996</v>
      </c>
      <c r="R93" s="2">
        <f t="shared" si="35"/>
        <v>5.9999999999999991E-2</v>
      </c>
      <c r="S93" s="67"/>
      <c r="T93" s="198" t="s">
        <v>73</v>
      </c>
      <c r="U93" s="198">
        <v>1</v>
      </c>
      <c r="V93" s="198">
        <v>1</v>
      </c>
      <c r="W93" s="198">
        <v>160</v>
      </c>
      <c r="X93" s="214">
        <f>W93*0.036</f>
        <v>5.76</v>
      </c>
      <c r="Y93" s="2">
        <f>X93/60</f>
        <v>9.6000000000000002E-2</v>
      </c>
      <c r="Z93" s="67"/>
      <c r="AA93" s="198" t="s">
        <v>74</v>
      </c>
      <c r="AB93" s="198">
        <v>1</v>
      </c>
      <c r="AC93" s="198">
        <v>1</v>
      </c>
      <c r="AD93" s="198">
        <v>190</v>
      </c>
      <c r="AE93" s="214">
        <f>AD93*0.036</f>
        <v>6.84</v>
      </c>
      <c r="AF93" s="2">
        <f>AE93/60</f>
        <v>0.114</v>
      </c>
      <c r="AG93" s="67"/>
    </row>
    <row r="94" spans="1:33" x14ac:dyDescent="0.3">
      <c r="A94" s="198">
        <v>92</v>
      </c>
      <c r="B94" s="149"/>
      <c r="C94" s="212"/>
      <c r="D94" s="213"/>
      <c r="E94" s="213"/>
      <c r="F94" s="213"/>
      <c r="G94" s="213"/>
      <c r="H94" s="213"/>
      <c r="I94" s="213"/>
      <c r="J94" s="213"/>
      <c r="K94" s="149" t="s">
        <v>352</v>
      </c>
      <c r="L94" s="67"/>
      <c r="M94" s="198" t="s">
        <v>183</v>
      </c>
      <c r="N94" s="198">
        <v>1</v>
      </c>
      <c r="O94" s="198">
        <v>16</v>
      </c>
      <c r="P94" s="198">
        <v>640</v>
      </c>
      <c r="Q94" s="214">
        <f t="shared" si="34"/>
        <v>23.04</v>
      </c>
      <c r="R94" s="2">
        <f t="shared" si="35"/>
        <v>0.38400000000000001</v>
      </c>
      <c r="S94" s="67"/>
      <c r="T94" s="198" t="s">
        <v>183</v>
      </c>
      <c r="U94" s="198">
        <v>1</v>
      </c>
      <c r="V94" s="198">
        <v>16</v>
      </c>
      <c r="W94" s="198">
        <v>640</v>
      </c>
      <c r="X94" s="214">
        <f>W94*0.036</f>
        <v>23.04</v>
      </c>
      <c r="Y94" s="2">
        <f>X94/60</f>
        <v>0.38400000000000001</v>
      </c>
      <c r="Z94" s="67"/>
      <c r="AA94" s="198" t="s">
        <v>183</v>
      </c>
      <c r="AB94" s="198">
        <v>1</v>
      </c>
      <c r="AC94" s="198">
        <v>16</v>
      </c>
      <c r="AD94" s="198">
        <v>640</v>
      </c>
      <c r="AE94" s="214">
        <f>AD94*0.036</f>
        <v>23.04</v>
      </c>
      <c r="AF94" s="2">
        <f>AE94/60</f>
        <v>0.38400000000000001</v>
      </c>
      <c r="AG94" s="67"/>
    </row>
    <row r="95" spans="1:33" x14ac:dyDescent="0.3">
      <c r="A95" s="198">
        <v>93</v>
      </c>
      <c r="B95" s="149"/>
      <c r="C95" s="212"/>
      <c r="D95" s="213"/>
      <c r="E95" s="213"/>
      <c r="F95" s="213"/>
      <c r="G95" s="213"/>
      <c r="H95" s="213"/>
      <c r="I95" s="213"/>
      <c r="J95" s="213"/>
      <c r="K95" s="149" t="s">
        <v>353</v>
      </c>
      <c r="L95" s="67"/>
      <c r="M95" s="198" t="s">
        <v>71</v>
      </c>
      <c r="N95" s="198">
        <v>1</v>
      </c>
      <c r="O95" s="198">
        <v>2</v>
      </c>
      <c r="P95" s="198">
        <v>60</v>
      </c>
      <c r="Q95" s="214">
        <f t="shared" si="34"/>
        <v>2.1599999999999997</v>
      </c>
      <c r="R95" s="2">
        <f t="shared" si="35"/>
        <v>3.5999999999999997E-2</v>
      </c>
      <c r="S95" s="67"/>
      <c r="T95" s="198" t="s">
        <v>71</v>
      </c>
      <c r="U95" s="198">
        <v>1</v>
      </c>
      <c r="V95" s="198">
        <v>2</v>
      </c>
      <c r="W95" s="198">
        <v>60</v>
      </c>
      <c r="X95" s="214">
        <f>W95*0.036</f>
        <v>2.1599999999999997</v>
      </c>
      <c r="Y95" s="2">
        <f>X95/60</f>
        <v>3.5999999999999997E-2</v>
      </c>
      <c r="Z95" s="67"/>
      <c r="AA95" s="198" t="s">
        <v>71</v>
      </c>
      <c r="AB95" s="198">
        <v>1</v>
      </c>
      <c r="AC95" s="198">
        <v>2</v>
      </c>
      <c r="AD95" s="198">
        <v>60</v>
      </c>
      <c r="AE95" s="214">
        <f>AD95*0.036</f>
        <v>2.1599999999999997</v>
      </c>
      <c r="AF95" s="2">
        <f>AE95/60</f>
        <v>3.5999999999999997E-2</v>
      </c>
      <c r="AG95" s="67"/>
    </row>
    <row r="96" spans="1:33" ht="28.8" x14ac:dyDescent="0.3">
      <c r="A96" s="211">
        <v>94</v>
      </c>
      <c r="B96" s="216"/>
      <c r="C96" s="217" t="s">
        <v>357</v>
      </c>
      <c r="D96" s="218"/>
      <c r="E96" s="219">
        <f>P96</f>
        <v>800</v>
      </c>
      <c r="F96" s="218"/>
      <c r="G96" s="219">
        <f>W96</f>
        <v>860</v>
      </c>
      <c r="H96" s="218"/>
      <c r="I96" s="219">
        <f>AD96</f>
        <v>890</v>
      </c>
      <c r="J96" s="218" t="s">
        <v>311</v>
      </c>
      <c r="K96" s="216"/>
      <c r="L96" s="67"/>
      <c r="M96" s="216"/>
      <c r="N96" s="216"/>
      <c r="O96" s="216"/>
      <c r="P96" s="220">
        <f>SUM(P93:P95)</f>
        <v>800</v>
      </c>
      <c r="Q96" s="221"/>
      <c r="R96" s="222">
        <f>SUM(R93:R95)</f>
        <v>0.48</v>
      </c>
      <c r="S96" s="67"/>
      <c r="T96" s="216"/>
      <c r="U96" s="216"/>
      <c r="V96" s="216"/>
      <c r="W96" s="220">
        <f>SUM(W93:W95)</f>
        <v>860</v>
      </c>
      <c r="X96" s="221"/>
      <c r="Y96" s="222">
        <f>SUM(Y93:Y95)</f>
        <v>0.51600000000000001</v>
      </c>
      <c r="Z96" s="67"/>
      <c r="AA96" s="216"/>
      <c r="AB96" s="216"/>
      <c r="AC96" s="216"/>
      <c r="AD96" s="220">
        <f>SUM(AD93:AD95)</f>
        <v>890</v>
      </c>
      <c r="AE96" s="221"/>
      <c r="AF96" s="222">
        <f>SUM(AF93:AF95)</f>
        <v>0.53400000000000003</v>
      </c>
      <c r="AG96" s="67"/>
    </row>
    <row r="97" spans="1:33" x14ac:dyDescent="0.3">
      <c r="A97" s="198">
        <v>95</v>
      </c>
      <c r="B97" s="149"/>
      <c r="C97" s="212"/>
      <c r="D97" s="213"/>
      <c r="E97" s="213"/>
      <c r="F97" s="213"/>
      <c r="G97" s="213"/>
      <c r="H97" s="213"/>
      <c r="I97" s="213"/>
      <c r="J97" s="213"/>
      <c r="K97" s="149" t="s">
        <v>355</v>
      </c>
      <c r="L97" s="67"/>
      <c r="M97" s="198" t="s">
        <v>57</v>
      </c>
      <c r="N97" s="198">
        <v>1</v>
      </c>
      <c r="O97" s="198">
        <v>1</v>
      </c>
      <c r="P97" s="198">
        <v>50</v>
      </c>
      <c r="Q97" s="214">
        <f t="shared" si="34"/>
        <v>1.7999999999999998</v>
      </c>
      <c r="R97" s="2">
        <f t="shared" si="35"/>
        <v>2.9999999999999995E-2</v>
      </c>
      <c r="S97" s="67"/>
      <c r="T97" s="198" t="s">
        <v>72</v>
      </c>
      <c r="U97" s="198">
        <v>1</v>
      </c>
      <c r="V97" s="198">
        <v>1</v>
      </c>
      <c r="W97" s="198">
        <v>60</v>
      </c>
      <c r="X97" s="214">
        <f>W97*0.036</f>
        <v>2.1599999999999997</v>
      </c>
      <c r="Y97" s="2">
        <f>X97/60</f>
        <v>3.5999999999999997E-2</v>
      </c>
      <c r="Z97" s="67"/>
      <c r="AA97" s="198" t="s">
        <v>80</v>
      </c>
      <c r="AB97" s="198">
        <v>1</v>
      </c>
      <c r="AC97" s="198">
        <v>1</v>
      </c>
      <c r="AD97" s="198">
        <v>90</v>
      </c>
      <c r="AE97" s="214">
        <f>AD97*0.036</f>
        <v>3.2399999999999998</v>
      </c>
      <c r="AF97" s="2">
        <f>AE97/60</f>
        <v>5.3999999999999999E-2</v>
      </c>
      <c r="AG97" s="67"/>
    </row>
    <row r="98" spans="1:33" x14ac:dyDescent="0.3">
      <c r="A98" s="198">
        <v>96</v>
      </c>
      <c r="B98" s="149"/>
      <c r="C98" s="212"/>
      <c r="D98" s="213"/>
      <c r="E98" s="213"/>
      <c r="F98" s="213"/>
      <c r="G98" s="213"/>
      <c r="H98" s="213"/>
      <c r="I98" s="213"/>
      <c r="J98" s="213"/>
      <c r="K98" s="149" t="s">
        <v>352</v>
      </c>
      <c r="L98" s="67"/>
      <c r="M98" s="198" t="s">
        <v>183</v>
      </c>
      <c r="N98" s="198">
        <v>1</v>
      </c>
      <c r="O98" s="198">
        <v>16</v>
      </c>
      <c r="P98" s="198">
        <v>640</v>
      </c>
      <c r="Q98" s="214">
        <f t="shared" si="34"/>
        <v>23.04</v>
      </c>
      <c r="R98" s="2">
        <f t="shared" si="35"/>
        <v>0.38400000000000001</v>
      </c>
      <c r="S98" s="67"/>
      <c r="T98" s="198" t="s">
        <v>183</v>
      </c>
      <c r="U98" s="198">
        <v>1</v>
      </c>
      <c r="V98" s="198">
        <v>16</v>
      </c>
      <c r="W98" s="198">
        <v>640</v>
      </c>
      <c r="X98" s="214">
        <f>W98*0.036</f>
        <v>23.04</v>
      </c>
      <c r="Y98" s="2">
        <f>X98/60</f>
        <v>0.38400000000000001</v>
      </c>
      <c r="Z98" s="67"/>
      <c r="AA98" s="198" t="s">
        <v>183</v>
      </c>
      <c r="AB98" s="198">
        <v>1</v>
      </c>
      <c r="AC98" s="198">
        <v>16</v>
      </c>
      <c r="AD98" s="198">
        <v>640</v>
      </c>
      <c r="AE98" s="214">
        <f>AD98*0.036</f>
        <v>23.04</v>
      </c>
      <c r="AF98" s="2">
        <f>AE98/60</f>
        <v>0.38400000000000001</v>
      </c>
      <c r="AG98" s="67"/>
    </row>
    <row r="99" spans="1:33" x14ac:dyDescent="0.3">
      <c r="A99" s="198">
        <v>97</v>
      </c>
      <c r="B99" s="149"/>
      <c r="C99" s="212"/>
      <c r="D99" s="213"/>
      <c r="E99" s="213"/>
      <c r="F99" s="213"/>
      <c r="G99" s="213"/>
      <c r="H99" s="213"/>
      <c r="I99" s="213"/>
      <c r="J99" s="213"/>
      <c r="K99" s="149" t="s">
        <v>353</v>
      </c>
      <c r="L99" s="67"/>
      <c r="M99" s="198" t="s">
        <v>71</v>
      </c>
      <c r="N99" s="198">
        <v>1</v>
      </c>
      <c r="O99" s="198">
        <v>2</v>
      </c>
      <c r="P99" s="198">
        <v>60</v>
      </c>
      <c r="Q99" s="214">
        <f t="shared" si="34"/>
        <v>2.1599999999999997</v>
      </c>
      <c r="R99" s="2">
        <f t="shared" si="35"/>
        <v>3.5999999999999997E-2</v>
      </c>
      <c r="S99" s="67"/>
      <c r="T99" s="198" t="s">
        <v>71</v>
      </c>
      <c r="U99" s="198">
        <v>1</v>
      </c>
      <c r="V99" s="198">
        <v>2</v>
      </c>
      <c r="W99" s="198">
        <v>60</v>
      </c>
      <c r="X99" s="214">
        <f>W99*0.036</f>
        <v>2.1599999999999997</v>
      </c>
      <c r="Y99" s="2">
        <f>X99/60</f>
        <v>3.5999999999999997E-2</v>
      </c>
      <c r="Z99" s="67"/>
      <c r="AA99" s="198" t="s">
        <v>71</v>
      </c>
      <c r="AB99" s="198">
        <v>1</v>
      </c>
      <c r="AC99" s="198">
        <v>2</v>
      </c>
      <c r="AD99" s="198">
        <v>60</v>
      </c>
      <c r="AE99" s="214">
        <f>AD99*0.036</f>
        <v>2.1599999999999997</v>
      </c>
      <c r="AF99" s="2">
        <f>AE99/60</f>
        <v>3.5999999999999997E-2</v>
      </c>
      <c r="AG99" s="67"/>
    </row>
    <row r="100" spans="1:33" ht="28.8" x14ac:dyDescent="0.3">
      <c r="A100" s="211">
        <v>98</v>
      </c>
      <c r="B100" s="216"/>
      <c r="C100" s="217" t="s">
        <v>358</v>
      </c>
      <c r="D100" s="218"/>
      <c r="E100" s="219">
        <f>P100</f>
        <v>750</v>
      </c>
      <c r="F100" s="218"/>
      <c r="G100" s="219">
        <f>W100</f>
        <v>760</v>
      </c>
      <c r="H100" s="218"/>
      <c r="I100" s="219">
        <f>AD100</f>
        <v>790</v>
      </c>
      <c r="J100" s="218" t="s">
        <v>311</v>
      </c>
      <c r="K100" s="216"/>
      <c r="L100" s="67"/>
      <c r="M100" s="216"/>
      <c r="N100" s="216"/>
      <c r="O100" s="216"/>
      <c r="P100" s="220">
        <f>SUM(P97:P99)</f>
        <v>750</v>
      </c>
      <c r="Q100" s="221"/>
      <c r="R100" s="222">
        <f>SUM(R97:R99)</f>
        <v>0.44999999999999996</v>
      </c>
      <c r="S100" s="67"/>
      <c r="T100" s="216"/>
      <c r="U100" s="216"/>
      <c r="V100" s="216"/>
      <c r="W100" s="220">
        <f>SUM(W97:W99)</f>
        <v>760</v>
      </c>
      <c r="X100" s="221"/>
      <c r="Y100" s="222">
        <f>SUM(Y97:Y99)</f>
        <v>0.45599999999999996</v>
      </c>
      <c r="Z100" s="67"/>
      <c r="AA100" s="216"/>
      <c r="AB100" s="216"/>
      <c r="AC100" s="216"/>
      <c r="AD100" s="220">
        <f>SUM(AD97:AD99)</f>
        <v>790</v>
      </c>
      <c r="AE100" s="221"/>
      <c r="AF100" s="222">
        <f>SUM(AF97:AF99)</f>
        <v>0.47399999999999998</v>
      </c>
      <c r="AG100" s="67"/>
    </row>
    <row r="101" spans="1:33" x14ac:dyDescent="0.3">
      <c r="A101" s="198">
        <v>99</v>
      </c>
      <c r="B101" s="149"/>
      <c r="C101" s="212"/>
      <c r="D101" s="213"/>
      <c r="E101" s="213"/>
      <c r="F101" s="213"/>
      <c r="G101" s="213"/>
      <c r="H101" s="213"/>
      <c r="I101" s="213"/>
      <c r="J101" s="213"/>
      <c r="K101" s="149" t="s">
        <v>351</v>
      </c>
      <c r="L101" s="67"/>
      <c r="M101" s="198" t="s">
        <v>68</v>
      </c>
      <c r="N101" s="198">
        <v>1</v>
      </c>
      <c r="O101" s="198">
        <v>1</v>
      </c>
      <c r="P101" s="198">
        <v>100</v>
      </c>
      <c r="Q101" s="214">
        <f t="shared" si="34"/>
        <v>3.5999999999999996</v>
      </c>
      <c r="R101" s="2">
        <f t="shared" si="35"/>
        <v>5.9999999999999991E-2</v>
      </c>
      <c r="S101" s="67"/>
      <c r="T101" s="198" t="s">
        <v>73</v>
      </c>
      <c r="U101" s="198">
        <v>1</v>
      </c>
      <c r="V101" s="198">
        <v>1</v>
      </c>
      <c r="W101" s="198">
        <v>160</v>
      </c>
      <c r="X101" s="214">
        <f>W101*0.036</f>
        <v>5.76</v>
      </c>
      <c r="Y101" s="2">
        <f>X101/60</f>
        <v>9.6000000000000002E-2</v>
      </c>
      <c r="Z101" s="67"/>
      <c r="AA101" s="198" t="s">
        <v>74</v>
      </c>
      <c r="AB101" s="198">
        <v>1</v>
      </c>
      <c r="AC101" s="198">
        <v>1</v>
      </c>
      <c r="AD101" s="198">
        <v>190</v>
      </c>
      <c r="AE101" s="214">
        <f>AD101*0.036</f>
        <v>6.84</v>
      </c>
      <c r="AF101" s="2">
        <f>AE101/60</f>
        <v>0.114</v>
      </c>
      <c r="AG101" s="67"/>
    </row>
    <row r="102" spans="1:33" x14ac:dyDescent="0.3">
      <c r="A102" s="198">
        <v>100</v>
      </c>
      <c r="B102" s="149"/>
      <c r="C102" s="212"/>
      <c r="D102" s="213"/>
      <c r="E102" s="213"/>
      <c r="F102" s="213"/>
      <c r="G102" s="213"/>
      <c r="H102" s="213"/>
      <c r="I102" s="213"/>
      <c r="J102" s="213"/>
      <c r="K102" s="149" t="s">
        <v>352</v>
      </c>
      <c r="L102" s="67"/>
      <c r="M102" s="198" t="s">
        <v>183</v>
      </c>
      <c r="N102" s="198">
        <v>1</v>
      </c>
      <c r="O102" s="198">
        <v>24</v>
      </c>
      <c r="P102" s="198">
        <v>960</v>
      </c>
      <c r="Q102" s="214">
        <f t="shared" si="34"/>
        <v>34.559999999999995</v>
      </c>
      <c r="R102" s="2">
        <f t="shared" si="35"/>
        <v>0.57599999999999996</v>
      </c>
      <c r="S102" s="67"/>
      <c r="T102" s="198" t="s">
        <v>183</v>
      </c>
      <c r="U102" s="198">
        <v>1</v>
      </c>
      <c r="V102" s="198">
        <v>24</v>
      </c>
      <c r="W102" s="198">
        <v>960</v>
      </c>
      <c r="X102" s="214">
        <f>W102*0.036</f>
        <v>34.559999999999995</v>
      </c>
      <c r="Y102" s="2">
        <f>X102/60</f>
        <v>0.57599999999999996</v>
      </c>
      <c r="Z102" s="67"/>
      <c r="AA102" s="198" t="s">
        <v>183</v>
      </c>
      <c r="AB102" s="198">
        <v>1</v>
      </c>
      <c r="AC102" s="198">
        <v>24</v>
      </c>
      <c r="AD102" s="198">
        <v>960</v>
      </c>
      <c r="AE102" s="214">
        <f>AD102*0.036</f>
        <v>34.559999999999995</v>
      </c>
      <c r="AF102" s="2">
        <f>AE102/60</f>
        <v>0.57599999999999996</v>
      </c>
      <c r="AG102" s="67"/>
    </row>
    <row r="103" spans="1:33" x14ac:dyDescent="0.3">
      <c r="A103" s="198">
        <v>101</v>
      </c>
      <c r="B103" s="149"/>
      <c r="C103" s="212"/>
      <c r="D103" s="213"/>
      <c r="E103" s="213"/>
      <c r="F103" s="213"/>
      <c r="G103" s="213"/>
      <c r="H103" s="213"/>
      <c r="I103" s="213"/>
      <c r="J103" s="213"/>
      <c r="K103" s="149" t="s">
        <v>353</v>
      </c>
      <c r="L103" s="67"/>
      <c r="M103" s="198" t="s">
        <v>71</v>
      </c>
      <c r="N103" s="198">
        <v>1</v>
      </c>
      <c r="O103" s="198">
        <v>2</v>
      </c>
      <c r="P103" s="198">
        <v>60</v>
      </c>
      <c r="Q103" s="214">
        <f t="shared" si="34"/>
        <v>2.1599999999999997</v>
      </c>
      <c r="R103" s="2">
        <f t="shared" si="35"/>
        <v>3.5999999999999997E-2</v>
      </c>
      <c r="S103" s="67"/>
      <c r="T103" s="198" t="s">
        <v>71</v>
      </c>
      <c r="U103" s="198">
        <v>1</v>
      </c>
      <c r="V103" s="198">
        <v>2</v>
      </c>
      <c r="W103" s="198">
        <v>60</v>
      </c>
      <c r="X103" s="214">
        <f>W103*0.036</f>
        <v>2.1599999999999997</v>
      </c>
      <c r="Y103" s="2">
        <f>X103/60</f>
        <v>3.5999999999999997E-2</v>
      </c>
      <c r="Z103" s="67"/>
      <c r="AA103" s="198" t="s">
        <v>71</v>
      </c>
      <c r="AB103" s="198">
        <v>1</v>
      </c>
      <c r="AC103" s="198">
        <v>2</v>
      </c>
      <c r="AD103" s="198">
        <v>60</v>
      </c>
      <c r="AE103" s="214">
        <f>AD103*0.036</f>
        <v>2.1599999999999997</v>
      </c>
      <c r="AF103" s="2">
        <f>AE103/60</f>
        <v>3.5999999999999997E-2</v>
      </c>
      <c r="AG103" s="67"/>
    </row>
    <row r="104" spans="1:33" ht="28.8" x14ac:dyDescent="0.3">
      <c r="A104" s="211">
        <v>102</v>
      </c>
      <c r="B104" s="216"/>
      <c r="C104" s="217" t="s">
        <v>359</v>
      </c>
      <c r="D104" s="218"/>
      <c r="E104" s="219">
        <f>P104</f>
        <v>1120</v>
      </c>
      <c r="F104" s="218"/>
      <c r="G104" s="219">
        <f>W104</f>
        <v>1180</v>
      </c>
      <c r="H104" s="218"/>
      <c r="I104" s="219">
        <f>AD104</f>
        <v>1210</v>
      </c>
      <c r="J104" s="218" t="s">
        <v>311</v>
      </c>
      <c r="K104" s="216"/>
      <c r="L104" s="67"/>
      <c r="M104" s="216"/>
      <c r="N104" s="216"/>
      <c r="O104" s="216"/>
      <c r="P104" s="220">
        <f>SUM(P101:P103)</f>
        <v>1120</v>
      </c>
      <c r="Q104" s="221"/>
      <c r="R104" s="222">
        <f>SUM(R101:R103)</f>
        <v>0.67199999999999993</v>
      </c>
      <c r="S104" s="67"/>
      <c r="T104" s="216"/>
      <c r="U104" s="216"/>
      <c r="V104" s="216"/>
      <c r="W104" s="220">
        <f>SUM(W101:W103)</f>
        <v>1180</v>
      </c>
      <c r="X104" s="221"/>
      <c r="Y104" s="222">
        <f>SUM(Y101:Y103)</f>
        <v>0.70799999999999996</v>
      </c>
      <c r="Z104" s="67"/>
      <c r="AA104" s="216"/>
      <c r="AB104" s="216"/>
      <c r="AC104" s="216"/>
      <c r="AD104" s="220">
        <f>SUM(AD101:AD103)</f>
        <v>1210</v>
      </c>
      <c r="AE104" s="221"/>
      <c r="AF104" s="222">
        <f>SUM(AF101:AF103)</f>
        <v>0.72599999999999998</v>
      </c>
      <c r="AG104" s="67"/>
    </row>
    <row r="105" spans="1:33" x14ac:dyDescent="0.3">
      <c r="A105" s="198">
        <v>103</v>
      </c>
      <c r="B105" s="149"/>
      <c r="C105" s="212"/>
      <c r="D105" s="213"/>
      <c r="E105" s="213"/>
      <c r="F105" s="213"/>
      <c r="G105" s="213"/>
      <c r="H105" s="213"/>
      <c r="I105" s="213"/>
      <c r="J105" s="213"/>
      <c r="K105" s="149" t="s">
        <v>355</v>
      </c>
      <c r="L105" s="67"/>
      <c r="M105" s="198" t="s">
        <v>57</v>
      </c>
      <c r="N105" s="198">
        <v>1</v>
      </c>
      <c r="O105" s="198">
        <v>1</v>
      </c>
      <c r="P105" s="198">
        <v>50</v>
      </c>
      <c r="Q105" s="214">
        <f t="shared" si="34"/>
        <v>1.7999999999999998</v>
      </c>
      <c r="R105" s="2">
        <f t="shared" si="35"/>
        <v>2.9999999999999995E-2</v>
      </c>
      <c r="S105" s="67"/>
      <c r="T105" s="198" t="s">
        <v>72</v>
      </c>
      <c r="U105" s="198">
        <v>1</v>
      </c>
      <c r="V105" s="198">
        <v>1</v>
      </c>
      <c r="W105" s="198">
        <v>60</v>
      </c>
      <c r="X105" s="214">
        <f>W105*0.036</f>
        <v>2.1599999999999997</v>
      </c>
      <c r="Y105" s="2">
        <f>X105/60</f>
        <v>3.5999999999999997E-2</v>
      </c>
      <c r="Z105" s="67"/>
      <c r="AA105" s="198" t="s">
        <v>80</v>
      </c>
      <c r="AB105" s="198">
        <v>1</v>
      </c>
      <c r="AC105" s="198">
        <v>1</v>
      </c>
      <c r="AD105" s="198">
        <v>90</v>
      </c>
      <c r="AE105" s="214">
        <f>AD105*0.036</f>
        <v>3.2399999999999998</v>
      </c>
      <c r="AF105" s="2">
        <f>AE105/60</f>
        <v>5.3999999999999999E-2</v>
      </c>
      <c r="AG105" s="67"/>
    </row>
    <row r="106" spans="1:33" x14ac:dyDescent="0.3">
      <c r="A106" s="198">
        <v>104</v>
      </c>
      <c r="B106" s="149"/>
      <c r="C106" s="212"/>
      <c r="D106" s="213"/>
      <c r="E106" s="213"/>
      <c r="F106" s="213"/>
      <c r="G106" s="213"/>
      <c r="H106" s="213"/>
      <c r="I106" s="213"/>
      <c r="J106" s="213"/>
      <c r="K106" s="149" t="s">
        <v>352</v>
      </c>
      <c r="L106" s="67"/>
      <c r="M106" s="198" t="s">
        <v>183</v>
      </c>
      <c r="N106" s="198">
        <v>1</v>
      </c>
      <c r="O106" s="198">
        <v>24</v>
      </c>
      <c r="P106" s="198">
        <v>960</v>
      </c>
      <c r="Q106" s="214">
        <f t="shared" si="34"/>
        <v>34.559999999999995</v>
      </c>
      <c r="R106" s="2">
        <f t="shared" si="35"/>
        <v>0.57599999999999996</v>
      </c>
      <c r="S106" s="67"/>
      <c r="T106" s="198" t="s">
        <v>183</v>
      </c>
      <c r="U106" s="198">
        <v>1</v>
      </c>
      <c r="V106" s="198">
        <v>24</v>
      </c>
      <c r="W106" s="198">
        <v>960</v>
      </c>
      <c r="X106" s="214">
        <f>W106*0.036</f>
        <v>34.559999999999995</v>
      </c>
      <c r="Y106" s="2">
        <f>X106/60</f>
        <v>0.57599999999999996</v>
      </c>
      <c r="Z106" s="67"/>
      <c r="AA106" s="198" t="s">
        <v>183</v>
      </c>
      <c r="AB106" s="198">
        <v>1</v>
      </c>
      <c r="AC106" s="198">
        <v>24</v>
      </c>
      <c r="AD106" s="198">
        <v>960</v>
      </c>
      <c r="AE106" s="214">
        <f>AD106*0.036</f>
        <v>34.559999999999995</v>
      </c>
      <c r="AF106" s="2">
        <f>AE106/60</f>
        <v>0.57599999999999996</v>
      </c>
      <c r="AG106" s="67"/>
    </row>
    <row r="107" spans="1:33" x14ac:dyDescent="0.3">
      <c r="A107" s="198">
        <v>105</v>
      </c>
      <c r="B107" s="149"/>
      <c r="C107" s="212"/>
      <c r="D107" s="213"/>
      <c r="E107" s="213"/>
      <c r="F107" s="213"/>
      <c r="G107" s="213"/>
      <c r="H107" s="213"/>
      <c r="I107" s="213"/>
      <c r="J107" s="213"/>
      <c r="K107" s="149" t="s">
        <v>353</v>
      </c>
      <c r="L107" s="67"/>
      <c r="M107" s="198" t="s">
        <v>71</v>
      </c>
      <c r="N107" s="198">
        <v>1</v>
      </c>
      <c r="O107" s="198">
        <v>2</v>
      </c>
      <c r="P107" s="198">
        <v>60</v>
      </c>
      <c r="Q107" s="214">
        <f t="shared" si="34"/>
        <v>2.1599999999999997</v>
      </c>
      <c r="R107" s="2">
        <f t="shared" si="35"/>
        <v>3.5999999999999997E-2</v>
      </c>
      <c r="S107" s="67"/>
      <c r="T107" s="198" t="s">
        <v>71</v>
      </c>
      <c r="U107" s="198">
        <v>1</v>
      </c>
      <c r="V107" s="198">
        <v>2</v>
      </c>
      <c r="W107" s="198">
        <v>60</v>
      </c>
      <c r="X107" s="214">
        <f>W107*0.036</f>
        <v>2.1599999999999997</v>
      </c>
      <c r="Y107" s="2">
        <f>X107/60</f>
        <v>3.5999999999999997E-2</v>
      </c>
      <c r="Z107" s="67"/>
      <c r="AA107" s="198" t="s">
        <v>71</v>
      </c>
      <c r="AB107" s="198">
        <v>1</v>
      </c>
      <c r="AC107" s="198">
        <v>2</v>
      </c>
      <c r="AD107" s="198">
        <v>60</v>
      </c>
      <c r="AE107" s="214">
        <f>AD107*0.036</f>
        <v>2.1599999999999997</v>
      </c>
      <c r="AF107" s="2">
        <f>AE107/60</f>
        <v>3.5999999999999997E-2</v>
      </c>
      <c r="AG107" s="67"/>
    </row>
    <row r="108" spans="1:33" ht="28.8" x14ac:dyDescent="0.3">
      <c r="A108" s="211">
        <v>106</v>
      </c>
      <c r="B108" s="216"/>
      <c r="C108" s="217" t="s">
        <v>360</v>
      </c>
      <c r="D108" s="218"/>
      <c r="E108" s="219">
        <f>P108</f>
        <v>1070</v>
      </c>
      <c r="F108" s="218"/>
      <c r="G108" s="219">
        <f>W108</f>
        <v>1080</v>
      </c>
      <c r="H108" s="218"/>
      <c r="I108" s="219">
        <f>AD108</f>
        <v>1110</v>
      </c>
      <c r="J108" s="218" t="s">
        <v>311</v>
      </c>
      <c r="K108" s="216"/>
      <c r="L108" s="67"/>
      <c r="M108" s="216"/>
      <c r="N108" s="216"/>
      <c r="O108" s="216"/>
      <c r="P108" s="220">
        <f>SUM(P105:P107)</f>
        <v>1070</v>
      </c>
      <c r="Q108" s="221"/>
      <c r="R108" s="222">
        <f>SUM(R105:R107)</f>
        <v>0.64200000000000002</v>
      </c>
      <c r="S108" s="67"/>
      <c r="T108" s="216"/>
      <c r="U108" s="216"/>
      <c r="V108" s="216"/>
      <c r="W108" s="220">
        <f>SUM(W105:W107)</f>
        <v>1080</v>
      </c>
      <c r="X108" s="221"/>
      <c r="Y108" s="222">
        <f>SUM(Y105:Y107)</f>
        <v>0.64800000000000002</v>
      </c>
      <c r="Z108" s="67"/>
      <c r="AA108" s="216"/>
      <c r="AB108" s="216"/>
      <c r="AC108" s="216"/>
      <c r="AD108" s="220">
        <f>SUM(AD105:AD107)</f>
        <v>1110</v>
      </c>
      <c r="AE108" s="221"/>
      <c r="AF108" s="222">
        <f>SUM(AF105:AF107)</f>
        <v>0.66600000000000004</v>
      </c>
      <c r="AG108" s="67"/>
    </row>
    <row r="109" spans="1:33" x14ac:dyDescent="0.3">
      <c r="A109" s="198">
        <v>107</v>
      </c>
      <c r="B109" s="149"/>
      <c r="C109" s="212"/>
      <c r="D109" s="213"/>
      <c r="E109" s="213"/>
      <c r="F109" s="213"/>
      <c r="G109" s="213"/>
      <c r="H109" s="213"/>
      <c r="I109" s="213"/>
      <c r="J109" s="213"/>
      <c r="K109" s="149" t="s">
        <v>351</v>
      </c>
      <c r="L109" s="67"/>
      <c r="M109" s="198" t="s">
        <v>68</v>
      </c>
      <c r="N109" s="198">
        <v>1</v>
      </c>
      <c r="O109" s="198">
        <v>1</v>
      </c>
      <c r="P109" s="198">
        <v>100</v>
      </c>
      <c r="Q109" s="214">
        <f t="shared" si="34"/>
        <v>3.5999999999999996</v>
      </c>
      <c r="R109" s="2">
        <f t="shared" si="35"/>
        <v>5.9999999999999991E-2</v>
      </c>
      <c r="S109" s="67"/>
      <c r="T109" s="198" t="s">
        <v>73</v>
      </c>
      <c r="U109" s="198">
        <v>1</v>
      </c>
      <c r="V109" s="198">
        <v>1</v>
      </c>
      <c r="W109" s="198">
        <v>160</v>
      </c>
      <c r="X109" s="214">
        <f>W109*0.036</f>
        <v>5.76</v>
      </c>
      <c r="Y109" s="2">
        <f>X109/60</f>
        <v>9.6000000000000002E-2</v>
      </c>
      <c r="Z109" s="67"/>
      <c r="AA109" s="198" t="s">
        <v>74</v>
      </c>
      <c r="AB109" s="198">
        <v>1</v>
      </c>
      <c r="AC109" s="198">
        <v>1</v>
      </c>
      <c r="AD109" s="198">
        <v>190</v>
      </c>
      <c r="AE109" s="214">
        <f>AD109*0.036</f>
        <v>6.84</v>
      </c>
      <c r="AF109" s="2">
        <f>AE109/60</f>
        <v>0.114</v>
      </c>
      <c r="AG109" s="67"/>
    </row>
    <row r="110" spans="1:33" x14ac:dyDescent="0.3">
      <c r="A110" s="198">
        <v>108</v>
      </c>
      <c r="B110" s="149"/>
      <c r="C110" s="212"/>
      <c r="D110" s="213"/>
      <c r="E110" s="213"/>
      <c r="F110" s="213"/>
      <c r="G110" s="213"/>
      <c r="H110" s="213"/>
      <c r="I110" s="213"/>
      <c r="J110" s="213"/>
      <c r="K110" s="149" t="s">
        <v>352</v>
      </c>
      <c r="L110" s="67"/>
      <c r="M110" s="198" t="s">
        <v>183</v>
      </c>
      <c r="N110" s="198">
        <v>1</v>
      </c>
      <c r="O110" s="198">
        <v>32</v>
      </c>
      <c r="P110" s="198">
        <v>1280</v>
      </c>
      <c r="Q110" s="214">
        <f t="shared" si="34"/>
        <v>46.08</v>
      </c>
      <c r="R110" s="2">
        <f t="shared" si="35"/>
        <v>0.76800000000000002</v>
      </c>
      <c r="S110" s="67"/>
      <c r="T110" s="198" t="s">
        <v>183</v>
      </c>
      <c r="U110" s="198">
        <v>1</v>
      </c>
      <c r="V110" s="198">
        <v>32</v>
      </c>
      <c r="W110" s="198">
        <v>1280</v>
      </c>
      <c r="X110" s="214">
        <f>W110*0.036</f>
        <v>46.08</v>
      </c>
      <c r="Y110" s="2">
        <f>X110/60</f>
        <v>0.76800000000000002</v>
      </c>
      <c r="Z110" s="67"/>
      <c r="AA110" s="198" t="s">
        <v>183</v>
      </c>
      <c r="AB110" s="198">
        <v>1</v>
      </c>
      <c r="AC110" s="198">
        <v>32</v>
      </c>
      <c r="AD110" s="198">
        <v>1280</v>
      </c>
      <c r="AE110" s="214">
        <f>AD110*0.036</f>
        <v>46.08</v>
      </c>
      <c r="AF110" s="2">
        <f>AE110/60</f>
        <v>0.76800000000000002</v>
      </c>
      <c r="AG110" s="67"/>
    </row>
    <row r="111" spans="1:33" x14ac:dyDescent="0.3">
      <c r="A111" s="198">
        <v>109</v>
      </c>
      <c r="B111" s="149"/>
      <c r="C111" s="212"/>
      <c r="D111" s="213"/>
      <c r="E111" s="213"/>
      <c r="F111" s="213"/>
      <c r="G111" s="213"/>
      <c r="H111" s="213"/>
      <c r="I111" s="213"/>
      <c r="J111" s="213"/>
      <c r="K111" s="149" t="s">
        <v>353</v>
      </c>
      <c r="L111" s="67"/>
      <c r="M111" s="198" t="s">
        <v>71</v>
      </c>
      <c r="N111" s="198">
        <v>1</v>
      </c>
      <c r="O111" s="198">
        <v>2</v>
      </c>
      <c r="P111" s="198">
        <v>60</v>
      </c>
      <c r="Q111" s="214">
        <f t="shared" si="34"/>
        <v>2.1599999999999997</v>
      </c>
      <c r="R111" s="2">
        <f t="shared" si="35"/>
        <v>3.5999999999999997E-2</v>
      </c>
      <c r="S111" s="67"/>
      <c r="T111" s="198" t="s">
        <v>71</v>
      </c>
      <c r="U111" s="198">
        <v>1</v>
      </c>
      <c r="V111" s="198">
        <v>2</v>
      </c>
      <c r="W111" s="198">
        <v>60</v>
      </c>
      <c r="X111" s="214">
        <f>W111*0.036</f>
        <v>2.1599999999999997</v>
      </c>
      <c r="Y111" s="2">
        <f>X111/60</f>
        <v>3.5999999999999997E-2</v>
      </c>
      <c r="Z111" s="67"/>
      <c r="AA111" s="198" t="s">
        <v>71</v>
      </c>
      <c r="AB111" s="198">
        <v>1</v>
      </c>
      <c r="AC111" s="198">
        <v>2</v>
      </c>
      <c r="AD111" s="198">
        <v>60</v>
      </c>
      <c r="AE111" s="214">
        <f>AD111*0.036</f>
        <v>2.1599999999999997</v>
      </c>
      <c r="AF111" s="2">
        <f>AE111/60</f>
        <v>3.5999999999999997E-2</v>
      </c>
      <c r="AG111" s="67"/>
    </row>
    <row r="112" spans="1:33" ht="28.8" x14ac:dyDescent="0.3">
      <c r="A112" s="211">
        <v>110</v>
      </c>
      <c r="B112" s="216"/>
      <c r="C112" s="217" t="s">
        <v>361</v>
      </c>
      <c r="D112" s="218"/>
      <c r="E112" s="219">
        <f>P112</f>
        <v>1440</v>
      </c>
      <c r="F112" s="218"/>
      <c r="G112" s="219">
        <f>W112</f>
        <v>1500</v>
      </c>
      <c r="H112" s="218"/>
      <c r="I112" s="219">
        <f>AD112</f>
        <v>1530</v>
      </c>
      <c r="J112" s="218" t="s">
        <v>311</v>
      </c>
      <c r="K112" s="216"/>
      <c r="L112" s="67"/>
      <c r="M112" s="216"/>
      <c r="N112" s="216"/>
      <c r="O112" s="216"/>
      <c r="P112" s="220">
        <f>SUM(P109:P111)</f>
        <v>1440</v>
      </c>
      <c r="Q112" s="221"/>
      <c r="R112" s="222">
        <f>SUM(R109:R111)</f>
        <v>0.86399999999999999</v>
      </c>
      <c r="S112" s="67"/>
      <c r="T112" s="216"/>
      <c r="U112" s="216"/>
      <c r="V112" s="216"/>
      <c r="W112" s="220">
        <f>SUM(W109:W111)</f>
        <v>1500</v>
      </c>
      <c r="X112" s="221"/>
      <c r="Y112" s="222">
        <f>SUM(Y109:Y111)</f>
        <v>0.9</v>
      </c>
      <c r="Z112" s="67"/>
      <c r="AA112" s="216"/>
      <c r="AB112" s="216"/>
      <c r="AC112" s="216"/>
      <c r="AD112" s="220">
        <f>SUM(AD109:AD111)</f>
        <v>1530</v>
      </c>
      <c r="AE112" s="221"/>
      <c r="AF112" s="222">
        <f>SUM(AF109:AF111)</f>
        <v>0.91800000000000004</v>
      </c>
      <c r="AG112" s="67"/>
    </row>
    <row r="113" spans="1:33" x14ac:dyDescent="0.3">
      <c r="A113" s="198">
        <v>111</v>
      </c>
      <c r="B113" s="149"/>
      <c r="C113" s="212"/>
      <c r="D113" s="213"/>
      <c r="E113" s="213"/>
      <c r="F113" s="213"/>
      <c r="G113" s="213"/>
      <c r="H113" s="213"/>
      <c r="I113" s="213"/>
      <c r="J113" s="213"/>
      <c r="K113" s="149" t="s">
        <v>355</v>
      </c>
      <c r="L113" s="67"/>
      <c r="M113" s="198" t="s">
        <v>57</v>
      </c>
      <c r="N113" s="198">
        <v>1</v>
      </c>
      <c r="O113" s="198">
        <v>1</v>
      </c>
      <c r="P113" s="198">
        <v>50</v>
      </c>
      <c r="Q113" s="214">
        <f t="shared" si="34"/>
        <v>1.7999999999999998</v>
      </c>
      <c r="R113" s="2">
        <f t="shared" si="35"/>
        <v>2.9999999999999995E-2</v>
      </c>
      <c r="S113" s="67"/>
      <c r="T113" s="198" t="s">
        <v>72</v>
      </c>
      <c r="U113" s="198">
        <v>1</v>
      </c>
      <c r="V113" s="198">
        <v>1</v>
      </c>
      <c r="W113" s="198">
        <v>60</v>
      </c>
      <c r="X113" s="214">
        <f>W113*0.036</f>
        <v>2.1599999999999997</v>
      </c>
      <c r="Y113" s="2">
        <f>X113/60</f>
        <v>3.5999999999999997E-2</v>
      </c>
      <c r="Z113" s="67"/>
      <c r="AA113" s="198" t="s">
        <v>80</v>
      </c>
      <c r="AB113" s="198">
        <v>1</v>
      </c>
      <c r="AC113" s="198">
        <v>1</v>
      </c>
      <c r="AD113" s="198">
        <v>90</v>
      </c>
      <c r="AE113" s="214">
        <f>AD113*0.036</f>
        <v>3.2399999999999998</v>
      </c>
      <c r="AF113" s="2">
        <f>AE113/60</f>
        <v>5.3999999999999999E-2</v>
      </c>
      <c r="AG113" s="67"/>
    </row>
    <row r="114" spans="1:33" x14ac:dyDescent="0.3">
      <c r="A114" s="198">
        <v>112</v>
      </c>
      <c r="B114" s="149"/>
      <c r="C114" s="212"/>
      <c r="D114" s="213"/>
      <c r="E114" s="213"/>
      <c r="F114" s="213"/>
      <c r="G114" s="213"/>
      <c r="H114" s="213"/>
      <c r="I114" s="213"/>
      <c r="J114" s="213"/>
      <c r="K114" s="149" t="s">
        <v>352</v>
      </c>
      <c r="L114" s="67"/>
      <c r="M114" s="198" t="s">
        <v>183</v>
      </c>
      <c r="N114" s="198">
        <v>1</v>
      </c>
      <c r="O114" s="198">
        <v>32</v>
      </c>
      <c r="P114" s="198">
        <v>1280</v>
      </c>
      <c r="Q114" s="214">
        <f t="shared" si="34"/>
        <v>46.08</v>
      </c>
      <c r="R114" s="2">
        <f t="shared" si="35"/>
        <v>0.76800000000000002</v>
      </c>
      <c r="S114" s="67"/>
      <c r="T114" s="198" t="s">
        <v>183</v>
      </c>
      <c r="U114" s="198">
        <v>1</v>
      </c>
      <c r="V114" s="198">
        <v>32</v>
      </c>
      <c r="W114" s="198">
        <v>1280</v>
      </c>
      <c r="X114" s="214">
        <f>W114*0.036</f>
        <v>46.08</v>
      </c>
      <c r="Y114" s="2">
        <f>X114/60</f>
        <v>0.76800000000000002</v>
      </c>
      <c r="Z114" s="67"/>
      <c r="AA114" s="198" t="s">
        <v>183</v>
      </c>
      <c r="AB114" s="198">
        <v>1</v>
      </c>
      <c r="AC114" s="198">
        <v>32</v>
      </c>
      <c r="AD114" s="198">
        <v>1280</v>
      </c>
      <c r="AE114" s="214">
        <f>AD114*0.036</f>
        <v>46.08</v>
      </c>
      <c r="AF114" s="2">
        <f>AE114/60</f>
        <v>0.76800000000000002</v>
      </c>
      <c r="AG114" s="67"/>
    </row>
    <row r="115" spans="1:33" x14ac:dyDescent="0.3">
      <c r="A115" s="198">
        <v>113</v>
      </c>
      <c r="B115" s="149"/>
      <c r="C115" s="212"/>
      <c r="D115" s="213"/>
      <c r="E115" s="213"/>
      <c r="F115" s="213"/>
      <c r="G115" s="213"/>
      <c r="H115" s="213"/>
      <c r="I115" s="213"/>
      <c r="J115" s="213"/>
      <c r="K115" s="149" t="s">
        <v>353</v>
      </c>
      <c r="L115" s="67"/>
      <c r="M115" s="198" t="s">
        <v>71</v>
      </c>
      <c r="N115" s="198">
        <v>1</v>
      </c>
      <c r="O115" s="198">
        <v>2</v>
      </c>
      <c r="P115" s="198">
        <v>60</v>
      </c>
      <c r="Q115" s="214">
        <f t="shared" si="34"/>
        <v>2.1599999999999997</v>
      </c>
      <c r="R115" s="2">
        <f t="shared" si="35"/>
        <v>3.5999999999999997E-2</v>
      </c>
      <c r="S115" s="67"/>
      <c r="T115" s="198" t="s">
        <v>71</v>
      </c>
      <c r="U115" s="198">
        <v>1</v>
      </c>
      <c r="V115" s="198">
        <v>2</v>
      </c>
      <c r="W115" s="198">
        <v>60</v>
      </c>
      <c r="X115" s="214">
        <f>W115*0.036</f>
        <v>2.1599999999999997</v>
      </c>
      <c r="Y115" s="2">
        <f>X115/60</f>
        <v>3.5999999999999997E-2</v>
      </c>
      <c r="Z115" s="67"/>
      <c r="AA115" s="198" t="s">
        <v>71</v>
      </c>
      <c r="AB115" s="198">
        <v>1</v>
      </c>
      <c r="AC115" s="198">
        <v>2</v>
      </c>
      <c r="AD115" s="198">
        <v>60</v>
      </c>
      <c r="AE115" s="214">
        <f>AD115*0.036</f>
        <v>2.1599999999999997</v>
      </c>
      <c r="AF115" s="2">
        <f>AE115/60</f>
        <v>3.5999999999999997E-2</v>
      </c>
      <c r="AG115" s="67"/>
    </row>
    <row r="116" spans="1:33" ht="28.8" x14ac:dyDescent="0.3">
      <c r="A116" s="211">
        <v>114</v>
      </c>
      <c r="B116" s="216"/>
      <c r="C116" s="217" t="s">
        <v>362</v>
      </c>
      <c r="D116" s="218"/>
      <c r="E116" s="219">
        <f>P116</f>
        <v>1390</v>
      </c>
      <c r="F116" s="218"/>
      <c r="G116" s="219">
        <f>W116</f>
        <v>1400</v>
      </c>
      <c r="H116" s="218"/>
      <c r="I116" s="219">
        <f>AD116</f>
        <v>1430</v>
      </c>
      <c r="J116" s="218" t="s">
        <v>311</v>
      </c>
      <c r="K116" s="216"/>
      <c r="L116" s="67"/>
      <c r="M116" s="216"/>
      <c r="N116" s="216"/>
      <c r="O116" s="216"/>
      <c r="P116" s="220">
        <f>SUM(P113:P115)</f>
        <v>1390</v>
      </c>
      <c r="Q116" s="221"/>
      <c r="R116" s="222">
        <f>SUM(R113:R115)</f>
        <v>0.83400000000000007</v>
      </c>
      <c r="S116" s="67"/>
      <c r="T116" s="216"/>
      <c r="U116" s="216"/>
      <c r="V116" s="216"/>
      <c r="W116" s="220">
        <f>SUM(W113:W115)</f>
        <v>1400</v>
      </c>
      <c r="X116" s="221"/>
      <c r="Y116" s="222">
        <f>SUM(Y113:Y115)</f>
        <v>0.84000000000000008</v>
      </c>
      <c r="Z116" s="67"/>
      <c r="AA116" s="216"/>
      <c r="AB116" s="216"/>
      <c r="AC116" s="216"/>
      <c r="AD116" s="220">
        <f>SUM(AD113:AD115)</f>
        <v>1430</v>
      </c>
      <c r="AE116" s="221"/>
      <c r="AF116" s="222">
        <f>SUM(AF113:AF115)</f>
        <v>0.8580000000000001</v>
      </c>
      <c r="AG116" s="67"/>
    </row>
    <row r="117" spans="1:33" x14ac:dyDescent="0.3">
      <c r="A117" s="211">
        <v>115</v>
      </c>
      <c r="B117" s="216"/>
      <c r="C117" s="217"/>
      <c r="D117" s="218"/>
      <c r="E117" s="218"/>
      <c r="F117" s="218"/>
      <c r="G117" s="218"/>
      <c r="H117" s="218"/>
      <c r="I117" s="218"/>
      <c r="J117" s="218"/>
      <c r="K117" s="216"/>
      <c r="L117" s="67"/>
      <c r="M117" s="216"/>
      <c r="N117" s="216"/>
      <c r="O117" s="216"/>
      <c r="P117" s="71"/>
      <c r="Q117" s="221"/>
      <c r="R117" s="222"/>
      <c r="S117" s="67"/>
      <c r="T117" s="216"/>
      <c r="U117" s="216"/>
      <c r="V117" s="216"/>
      <c r="W117" s="71"/>
      <c r="X117" s="221"/>
      <c r="Y117" s="222"/>
      <c r="Z117" s="67"/>
      <c r="AA117" s="216"/>
      <c r="AB117" s="216"/>
      <c r="AC117" s="216"/>
      <c r="AD117" s="71"/>
      <c r="AE117" s="221"/>
      <c r="AF117" s="222"/>
      <c r="AG117" s="67"/>
    </row>
    <row r="118" spans="1:33" x14ac:dyDescent="0.3">
      <c r="A118" s="198">
        <v>116</v>
      </c>
      <c r="B118" s="149"/>
      <c r="C118" s="212"/>
      <c r="D118" s="213"/>
      <c r="E118" s="213"/>
      <c r="F118" s="213"/>
      <c r="G118" s="213"/>
      <c r="H118" s="213"/>
      <c r="I118" s="213"/>
      <c r="J118" s="213"/>
      <c r="K118" s="149" t="s">
        <v>363</v>
      </c>
      <c r="L118" s="67"/>
      <c r="M118" s="198" t="s">
        <v>63</v>
      </c>
      <c r="N118" s="198">
        <v>1</v>
      </c>
      <c r="O118" s="198">
        <v>1</v>
      </c>
      <c r="P118" s="198">
        <v>50</v>
      </c>
      <c r="Q118" s="214">
        <f t="shared" ref="Q118:Q125" si="36">P118*0.036</f>
        <v>1.7999999999999998</v>
      </c>
      <c r="R118" s="2">
        <f t="shared" ref="R118:R125" si="37">Q118/60</f>
        <v>2.9999999999999995E-2</v>
      </c>
      <c r="S118" s="67"/>
      <c r="T118" s="198" t="s">
        <v>53</v>
      </c>
      <c r="U118" s="198">
        <v>1</v>
      </c>
      <c r="V118" s="198">
        <v>1</v>
      </c>
      <c r="W118" s="198">
        <v>120</v>
      </c>
      <c r="X118" s="214">
        <f t="shared" ref="X118:X125" si="38">W118*0.036</f>
        <v>4.3199999999999994</v>
      </c>
      <c r="Y118" s="2">
        <f t="shared" ref="Y118:Y125" si="39">X118/60</f>
        <v>7.1999999999999995E-2</v>
      </c>
      <c r="Z118" s="67"/>
      <c r="AA118" s="198" t="s">
        <v>55</v>
      </c>
      <c r="AB118" s="198">
        <v>1</v>
      </c>
      <c r="AC118" s="198">
        <v>1</v>
      </c>
      <c r="AD118" s="198">
        <v>150</v>
      </c>
      <c r="AE118" s="214">
        <f t="shared" ref="AE118:AE125" si="40">AD118*0.036</f>
        <v>5.3999999999999995</v>
      </c>
      <c r="AF118" s="2">
        <f t="shared" ref="AF118:AF125" si="41">AE118/60</f>
        <v>0.09</v>
      </c>
      <c r="AG118" s="67"/>
    </row>
    <row r="119" spans="1:33" x14ac:dyDescent="0.3">
      <c r="A119" s="198">
        <v>117</v>
      </c>
      <c r="B119" s="149"/>
      <c r="C119" s="212"/>
      <c r="D119" s="213"/>
      <c r="E119" s="213"/>
      <c r="F119" s="213"/>
      <c r="G119" s="213"/>
      <c r="H119" s="213"/>
      <c r="I119" s="213"/>
      <c r="J119" s="213"/>
      <c r="K119" s="149" t="s">
        <v>364</v>
      </c>
      <c r="L119" s="67"/>
      <c r="M119" s="198" t="s">
        <v>56</v>
      </c>
      <c r="N119" s="198">
        <v>1</v>
      </c>
      <c r="O119" s="198">
        <v>1</v>
      </c>
      <c r="P119" s="198">
        <v>30</v>
      </c>
      <c r="Q119" s="214">
        <f t="shared" si="36"/>
        <v>1.0799999999999998</v>
      </c>
      <c r="R119" s="2">
        <f t="shared" si="37"/>
        <v>1.7999999999999999E-2</v>
      </c>
      <c r="S119" s="67"/>
      <c r="T119" s="198" t="s">
        <v>56</v>
      </c>
      <c r="U119" s="198">
        <v>1</v>
      </c>
      <c r="V119" s="198">
        <v>1</v>
      </c>
      <c r="W119" s="198">
        <v>30</v>
      </c>
      <c r="X119" s="214">
        <f t="shared" si="38"/>
        <v>1.0799999999999998</v>
      </c>
      <c r="Y119" s="2">
        <f t="shared" si="39"/>
        <v>1.7999999999999999E-2</v>
      </c>
      <c r="Z119" s="67"/>
      <c r="AA119" s="198" t="s">
        <v>56</v>
      </c>
      <c r="AB119" s="198">
        <v>1</v>
      </c>
      <c r="AC119" s="198">
        <v>1</v>
      </c>
      <c r="AD119" s="198">
        <v>30</v>
      </c>
      <c r="AE119" s="214">
        <f t="shared" si="40"/>
        <v>1.0799999999999998</v>
      </c>
      <c r="AF119" s="2">
        <f t="shared" si="41"/>
        <v>1.7999999999999999E-2</v>
      </c>
      <c r="AG119" s="67"/>
    </row>
    <row r="120" spans="1:33" x14ac:dyDescent="0.3">
      <c r="A120" s="198">
        <v>118</v>
      </c>
      <c r="B120" s="149"/>
      <c r="C120" s="212"/>
      <c r="D120" s="213"/>
      <c r="E120" s="213"/>
      <c r="F120" s="213"/>
      <c r="G120" s="213"/>
      <c r="H120" s="213"/>
      <c r="I120" s="213"/>
      <c r="J120" s="213"/>
      <c r="K120" s="149" t="s">
        <v>365</v>
      </c>
      <c r="L120" s="67"/>
      <c r="M120" s="198" t="s">
        <v>61</v>
      </c>
      <c r="N120" s="198">
        <v>1</v>
      </c>
      <c r="O120" s="198">
        <v>2</v>
      </c>
      <c r="P120" s="198">
        <v>20</v>
      </c>
      <c r="Q120" s="214">
        <f t="shared" si="36"/>
        <v>0.72</v>
      </c>
      <c r="R120" s="2">
        <f t="shared" si="37"/>
        <v>1.2E-2</v>
      </c>
      <c r="S120" s="67"/>
      <c r="T120" s="198" t="s">
        <v>61</v>
      </c>
      <c r="U120" s="198">
        <v>1</v>
      </c>
      <c r="V120" s="198">
        <v>2</v>
      </c>
      <c r="W120" s="198">
        <v>20</v>
      </c>
      <c r="X120" s="214">
        <f t="shared" si="38"/>
        <v>0.72</v>
      </c>
      <c r="Y120" s="2">
        <f t="shared" si="39"/>
        <v>1.2E-2</v>
      </c>
      <c r="Z120" s="67"/>
      <c r="AA120" s="198" t="s">
        <v>61</v>
      </c>
      <c r="AB120" s="198">
        <v>1</v>
      </c>
      <c r="AC120" s="198">
        <v>2</v>
      </c>
      <c r="AD120" s="198">
        <v>20</v>
      </c>
      <c r="AE120" s="214">
        <f t="shared" si="40"/>
        <v>0.72</v>
      </c>
      <c r="AF120" s="2">
        <f t="shared" si="41"/>
        <v>1.2E-2</v>
      </c>
      <c r="AG120" s="67"/>
    </row>
    <row r="121" spans="1:33" x14ac:dyDescent="0.3">
      <c r="A121" s="198">
        <v>119</v>
      </c>
      <c r="B121" s="149"/>
      <c r="C121" s="212"/>
      <c r="D121" s="213"/>
      <c r="E121" s="213"/>
      <c r="F121" s="213"/>
      <c r="G121" s="213"/>
      <c r="H121" s="213"/>
      <c r="I121" s="213"/>
      <c r="J121" s="213"/>
      <c r="K121" s="149" t="s">
        <v>366</v>
      </c>
      <c r="L121" s="67"/>
      <c r="M121" s="198" t="s">
        <v>57</v>
      </c>
      <c r="N121" s="198">
        <v>1</v>
      </c>
      <c r="O121" s="198">
        <v>1</v>
      </c>
      <c r="P121" s="198">
        <v>50</v>
      </c>
      <c r="Q121" s="214">
        <f t="shared" si="36"/>
        <v>1.7999999999999998</v>
      </c>
      <c r="R121" s="2">
        <f t="shared" si="37"/>
        <v>2.9999999999999995E-2</v>
      </c>
      <c r="S121" s="67"/>
      <c r="T121" s="198" t="s">
        <v>57</v>
      </c>
      <c r="U121" s="198">
        <v>1</v>
      </c>
      <c r="V121" s="198">
        <v>1</v>
      </c>
      <c r="W121" s="198">
        <v>50</v>
      </c>
      <c r="X121" s="214">
        <f t="shared" si="38"/>
        <v>1.7999999999999998</v>
      </c>
      <c r="Y121" s="2">
        <f t="shared" si="39"/>
        <v>2.9999999999999995E-2</v>
      </c>
      <c r="Z121" s="67"/>
      <c r="AA121" s="198" t="s">
        <v>57</v>
      </c>
      <c r="AB121" s="198">
        <v>1</v>
      </c>
      <c r="AC121" s="198">
        <v>1</v>
      </c>
      <c r="AD121" s="198">
        <v>50</v>
      </c>
      <c r="AE121" s="214">
        <f t="shared" si="40"/>
        <v>1.7999999999999998</v>
      </c>
      <c r="AF121" s="2">
        <f t="shared" si="41"/>
        <v>2.9999999999999995E-2</v>
      </c>
      <c r="AG121" s="67"/>
    </row>
    <row r="122" spans="1:33" x14ac:dyDescent="0.3">
      <c r="A122" s="198">
        <v>120</v>
      </c>
      <c r="B122" s="149"/>
      <c r="C122" s="212"/>
      <c r="D122" s="213"/>
      <c r="E122" s="213"/>
      <c r="F122" s="213"/>
      <c r="G122" s="213"/>
      <c r="H122" s="213"/>
      <c r="I122" s="213"/>
      <c r="J122" s="213"/>
      <c r="K122" s="149" t="s">
        <v>367</v>
      </c>
      <c r="L122" s="67"/>
      <c r="M122" s="198" t="s">
        <v>56</v>
      </c>
      <c r="N122" s="198">
        <v>1</v>
      </c>
      <c r="O122" s="198">
        <v>1</v>
      </c>
      <c r="P122" s="198">
        <v>30</v>
      </c>
      <c r="Q122" s="214">
        <f t="shared" si="36"/>
        <v>1.0799999999999998</v>
      </c>
      <c r="R122" s="2">
        <f t="shared" si="37"/>
        <v>1.7999999999999999E-2</v>
      </c>
      <c r="S122" s="67"/>
      <c r="T122" s="198" t="s">
        <v>76</v>
      </c>
      <c r="U122" s="198">
        <v>1</v>
      </c>
      <c r="V122" s="198">
        <v>1</v>
      </c>
      <c r="W122" s="198">
        <v>40</v>
      </c>
      <c r="X122" s="214">
        <f t="shared" si="38"/>
        <v>1.44</v>
      </c>
      <c r="Y122" s="2">
        <f t="shared" si="39"/>
        <v>2.4E-2</v>
      </c>
      <c r="Z122" s="67"/>
      <c r="AA122" s="198" t="s">
        <v>65</v>
      </c>
      <c r="AB122" s="198">
        <v>1</v>
      </c>
      <c r="AC122" s="198">
        <v>1</v>
      </c>
      <c r="AD122" s="198">
        <v>70</v>
      </c>
      <c r="AE122" s="214">
        <f t="shared" si="40"/>
        <v>2.52</v>
      </c>
      <c r="AF122" s="2">
        <f t="shared" si="41"/>
        <v>4.2000000000000003E-2</v>
      </c>
      <c r="AG122" s="67"/>
    </row>
    <row r="123" spans="1:33" x14ac:dyDescent="0.3">
      <c r="A123" s="198">
        <v>121</v>
      </c>
      <c r="B123" s="149"/>
      <c r="C123" s="212"/>
      <c r="D123" s="213"/>
      <c r="E123" s="213"/>
      <c r="F123" s="213"/>
      <c r="G123" s="213"/>
      <c r="H123" s="213"/>
      <c r="I123" s="213"/>
      <c r="J123" s="213"/>
      <c r="K123" s="149" t="s">
        <v>368</v>
      </c>
      <c r="L123" s="67"/>
      <c r="M123" s="198" t="s">
        <v>68</v>
      </c>
      <c r="N123" s="198">
        <v>1</v>
      </c>
      <c r="O123" s="198">
        <v>1</v>
      </c>
      <c r="P123" s="198">
        <v>100</v>
      </c>
      <c r="Q123" s="214">
        <f t="shared" si="36"/>
        <v>3.5999999999999996</v>
      </c>
      <c r="R123" s="2">
        <f t="shared" si="37"/>
        <v>5.9999999999999991E-2</v>
      </c>
      <c r="S123" s="67"/>
      <c r="T123" s="198" t="s">
        <v>73</v>
      </c>
      <c r="U123" s="198">
        <v>1</v>
      </c>
      <c r="V123" s="198">
        <v>1</v>
      </c>
      <c r="W123" s="198">
        <v>160</v>
      </c>
      <c r="X123" s="214">
        <f t="shared" si="38"/>
        <v>5.76</v>
      </c>
      <c r="Y123" s="2">
        <f t="shared" si="39"/>
        <v>9.6000000000000002E-2</v>
      </c>
      <c r="Z123" s="67"/>
      <c r="AA123" s="198" t="s">
        <v>73</v>
      </c>
      <c r="AB123" s="198">
        <v>1</v>
      </c>
      <c r="AC123" s="198">
        <v>1</v>
      </c>
      <c r="AD123" s="198">
        <v>160</v>
      </c>
      <c r="AE123" s="214">
        <f t="shared" si="40"/>
        <v>5.76</v>
      </c>
      <c r="AF123" s="2">
        <f t="shared" si="41"/>
        <v>9.6000000000000002E-2</v>
      </c>
      <c r="AG123" s="67"/>
    </row>
    <row r="124" spans="1:33" x14ac:dyDescent="0.3">
      <c r="A124" s="198">
        <v>122</v>
      </c>
      <c r="B124" s="149"/>
      <c r="C124" s="212"/>
      <c r="D124" s="213"/>
      <c r="E124" s="213"/>
      <c r="F124" s="213"/>
      <c r="G124" s="213"/>
      <c r="H124" s="213"/>
      <c r="I124" s="213"/>
      <c r="J124" s="213"/>
      <c r="K124" s="149" t="s">
        <v>369</v>
      </c>
      <c r="L124" s="67"/>
      <c r="M124" s="198" t="s">
        <v>183</v>
      </c>
      <c r="N124" s="198">
        <v>1</v>
      </c>
      <c r="O124" s="198">
        <v>5</v>
      </c>
      <c r="P124" s="198">
        <v>200</v>
      </c>
      <c r="Q124" s="214">
        <f t="shared" si="36"/>
        <v>7.1999999999999993</v>
      </c>
      <c r="R124" s="2">
        <f t="shared" si="37"/>
        <v>0.11999999999999998</v>
      </c>
      <c r="S124" s="67"/>
      <c r="T124" s="198" t="s">
        <v>183</v>
      </c>
      <c r="U124" s="198">
        <v>1</v>
      </c>
      <c r="V124" s="198">
        <v>5</v>
      </c>
      <c r="W124" s="198">
        <v>200</v>
      </c>
      <c r="X124" s="214">
        <f t="shared" si="38"/>
        <v>7.1999999999999993</v>
      </c>
      <c r="Y124" s="2">
        <f t="shared" si="39"/>
        <v>0.11999999999999998</v>
      </c>
      <c r="Z124" s="67"/>
      <c r="AA124" s="198" t="s">
        <v>183</v>
      </c>
      <c r="AB124" s="198">
        <v>1</v>
      </c>
      <c r="AC124" s="198">
        <v>5</v>
      </c>
      <c r="AD124" s="198">
        <v>200</v>
      </c>
      <c r="AE124" s="214">
        <f t="shared" si="40"/>
        <v>7.1999999999999993</v>
      </c>
      <c r="AF124" s="2">
        <f t="shared" si="41"/>
        <v>0.11999999999999998</v>
      </c>
      <c r="AG124" s="67"/>
    </row>
    <row r="125" spans="1:33" x14ac:dyDescent="0.3">
      <c r="A125" s="198">
        <v>123</v>
      </c>
      <c r="B125" s="149"/>
      <c r="C125" s="212"/>
      <c r="D125" s="213"/>
      <c r="E125" s="213"/>
      <c r="F125" s="213"/>
      <c r="G125" s="213"/>
      <c r="H125" s="213"/>
      <c r="I125" s="213"/>
      <c r="J125" s="213"/>
      <c r="K125" s="149" t="s">
        <v>353</v>
      </c>
      <c r="L125" s="67"/>
      <c r="M125" s="198" t="s">
        <v>71</v>
      </c>
      <c r="N125" s="198">
        <v>1</v>
      </c>
      <c r="O125" s="198">
        <v>2</v>
      </c>
      <c r="P125" s="198">
        <v>60</v>
      </c>
      <c r="Q125" s="214">
        <f t="shared" si="36"/>
        <v>2.1599999999999997</v>
      </c>
      <c r="R125" s="2">
        <f t="shared" si="37"/>
        <v>3.5999999999999997E-2</v>
      </c>
      <c r="S125" s="67"/>
      <c r="T125" s="198" t="s">
        <v>71</v>
      </c>
      <c r="U125" s="198">
        <v>1</v>
      </c>
      <c r="V125" s="198">
        <v>2</v>
      </c>
      <c r="W125" s="198">
        <v>60</v>
      </c>
      <c r="X125" s="214">
        <f t="shared" si="38"/>
        <v>2.1599999999999997</v>
      </c>
      <c r="Y125" s="2">
        <f t="shared" si="39"/>
        <v>3.5999999999999997E-2</v>
      </c>
      <c r="Z125" s="67"/>
      <c r="AA125" s="198" t="s">
        <v>71</v>
      </c>
      <c r="AB125" s="198">
        <v>1</v>
      </c>
      <c r="AC125" s="198">
        <v>2</v>
      </c>
      <c r="AD125" s="198">
        <v>60</v>
      </c>
      <c r="AE125" s="214">
        <f t="shared" si="40"/>
        <v>2.1599999999999997</v>
      </c>
      <c r="AF125" s="2">
        <f t="shared" si="41"/>
        <v>3.5999999999999997E-2</v>
      </c>
      <c r="AG125" s="67"/>
    </row>
    <row r="126" spans="1:33" ht="28.8" x14ac:dyDescent="0.3">
      <c r="A126" s="211">
        <v>124</v>
      </c>
      <c r="B126" s="216"/>
      <c r="C126" s="217" t="s">
        <v>370</v>
      </c>
      <c r="D126" s="218"/>
      <c r="E126" s="219">
        <f>P126</f>
        <v>540</v>
      </c>
      <c r="F126" s="218"/>
      <c r="G126" s="219">
        <f>W126</f>
        <v>680</v>
      </c>
      <c r="H126" s="218"/>
      <c r="I126" s="219">
        <f>AD126</f>
        <v>740</v>
      </c>
      <c r="J126" s="218" t="s">
        <v>311</v>
      </c>
      <c r="K126" s="216"/>
      <c r="L126" s="67"/>
      <c r="M126" s="216"/>
      <c r="N126" s="216"/>
      <c r="O126" s="216"/>
      <c r="P126" s="220">
        <f>SUM(P118:P125)</f>
        <v>540</v>
      </c>
      <c r="Q126" s="221"/>
      <c r="R126" s="222">
        <f>SUM(R118:R125)</f>
        <v>0.32399999999999995</v>
      </c>
      <c r="S126" s="67"/>
      <c r="T126" s="216"/>
      <c r="U126" s="216"/>
      <c r="V126" s="216"/>
      <c r="W126" s="220">
        <f>SUM(W118:W125)</f>
        <v>680</v>
      </c>
      <c r="X126" s="221"/>
      <c r="Y126" s="222">
        <f>SUM(Y118:Y125)</f>
        <v>0.40799999999999997</v>
      </c>
      <c r="Z126" s="67"/>
      <c r="AA126" s="216"/>
      <c r="AB126" s="216"/>
      <c r="AC126" s="216"/>
      <c r="AD126" s="220">
        <f>SUM(AD118:AD125)</f>
        <v>740</v>
      </c>
      <c r="AE126" s="221"/>
      <c r="AF126" s="222">
        <f>SUM(AF118:AF125)</f>
        <v>0.44400000000000001</v>
      </c>
      <c r="AG126" s="67"/>
    </row>
    <row r="127" spans="1:33" x14ac:dyDescent="0.3">
      <c r="A127" s="198">
        <v>125</v>
      </c>
      <c r="B127" s="149"/>
      <c r="C127" s="212"/>
      <c r="D127" s="213"/>
      <c r="E127" s="213"/>
      <c r="F127" s="213"/>
      <c r="G127" s="213"/>
      <c r="H127" s="213"/>
      <c r="I127" s="213"/>
      <c r="J127" s="213"/>
      <c r="K127" s="149" t="s">
        <v>371</v>
      </c>
      <c r="L127" s="67"/>
      <c r="M127" s="198" t="s">
        <v>68</v>
      </c>
      <c r="N127" s="198">
        <v>1</v>
      </c>
      <c r="O127" s="198">
        <v>1</v>
      </c>
      <c r="P127" s="198">
        <v>100</v>
      </c>
      <c r="Q127" s="214">
        <f t="shared" ref="Q127:Q174" si="42">P127*0.036</f>
        <v>3.5999999999999996</v>
      </c>
      <c r="R127" s="2">
        <f t="shared" ref="R127:R174" si="43">Q127/60</f>
        <v>5.9999999999999991E-2</v>
      </c>
      <c r="S127" s="67"/>
      <c r="T127" s="198" t="s">
        <v>73</v>
      </c>
      <c r="U127" s="198">
        <v>1</v>
      </c>
      <c r="V127" s="198">
        <v>1</v>
      </c>
      <c r="W127" s="198">
        <v>160</v>
      </c>
      <c r="X127" s="214">
        <f>W127*0.036</f>
        <v>5.76</v>
      </c>
      <c r="Y127" s="2">
        <f>X127/60</f>
        <v>9.6000000000000002E-2</v>
      </c>
      <c r="Z127" s="67"/>
      <c r="AA127" s="198" t="s">
        <v>74</v>
      </c>
      <c r="AB127" s="198">
        <v>1</v>
      </c>
      <c r="AC127" s="198">
        <v>1</v>
      </c>
      <c r="AD127" s="198">
        <v>190</v>
      </c>
      <c r="AE127" s="214">
        <f>AD127*0.036</f>
        <v>6.84</v>
      </c>
      <c r="AF127" s="2">
        <f>AE127/60</f>
        <v>0.114</v>
      </c>
      <c r="AG127" s="67"/>
    </row>
    <row r="128" spans="1:33" x14ac:dyDescent="0.3">
      <c r="A128" s="198">
        <v>126</v>
      </c>
      <c r="B128" s="149"/>
      <c r="C128" s="212"/>
      <c r="D128" s="213"/>
      <c r="E128" s="213"/>
      <c r="F128" s="213"/>
      <c r="G128" s="213"/>
      <c r="H128" s="213"/>
      <c r="I128" s="213"/>
      <c r="J128" s="213"/>
      <c r="K128" s="149" t="s">
        <v>352</v>
      </c>
      <c r="L128" s="67"/>
      <c r="M128" s="198" t="s">
        <v>61</v>
      </c>
      <c r="N128" s="198">
        <v>1</v>
      </c>
      <c r="O128" s="198">
        <v>8</v>
      </c>
      <c r="P128" s="198">
        <v>80</v>
      </c>
      <c r="Q128" s="214">
        <f t="shared" si="42"/>
        <v>2.88</v>
      </c>
      <c r="R128" s="2">
        <f t="shared" si="43"/>
        <v>4.8000000000000001E-2</v>
      </c>
      <c r="S128" s="67"/>
      <c r="T128" s="198" t="s">
        <v>61</v>
      </c>
      <c r="U128" s="198">
        <v>1</v>
      </c>
      <c r="V128" s="198">
        <v>8</v>
      </c>
      <c r="W128" s="198">
        <v>80</v>
      </c>
      <c r="X128" s="214">
        <f>W128*0.036</f>
        <v>2.88</v>
      </c>
      <c r="Y128" s="2">
        <f>X128/60</f>
        <v>4.8000000000000001E-2</v>
      </c>
      <c r="Z128" s="67"/>
      <c r="AA128" s="198" t="s">
        <v>61</v>
      </c>
      <c r="AB128" s="198">
        <v>1</v>
      </c>
      <c r="AC128" s="198">
        <v>8</v>
      </c>
      <c r="AD128" s="198">
        <v>80</v>
      </c>
      <c r="AE128" s="214">
        <f>AD128*0.036</f>
        <v>2.88</v>
      </c>
      <c r="AF128" s="2">
        <f>AE128/60</f>
        <v>4.8000000000000001E-2</v>
      </c>
      <c r="AG128" s="67"/>
    </row>
    <row r="129" spans="1:33" x14ac:dyDescent="0.3">
      <c r="A129" s="198">
        <v>127</v>
      </c>
      <c r="B129" s="149"/>
      <c r="C129" s="212"/>
      <c r="D129" s="213"/>
      <c r="E129" s="213"/>
      <c r="F129" s="213"/>
      <c r="G129" s="213"/>
      <c r="H129" s="213"/>
      <c r="I129" s="213"/>
      <c r="J129" s="213"/>
      <c r="K129" s="149" t="s">
        <v>353</v>
      </c>
      <c r="L129" s="67"/>
      <c r="M129" s="198" t="s">
        <v>71</v>
      </c>
      <c r="N129" s="198">
        <v>1</v>
      </c>
      <c r="O129" s="198">
        <v>2</v>
      </c>
      <c r="P129" s="198">
        <v>60</v>
      </c>
      <c r="Q129" s="214">
        <f t="shared" si="42"/>
        <v>2.1599999999999997</v>
      </c>
      <c r="R129" s="2">
        <f t="shared" si="43"/>
        <v>3.5999999999999997E-2</v>
      </c>
      <c r="S129" s="67"/>
      <c r="T129" s="198" t="s">
        <v>71</v>
      </c>
      <c r="U129" s="198">
        <v>1</v>
      </c>
      <c r="V129" s="198">
        <v>2</v>
      </c>
      <c r="W129" s="198">
        <v>60</v>
      </c>
      <c r="X129" s="214">
        <f>W129*0.036</f>
        <v>2.1599999999999997</v>
      </c>
      <c r="Y129" s="2">
        <f>X129/60</f>
        <v>3.5999999999999997E-2</v>
      </c>
      <c r="Z129" s="67"/>
      <c r="AA129" s="198" t="s">
        <v>71</v>
      </c>
      <c r="AB129" s="198">
        <v>1</v>
      </c>
      <c r="AC129" s="198">
        <v>2</v>
      </c>
      <c r="AD129" s="198">
        <v>60</v>
      </c>
      <c r="AE129" s="214">
        <f>AD129*0.036</f>
        <v>2.1599999999999997</v>
      </c>
      <c r="AF129" s="2">
        <f>AE129/60</f>
        <v>3.5999999999999997E-2</v>
      </c>
      <c r="AG129" s="67"/>
    </row>
    <row r="130" spans="1:33" ht="28.8" x14ac:dyDescent="0.3">
      <c r="A130" s="211">
        <v>128</v>
      </c>
      <c r="B130" s="216"/>
      <c r="C130" s="217" t="s">
        <v>372</v>
      </c>
      <c r="D130" s="218"/>
      <c r="E130" s="219">
        <f>P130</f>
        <v>240</v>
      </c>
      <c r="F130" s="218"/>
      <c r="G130" s="219">
        <f>W130</f>
        <v>300</v>
      </c>
      <c r="H130" s="218"/>
      <c r="I130" s="219">
        <f>AD130</f>
        <v>330</v>
      </c>
      <c r="J130" s="218" t="s">
        <v>311</v>
      </c>
      <c r="K130" s="216"/>
      <c r="L130" s="67"/>
      <c r="M130" s="216"/>
      <c r="N130" s="216"/>
      <c r="O130" s="216"/>
      <c r="P130" s="220">
        <f>SUM(P127:P129)</f>
        <v>240</v>
      </c>
      <c r="Q130" s="221"/>
      <c r="R130" s="222">
        <f>SUM(R127:R129)</f>
        <v>0.14399999999999999</v>
      </c>
      <c r="S130" s="67"/>
      <c r="T130" s="216"/>
      <c r="U130" s="216"/>
      <c r="V130" s="216"/>
      <c r="W130" s="220">
        <f>SUM(W127:W129)</f>
        <v>300</v>
      </c>
      <c r="X130" s="221"/>
      <c r="Y130" s="222">
        <f>SUM(Y127:Y129)</f>
        <v>0.18000000000000002</v>
      </c>
      <c r="Z130" s="67"/>
      <c r="AA130" s="216"/>
      <c r="AB130" s="216"/>
      <c r="AC130" s="216"/>
      <c r="AD130" s="220">
        <f>SUM(AD127:AD129)</f>
        <v>330</v>
      </c>
      <c r="AE130" s="221"/>
      <c r="AF130" s="222">
        <f>SUM(AF127:AF129)</f>
        <v>0.19800000000000001</v>
      </c>
      <c r="AG130" s="67"/>
    </row>
    <row r="131" spans="1:33" x14ac:dyDescent="0.3">
      <c r="A131" s="198">
        <v>129</v>
      </c>
      <c r="B131" s="149"/>
      <c r="C131" s="212"/>
      <c r="D131" s="213"/>
      <c r="E131" s="213"/>
      <c r="F131" s="213"/>
      <c r="G131" s="213"/>
      <c r="H131" s="213"/>
      <c r="I131" s="213"/>
      <c r="J131" s="213"/>
      <c r="K131" s="149" t="s">
        <v>373</v>
      </c>
      <c r="L131" s="67"/>
      <c r="M131" s="198" t="s">
        <v>57</v>
      </c>
      <c r="N131" s="198">
        <v>1</v>
      </c>
      <c r="O131" s="198">
        <v>1</v>
      </c>
      <c r="P131" s="198">
        <v>50</v>
      </c>
      <c r="Q131" s="214">
        <f t="shared" si="42"/>
        <v>1.7999999999999998</v>
      </c>
      <c r="R131" s="2">
        <f t="shared" si="43"/>
        <v>2.9999999999999995E-2</v>
      </c>
      <c r="S131" s="67"/>
      <c r="T131" s="198" t="s">
        <v>72</v>
      </c>
      <c r="U131" s="198">
        <v>1</v>
      </c>
      <c r="V131" s="198">
        <v>1</v>
      </c>
      <c r="W131" s="198">
        <v>60</v>
      </c>
      <c r="X131" s="214">
        <f>W131*0.036</f>
        <v>2.1599999999999997</v>
      </c>
      <c r="Y131" s="2">
        <f>X131/60</f>
        <v>3.5999999999999997E-2</v>
      </c>
      <c r="Z131" s="67"/>
      <c r="AA131" s="198" t="s">
        <v>80</v>
      </c>
      <c r="AB131" s="198">
        <v>1</v>
      </c>
      <c r="AC131" s="198">
        <v>1</v>
      </c>
      <c r="AD131" s="198">
        <v>90</v>
      </c>
      <c r="AE131" s="214">
        <f>AD131*0.036</f>
        <v>3.2399999999999998</v>
      </c>
      <c r="AF131" s="2">
        <f>AE131/60</f>
        <v>5.3999999999999999E-2</v>
      </c>
      <c r="AG131" s="67"/>
    </row>
    <row r="132" spans="1:33" x14ac:dyDescent="0.3">
      <c r="A132" s="198">
        <v>130</v>
      </c>
      <c r="B132" s="149"/>
      <c r="C132" s="212"/>
      <c r="D132" s="213"/>
      <c r="E132" s="213"/>
      <c r="F132" s="213"/>
      <c r="G132" s="213"/>
      <c r="H132" s="213"/>
      <c r="I132" s="213"/>
      <c r="J132" s="213"/>
      <c r="K132" s="149" t="s">
        <v>352</v>
      </c>
      <c r="L132" s="67"/>
      <c r="M132" s="198" t="s">
        <v>61</v>
      </c>
      <c r="N132" s="198">
        <v>1</v>
      </c>
      <c r="O132" s="198">
        <v>8</v>
      </c>
      <c r="P132" s="198">
        <v>80</v>
      </c>
      <c r="Q132" s="214">
        <f t="shared" si="42"/>
        <v>2.88</v>
      </c>
      <c r="R132" s="2">
        <f t="shared" si="43"/>
        <v>4.8000000000000001E-2</v>
      </c>
      <c r="S132" s="67"/>
      <c r="T132" s="198" t="s">
        <v>61</v>
      </c>
      <c r="U132" s="198">
        <v>1</v>
      </c>
      <c r="V132" s="198">
        <v>8</v>
      </c>
      <c r="W132" s="198">
        <v>80</v>
      </c>
      <c r="X132" s="214">
        <f>W132*0.036</f>
        <v>2.88</v>
      </c>
      <c r="Y132" s="2">
        <f>X132/60</f>
        <v>4.8000000000000001E-2</v>
      </c>
      <c r="Z132" s="67"/>
      <c r="AA132" s="198" t="s">
        <v>61</v>
      </c>
      <c r="AB132" s="198">
        <v>1</v>
      </c>
      <c r="AC132" s="198">
        <v>8</v>
      </c>
      <c r="AD132" s="198">
        <v>80</v>
      </c>
      <c r="AE132" s="214">
        <f>AD132*0.036</f>
        <v>2.88</v>
      </c>
      <c r="AF132" s="2">
        <f>AE132/60</f>
        <v>4.8000000000000001E-2</v>
      </c>
      <c r="AG132" s="67"/>
    </row>
    <row r="133" spans="1:33" x14ac:dyDescent="0.3">
      <c r="A133" s="198">
        <v>131</v>
      </c>
      <c r="B133" s="149"/>
      <c r="C133" s="212"/>
      <c r="D133" s="213"/>
      <c r="E133" s="213"/>
      <c r="F133" s="213"/>
      <c r="G133" s="213"/>
      <c r="H133" s="213"/>
      <c r="I133" s="213"/>
      <c r="J133" s="213"/>
      <c r="K133" s="149" t="s">
        <v>353</v>
      </c>
      <c r="L133" s="67"/>
      <c r="M133" s="198" t="s">
        <v>71</v>
      </c>
      <c r="N133" s="198">
        <v>1</v>
      </c>
      <c r="O133" s="198">
        <v>2</v>
      </c>
      <c r="P133" s="198">
        <v>60</v>
      </c>
      <c r="Q133" s="214">
        <f t="shared" si="42"/>
        <v>2.1599999999999997</v>
      </c>
      <c r="R133" s="2">
        <f t="shared" si="43"/>
        <v>3.5999999999999997E-2</v>
      </c>
      <c r="S133" s="67"/>
      <c r="T133" s="198" t="s">
        <v>71</v>
      </c>
      <c r="U133" s="198">
        <v>1</v>
      </c>
      <c r="V133" s="198">
        <v>2</v>
      </c>
      <c r="W133" s="198">
        <v>60</v>
      </c>
      <c r="X133" s="214">
        <f>W133*0.036</f>
        <v>2.1599999999999997</v>
      </c>
      <c r="Y133" s="2">
        <f>X133/60</f>
        <v>3.5999999999999997E-2</v>
      </c>
      <c r="Z133" s="67"/>
      <c r="AA133" s="198" t="s">
        <v>71</v>
      </c>
      <c r="AB133" s="198">
        <v>1</v>
      </c>
      <c r="AC133" s="198">
        <v>2</v>
      </c>
      <c r="AD133" s="198">
        <v>60</v>
      </c>
      <c r="AE133" s="214">
        <f>AD133*0.036</f>
        <v>2.1599999999999997</v>
      </c>
      <c r="AF133" s="2">
        <f>AE133/60</f>
        <v>3.5999999999999997E-2</v>
      </c>
      <c r="AG133" s="67"/>
    </row>
    <row r="134" spans="1:33" ht="28.8" x14ac:dyDescent="0.3">
      <c r="A134" s="211">
        <v>132</v>
      </c>
      <c r="B134" s="216"/>
      <c r="C134" s="217" t="s">
        <v>374</v>
      </c>
      <c r="D134" s="218"/>
      <c r="E134" s="219">
        <f>P134</f>
        <v>190</v>
      </c>
      <c r="F134" s="218"/>
      <c r="G134" s="219">
        <f>W134</f>
        <v>200</v>
      </c>
      <c r="H134" s="218"/>
      <c r="I134" s="219">
        <f>AD134</f>
        <v>230</v>
      </c>
      <c r="J134" s="218" t="s">
        <v>311</v>
      </c>
      <c r="K134" s="216"/>
      <c r="L134" s="67"/>
      <c r="M134" s="216"/>
      <c r="N134" s="216"/>
      <c r="O134" s="216"/>
      <c r="P134" s="220">
        <f>SUM(P131:P133)</f>
        <v>190</v>
      </c>
      <c r="Q134" s="221"/>
      <c r="R134" s="222">
        <f>SUM(R131:R133)</f>
        <v>0.11399999999999999</v>
      </c>
      <c r="S134" s="67"/>
      <c r="T134" s="216"/>
      <c r="U134" s="216"/>
      <c r="V134" s="216"/>
      <c r="W134" s="220">
        <f>SUM(W131:W133)</f>
        <v>200</v>
      </c>
      <c r="X134" s="221"/>
      <c r="Y134" s="222">
        <f>SUM(Y131:Y133)</f>
        <v>0.12</v>
      </c>
      <c r="Z134" s="67"/>
      <c r="AA134" s="216"/>
      <c r="AB134" s="216"/>
      <c r="AC134" s="216"/>
      <c r="AD134" s="220">
        <f>SUM(AD131:AD133)</f>
        <v>230</v>
      </c>
      <c r="AE134" s="221"/>
      <c r="AF134" s="222">
        <f>SUM(AF131:AF133)</f>
        <v>0.13800000000000001</v>
      </c>
      <c r="AG134" s="67"/>
    </row>
    <row r="135" spans="1:33" x14ac:dyDescent="0.3">
      <c r="A135" s="198">
        <v>133</v>
      </c>
      <c r="B135" s="149"/>
      <c r="C135" s="212"/>
      <c r="D135" s="213"/>
      <c r="E135" s="213"/>
      <c r="F135" s="213"/>
      <c r="G135" s="213"/>
      <c r="H135" s="213"/>
      <c r="I135" s="213"/>
      <c r="J135" s="213"/>
      <c r="K135" s="149" t="s">
        <v>371</v>
      </c>
      <c r="L135" s="67"/>
      <c r="M135" s="198" t="s">
        <v>68</v>
      </c>
      <c r="N135" s="198">
        <v>1</v>
      </c>
      <c r="O135" s="198">
        <v>1</v>
      </c>
      <c r="P135" s="198">
        <v>100</v>
      </c>
      <c r="Q135" s="214">
        <f t="shared" si="42"/>
        <v>3.5999999999999996</v>
      </c>
      <c r="R135" s="2">
        <f t="shared" si="43"/>
        <v>5.9999999999999991E-2</v>
      </c>
      <c r="S135" s="67"/>
      <c r="T135" s="198" t="s">
        <v>73</v>
      </c>
      <c r="U135" s="198">
        <v>1</v>
      </c>
      <c r="V135" s="198">
        <v>1</v>
      </c>
      <c r="W135" s="198">
        <v>160</v>
      </c>
      <c r="X135" s="214">
        <f>W135*0.036</f>
        <v>5.76</v>
      </c>
      <c r="Y135" s="2">
        <f>X135/60</f>
        <v>9.6000000000000002E-2</v>
      </c>
      <c r="Z135" s="67"/>
      <c r="AA135" s="198" t="s">
        <v>74</v>
      </c>
      <c r="AB135" s="198">
        <v>1</v>
      </c>
      <c r="AC135" s="198">
        <v>1</v>
      </c>
      <c r="AD135" s="198">
        <v>190</v>
      </c>
      <c r="AE135" s="214">
        <f>AD135*0.036</f>
        <v>6.84</v>
      </c>
      <c r="AF135" s="2">
        <f>AE135/60</f>
        <v>0.114</v>
      </c>
      <c r="AG135" s="67"/>
    </row>
    <row r="136" spans="1:33" x14ac:dyDescent="0.3">
      <c r="A136" s="198">
        <v>134</v>
      </c>
      <c r="B136" s="149"/>
      <c r="C136" s="212"/>
      <c r="D136" s="213"/>
      <c r="E136" s="213"/>
      <c r="F136" s="213"/>
      <c r="G136" s="213"/>
      <c r="H136" s="213"/>
      <c r="I136" s="213"/>
      <c r="J136" s="213"/>
      <c r="K136" s="149" t="s">
        <v>352</v>
      </c>
      <c r="L136" s="67"/>
      <c r="M136" s="198" t="s">
        <v>61</v>
      </c>
      <c r="N136" s="198">
        <v>1</v>
      </c>
      <c r="O136" s="198">
        <v>16</v>
      </c>
      <c r="P136" s="198">
        <v>160</v>
      </c>
      <c r="Q136" s="214">
        <f t="shared" si="42"/>
        <v>5.76</v>
      </c>
      <c r="R136" s="2">
        <f t="shared" si="43"/>
        <v>9.6000000000000002E-2</v>
      </c>
      <c r="S136" s="67"/>
      <c r="T136" s="198" t="s">
        <v>61</v>
      </c>
      <c r="U136" s="198">
        <v>1</v>
      </c>
      <c r="V136" s="198">
        <v>16</v>
      </c>
      <c r="W136" s="198">
        <v>160</v>
      </c>
      <c r="X136" s="214">
        <f>W136*0.036</f>
        <v>5.76</v>
      </c>
      <c r="Y136" s="2">
        <f>X136/60</f>
        <v>9.6000000000000002E-2</v>
      </c>
      <c r="Z136" s="67"/>
      <c r="AA136" s="198" t="s">
        <v>61</v>
      </c>
      <c r="AB136" s="198">
        <v>1</v>
      </c>
      <c r="AC136" s="198">
        <v>16</v>
      </c>
      <c r="AD136" s="198">
        <v>160</v>
      </c>
      <c r="AE136" s="214">
        <f>AD136*0.036</f>
        <v>5.76</v>
      </c>
      <c r="AF136" s="2">
        <f>AE136/60</f>
        <v>9.6000000000000002E-2</v>
      </c>
      <c r="AG136" s="67"/>
    </row>
    <row r="137" spans="1:33" x14ac:dyDescent="0.3">
      <c r="A137" s="198">
        <v>135</v>
      </c>
      <c r="B137" s="149"/>
      <c r="C137" s="212"/>
      <c r="D137" s="213"/>
      <c r="E137" s="213"/>
      <c r="F137" s="213"/>
      <c r="G137" s="213"/>
      <c r="H137" s="213"/>
      <c r="I137" s="213"/>
      <c r="J137" s="213"/>
      <c r="K137" s="149" t="s">
        <v>353</v>
      </c>
      <c r="L137" s="67"/>
      <c r="M137" s="198" t="s">
        <v>71</v>
      </c>
      <c r="N137" s="198">
        <v>1</v>
      </c>
      <c r="O137" s="198">
        <v>2</v>
      </c>
      <c r="P137" s="198">
        <v>60</v>
      </c>
      <c r="Q137" s="214">
        <f t="shared" si="42"/>
        <v>2.1599999999999997</v>
      </c>
      <c r="R137" s="2">
        <f t="shared" si="43"/>
        <v>3.5999999999999997E-2</v>
      </c>
      <c r="S137" s="67"/>
      <c r="T137" s="198" t="s">
        <v>71</v>
      </c>
      <c r="U137" s="198">
        <v>1</v>
      </c>
      <c r="V137" s="198">
        <v>2</v>
      </c>
      <c r="W137" s="198">
        <v>60</v>
      </c>
      <c r="X137" s="214">
        <f>W137*0.036</f>
        <v>2.1599999999999997</v>
      </c>
      <c r="Y137" s="2">
        <f>X137/60</f>
        <v>3.5999999999999997E-2</v>
      </c>
      <c r="Z137" s="67"/>
      <c r="AA137" s="198" t="s">
        <v>71</v>
      </c>
      <c r="AB137" s="198">
        <v>1</v>
      </c>
      <c r="AC137" s="198">
        <v>2</v>
      </c>
      <c r="AD137" s="198">
        <v>60</v>
      </c>
      <c r="AE137" s="214">
        <f>AD137*0.036</f>
        <v>2.1599999999999997</v>
      </c>
      <c r="AF137" s="2">
        <f>AE137/60</f>
        <v>3.5999999999999997E-2</v>
      </c>
      <c r="AG137" s="67"/>
    </row>
    <row r="138" spans="1:33" ht="28.8" x14ac:dyDescent="0.3">
      <c r="A138" s="211">
        <v>136</v>
      </c>
      <c r="B138" s="216"/>
      <c r="C138" s="217" t="s">
        <v>375</v>
      </c>
      <c r="D138" s="218"/>
      <c r="E138" s="219">
        <f>P138</f>
        <v>320</v>
      </c>
      <c r="F138" s="218"/>
      <c r="G138" s="219">
        <f>W138</f>
        <v>380</v>
      </c>
      <c r="H138" s="218"/>
      <c r="I138" s="219">
        <f>AD138</f>
        <v>410</v>
      </c>
      <c r="J138" s="218" t="s">
        <v>311</v>
      </c>
      <c r="K138" s="216"/>
      <c r="L138" s="67"/>
      <c r="M138" s="216"/>
      <c r="N138" s="216"/>
      <c r="O138" s="216"/>
      <c r="P138" s="220">
        <f>SUM(P135:P137)</f>
        <v>320</v>
      </c>
      <c r="Q138" s="221"/>
      <c r="R138" s="222">
        <f>SUM(R135:R137)</f>
        <v>0.192</v>
      </c>
      <c r="S138" s="67"/>
      <c r="T138" s="216"/>
      <c r="U138" s="216"/>
      <c r="V138" s="216"/>
      <c r="W138" s="220">
        <f>SUM(W135:W137)</f>
        <v>380</v>
      </c>
      <c r="X138" s="221"/>
      <c r="Y138" s="222">
        <f>SUM(Y135:Y137)</f>
        <v>0.22800000000000001</v>
      </c>
      <c r="Z138" s="67"/>
      <c r="AA138" s="216"/>
      <c r="AB138" s="216"/>
      <c r="AC138" s="216"/>
      <c r="AD138" s="220">
        <f>SUM(AD135:AD137)</f>
        <v>410</v>
      </c>
      <c r="AE138" s="221"/>
      <c r="AF138" s="222">
        <f>SUM(AF135:AF137)</f>
        <v>0.24600000000000002</v>
      </c>
      <c r="AG138" s="67"/>
    </row>
    <row r="139" spans="1:33" x14ac:dyDescent="0.3">
      <c r="A139" s="198">
        <v>137</v>
      </c>
      <c r="B139" s="149"/>
      <c r="C139" s="212"/>
      <c r="D139" s="213"/>
      <c r="E139" s="213"/>
      <c r="F139" s="213"/>
      <c r="G139" s="213"/>
      <c r="H139" s="213"/>
      <c r="I139" s="213"/>
      <c r="J139" s="213"/>
      <c r="K139" s="149" t="s">
        <v>373</v>
      </c>
      <c r="L139" s="67"/>
      <c r="M139" s="198" t="s">
        <v>57</v>
      </c>
      <c r="N139" s="198">
        <v>1</v>
      </c>
      <c r="O139" s="198">
        <v>1</v>
      </c>
      <c r="P139" s="198">
        <v>50</v>
      </c>
      <c r="Q139" s="214">
        <f t="shared" si="42"/>
        <v>1.7999999999999998</v>
      </c>
      <c r="R139" s="2">
        <f t="shared" si="43"/>
        <v>2.9999999999999995E-2</v>
      </c>
      <c r="S139" s="67"/>
      <c r="T139" s="198" t="s">
        <v>72</v>
      </c>
      <c r="U139" s="198">
        <v>1</v>
      </c>
      <c r="V139" s="198">
        <v>1</v>
      </c>
      <c r="W139" s="198">
        <v>60</v>
      </c>
      <c r="X139" s="214">
        <f>W139*0.036</f>
        <v>2.1599999999999997</v>
      </c>
      <c r="Y139" s="2">
        <f>X139/60</f>
        <v>3.5999999999999997E-2</v>
      </c>
      <c r="Z139" s="67"/>
      <c r="AA139" s="198" t="s">
        <v>80</v>
      </c>
      <c r="AB139" s="198">
        <v>1</v>
      </c>
      <c r="AC139" s="198">
        <v>1</v>
      </c>
      <c r="AD139" s="198">
        <v>90</v>
      </c>
      <c r="AE139" s="214">
        <f>AD139*0.036</f>
        <v>3.2399999999999998</v>
      </c>
      <c r="AF139" s="2">
        <f>AE139/60</f>
        <v>5.3999999999999999E-2</v>
      </c>
      <c r="AG139" s="67"/>
    </row>
    <row r="140" spans="1:33" x14ac:dyDescent="0.3">
      <c r="A140" s="198">
        <v>138</v>
      </c>
      <c r="B140" s="149"/>
      <c r="C140" s="212"/>
      <c r="D140" s="213"/>
      <c r="E140" s="213"/>
      <c r="F140" s="213"/>
      <c r="G140" s="213"/>
      <c r="H140" s="213"/>
      <c r="I140" s="213"/>
      <c r="J140" s="213"/>
      <c r="K140" s="149" t="s">
        <v>352</v>
      </c>
      <c r="L140" s="67"/>
      <c r="M140" s="198" t="s">
        <v>61</v>
      </c>
      <c r="N140" s="198">
        <v>1</v>
      </c>
      <c r="O140" s="198">
        <v>16</v>
      </c>
      <c r="P140" s="198">
        <v>160</v>
      </c>
      <c r="Q140" s="214">
        <f t="shared" si="42"/>
        <v>5.76</v>
      </c>
      <c r="R140" s="2">
        <f t="shared" si="43"/>
        <v>9.6000000000000002E-2</v>
      </c>
      <c r="S140" s="67"/>
      <c r="T140" s="198" t="s">
        <v>61</v>
      </c>
      <c r="U140" s="198">
        <v>1</v>
      </c>
      <c r="V140" s="198">
        <v>16</v>
      </c>
      <c r="W140" s="198">
        <v>160</v>
      </c>
      <c r="X140" s="214">
        <f>W140*0.036</f>
        <v>5.76</v>
      </c>
      <c r="Y140" s="2">
        <f>X140/60</f>
        <v>9.6000000000000002E-2</v>
      </c>
      <c r="Z140" s="67"/>
      <c r="AA140" s="198" t="s">
        <v>61</v>
      </c>
      <c r="AB140" s="198">
        <v>1</v>
      </c>
      <c r="AC140" s="198">
        <v>16</v>
      </c>
      <c r="AD140" s="198">
        <v>160</v>
      </c>
      <c r="AE140" s="214">
        <f>AD140*0.036</f>
        <v>5.76</v>
      </c>
      <c r="AF140" s="2">
        <f>AE140/60</f>
        <v>9.6000000000000002E-2</v>
      </c>
      <c r="AG140" s="67"/>
    </row>
    <row r="141" spans="1:33" x14ac:dyDescent="0.3">
      <c r="A141" s="198">
        <v>139</v>
      </c>
      <c r="B141" s="149"/>
      <c r="C141" s="212"/>
      <c r="D141" s="213"/>
      <c r="E141" s="213"/>
      <c r="F141" s="213"/>
      <c r="G141" s="213"/>
      <c r="H141" s="213"/>
      <c r="I141" s="213"/>
      <c r="J141" s="213"/>
      <c r="K141" s="149" t="s">
        <v>353</v>
      </c>
      <c r="L141" s="67"/>
      <c r="M141" s="198" t="s">
        <v>71</v>
      </c>
      <c r="N141" s="198">
        <v>1</v>
      </c>
      <c r="O141" s="198">
        <v>2</v>
      </c>
      <c r="P141" s="198">
        <v>60</v>
      </c>
      <c r="Q141" s="214">
        <f t="shared" si="42"/>
        <v>2.1599999999999997</v>
      </c>
      <c r="R141" s="2">
        <f t="shared" si="43"/>
        <v>3.5999999999999997E-2</v>
      </c>
      <c r="S141" s="67"/>
      <c r="T141" s="198" t="s">
        <v>71</v>
      </c>
      <c r="U141" s="198">
        <v>1</v>
      </c>
      <c r="V141" s="198">
        <v>2</v>
      </c>
      <c r="W141" s="198">
        <v>60</v>
      </c>
      <c r="X141" s="214">
        <f>W141*0.036</f>
        <v>2.1599999999999997</v>
      </c>
      <c r="Y141" s="2">
        <f>X141/60</f>
        <v>3.5999999999999997E-2</v>
      </c>
      <c r="Z141" s="67"/>
      <c r="AA141" s="198" t="s">
        <v>71</v>
      </c>
      <c r="AB141" s="198">
        <v>1</v>
      </c>
      <c r="AC141" s="198">
        <v>2</v>
      </c>
      <c r="AD141" s="198">
        <v>60</v>
      </c>
      <c r="AE141" s="214">
        <f>AD141*0.036</f>
        <v>2.1599999999999997</v>
      </c>
      <c r="AF141" s="2">
        <f>AE141/60</f>
        <v>3.5999999999999997E-2</v>
      </c>
      <c r="AG141" s="67"/>
    </row>
    <row r="142" spans="1:33" ht="28.8" x14ac:dyDescent="0.3">
      <c r="A142" s="211">
        <v>140</v>
      </c>
      <c r="B142" s="216"/>
      <c r="C142" s="217" t="s">
        <v>376</v>
      </c>
      <c r="D142" s="218"/>
      <c r="E142" s="219">
        <f>P142</f>
        <v>270</v>
      </c>
      <c r="F142" s="218"/>
      <c r="G142" s="219">
        <f>W142</f>
        <v>280</v>
      </c>
      <c r="H142" s="218"/>
      <c r="I142" s="219">
        <f>AD142</f>
        <v>310</v>
      </c>
      <c r="J142" s="218" t="s">
        <v>311</v>
      </c>
      <c r="K142" s="216"/>
      <c r="L142" s="67"/>
      <c r="M142" s="216"/>
      <c r="N142" s="216"/>
      <c r="O142" s="216"/>
      <c r="P142" s="220">
        <f>SUM(P139:P141)</f>
        <v>270</v>
      </c>
      <c r="Q142" s="221"/>
      <c r="R142" s="222">
        <f>SUM(R139:R141)</f>
        <v>0.16200000000000001</v>
      </c>
      <c r="S142" s="67"/>
      <c r="T142" s="216"/>
      <c r="U142" s="216"/>
      <c r="V142" s="216"/>
      <c r="W142" s="220">
        <f>SUM(W139:W141)</f>
        <v>280</v>
      </c>
      <c r="X142" s="221"/>
      <c r="Y142" s="222">
        <f>SUM(Y139:Y141)</f>
        <v>0.16800000000000001</v>
      </c>
      <c r="Z142" s="67"/>
      <c r="AA142" s="216"/>
      <c r="AB142" s="216"/>
      <c r="AC142" s="216"/>
      <c r="AD142" s="220">
        <f>SUM(AD139:AD141)</f>
        <v>310</v>
      </c>
      <c r="AE142" s="221"/>
      <c r="AF142" s="222">
        <f>SUM(AF139:AF141)</f>
        <v>0.186</v>
      </c>
      <c r="AG142" s="67"/>
    </row>
    <row r="143" spans="1:33" x14ac:dyDescent="0.3">
      <c r="A143" s="198">
        <v>141</v>
      </c>
      <c r="B143" s="149"/>
      <c r="C143" s="212"/>
      <c r="D143" s="213"/>
      <c r="E143" s="213"/>
      <c r="F143" s="213"/>
      <c r="G143" s="213"/>
      <c r="H143" s="213"/>
      <c r="I143" s="213"/>
      <c r="J143" s="213"/>
      <c r="K143" s="149" t="s">
        <v>371</v>
      </c>
      <c r="L143" s="67"/>
      <c r="M143" s="198" t="s">
        <v>68</v>
      </c>
      <c r="N143" s="198">
        <v>1</v>
      </c>
      <c r="O143" s="198">
        <v>1</v>
      </c>
      <c r="P143" s="198">
        <v>100</v>
      </c>
      <c r="Q143" s="214">
        <f t="shared" si="42"/>
        <v>3.5999999999999996</v>
      </c>
      <c r="R143" s="2">
        <f t="shared" si="43"/>
        <v>5.9999999999999991E-2</v>
      </c>
      <c r="S143" s="67"/>
      <c r="T143" s="198" t="s">
        <v>73</v>
      </c>
      <c r="U143" s="198">
        <v>1</v>
      </c>
      <c r="V143" s="198">
        <v>1</v>
      </c>
      <c r="W143" s="198">
        <v>160</v>
      </c>
      <c r="X143" s="214">
        <f>W143*0.036</f>
        <v>5.76</v>
      </c>
      <c r="Y143" s="2">
        <f>X143/60</f>
        <v>9.6000000000000002E-2</v>
      </c>
      <c r="Z143" s="67"/>
      <c r="AA143" s="198" t="s">
        <v>74</v>
      </c>
      <c r="AB143" s="198">
        <v>1</v>
      </c>
      <c r="AC143" s="198">
        <v>1</v>
      </c>
      <c r="AD143" s="198">
        <v>190</v>
      </c>
      <c r="AE143" s="214">
        <f>AD143*0.036</f>
        <v>6.84</v>
      </c>
      <c r="AF143" s="2">
        <f>AE143/60</f>
        <v>0.114</v>
      </c>
      <c r="AG143" s="67"/>
    </row>
    <row r="144" spans="1:33" x14ac:dyDescent="0.3">
      <c r="A144" s="198">
        <v>142</v>
      </c>
      <c r="B144" s="149"/>
      <c r="C144" s="212"/>
      <c r="D144" s="213"/>
      <c r="E144" s="213"/>
      <c r="F144" s="213"/>
      <c r="G144" s="213"/>
      <c r="H144" s="213"/>
      <c r="I144" s="213"/>
      <c r="J144" s="213"/>
      <c r="K144" s="149" t="s">
        <v>352</v>
      </c>
      <c r="L144" s="67"/>
      <c r="M144" s="198" t="s">
        <v>61</v>
      </c>
      <c r="N144" s="198">
        <v>1</v>
      </c>
      <c r="O144" s="198">
        <v>24</v>
      </c>
      <c r="P144" s="198">
        <v>240</v>
      </c>
      <c r="Q144" s="214">
        <f t="shared" si="42"/>
        <v>8.6399999999999988</v>
      </c>
      <c r="R144" s="2">
        <f t="shared" si="43"/>
        <v>0.14399999999999999</v>
      </c>
      <c r="S144" s="67"/>
      <c r="T144" s="198" t="s">
        <v>61</v>
      </c>
      <c r="U144" s="198">
        <v>1</v>
      </c>
      <c r="V144" s="198">
        <v>24</v>
      </c>
      <c r="W144" s="198">
        <v>240</v>
      </c>
      <c r="X144" s="214">
        <f>W144*0.036</f>
        <v>8.6399999999999988</v>
      </c>
      <c r="Y144" s="2">
        <f>X144/60</f>
        <v>0.14399999999999999</v>
      </c>
      <c r="Z144" s="67"/>
      <c r="AA144" s="198" t="s">
        <v>61</v>
      </c>
      <c r="AB144" s="198">
        <v>1</v>
      </c>
      <c r="AC144" s="198">
        <v>24</v>
      </c>
      <c r="AD144" s="198">
        <v>240</v>
      </c>
      <c r="AE144" s="214">
        <f>AD144*0.036</f>
        <v>8.6399999999999988</v>
      </c>
      <c r="AF144" s="2">
        <f>AE144/60</f>
        <v>0.14399999999999999</v>
      </c>
      <c r="AG144" s="67"/>
    </row>
    <row r="145" spans="1:33" x14ac:dyDescent="0.3">
      <c r="A145" s="198">
        <v>143</v>
      </c>
      <c r="B145" s="149"/>
      <c r="C145" s="212"/>
      <c r="D145" s="213"/>
      <c r="E145" s="213"/>
      <c r="F145" s="213"/>
      <c r="G145" s="213"/>
      <c r="H145" s="213"/>
      <c r="I145" s="213"/>
      <c r="J145" s="213"/>
      <c r="K145" s="149" t="s">
        <v>353</v>
      </c>
      <c r="L145" s="67"/>
      <c r="M145" s="198" t="s">
        <v>71</v>
      </c>
      <c r="N145" s="198">
        <v>1</v>
      </c>
      <c r="O145" s="198">
        <v>2</v>
      </c>
      <c r="P145" s="198">
        <v>60</v>
      </c>
      <c r="Q145" s="214">
        <f t="shared" si="42"/>
        <v>2.1599999999999997</v>
      </c>
      <c r="R145" s="2">
        <f t="shared" si="43"/>
        <v>3.5999999999999997E-2</v>
      </c>
      <c r="S145" s="67"/>
      <c r="T145" s="198" t="s">
        <v>71</v>
      </c>
      <c r="U145" s="198">
        <v>1</v>
      </c>
      <c r="V145" s="198">
        <v>2</v>
      </c>
      <c r="W145" s="198">
        <v>60</v>
      </c>
      <c r="X145" s="214">
        <f>W145*0.036</f>
        <v>2.1599999999999997</v>
      </c>
      <c r="Y145" s="2">
        <f>X145/60</f>
        <v>3.5999999999999997E-2</v>
      </c>
      <c r="Z145" s="67"/>
      <c r="AA145" s="198" t="s">
        <v>71</v>
      </c>
      <c r="AB145" s="198">
        <v>1</v>
      </c>
      <c r="AC145" s="198">
        <v>2</v>
      </c>
      <c r="AD145" s="198">
        <v>60</v>
      </c>
      <c r="AE145" s="214">
        <f>AD145*0.036</f>
        <v>2.1599999999999997</v>
      </c>
      <c r="AF145" s="2">
        <f>AE145/60</f>
        <v>3.5999999999999997E-2</v>
      </c>
      <c r="AG145" s="67"/>
    </row>
    <row r="146" spans="1:33" ht="28.8" x14ac:dyDescent="0.3">
      <c r="A146" s="211">
        <v>144</v>
      </c>
      <c r="B146" s="216"/>
      <c r="C146" s="217" t="s">
        <v>377</v>
      </c>
      <c r="D146" s="218"/>
      <c r="E146" s="219">
        <f>P146</f>
        <v>400</v>
      </c>
      <c r="F146" s="218"/>
      <c r="G146" s="219">
        <f>W146</f>
        <v>460</v>
      </c>
      <c r="H146" s="218"/>
      <c r="I146" s="219">
        <f>AD146</f>
        <v>490</v>
      </c>
      <c r="J146" s="218" t="s">
        <v>311</v>
      </c>
      <c r="K146" s="216"/>
      <c r="L146" s="67"/>
      <c r="M146" s="216"/>
      <c r="N146" s="216"/>
      <c r="O146" s="216"/>
      <c r="P146" s="220">
        <f>SUM(P143:P145)</f>
        <v>400</v>
      </c>
      <c r="Q146" s="221"/>
      <c r="R146" s="222">
        <f>SUM(R143:R145)</f>
        <v>0.24</v>
      </c>
      <c r="S146" s="67"/>
      <c r="T146" s="216"/>
      <c r="U146" s="216"/>
      <c r="V146" s="216"/>
      <c r="W146" s="220">
        <f>SUM(W143:W145)</f>
        <v>460</v>
      </c>
      <c r="X146" s="221"/>
      <c r="Y146" s="222">
        <f>SUM(Y143:Y145)</f>
        <v>0.27599999999999997</v>
      </c>
      <c r="Z146" s="67"/>
      <c r="AA146" s="216"/>
      <c r="AB146" s="216"/>
      <c r="AC146" s="216"/>
      <c r="AD146" s="220">
        <f>SUM(AD143:AD145)</f>
        <v>490</v>
      </c>
      <c r="AE146" s="221"/>
      <c r="AF146" s="222">
        <f>SUM(AF143:AF145)</f>
        <v>0.29399999999999998</v>
      </c>
      <c r="AG146" s="67"/>
    </row>
    <row r="147" spans="1:33" x14ac:dyDescent="0.3">
      <c r="A147" s="198">
        <v>145</v>
      </c>
      <c r="B147" s="149"/>
      <c r="C147" s="212"/>
      <c r="D147" s="213"/>
      <c r="E147" s="213"/>
      <c r="F147" s="213"/>
      <c r="G147" s="213"/>
      <c r="H147" s="213"/>
      <c r="I147" s="213"/>
      <c r="J147" s="213"/>
      <c r="K147" s="149" t="s">
        <v>373</v>
      </c>
      <c r="L147" s="67"/>
      <c r="M147" s="198" t="s">
        <v>57</v>
      </c>
      <c r="N147" s="198">
        <v>1</v>
      </c>
      <c r="O147" s="198">
        <v>1</v>
      </c>
      <c r="P147" s="198">
        <v>50</v>
      </c>
      <c r="Q147" s="214">
        <f t="shared" si="42"/>
        <v>1.7999999999999998</v>
      </c>
      <c r="R147" s="2">
        <f t="shared" si="43"/>
        <v>2.9999999999999995E-2</v>
      </c>
      <c r="S147" s="67"/>
      <c r="T147" s="198" t="s">
        <v>72</v>
      </c>
      <c r="U147" s="198">
        <v>1</v>
      </c>
      <c r="V147" s="198">
        <v>1</v>
      </c>
      <c r="W147" s="198">
        <v>60</v>
      </c>
      <c r="X147" s="214">
        <f>W147*0.036</f>
        <v>2.1599999999999997</v>
      </c>
      <c r="Y147" s="2">
        <f>X147/60</f>
        <v>3.5999999999999997E-2</v>
      </c>
      <c r="Z147" s="67"/>
      <c r="AA147" s="198" t="s">
        <v>80</v>
      </c>
      <c r="AB147" s="198">
        <v>1</v>
      </c>
      <c r="AC147" s="198">
        <v>1</v>
      </c>
      <c r="AD147" s="198">
        <v>90</v>
      </c>
      <c r="AE147" s="214">
        <f>AD147*0.036</f>
        <v>3.2399999999999998</v>
      </c>
      <c r="AF147" s="2">
        <f>AE147/60</f>
        <v>5.3999999999999999E-2</v>
      </c>
      <c r="AG147" s="67"/>
    </row>
    <row r="148" spans="1:33" x14ac:dyDescent="0.3">
      <c r="A148" s="198">
        <v>146</v>
      </c>
      <c r="B148" s="149"/>
      <c r="C148" s="212"/>
      <c r="D148" s="213"/>
      <c r="E148" s="213"/>
      <c r="F148" s="213"/>
      <c r="G148" s="213"/>
      <c r="H148" s="213"/>
      <c r="I148" s="213"/>
      <c r="J148" s="213"/>
      <c r="K148" s="149" t="s">
        <v>352</v>
      </c>
      <c r="L148" s="67"/>
      <c r="M148" s="198" t="s">
        <v>61</v>
      </c>
      <c r="N148" s="198">
        <v>1</v>
      </c>
      <c r="O148" s="198">
        <v>24</v>
      </c>
      <c r="P148" s="198">
        <v>240</v>
      </c>
      <c r="Q148" s="214">
        <f t="shared" si="42"/>
        <v>8.6399999999999988</v>
      </c>
      <c r="R148" s="2">
        <f t="shared" si="43"/>
        <v>0.14399999999999999</v>
      </c>
      <c r="S148" s="67"/>
      <c r="T148" s="198" t="s">
        <v>61</v>
      </c>
      <c r="U148" s="198">
        <v>1</v>
      </c>
      <c r="V148" s="198">
        <v>24</v>
      </c>
      <c r="W148" s="198">
        <v>240</v>
      </c>
      <c r="X148" s="214">
        <f>W148*0.036</f>
        <v>8.6399999999999988</v>
      </c>
      <c r="Y148" s="2">
        <f>X148/60</f>
        <v>0.14399999999999999</v>
      </c>
      <c r="Z148" s="67"/>
      <c r="AA148" s="198" t="s">
        <v>61</v>
      </c>
      <c r="AB148" s="198">
        <v>1</v>
      </c>
      <c r="AC148" s="198">
        <v>24</v>
      </c>
      <c r="AD148" s="198">
        <v>240</v>
      </c>
      <c r="AE148" s="214">
        <f>AD148*0.036</f>
        <v>8.6399999999999988</v>
      </c>
      <c r="AF148" s="2">
        <f>AE148/60</f>
        <v>0.14399999999999999</v>
      </c>
      <c r="AG148" s="67"/>
    </row>
    <row r="149" spans="1:33" x14ac:dyDescent="0.3">
      <c r="A149" s="198">
        <v>147</v>
      </c>
      <c r="B149" s="149"/>
      <c r="C149" s="212"/>
      <c r="D149" s="213"/>
      <c r="E149" s="213"/>
      <c r="F149" s="213"/>
      <c r="G149" s="213"/>
      <c r="H149" s="213"/>
      <c r="I149" s="213"/>
      <c r="J149" s="213"/>
      <c r="K149" s="149" t="s">
        <v>353</v>
      </c>
      <c r="L149" s="67"/>
      <c r="M149" s="198" t="s">
        <v>71</v>
      </c>
      <c r="N149" s="198">
        <v>1</v>
      </c>
      <c r="O149" s="198">
        <v>2</v>
      </c>
      <c r="P149" s="198">
        <v>60</v>
      </c>
      <c r="Q149" s="214">
        <f t="shared" si="42"/>
        <v>2.1599999999999997</v>
      </c>
      <c r="R149" s="2">
        <f t="shared" si="43"/>
        <v>3.5999999999999997E-2</v>
      </c>
      <c r="S149" s="67"/>
      <c r="T149" s="198" t="s">
        <v>71</v>
      </c>
      <c r="U149" s="198">
        <v>1</v>
      </c>
      <c r="V149" s="198">
        <v>2</v>
      </c>
      <c r="W149" s="198">
        <v>60</v>
      </c>
      <c r="X149" s="214">
        <f>W149*0.036</f>
        <v>2.1599999999999997</v>
      </c>
      <c r="Y149" s="2">
        <f>X149/60</f>
        <v>3.5999999999999997E-2</v>
      </c>
      <c r="Z149" s="67"/>
      <c r="AA149" s="198" t="s">
        <v>71</v>
      </c>
      <c r="AB149" s="198">
        <v>1</v>
      </c>
      <c r="AC149" s="198">
        <v>2</v>
      </c>
      <c r="AD149" s="198">
        <v>60</v>
      </c>
      <c r="AE149" s="214">
        <f>AD149*0.036</f>
        <v>2.1599999999999997</v>
      </c>
      <c r="AF149" s="2">
        <f>AE149/60</f>
        <v>3.5999999999999997E-2</v>
      </c>
      <c r="AG149" s="67"/>
    </row>
    <row r="150" spans="1:33" ht="28.8" x14ac:dyDescent="0.3">
      <c r="A150" s="211">
        <v>148</v>
      </c>
      <c r="B150" s="216"/>
      <c r="C150" s="217" t="s">
        <v>378</v>
      </c>
      <c r="D150" s="218"/>
      <c r="E150" s="219">
        <f>P150</f>
        <v>350</v>
      </c>
      <c r="F150" s="218"/>
      <c r="G150" s="219">
        <f>W150</f>
        <v>360</v>
      </c>
      <c r="H150" s="218"/>
      <c r="I150" s="219">
        <f>AD150</f>
        <v>390</v>
      </c>
      <c r="J150" s="218" t="s">
        <v>311</v>
      </c>
      <c r="K150" s="216"/>
      <c r="L150" s="67"/>
      <c r="M150" s="216"/>
      <c r="N150" s="216"/>
      <c r="O150" s="216"/>
      <c r="P150" s="220">
        <f>SUM(P147:P149)</f>
        <v>350</v>
      </c>
      <c r="Q150" s="221"/>
      <c r="R150" s="222">
        <f>SUM(R147:R149)</f>
        <v>0.21</v>
      </c>
      <c r="S150" s="67"/>
      <c r="T150" s="216"/>
      <c r="U150" s="216"/>
      <c r="V150" s="216"/>
      <c r="W150" s="220">
        <f>SUM(W147:W149)</f>
        <v>360</v>
      </c>
      <c r="X150" s="221"/>
      <c r="Y150" s="222">
        <f>SUM(Y147:Y149)</f>
        <v>0.216</v>
      </c>
      <c r="Z150" s="67"/>
      <c r="AA150" s="216"/>
      <c r="AB150" s="216"/>
      <c r="AC150" s="216"/>
      <c r="AD150" s="220">
        <f>SUM(AD147:AD149)</f>
        <v>390</v>
      </c>
      <c r="AE150" s="221"/>
      <c r="AF150" s="222">
        <f>SUM(AF147:AF149)</f>
        <v>0.23399999999999999</v>
      </c>
      <c r="AG150" s="67"/>
    </row>
    <row r="151" spans="1:33" x14ac:dyDescent="0.3">
      <c r="A151" s="198">
        <v>149</v>
      </c>
      <c r="B151" s="149"/>
      <c r="C151" s="212"/>
      <c r="D151" s="213"/>
      <c r="E151" s="213"/>
      <c r="F151" s="213"/>
      <c r="G151" s="213"/>
      <c r="H151" s="213"/>
      <c r="I151" s="213"/>
      <c r="J151" s="213"/>
      <c r="K151" s="149" t="s">
        <v>371</v>
      </c>
      <c r="L151" s="67"/>
      <c r="M151" s="198" t="s">
        <v>68</v>
      </c>
      <c r="N151" s="198">
        <v>1</v>
      </c>
      <c r="O151" s="198">
        <v>1</v>
      </c>
      <c r="P151" s="198">
        <v>100</v>
      </c>
      <c r="Q151" s="214">
        <f t="shared" si="42"/>
        <v>3.5999999999999996</v>
      </c>
      <c r="R151" s="2">
        <f t="shared" si="43"/>
        <v>5.9999999999999991E-2</v>
      </c>
      <c r="S151" s="67"/>
      <c r="T151" s="198" t="s">
        <v>73</v>
      </c>
      <c r="U151" s="198">
        <v>1</v>
      </c>
      <c r="V151" s="198">
        <v>1</v>
      </c>
      <c r="W151" s="198">
        <v>160</v>
      </c>
      <c r="X151" s="214">
        <f>W151*0.036</f>
        <v>5.76</v>
      </c>
      <c r="Y151" s="2">
        <f>X151/60</f>
        <v>9.6000000000000002E-2</v>
      </c>
      <c r="Z151" s="67"/>
      <c r="AA151" s="198" t="s">
        <v>74</v>
      </c>
      <c r="AB151" s="198">
        <v>1</v>
      </c>
      <c r="AC151" s="198">
        <v>1</v>
      </c>
      <c r="AD151" s="198">
        <v>190</v>
      </c>
      <c r="AE151" s="214">
        <f>AD151*0.036</f>
        <v>6.84</v>
      </c>
      <c r="AF151" s="2">
        <f>AE151/60</f>
        <v>0.114</v>
      </c>
      <c r="AG151" s="67"/>
    </row>
    <row r="152" spans="1:33" x14ac:dyDescent="0.3">
      <c r="A152" s="198">
        <v>150</v>
      </c>
      <c r="B152" s="149"/>
      <c r="C152" s="212"/>
      <c r="D152" s="213"/>
      <c r="E152" s="213"/>
      <c r="F152" s="213"/>
      <c r="G152" s="213"/>
      <c r="H152" s="213"/>
      <c r="I152" s="213"/>
      <c r="J152" s="213"/>
      <c r="K152" s="149" t="s">
        <v>352</v>
      </c>
      <c r="L152" s="67"/>
      <c r="M152" s="198" t="s">
        <v>61</v>
      </c>
      <c r="N152" s="198">
        <v>1</v>
      </c>
      <c r="O152" s="198">
        <v>32</v>
      </c>
      <c r="P152" s="198">
        <v>320</v>
      </c>
      <c r="Q152" s="214">
        <f t="shared" si="42"/>
        <v>11.52</v>
      </c>
      <c r="R152" s="2">
        <f t="shared" si="43"/>
        <v>0.192</v>
      </c>
      <c r="S152" s="67"/>
      <c r="T152" s="198" t="s">
        <v>61</v>
      </c>
      <c r="U152" s="198">
        <v>1</v>
      </c>
      <c r="V152" s="198">
        <v>32</v>
      </c>
      <c r="W152" s="198">
        <v>320</v>
      </c>
      <c r="X152" s="214">
        <f>W152*0.036</f>
        <v>11.52</v>
      </c>
      <c r="Y152" s="2">
        <f>X152/60</f>
        <v>0.192</v>
      </c>
      <c r="Z152" s="67"/>
      <c r="AA152" s="198" t="s">
        <v>61</v>
      </c>
      <c r="AB152" s="198">
        <v>1</v>
      </c>
      <c r="AC152" s="198">
        <v>32</v>
      </c>
      <c r="AD152" s="198">
        <v>320</v>
      </c>
      <c r="AE152" s="214">
        <f>AD152*0.036</f>
        <v>11.52</v>
      </c>
      <c r="AF152" s="2">
        <f>AE152/60</f>
        <v>0.192</v>
      </c>
      <c r="AG152" s="67"/>
    </row>
    <row r="153" spans="1:33" x14ac:dyDescent="0.3">
      <c r="A153" s="198">
        <v>151</v>
      </c>
      <c r="B153" s="149"/>
      <c r="C153" s="212"/>
      <c r="D153" s="213"/>
      <c r="E153" s="213"/>
      <c r="F153" s="213"/>
      <c r="G153" s="213"/>
      <c r="H153" s="213"/>
      <c r="I153" s="213"/>
      <c r="J153" s="213"/>
      <c r="K153" s="149" t="s">
        <v>353</v>
      </c>
      <c r="L153" s="67"/>
      <c r="M153" s="198" t="s">
        <v>71</v>
      </c>
      <c r="N153" s="198">
        <v>1</v>
      </c>
      <c r="O153" s="198">
        <v>2</v>
      </c>
      <c r="P153" s="198">
        <v>60</v>
      </c>
      <c r="Q153" s="214">
        <f t="shared" si="42"/>
        <v>2.1599999999999997</v>
      </c>
      <c r="R153" s="2">
        <f t="shared" si="43"/>
        <v>3.5999999999999997E-2</v>
      </c>
      <c r="S153" s="67"/>
      <c r="T153" s="198" t="s">
        <v>71</v>
      </c>
      <c r="U153" s="198">
        <v>1</v>
      </c>
      <c r="V153" s="198">
        <v>2</v>
      </c>
      <c r="W153" s="198">
        <v>60</v>
      </c>
      <c r="X153" s="214">
        <f>W153*0.036</f>
        <v>2.1599999999999997</v>
      </c>
      <c r="Y153" s="2">
        <f>X153/60</f>
        <v>3.5999999999999997E-2</v>
      </c>
      <c r="Z153" s="67"/>
      <c r="AA153" s="198" t="s">
        <v>71</v>
      </c>
      <c r="AB153" s="198">
        <v>1</v>
      </c>
      <c r="AC153" s="198">
        <v>2</v>
      </c>
      <c r="AD153" s="198">
        <v>60</v>
      </c>
      <c r="AE153" s="214">
        <f>AD153*0.036</f>
        <v>2.1599999999999997</v>
      </c>
      <c r="AF153" s="2">
        <f>AE153/60</f>
        <v>3.5999999999999997E-2</v>
      </c>
      <c r="AG153" s="67"/>
    </row>
    <row r="154" spans="1:33" ht="28.8" x14ac:dyDescent="0.3">
      <c r="A154" s="211">
        <v>152</v>
      </c>
      <c r="B154" s="216"/>
      <c r="C154" s="217" t="s">
        <v>379</v>
      </c>
      <c r="D154" s="218"/>
      <c r="E154" s="219">
        <f>P154</f>
        <v>480</v>
      </c>
      <c r="F154" s="218"/>
      <c r="G154" s="219">
        <f>W154</f>
        <v>540</v>
      </c>
      <c r="H154" s="218"/>
      <c r="I154" s="219">
        <f>AD154</f>
        <v>570</v>
      </c>
      <c r="J154" s="218" t="s">
        <v>311</v>
      </c>
      <c r="K154" s="216"/>
      <c r="L154" s="67"/>
      <c r="M154" s="216"/>
      <c r="N154" s="216"/>
      <c r="O154" s="216"/>
      <c r="P154" s="220">
        <f>SUM(P151:P153)</f>
        <v>480</v>
      </c>
      <c r="Q154" s="221"/>
      <c r="R154" s="222">
        <f>SUM(R151:R153)</f>
        <v>0.28799999999999998</v>
      </c>
      <c r="S154" s="67"/>
      <c r="T154" s="216"/>
      <c r="U154" s="216"/>
      <c r="V154" s="216"/>
      <c r="W154" s="220">
        <f>SUM(W151:W153)</f>
        <v>540</v>
      </c>
      <c r="X154" s="221"/>
      <c r="Y154" s="222">
        <f>SUM(Y151:Y153)</f>
        <v>0.32400000000000001</v>
      </c>
      <c r="Z154" s="67"/>
      <c r="AA154" s="216"/>
      <c r="AB154" s="216"/>
      <c r="AC154" s="216"/>
      <c r="AD154" s="220">
        <f>SUM(AD151:AD153)</f>
        <v>570</v>
      </c>
      <c r="AE154" s="221"/>
      <c r="AF154" s="222">
        <f>SUM(AF151:AF153)</f>
        <v>0.34199999999999997</v>
      </c>
      <c r="AG154" s="67"/>
    </row>
    <row r="155" spans="1:33" x14ac:dyDescent="0.3">
      <c r="A155" s="198">
        <v>153</v>
      </c>
      <c r="B155" s="149"/>
      <c r="C155" s="212"/>
      <c r="D155" s="213"/>
      <c r="E155" s="213"/>
      <c r="F155" s="213"/>
      <c r="G155" s="213"/>
      <c r="H155" s="213"/>
      <c r="I155" s="213"/>
      <c r="J155" s="213"/>
      <c r="K155" s="149" t="s">
        <v>373</v>
      </c>
      <c r="L155" s="67"/>
      <c r="M155" s="198" t="s">
        <v>57</v>
      </c>
      <c r="N155" s="198">
        <v>1</v>
      </c>
      <c r="O155" s="198">
        <v>1</v>
      </c>
      <c r="P155" s="198">
        <v>50</v>
      </c>
      <c r="Q155" s="214">
        <f t="shared" si="42"/>
        <v>1.7999999999999998</v>
      </c>
      <c r="R155" s="2">
        <f t="shared" si="43"/>
        <v>2.9999999999999995E-2</v>
      </c>
      <c r="S155" s="67"/>
      <c r="T155" s="198" t="s">
        <v>72</v>
      </c>
      <c r="U155" s="198">
        <v>1</v>
      </c>
      <c r="V155" s="198">
        <v>1</v>
      </c>
      <c r="W155" s="198">
        <v>60</v>
      </c>
      <c r="X155" s="214">
        <f>W155*0.036</f>
        <v>2.1599999999999997</v>
      </c>
      <c r="Y155" s="2">
        <f>X155/60</f>
        <v>3.5999999999999997E-2</v>
      </c>
      <c r="Z155" s="67"/>
      <c r="AA155" s="198" t="s">
        <v>80</v>
      </c>
      <c r="AB155" s="198">
        <v>1</v>
      </c>
      <c r="AC155" s="198">
        <v>1</v>
      </c>
      <c r="AD155" s="198">
        <v>90</v>
      </c>
      <c r="AE155" s="214">
        <f>AD155*0.036</f>
        <v>3.2399999999999998</v>
      </c>
      <c r="AF155" s="2">
        <f>AE155/60</f>
        <v>5.3999999999999999E-2</v>
      </c>
      <c r="AG155" s="67"/>
    </row>
    <row r="156" spans="1:33" x14ac:dyDescent="0.3">
      <c r="A156" s="198">
        <v>154</v>
      </c>
      <c r="B156" s="149"/>
      <c r="C156" s="212"/>
      <c r="D156" s="213"/>
      <c r="E156" s="213"/>
      <c r="F156" s="213"/>
      <c r="G156" s="213"/>
      <c r="H156" s="213"/>
      <c r="I156" s="213"/>
      <c r="J156" s="213"/>
      <c r="K156" s="149" t="s">
        <v>352</v>
      </c>
      <c r="L156" s="67"/>
      <c r="M156" s="198" t="s">
        <v>61</v>
      </c>
      <c r="N156" s="198">
        <v>1</v>
      </c>
      <c r="O156" s="198">
        <v>32</v>
      </c>
      <c r="P156" s="198">
        <v>320</v>
      </c>
      <c r="Q156" s="214">
        <f t="shared" si="42"/>
        <v>11.52</v>
      </c>
      <c r="R156" s="2">
        <f t="shared" si="43"/>
        <v>0.192</v>
      </c>
      <c r="S156" s="67"/>
      <c r="T156" s="198" t="s">
        <v>61</v>
      </c>
      <c r="U156" s="198">
        <v>1</v>
      </c>
      <c r="V156" s="198">
        <v>32</v>
      </c>
      <c r="W156" s="198">
        <v>320</v>
      </c>
      <c r="X156" s="214">
        <f>W156*0.036</f>
        <v>11.52</v>
      </c>
      <c r="Y156" s="2">
        <f>X156/60</f>
        <v>0.192</v>
      </c>
      <c r="Z156" s="67"/>
      <c r="AA156" s="198" t="s">
        <v>61</v>
      </c>
      <c r="AB156" s="198">
        <v>1</v>
      </c>
      <c r="AC156" s="198">
        <v>32</v>
      </c>
      <c r="AD156" s="198">
        <v>320</v>
      </c>
      <c r="AE156" s="214">
        <f>AD156*0.036</f>
        <v>11.52</v>
      </c>
      <c r="AF156" s="2">
        <f>AE156/60</f>
        <v>0.192</v>
      </c>
      <c r="AG156" s="67"/>
    </row>
    <row r="157" spans="1:33" x14ac:dyDescent="0.3">
      <c r="A157" s="198">
        <v>155</v>
      </c>
      <c r="B157" s="149"/>
      <c r="C157" s="212"/>
      <c r="D157" s="213"/>
      <c r="E157" s="213"/>
      <c r="F157" s="213"/>
      <c r="G157" s="213"/>
      <c r="H157" s="213"/>
      <c r="I157" s="213"/>
      <c r="J157" s="213"/>
      <c r="K157" s="149" t="s">
        <v>353</v>
      </c>
      <c r="L157" s="67"/>
      <c r="M157" s="198" t="s">
        <v>71</v>
      </c>
      <c r="N157" s="198">
        <v>1</v>
      </c>
      <c r="O157" s="198">
        <v>2</v>
      </c>
      <c r="P157" s="198">
        <v>60</v>
      </c>
      <c r="Q157" s="214">
        <f t="shared" si="42"/>
        <v>2.1599999999999997</v>
      </c>
      <c r="R157" s="2">
        <f t="shared" si="43"/>
        <v>3.5999999999999997E-2</v>
      </c>
      <c r="S157" s="67"/>
      <c r="T157" s="198" t="s">
        <v>71</v>
      </c>
      <c r="U157" s="198">
        <v>1</v>
      </c>
      <c r="V157" s="198">
        <v>2</v>
      </c>
      <c r="W157" s="198">
        <v>60</v>
      </c>
      <c r="X157" s="214">
        <f>W157*0.036</f>
        <v>2.1599999999999997</v>
      </c>
      <c r="Y157" s="2">
        <f>X157/60</f>
        <v>3.5999999999999997E-2</v>
      </c>
      <c r="Z157" s="67"/>
      <c r="AA157" s="198" t="s">
        <v>71</v>
      </c>
      <c r="AB157" s="198">
        <v>1</v>
      </c>
      <c r="AC157" s="198">
        <v>2</v>
      </c>
      <c r="AD157" s="198">
        <v>60</v>
      </c>
      <c r="AE157" s="214">
        <f>AD157*0.036</f>
        <v>2.1599999999999997</v>
      </c>
      <c r="AF157" s="2">
        <f>AE157/60</f>
        <v>3.5999999999999997E-2</v>
      </c>
      <c r="AG157" s="67"/>
    </row>
    <row r="158" spans="1:33" ht="28.8" x14ac:dyDescent="0.3">
      <c r="A158" s="211">
        <v>156</v>
      </c>
      <c r="B158" s="216"/>
      <c r="C158" s="217" t="s">
        <v>380</v>
      </c>
      <c r="D158" s="218"/>
      <c r="E158" s="219">
        <f>P158</f>
        <v>430</v>
      </c>
      <c r="F158" s="218"/>
      <c r="G158" s="219">
        <f>W158</f>
        <v>440</v>
      </c>
      <c r="H158" s="218"/>
      <c r="I158" s="219">
        <f>AD158</f>
        <v>470</v>
      </c>
      <c r="J158" s="218" t="s">
        <v>311</v>
      </c>
      <c r="K158" s="216"/>
      <c r="L158" s="67"/>
      <c r="M158" s="216"/>
      <c r="N158" s="216"/>
      <c r="O158" s="216"/>
      <c r="P158" s="220">
        <f>SUM(P155:P157)</f>
        <v>430</v>
      </c>
      <c r="Q158" s="221"/>
      <c r="R158" s="222">
        <f>SUM(R155:R157)</f>
        <v>0.25800000000000001</v>
      </c>
      <c r="S158" s="67"/>
      <c r="T158" s="216"/>
      <c r="U158" s="216"/>
      <c r="V158" s="216"/>
      <c r="W158" s="220">
        <f>SUM(W155:W157)</f>
        <v>440</v>
      </c>
      <c r="X158" s="221"/>
      <c r="Y158" s="222">
        <f>SUM(Y155:Y157)</f>
        <v>0.26400000000000001</v>
      </c>
      <c r="Z158" s="67"/>
      <c r="AA158" s="216"/>
      <c r="AB158" s="216"/>
      <c r="AC158" s="216"/>
      <c r="AD158" s="220">
        <f>SUM(AD155:AD157)</f>
        <v>470</v>
      </c>
      <c r="AE158" s="221"/>
      <c r="AF158" s="222">
        <f>SUM(AF155:AF157)</f>
        <v>0.28199999999999997</v>
      </c>
      <c r="AG158" s="67"/>
    </row>
    <row r="159" spans="1:33" x14ac:dyDescent="0.3">
      <c r="A159" s="198">
        <v>157</v>
      </c>
      <c r="B159" s="149"/>
      <c r="C159" s="212"/>
      <c r="D159" s="213"/>
      <c r="E159" s="213"/>
      <c r="F159" s="213"/>
      <c r="G159" s="213"/>
      <c r="H159" s="213"/>
      <c r="I159" s="213"/>
      <c r="J159" s="213"/>
      <c r="K159" s="149" t="s">
        <v>381</v>
      </c>
      <c r="L159" s="67"/>
      <c r="M159" s="198" t="s">
        <v>68</v>
      </c>
      <c r="N159" s="198">
        <v>1</v>
      </c>
      <c r="O159" s="198">
        <v>1</v>
      </c>
      <c r="P159" s="198">
        <v>100</v>
      </c>
      <c r="Q159" s="214">
        <f t="shared" si="42"/>
        <v>3.5999999999999996</v>
      </c>
      <c r="R159" s="2">
        <f t="shared" si="43"/>
        <v>5.9999999999999991E-2</v>
      </c>
      <c r="S159" s="67"/>
      <c r="T159" s="198" t="s">
        <v>73</v>
      </c>
      <c r="U159" s="198">
        <v>1</v>
      </c>
      <c r="V159" s="198">
        <v>1</v>
      </c>
      <c r="W159" s="198">
        <v>160</v>
      </c>
      <c r="X159" s="214">
        <f>W159*0.036</f>
        <v>5.76</v>
      </c>
      <c r="Y159" s="2">
        <f>X159/60</f>
        <v>9.6000000000000002E-2</v>
      </c>
      <c r="Z159" s="67"/>
      <c r="AA159" s="198" t="s">
        <v>74</v>
      </c>
      <c r="AB159" s="198">
        <v>1</v>
      </c>
      <c r="AC159" s="198">
        <v>1</v>
      </c>
      <c r="AD159" s="198">
        <v>190</v>
      </c>
      <c r="AE159" s="214">
        <f>AD159*0.036</f>
        <v>6.84</v>
      </c>
      <c r="AF159" s="2">
        <f>AE159/60</f>
        <v>0.114</v>
      </c>
      <c r="AG159" s="67"/>
    </row>
    <row r="160" spans="1:33" x14ac:dyDescent="0.3">
      <c r="A160" s="198">
        <v>158</v>
      </c>
      <c r="B160" s="149"/>
      <c r="C160" s="212"/>
      <c r="D160" s="213"/>
      <c r="E160" s="213"/>
      <c r="F160" s="213"/>
      <c r="G160" s="213"/>
      <c r="H160" s="213"/>
      <c r="I160" s="213"/>
      <c r="J160" s="213"/>
      <c r="K160" s="149" t="s">
        <v>382</v>
      </c>
      <c r="L160" s="67"/>
      <c r="M160" s="198" t="s">
        <v>61</v>
      </c>
      <c r="N160" s="198">
        <v>1</v>
      </c>
      <c r="O160" s="198">
        <v>3</v>
      </c>
      <c r="P160" s="198">
        <v>30</v>
      </c>
      <c r="Q160" s="214">
        <f t="shared" si="42"/>
        <v>1.0799999999999998</v>
      </c>
      <c r="R160" s="2">
        <f t="shared" si="43"/>
        <v>1.7999999999999999E-2</v>
      </c>
      <c r="S160" s="67"/>
      <c r="T160" s="198" t="s">
        <v>61</v>
      </c>
      <c r="U160" s="198">
        <v>1</v>
      </c>
      <c r="V160" s="198">
        <v>3</v>
      </c>
      <c r="W160" s="198">
        <v>30</v>
      </c>
      <c r="X160" s="214">
        <f>W160*0.036</f>
        <v>1.0799999999999998</v>
      </c>
      <c r="Y160" s="2">
        <f>X160/60</f>
        <v>1.7999999999999999E-2</v>
      </c>
      <c r="Z160" s="67"/>
      <c r="AA160" s="198" t="s">
        <v>61</v>
      </c>
      <c r="AB160" s="198">
        <v>1</v>
      </c>
      <c r="AC160" s="198">
        <v>3</v>
      </c>
      <c r="AD160" s="198">
        <v>30</v>
      </c>
      <c r="AE160" s="214">
        <f>AD160*0.036</f>
        <v>1.0799999999999998</v>
      </c>
      <c r="AF160" s="2">
        <f>AE160/60</f>
        <v>1.7999999999999999E-2</v>
      </c>
      <c r="AG160" s="67"/>
    </row>
    <row r="161" spans="1:33" x14ac:dyDescent="0.3">
      <c r="A161" s="198">
        <v>159</v>
      </c>
      <c r="B161" s="149"/>
      <c r="C161" s="212"/>
      <c r="D161" s="213"/>
      <c r="E161" s="213"/>
      <c r="F161" s="213"/>
      <c r="G161" s="213"/>
      <c r="H161" s="213"/>
      <c r="I161" s="213"/>
      <c r="J161" s="213"/>
      <c r="K161" s="149" t="s">
        <v>383</v>
      </c>
      <c r="L161" s="67"/>
      <c r="M161" s="198" t="s">
        <v>56</v>
      </c>
      <c r="N161" s="198">
        <v>1</v>
      </c>
      <c r="O161" s="198">
        <v>1</v>
      </c>
      <c r="P161" s="198">
        <v>30</v>
      </c>
      <c r="Q161" s="214">
        <f t="shared" si="42"/>
        <v>1.0799999999999998</v>
      </c>
      <c r="R161" s="2">
        <f t="shared" si="43"/>
        <v>1.7999999999999999E-2</v>
      </c>
      <c r="S161" s="67"/>
      <c r="T161" s="198" t="s">
        <v>76</v>
      </c>
      <c r="U161" s="198">
        <v>1</v>
      </c>
      <c r="V161" s="198">
        <v>1</v>
      </c>
      <c r="W161" s="198">
        <v>40</v>
      </c>
      <c r="X161" s="214">
        <f>W161*0.036</f>
        <v>1.44</v>
      </c>
      <c r="Y161" s="2">
        <f>X161/60</f>
        <v>2.4E-2</v>
      </c>
      <c r="Z161" s="67"/>
      <c r="AA161" s="198" t="s">
        <v>65</v>
      </c>
      <c r="AB161" s="198">
        <v>1</v>
      </c>
      <c r="AC161" s="198">
        <v>1</v>
      </c>
      <c r="AD161" s="198">
        <v>70</v>
      </c>
      <c r="AE161" s="214">
        <f>AD161*0.036</f>
        <v>2.52</v>
      </c>
      <c r="AF161" s="2">
        <f>AE161/60</f>
        <v>4.2000000000000003E-2</v>
      </c>
      <c r="AG161" s="67"/>
    </row>
    <row r="162" spans="1:33" ht="28.8" x14ac:dyDescent="0.3">
      <c r="A162" s="211">
        <v>160</v>
      </c>
      <c r="B162" s="216"/>
      <c r="C162" s="217" t="s">
        <v>384</v>
      </c>
      <c r="D162" s="218"/>
      <c r="E162" s="219">
        <f>P162</f>
        <v>160</v>
      </c>
      <c r="F162" s="218"/>
      <c r="G162" s="219">
        <f>W162</f>
        <v>230</v>
      </c>
      <c r="H162" s="218"/>
      <c r="I162" s="219">
        <f>AD162</f>
        <v>290</v>
      </c>
      <c r="J162" s="218" t="s">
        <v>311</v>
      </c>
      <c r="K162" s="216"/>
      <c r="L162" s="67"/>
      <c r="M162" s="216"/>
      <c r="N162" s="216"/>
      <c r="O162" s="216"/>
      <c r="P162" s="220">
        <f>SUM(P159:P161)</f>
        <v>160</v>
      </c>
      <c r="Q162" s="221"/>
      <c r="R162" s="222">
        <f>SUM(R159:R161)</f>
        <v>9.5999999999999988E-2</v>
      </c>
      <c r="S162" s="67"/>
      <c r="T162" s="216"/>
      <c r="U162" s="216"/>
      <c r="V162" s="216"/>
      <c r="W162" s="220">
        <f>SUM(W159:W161)</f>
        <v>230</v>
      </c>
      <c r="X162" s="221"/>
      <c r="Y162" s="222">
        <f>SUM(Y159:Y161)</f>
        <v>0.13800000000000001</v>
      </c>
      <c r="Z162" s="67"/>
      <c r="AA162" s="216"/>
      <c r="AB162" s="216"/>
      <c r="AC162" s="216"/>
      <c r="AD162" s="220">
        <f>SUM(AD159:AD161)</f>
        <v>290</v>
      </c>
      <c r="AE162" s="221"/>
      <c r="AF162" s="222">
        <f>SUM(AF159:AF161)</f>
        <v>0.17400000000000002</v>
      </c>
      <c r="AG162" s="67"/>
    </row>
    <row r="163" spans="1:33" x14ac:dyDescent="0.3">
      <c r="A163" s="198">
        <v>161</v>
      </c>
      <c r="B163" s="149"/>
      <c r="C163" s="212"/>
      <c r="D163" s="213"/>
      <c r="E163" s="213"/>
      <c r="F163" s="213"/>
      <c r="G163" s="213"/>
      <c r="H163" s="213"/>
      <c r="I163" s="213"/>
      <c r="J163" s="213"/>
      <c r="K163" s="149" t="s">
        <v>385</v>
      </c>
      <c r="L163" s="67"/>
      <c r="M163" s="198" t="s">
        <v>57</v>
      </c>
      <c r="N163" s="198">
        <v>1</v>
      </c>
      <c r="O163" s="198">
        <v>1</v>
      </c>
      <c r="P163" s="198">
        <v>50</v>
      </c>
      <c r="Q163" s="214">
        <f t="shared" si="42"/>
        <v>1.7999999999999998</v>
      </c>
      <c r="R163" s="2">
        <f t="shared" si="43"/>
        <v>2.9999999999999995E-2</v>
      </c>
      <c r="S163" s="67"/>
      <c r="T163" s="198" t="s">
        <v>72</v>
      </c>
      <c r="U163" s="198">
        <v>1</v>
      </c>
      <c r="V163" s="198">
        <v>1</v>
      </c>
      <c r="W163" s="198">
        <v>60</v>
      </c>
      <c r="X163" s="214">
        <f>W163*0.036</f>
        <v>2.1599999999999997</v>
      </c>
      <c r="Y163" s="2">
        <f>X163/60</f>
        <v>3.5999999999999997E-2</v>
      </c>
      <c r="Z163" s="67"/>
      <c r="AA163" s="198" t="s">
        <v>80</v>
      </c>
      <c r="AB163" s="198">
        <v>1</v>
      </c>
      <c r="AC163" s="198">
        <v>1</v>
      </c>
      <c r="AD163" s="198">
        <v>90</v>
      </c>
      <c r="AE163" s="214">
        <f>AD163*0.036</f>
        <v>3.2399999999999998</v>
      </c>
      <c r="AF163" s="2">
        <f>AE163/60</f>
        <v>5.3999999999999999E-2</v>
      </c>
      <c r="AG163" s="67"/>
    </row>
    <row r="164" spans="1:33" x14ac:dyDescent="0.3">
      <c r="A164" s="198">
        <v>162</v>
      </c>
      <c r="B164" s="149"/>
      <c r="C164" s="212"/>
      <c r="D164" s="213"/>
      <c r="E164" s="213"/>
      <c r="F164" s="213"/>
      <c r="G164" s="213"/>
      <c r="H164" s="213"/>
      <c r="I164" s="213"/>
      <c r="J164" s="213"/>
      <c r="K164" s="149" t="s">
        <v>382</v>
      </c>
      <c r="L164" s="67"/>
      <c r="M164" s="198" t="s">
        <v>61</v>
      </c>
      <c r="N164" s="198">
        <v>1</v>
      </c>
      <c r="O164" s="198">
        <v>3</v>
      </c>
      <c r="P164" s="198">
        <v>30</v>
      </c>
      <c r="Q164" s="214">
        <f t="shared" si="42"/>
        <v>1.0799999999999998</v>
      </c>
      <c r="R164" s="2">
        <f t="shared" si="43"/>
        <v>1.7999999999999999E-2</v>
      </c>
      <c r="S164" s="67"/>
      <c r="T164" s="198" t="s">
        <v>61</v>
      </c>
      <c r="U164" s="198">
        <v>1</v>
      </c>
      <c r="V164" s="198">
        <v>3</v>
      </c>
      <c r="W164" s="198">
        <v>30</v>
      </c>
      <c r="X164" s="214">
        <f>W164*0.036</f>
        <v>1.0799999999999998</v>
      </c>
      <c r="Y164" s="2">
        <f>X164/60</f>
        <v>1.7999999999999999E-2</v>
      </c>
      <c r="Z164" s="67"/>
      <c r="AA164" s="198" t="s">
        <v>61</v>
      </c>
      <c r="AB164" s="198">
        <v>1</v>
      </c>
      <c r="AC164" s="198">
        <v>3</v>
      </c>
      <c r="AD164" s="198">
        <v>30</v>
      </c>
      <c r="AE164" s="214">
        <f>AD164*0.036</f>
        <v>1.0799999999999998</v>
      </c>
      <c r="AF164" s="2">
        <f>AE164/60</f>
        <v>1.7999999999999999E-2</v>
      </c>
      <c r="AG164" s="67"/>
    </row>
    <row r="165" spans="1:33" x14ac:dyDescent="0.3">
      <c r="A165" s="198">
        <v>163</v>
      </c>
      <c r="B165" s="149"/>
      <c r="C165" s="212"/>
      <c r="D165" s="213"/>
      <c r="E165" s="213"/>
      <c r="F165" s="213"/>
      <c r="G165" s="213"/>
      <c r="H165" s="213"/>
      <c r="I165" s="213"/>
      <c r="J165" s="213"/>
      <c r="K165" s="149" t="s">
        <v>386</v>
      </c>
      <c r="L165" s="67"/>
      <c r="M165" s="198" t="s">
        <v>56</v>
      </c>
      <c r="N165" s="198">
        <v>1</v>
      </c>
      <c r="O165" s="198">
        <v>1</v>
      </c>
      <c r="P165" s="198">
        <v>30</v>
      </c>
      <c r="Q165" s="214">
        <f t="shared" si="42"/>
        <v>1.0799999999999998</v>
      </c>
      <c r="R165" s="2">
        <f t="shared" si="43"/>
        <v>1.7999999999999999E-2</v>
      </c>
      <c r="S165" s="67"/>
      <c r="T165" s="198" t="s">
        <v>76</v>
      </c>
      <c r="U165" s="198">
        <v>1</v>
      </c>
      <c r="V165" s="198">
        <v>1</v>
      </c>
      <c r="W165" s="198">
        <v>40</v>
      </c>
      <c r="X165" s="214">
        <f>W165*0.036</f>
        <v>1.44</v>
      </c>
      <c r="Y165" s="2">
        <f>X165/60</f>
        <v>2.4E-2</v>
      </c>
      <c r="Z165" s="67"/>
      <c r="AA165" s="198" t="s">
        <v>65</v>
      </c>
      <c r="AB165" s="198">
        <v>1</v>
      </c>
      <c r="AC165" s="198">
        <v>1</v>
      </c>
      <c r="AD165" s="198">
        <v>70</v>
      </c>
      <c r="AE165" s="214">
        <f>AD165*0.036</f>
        <v>2.52</v>
      </c>
      <c r="AF165" s="2">
        <f>AE165/60</f>
        <v>4.2000000000000003E-2</v>
      </c>
      <c r="AG165" s="67"/>
    </row>
    <row r="166" spans="1:33" ht="28.8" x14ac:dyDescent="0.3">
      <c r="A166" s="211">
        <v>164</v>
      </c>
      <c r="B166" s="216"/>
      <c r="C166" s="217" t="s">
        <v>387</v>
      </c>
      <c r="D166" s="218"/>
      <c r="E166" s="219">
        <f>P166</f>
        <v>110</v>
      </c>
      <c r="F166" s="218"/>
      <c r="G166" s="219">
        <f>W166</f>
        <v>130</v>
      </c>
      <c r="H166" s="218"/>
      <c r="I166" s="219">
        <f>AD166</f>
        <v>190</v>
      </c>
      <c r="J166" s="218" t="s">
        <v>311</v>
      </c>
      <c r="K166" s="216"/>
      <c r="L166" s="67"/>
      <c r="M166" s="216"/>
      <c r="N166" s="216"/>
      <c r="O166" s="216"/>
      <c r="P166" s="220">
        <f>SUM(P163:P165)</f>
        <v>110</v>
      </c>
      <c r="Q166" s="221"/>
      <c r="R166" s="222">
        <f>SUM(R163:R165)</f>
        <v>6.5999999999999989E-2</v>
      </c>
      <c r="S166" s="67"/>
      <c r="T166" s="216"/>
      <c r="U166" s="216"/>
      <c r="V166" s="216"/>
      <c r="W166" s="220">
        <f>SUM(W163:W165)</f>
        <v>130</v>
      </c>
      <c r="X166" s="221"/>
      <c r="Y166" s="222">
        <f>SUM(Y163:Y165)</f>
        <v>7.7999999999999986E-2</v>
      </c>
      <c r="Z166" s="67"/>
      <c r="AA166" s="216"/>
      <c r="AB166" s="216"/>
      <c r="AC166" s="216"/>
      <c r="AD166" s="220">
        <f>SUM(AD163:AD165)</f>
        <v>190</v>
      </c>
      <c r="AE166" s="221"/>
      <c r="AF166" s="222">
        <f>SUM(AF163:AF165)</f>
        <v>0.11399999999999999</v>
      </c>
      <c r="AG166" s="67"/>
    </row>
    <row r="167" spans="1:33" x14ac:dyDescent="0.3">
      <c r="A167" s="198">
        <v>165</v>
      </c>
      <c r="B167" s="149"/>
      <c r="C167" s="212"/>
      <c r="D167" s="213"/>
      <c r="E167" s="213"/>
      <c r="F167" s="213"/>
      <c r="G167" s="213"/>
      <c r="H167" s="213"/>
      <c r="I167" s="213"/>
      <c r="J167" s="213"/>
      <c r="K167" s="149" t="s">
        <v>388</v>
      </c>
      <c r="L167" s="67"/>
      <c r="M167" s="198" t="s">
        <v>63</v>
      </c>
      <c r="N167" s="198">
        <v>1</v>
      </c>
      <c r="O167" s="198">
        <v>1</v>
      </c>
      <c r="P167" s="198">
        <v>50</v>
      </c>
      <c r="Q167" s="214">
        <f t="shared" si="42"/>
        <v>1.7999999999999998</v>
      </c>
      <c r="R167" s="2">
        <f t="shared" si="43"/>
        <v>2.9999999999999995E-2</v>
      </c>
      <c r="S167" s="67"/>
      <c r="T167" s="198" t="s">
        <v>53</v>
      </c>
      <c r="U167" s="198">
        <v>1</v>
      </c>
      <c r="V167" s="198">
        <v>1</v>
      </c>
      <c r="W167" s="198">
        <v>120</v>
      </c>
      <c r="X167" s="214">
        <f t="shared" ref="X167:X174" si="44">W167*0.036</f>
        <v>4.3199999999999994</v>
      </c>
      <c r="Y167" s="2">
        <f t="shared" ref="Y167:Y174" si="45">X167/60</f>
        <v>7.1999999999999995E-2</v>
      </c>
      <c r="Z167" s="67"/>
      <c r="AA167" s="198" t="s">
        <v>55</v>
      </c>
      <c r="AB167" s="198">
        <v>1</v>
      </c>
      <c r="AC167" s="198">
        <v>1</v>
      </c>
      <c r="AD167" s="198">
        <v>150</v>
      </c>
      <c r="AE167" s="214">
        <f t="shared" ref="AE167:AE174" si="46">AD167*0.036</f>
        <v>5.3999999999999995</v>
      </c>
      <c r="AF167" s="2">
        <f t="shared" ref="AF167:AF174" si="47">AE167/60</f>
        <v>0.09</v>
      </c>
      <c r="AG167" s="67"/>
    </row>
    <row r="168" spans="1:33" x14ac:dyDescent="0.3">
      <c r="A168" s="198">
        <v>166</v>
      </c>
      <c r="B168" s="149"/>
      <c r="C168" s="212"/>
      <c r="D168" s="213"/>
      <c r="E168" s="213"/>
      <c r="F168" s="213"/>
      <c r="G168" s="213"/>
      <c r="H168" s="213"/>
      <c r="I168" s="213"/>
      <c r="J168" s="213"/>
      <c r="K168" s="149" t="s">
        <v>389</v>
      </c>
      <c r="L168" s="67"/>
      <c r="M168" s="198" t="s">
        <v>61</v>
      </c>
      <c r="N168" s="198">
        <v>1</v>
      </c>
      <c r="O168" s="198">
        <v>10</v>
      </c>
      <c r="P168" s="198">
        <v>100</v>
      </c>
      <c r="Q168" s="214">
        <f t="shared" si="42"/>
        <v>3.5999999999999996</v>
      </c>
      <c r="R168" s="2">
        <f t="shared" si="43"/>
        <v>5.9999999999999991E-2</v>
      </c>
      <c r="S168" s="67"/>
      <c r="T168" s="198" t="s">
        <v>61</v>
      </c>
      <c r="U168" s="198">
        <v>1</v>
      </c>
      <c r="V168" s="198">
        <v>10</v>
      </c>
      <c r="W168" s="198">
        <v>100</v>
      </c>
      <c r="X168" s="214">
        <f t="shared" si="44"/>
        <v>3.5999999999999996</v>
      </c>
      <c r="Y168" s="2">
        <f t="shared" si="45"/>
        <v>5.9999999999999991E-2</v>
      </c>
      <c r="Z168" s="67"/>
      <c r="AA168" s="198" t="s">
        <v>61</v>
      </c>
      <c r="AB168" s="198">
        <v>1</v>
      </c>
      <c r="AC168" s="198">
        <v>10</v>
      </c>
      <c r="AD168" s="198">
        <v>100</v>
      </c>
      <c r="AE168" s="214">
        <f t="shared" si="46"/>
        <v>3.5999999999999996</v>
      </c>
      <c r="AF168" s="2">
        <f t="shared" si="47"/>
        <v>5.9999999999999991E-2</v>
      </c>
      <c r="AG168" s="67"/>
    </row>
    <row r="169" spans="1:33" x14ac:dyDescent="0.3">
      <c r="A169" s="198">
        <v>167</v>
      </c>
      <c r="B169" s="149"/>
      <c r="C169" s="212"/>
      <c r="D169" s="213"/>
      <c r="E169" s="213"/>
      <c r="F169" s="213"/>
      <c r="G169" s="213"/>
      <c r="H169" s="213"/>
      <c r="I169" s="213"/>
      <c r="J169" s="213"/>
      <c r="K169" s="149" t="s">
        <v>390</v>
      </c>
      <c r="L169" s="67"/>
      <c r="M169" s="198" t="s">
        <v>61</v>
      </c>
      <c r="N169" s="198">
        <v>1</v>
      </c>
      <c r="O169" s="198">
        <v>1</v>
      </c>
      <c r="P169" s="198">
        <v>10</v>
      </c>
      <c r="Q169" s="214">
        <f t="shared" si="42"/>
        <v>0.36</v>
      </c>
      <c r="R169" s="2">
        <f t="shared" si="43"/>
        <v>6.0000000000000001E-3</v>
      </c>
      <c r="S169" s="67"/>
      <c r="T169" s="198" t="s">
        <v>61</v>
      </c>
      <c r="U169" s="198">
        <v>1</v>
      </c>
      <c r="V169" s="198">
        <v>1</v>
      </c>
      <c r="W169" s="198">
        <v>10</v>
      </c>
      <c r="X169" s="214">
        <f t="shared" si="44"/>
        <v>0.36</v>
      </c>
      <c r="Y169" s="2">
        <f t="shared" si="45"/>
        <v>6.0000000000000001E-3</v>
      </c>
      <c r="Z169" s="67"/>
      <c r="AA169" s="198" t="s">
        <v>61</v>
      </c>
      <c r="AB169" s="198">
        <v>1</v>
      </c>
      <c r="AC169" s="198">
        <v>1</v>
      </c>
      <c r="AD169" s="198">
        <v>10</v>
      </c>
      <c r="AE169" s="214">
        <f t="shared" si="46"/>
        <v>0.36</v>
      </c>
      <c r="AF169" s="2">
        <f t="shared" si="47"/>
        <v>6.0000000000000001E-3</v>
      </c>
      <c r="AG169" s="67"/>
    </row>
    <row r="170" spans="1:33" x14ac:dyDescent="0.3">
      <c r="A170" s="198">
        <v>168</v>
      </c>
      <c r="B170" s="149"/>
      <c r="C170" s="212"/>
      <c r="D170" s="213"/>
      <c r="E170" s="213"/>
      <c r="F170" s="213"/>
      <c r="G170" s="213"/>
      <c r="H170" s="213"/>
      <c r="I170" s="213"/>
      <c r="J170" s="213"/>
      <c r="K170" s="149" t="s">
        <v>391</v>
      </c>
      <c r="L170" s="67"/>
      <c r="M170" s="198" t="s">
        <v>151</v>
      </c>
      <c r="N170" s="198">
        <v>1</v>
      </c>
      <c r="O170" s="198">
        <v>1</v>
      </c>
      <c r="P170" s="198">
        <v>20</v>
      </c>
      <c r="Q170" s="214">
        <f t="shared" si="42"/>
        <v>0.72</v>
      </c>
      <c r="R170" s="2">
        <f t="shared" si="43"/>
        <v>1.2E-2</v>
      </c>
      <c r="S170" s="67"/>
      <c r="T170" s="198" t="s">
        <v>151</v>
      </c>
      <c r="U170" s="198">
        <v>1</v>
      </c>
      <c r="V170" s="198">
        <v>1</v>
      </c>
      <c r="W170" s="198">
        <v>20</v>
      </c>
      <c r="X170" s="214">
        <f t="shared" si="44"/>
        <v>0.72</v>
      </c>
      <c r="Y170" s="2">
        <f t="shared" si="45"/>
        <v>1.2E-2</v>
      </c>
      <c r="Z170" s="67"/>
      <c r="AA170" s="198" t="s">
        <v>151</v>
      </c>
      <c r="AB170" s="198">
        <v>1</v>
      </c>
      <c r="AC170" s="198">
        <v>1</v>
      </c>
      <c r="AD170" s="198">
        <v>20</v>
      </c>
      <c r="AE170" s="214">
        <f t="shared" si="46"/>
        <v>0.72</v>
      </c>
      <c r="AF170" s="2">
        <f t="shared" si="47"/>
        <v>1.2E-2</v>
      </c>
      <c r="AG170" s="67"/>
    </row>
    <row r="171" spans="1:33" x14ac:dyDescent="0.3">
      <c r="A171" s="198">
        <v>169</v>
      </c>
      <c r="B171" s="149"/>
      <c r="C171" s="212"/>
      <c r="D171" s="213"/>
      <c r="E171" s="213"/>
      <c r="F171" s="213"/>
      <c r="G171" s="213"/>
      <c r="H171" s="213"/>
      <c r="I171" s="213"/>
      <c r="J171" s="213"/>
      <c r="K171" s="149" t="s">
        <v>391</v>
      </c>
      <c r="L171" s="67"/>
      <c r="M171" s="198" t="s">
        <v>61</v>
      </c>
      <c r="N171" s="198">
        <v>1</v>
      </c>
      <c r="O171" s="198">
        <v>5</v>
      </c>
      <c r="P171" s="198">
        <v>50</v>
      </c>
      <c r="Q171" s="214">
        <f t="shared" si="42"/>
        <v>1.7999999999999998</v>
      </c>
      <c r="R171" s="2">
        <f t="shared" si="43"/>
        <v>2.9999999999999995E-2</v>
      </c>
      <c r="S171" s="67"/>
      <c r="T171" s="198" t="s">
        <v>61</v>
      </c>
      <c r="U171" s="198">
        <v>1</v>
      </c>
      <c r="V171" s="198">
        <v>5</v>
      </c>
      <c r="W171" s="198">
        <v>50</v>
      </c>
      <c r="X171" s="214">
        <f t="shared" si="44"/>
        <v>1.7999999999999998</v>
      </c>
      <c r="Y171" s="2">
        <f t="shared" si="45"/>
        <v>2.9999999999999995E-2</v>
      </c>
      <c r="Z171" s="67"/>
      <c r="AA171" s="198" t="s">
        <v>61</v>
      </c>
      <c r="AB171" s="198">
        <v>1</v>
      </c>
      <c r="AC171" s="198">
        <v>5</v>
      </c>
      <c r="AD171" s="198">
        <v>50</v>
      </c>
      <c r="AE171" s="214">
        <f t="shared" si="46"/>
        <v>1.7999999999999998</v>
      </c>
      <c r="AF171" s="2">
        <f t="shared" si="47"/>
        <v>2.9999999999999995E-2</v>
      </c>
      <c r="AG171" s="67"/>
    </row>
    <row r="172" spans="1:33" x14ac:dyDescent="0.3">
      <c r="A172" s="198">
        <v>170</v>
      </c>
      <c r="B172" s="149"/>
      <c r="C172" s="212"/>
      <c r="D172" s="213"/>
      <c r="E172" s="213"/>
      <c r="F172" s="213"/>
      <c r="G172" s="213"/>
      <c r="H172" s="213"/>
      <c r="I172" s="213"/>
      <c r="J172" s="213"/>
      <c r="K172" s="149" t="s">
        <v>392</v>
      </c>
      <c r="L172" s="67"/>
      <c r="M172" s="198" t="s">
        <v>62</v>
      </c>
      <c r="N172" s="198">
        <v>1</v>
      </c>
      <c r="O172" s="198">
        <v>1</v>
      </c>
      <c r="P172" s="198">
        <v>90</v>
      </c>
      <c r="Q172" s="214">
        <f t="shared" si="42"/>
        <v>3.2399999999999998</v>
      </c>
      <c r="R172" s="2">
        <f t="shared" si="43"/>
        <v>5.3999999999999999E-2</v>
      </c>
      <c r="S172" s="67"/>
      <c r="T172" s="198" t="s">
        <v>69</v>
      </c>
      <c r="U172" s="198">
        <v>1</v>
      </c>
      <c r="V172" s="198">
        <v>1</v>
      </c>
      <c r="W172" s="198">
        <v>160</v>
      </c>
      <c r="X172" s="214">
        <f t="shared" si="44"/>
        <v>5.76</v>
      </c>
      <c r="Y172" s="2">
        <f t="shared" si="45"/>
        <v>9.6000000000000002E-2</v>
      </c>
      <c r="Z172" s="67"/>
      <c r="AA172" s="198" t="s">
        <v>67</v>
      </c>
      <c r="AB172" s="198">
        <v>1</v>
      </c>
      <c r="AC172" s="198">
        <v>1</v>
      </c>
      <c r="AD172" s="198">
        <v>190</v>
      </c>
      <c r="AE172" s="214">
        <f t="shared" si="46"/>
        <v>6.84</v>
      </c>
      <c r="AF172" s="2">
        <f t="shared" si="47"/>
        <v>0.114</v>
      </c>
      <c r="AG172" s="67"/>
    </row>
    <row r="173" spans="1:33" x14ac:dyDescent="0.3">
      <c r="A173" s="198">
        <v>171</v>
      </c>
      <c r="B173" s="149"/>
      <c r="C173" s="212"/>
      <c r="D173" s="213"/>
      <c r="E173" s="213"/>
      <c r="F173" s="213"/>
      <c r="G173" s="213"/>
      <c r="H173" s="213"/>
      <c r="I173" s="213"/>
      <c r="J173" s="213"/>
      <c r="K173" s="149" t="s">
        <v>393</v>
      </c>
      <c r="L173" s="67"/>
      <c r="M173" s="198" t="s">
        <v>68</v>
      </c>
      <c r="N173" s="198">
        <v>1</v>
      </c>
      <c r="O173" s="198">
        <v>1</v>
      </c>
      <c r="P173" s="198">
        <v>100</v>
      </c>
      <c r="Q173" s="214">
        <f t="shared" si="42"/>
        <v>3.5999999999999996</v>
      </c>
      <c r="R173" s="2">
        <f t="shared" si="43"/>
        <v>5.9999999999999991E-2</v>
      </c>
      <c r="S173" s="67"/>
      <c r="T173" s="198" t="s">
        <v>73</v>
      </c>
      <c r="U173" s="198">
        <v>1</v>
      </c>
      <c r="V173" s="198">
        <v>1</v>
      </c>
      <c r="W173" s="198">
        <v>160</v>
      </c>
      <c r="X173" s="214">
        <f t="shared" si="44"/>
        <v>5.76</v>
      </c>
      <c r="Y173" s="2">
        <f t="shared" si="45"/>
        <v>9.6000000000000002E-2</v>
      </c>
      <c r="Z173" s="67"/>
      <c r="AA173" s="198" t="s">
        <v>74</v>
      </c>
      <c r="AB173" s="198">
        <v>1</v>
      </c>
      <c r="AC173" s="198">
        <v>1</v>
      </c>
      <c r="AD173" s="198">
        <v>190</v>
      </c>
      <c r="AE173" s="214">
        <f t="shared" si="46"/>
        <v>6.84</v>
      </c>
      <c r="AF173" s="2">
        <f t="shared" si="47"/>
        <v>0.114</v>
      </c>
      <c r="AG173" s="67"/>
    </row>
    <row r="174" spans="1:33" x14ac:dyDescent="0.3">
      <c r="A174" s="198">
        <v>172</v>
      </c>
      <c r="B174" s="149"/>
      <c r="C174" s="212"/>
      <c r="D174" s="213"/>
      <c r="E174" s="213"/>
      <c r="F174" s="213"/>
      <c r="G174" s="213"/>
      <c r="H174" s="213"/>
      <c r="I174" s="213"/>
      <c r="J174" s="213"/>
      <c r="K174" s="149" t="s">
        <v>394</v>
      </c>
      <c r="L174" s="67"/>
      <c r="M174" s="198" t="s">
        <v>75</v>
      </c>
      <c r="N174" s="198">
        <v>1</v>
      </c>
      <c r="O174" s="198">
        <v>1</v>
      </c>
      <c r="P174" s="198">
        <v>20</v>
      </c>
      <c r="Q174" s="214">
        <f t="shared" si="42"/>
        <v>0.72</v>
      </c>
      <c r="R174" s="2">
        <f t="shared" si="43"/>
        <v>1.2E-2</v>
      </c>
      <c r="S174" s="67"/>
      <c r="T174" s="198" t="s">
        <v>75</v>
      </c>
      <c r="U174" s="198">
        <v>1</v>
      </c>
      <c r="V174" s="198">
        <v>1</v>
      </c>
      <c r="W174" s="198">
        <v>20</v>
      </c>
      <c r="X174" s="214">
        <f t="shared" si="44"/>
        <v>0.72</v>
      </c>
      <c r="Y174" s="2">
        <f t="shared" si="45"/>
        <v>1.2E-2</v>
      </c>
      <c r="Z174" s="67"/>
      <c r="AA174" s="198" t="s">
        <v>75</v>
      </c>
      <c r="AB174" s="198">
        <v>1</v>
      </c>
      <c r="AC174" s="198">
        <v>1</v>
      </c>
      <c r="AD174" s="198">
        <v>20</v>
      </c>
      <c r="AE174" s="214">
        <f t="shared" si="46"/>
        <v>0.72</v>
      </c>
      <c r="AF174" s="2">
        <f t="shared" si="47"/>
        <v>1.2E-2</v>
      </c>
      <c r="AG174" s="67"/>
    </row>
    <row r="175" spans="1:33" ht="28.8" x14ac:dyDescent="0.3">
      <c r="A175" s="211">
        <v>173</v>
      </c>
      <c r="B175" s="216"/>
      <c r="C175" s="217" t="s">
        <v>395</v>
      </c>
      <c r="D175" s="218"/>
      <c r="E175" s="219">
        <f>P175</f>
        <v>440</v>
      </c>
      <c r="F175" s="218"/>
      <c r="G175" s="219">
        <f>W175</f>
        <v>640</v>
      </c>
      <c r="H175" s="218"/>
      <c r="I175" s="219">
        <f>AD175</f>
        <v>730</v>
      </c>
      <c r="J175" s="218" t="s">
        <v>311</v>
      </c>
      <c r="K175" s="216"/>
      <c r="L175" s="67"/>
      <c r="M175" s="216"/>
      <c r="N175" s="216"/>
      <c r="O175" s="216"/>
      <c r="P175" s="220">
        <f>SUM(P167:P174)</f>
        <v>440</v>
      </c>
      <c r="Q175" s="216"/>
      <c r="R175" s="222">
        <f>SUM(R167:R174)</f>
        <v>0.26399999999999996</v>
      </c>
      <c r="S175" s="67"/>
      <c r="T175" s="216"/>
      <c r="U175" s="216"/>
      <c r="V175" s="216"/>
      <c r="W175" s="220">
        <f>SUM(W167:W174)</f>
        <v>640</v>
      </c>
      <c r="X175" s="216"/>
      <c r="Y175" s="222">
        <f>SUM(Y167:Y174)</f>
        <v>0.38400000000000001</v>
      </c>
      <c r="Z175" s="67"/>
      <c r="AA175" s="216"/>
      <c r="AB175" s="216"/>
      <c r="AC175" s="216"/>
      <c r="AD175" s="220">
        <f>SUM(AD167:AD174)</f>
        <v>730</v>
      </c>
      <c r="AE175" s="216"/>
      <c r="AF175" s="222">
        <f>SUM(AF167:AF174)</f>
        <v>0.438</v>
      </c>
      <c r="AG175" s="67"/>
    </row>
    <row r="176" spans="1:33" x14ac:dyDescent="0.3">
      <c r="A176" s="199">
        <v>174</v>
      </c>
      <c r="C176" s="200"/>
      <c r="E176" s="202"/>
      <c r="G176" s="202"/>
      <c r="I176" s="202"/>
      <c r="K176" s="223" t="s">
        <v>396</v>
      </c>
      <c r="L176" s="67"/>
      <c r="M176" s="224" t="s">
        <v>62</v>
      </c>
      <c r="N176" s="198">
        <v>1</v>
      </c>
      <c r="O176" s="198">
        <v>1</v>
      </c>
      <c r="P176" s="198">
        <v>90</v>
      </c>
      <c r="Q176" s="214">
        <f t="shared" ref="Q176:Q177" si="48">P176*0.036</f>
        <v>3.2399999999999998</v>
      </c>
      <c r="R176" s="2">
        <f t="shared" ref="R176:R177" si="49">Q176/60</f>
        <v>5.3999999999999999E-2</v>
      </c>
      <c r="S176" s="67"/>
      <c r="T176" s="224" t="s">
        <v>69</v>
      </c>
      <c r="U176" s="198">
        <v>1</v>
      </c>
      <c r="V176" s="198">
        <v>1</v>
      </c>
      <c r="W176" s="198">
        <v>160</v>
      </c>
      <c r="X176" s="214">
        <f>W176*0.036</f>
        <v>5.76</v>
      </c>
      <c r="Y176" s="2">
        <f>X176/60</f>
        <v>9.6000000000000002E-2</v>
      </c>
      <c r="Z176" s="67"/>
      <c r="AA176" s="224" t="s">
        <v>67</v>
      </c>
      <c r="AB176" s="198">
        <v>1</v>
      </c>
      <c r="AC176" s="198">
        <v>1</v>
      </c>
      <c r="AD176" s="198">
        <v>190</v>
      </c>
      <c r="AE176" s="214">
        <f>AD176*0.036</f>
        <v>6.84</v>
      </c>
      <c r="AF176" s="2">
        <f>AE176/60</f>
        <v>0.114</v>
      </c>
      <c r="AG176" s="67"/>
    </row>
    <row r="177" spans="1:33" x14ac:dyDescent="0.3">
      <c r="A177" s="199">
        <v>175</v>
      </c>
      <c r="C177" s="200"/>
      <c r="E177" s="202"/>
      <c r="G177" s="202"/>
      <c r="I177" s="202"/>
      <c r="K177" s="223" t="s">
        <v>397</v>
      </c>
      <c r="L177" s="67"/>
      <c r="M177" s="224" t="s">
        <v>61</v>
      </c>
      <c r="N177" s="224">
        <v>1</v>
      </c>
      <c r="O177" s="224">
        <v>8</v>
      </c>
      <c r="P177" s="198">
        <v>80</v>
      </c>
      <c r="Q177" s="214">
        <f t="shared" si="48"/>
        <v>2.88</v>
      </c>
      <c r="R177" s="2">
        <f t="shared" si="49"/>
        <v>4.8000000000000001E-2</v>
      </c>
      <c r="S177" s="67"/>
      <c r="T177" s="224" t="s">
        <v>61</v>
      </c>
      <c r="U177" s="224">
        <v>1</v>
      </c>
      <c r="V177" s="224">
        <v>8</v>
      </c>
      <c r="W177" s="198">
        <v>80</v>
      </c>
      <c r="X177" s="214">
        <f>W177*0.036</f>
        <v>2.88</v>
      </c>
      <c r="Y177" s="2">
        <f>X177/60</f>
        <v>4.8000000000000001E-2</v>
      </c>
      <c r="Z177" s="67"/>
      <c r="AA177" s="224" t="s">
        <v>61</v>
      </c>
      <c r="AB177" s="224">
        <v>1</v>
      </c>
      <c r="AC177" s="224">
        <v>8</v>
      </c>
      <c r="AD177" s="198">
        <v>80</v>
      </c>
      <c r="AE177" s="214">
        <f>AD177*0.036</f>
        <v>2.88</v>
      </c>
      <c r="AF177" s="2">
        <f>AE177/60</f>
        <v>4.8000000000000001E-2</v>
      </c>
      <c r="AG177" s="67"/>
    </row>
    <row r="178" spans="1:33" ht="28.8" x14ac:dyDescent="0.3">
      <c r="A178" s="211">
        <v>176</v>
      </c>
      <c r="B178" s="216"/>
      <c r="C178" s="217" t="s">
        <v>398</v>
      </c>
      <c r="D178" s="218"/>
      <c r="E178" s="219">
        <f>P178</f>
        <v>170</v>
      </c>
      <c r="F178" s="218"/>
      <c r="G178" s="219">
        <f>W178</f>
        <v>240</v>
      </c>
      <c r="H178" s="218"/>
      <c r="I178" s="219">
        <f>AD178</f>
        <v>270</v>
      </c>
      <c r="J178" s="218" t="s">
        <v>311</v>
      </c>
      <c r="K178" s="216"/>
      <c r="L178" s="67"/>
      <c r="M178" s="216"/>
      <c r="N178" s="216"/>
      <c r="O178" s="216"/>
      <c r="P178" s="220">
        <f>SUM(P176:P177)</f>
        <v>170</v>
      </c>
      <c r="Q178" s="216"/>
      <c r="R178" s="222">
        <f>SUM(R176:R177)</f>
        <v>0.10200000000000001</v>
      </c>
      <c r="S178" s="67"/>
      <c r="T178" s="216"/>
      <c r="U178" s="216"/>
      <c r="V178" s="216"/>
      <c r="W178" s="220">
        <f>SUM(W176:W177)</f>
        <v>240</v>
      </c>
      <c r="X178" s="216"/>
      <c r="Y178" s="222">
        <f>SUM(Y176:Y177)</f>
        <v>0.14400000000000002</v>
      </c>
      <c r="Z178" s="67"/>
      <c r="AA178" s="216"/>
      <c r="AB178" s="216"/>
      <c r="AC178" s="216"/>
      <c r="AD178" s="220">
        <f>SUM(AD176:AD177)</f>
        <v>270</v>
      </c>
      <c r="AE178" s="216"/>
      <c r="AF178" s="222">
        <f>SUM(AF176:AF177)</f>
        <v>0.16200000000000001</v>
      </c>
      <c r="AG178" s="67"/>
    </row>
    <row r="179" spans="1:33" x14ac:dyDescent="0.3">
      <c r="A179" s="199">
        <v>177</v>
      </c>
      <c r="C179" s="200"/>
      <c r="E179" s="202"/>
      <c r="G179" s="202"/>
      <c r="I179" s="202"/>
      <c r="K179" s="223" t="s">
        <v>399</v>
      </c>
      <c r="L179" s="67"/>
      <c r="M179" s="224" t="s">
        <v>68</v>
      </c>
      <c r="N179" s="198">
        <v>1</v>
      </c>
      <c r="O179" s="198">
        <v>1</v>
      </c>
      <c r="P179" s="198">
        <v>100</v>
      </c>
      <c r="Q179" s="214">
        <f t="shared" ref="Q179:Q180" si="50">P179*0.036</f>
        <v>3.5999999999999996</v>
      </c>
      <c r="R179" s="2">
        <f t="shared" ref="R179:R180" si="51">Q179/60</f>
        <v>5.9999999999999991E-2</v>
      </c>
      <c r="S179" s="67"/>
      <c r="T179" s="224" t="s">
        <v>73</v>
      </c>
      <c r="U179" s="198">
        <v>1</v>
      </c>
      <c r="V179" s="198">
        <v>1</v>
      </c>
      <c r="W179" s="198">
        <v>160</v>
      </c>
      <c r="X179" s="214">
        <f>W179*0.036</f>
        <v>5.76</v>
      </c>
      <c r="Y179" s="2">
        <f>X179/60</f>
        <v>9.6000000000000002E-2</v>
      </c>
      <c r="Z179" s="67"/>
      <c r="AA179" s="224" t="s">
        <v>74</v>
      </c>
      <c r="AB179" s="198">
        <v>1</v>
      </c>
      <c r="AC179" s="198">
        <v>1</v>
      </c>
      <c r="AD179" s="198">
        <v>190</v>
      </c>
      <c r="AE179" s="214">
        <f>AD179*0.036</f>
        <v>6.84</v>
      </c>
      <c r="AF179" s="2">
        <f>AE179/60</f>
        <v>0.114</v>
      </c>
      <c r="AG179" s="67"/>
    </row>
    <row r="180" spans="1:33" x14ac:dyDescent="0.3">
      <c r="A180" s="199">
        <v>178</v>
      </c>
      <c r="C180" s="200"/>
      <c r="E180" s="202"/>
      <c r="G180" s="202"/>
      <c r="I180" s="202"/>
      <c r="K180" s="223" t="s">
        <v>400</v>
      </c>
      <c r="L180" s="67"/>
      <c r="M180" s="224" t="s">
        <v>64</v>
      </c>
      <c r="N180" s="224">
        <v>1</v>
      </c>
      <c r="O180" s="224">
        <v>3</v>
      </c>
      <c r="P180" s="198">
        <v>83.4</v>
      </c>
      <c r="Q180" s="214">
        <f t="shared" si="50"/>
        <v>3.0024000000000002</v>
      </c>
      <c r="R180" s="2">
        <f t="shared" si="51"/>
        <v>5.0040000000000001E-2</v>
      </c>
      <c r="S180" s="67"/>
      <c r="T180" s="224" t="s">
        <v>64</v>
      </c>
      <c r="U180" s="224">
        <v>1</v>
      </c>
      <c r="V180" s="224">
        <v>3</v>
      </c>
      <c r="W180" s="198">
        <v>83.4</v>
      </c>
      <c r="X180" s="214">
        <f>W180*0.036</f>
        <v>3.0024000000000002</v>
      </c>
      <c r="Y180" s="2">
        <f>X180/60</f>
        <v>5.0040000000000001E-2</v>
      </c>
      <c r="Z180" s="67"/>
      <c r="AA180" s="224" t="s">
        <v>64</v>
      </c>
      <c r="AB180" s="224">
        <v>1</v>
      </c>
      <c r="AC180" s="224">
        <v>3</v>
      </c>
      <c r="AD180" s="198">
        <v>83.4</v>
      </c>
      <c r="AE180" s="214">
        <f>AD180*0.036</f>
        <v>3.0024000000000002</v>
      </c>
      <c r="AF180" s="2">
        <f>AE180/60</f>
        <v>5.0040000000000001E-2</v>
      </c>
      <c r="AG180" s="67"/>
    </row>
    <row r="181" spans="1:33" ht="28.8" x14ac:dyDescent="0.3">
      <c r="A181" s="211">
        <v>179</v>
      </c>
      <c r="B181" s="216"/>
      <c r="C181" s="217" t="s">
        <v>401</v>
      </c>
      <c r="D181" s="218"/>
      <c r="E181" s="219">
        <f>P181</f>
        <v>183.4</v>
      </c>
      <c r="F181" s="218"/>
      <c r="G181" s="219">
        <f>W181</f>
        <v>243.4</v>
      </c>
      <c r="H181" s="218"/>
      <c r="I181" s="219">
        <f>AD181</f>
        <v>273.39999999999998</v>
      </c>
      <c r="J181" s="218" t="s">
        <v>311</v>
      </c>
      <c r="K181" s="216"/>
      <c r="L181" s="67"/>
      <c r="M181" s="216"/>
      <c r="N181" s="216"/>
      <c r="O181" s="216"/>
      <c r="P181" s="220">
        <f>SUM(P179:P180)</f>
        <v>183.4</v>
      </c>
      <c r="Q181" s="216"/>
      <c r="R181" s="222">
        <f>SUM(R179:R180)</f>
        <v>0.11004</v>
      </c>
      <c r="S181" s="67"/>
      <c r="T181" s="216"/>
      <c r="U181" s="216"/>
      <c r="V181" s="216"/>
      <c r="W181" s="220">
        <f>SUM(W179:W180)</f>
        <v>243.4</v>
      </c>
      <c r="X181" s="216"/>
      <c r="Y181" s="222">
        <f>SUM(Y179:Y180)</f>
        <v>0.14604</v>
      </c>
      <c r="Z181" s="67"/>
      <c r="AA181" s="216"/>
      <c r="AB181" s="216"/>
      <c r="AC181" s="216"/>
      <c r="AD181" s="220">
        <f>SUM(AD179:AD180)</f>
        <v>273.39999999999998</v>
      </c>
      <c r="AE181" s="216"/>
      <c r="AF181" s="222">
        <f>SUM(AF179:AF180)</f>
        <v>0.16404000000000002</v>
      </c>
      <c r="AG181" s="67"/>
    </row>
    <row r="182" spans="1:33" x14ac:dyDescent="0.3">
      <c r="A182" s="199">
        <v>180</v>
      </c>
      <c r="C182" s="200"/>
      <c r="E182" s="202"/>
      <c r="G182" s="202"/>
      <c r="I182" s="202"/>
      <c r="K182" s="223" t="s">
        <v>402</v>
      </c>
      <c r="L182" s="67"/>
      <c r="M182" s="224" t="s">
        <v>57</v>
      </c>
      <c r="N182" s="198">
        <v>1</v>
      </c>
      <c r="O182" s="198">
        <v>1</v>
      </c>
      <c r="P182" s="198">
        <v>50</v>
      </c>
      <c r="Q182" s="214">
        <f t="shared" ref="Q182:Q183" si="52">P182*0.036</f>
        <v>1.7999999999999998</v>
      </c>
      <c r="R182" s="2">
        <f t="shared" ref="R182:R183" si="53">Q182/60</f>
        <v>2.9999999999999995E-2</v>
      </c>
      <c r="S182" s="67"/>
      <c r="T182" s="224" t="s">
        <v>72</v>
      </c>
      <c r="U182" s="198">
        <v>1</v>
      </c>
      <c r="V182" s="198">
        <v>1</v>
      </c>
      <c r="W182" s="198">
        <v>60</v>
      </c>
      <c r="X182" s="214">
        <f>W182*0.036</f>
        <v>2.1599999999999997</v>
      </c>
      <c r="Y182" s="2">
        <f>X182/60</f>
        <v>3.5999999999999997E-2</v>
      </c>
      <c r="Z182" s="67"/>
      <c r="AA182" s="224" t="s">
        <v>80</v>
      </c>
      <c r="AB182" s="198">
        <v>1</v>
      </c>
      <c r="AC182" s="198">
        <v>1</v>
      </c>
      <c r="AD182" s="198">
        <v>90</v>
      </c>
      <c r="AE182" s="214">
        <f>AD182*0.036</f>
        <v>3.2399999999999998</v>
      </c>
      <c r="AF182" s="2">
        <f>AE182/60</f>
        <v>5.3999999999999999E-2</v>
      </c>
      <c r="AG182" s="67"/>
    </row>
    <row r="183" spans="1:33" x14ac:dyDescent="0.3">
      <c r="A183" s="199">
        <v>181</v>
      </c>
      <c r="C183" s="200"/>
      <c r="E183" s="202"/>
      <c r="G183" s="202"/>
      <c r="I183" s="202"/>
      <c r="K183" s="223" t="s">
        <v>400</v>
      </c>
      <c r="L183" s="67"/>
      <c r="M183" s="224" t="s">
        <v>64</v>
      </c>
      <c r="N183" s="224">
        <v>1</v>
      </c>
      <c r="O183" s="224">
        <v>3</v>
      </c>
      <c r="P183" s="198">
        <v>83.4</v>
      </c>
      <c r="Q183" s="214">
        <f t="shared" si="52"/>
        <v>3.0024000000000002</v>
      </c>
      <c r="R183" s="2">
        <f t="shared" si="53"/>
        <v>5.0040000000000001E-2</v>
      </c>
      <c r="S183" s="67"/>
      <c r="T183" s="224" t="s">
        <v>64</v>
      </c>
      <c r="U183" s="224">
        <v>1</v>
      </c>
      <c r="V183" s="224">
        <v>3</v>
      </c>
      <c r="W183" s="198">
        <v>83.4</v>
      </c>
      <c r="X183" s="214">
        <f>W183*0.036</f>
        <v>3.0024000000000002</v>
      </c>
      <c r="Y183" s="2">
        <f>X183/60</f>
        <v>5.0040000000000001E-2</v>
      </c>
      <c r="Z183" s="67"/>
      <c r="AA183" s="224" t="s">
        <v>64</v>
      </c>
      <c r="AB183" s="224">
        <v>1</v>
      </c>
      <c r="AC183" s="224">
        <v>3</v>
      </c>
      <c r="AD183" s="198">
        <v>83.4</v>
      </c>
      <c r="AE183" s="214">
        <f>AD183*0.036</f>
        <v>3.0024000000000002</v>
      </c>
      <c r="AF183" s="2">
        <f>AE183/60</f>
        <v>5.0040000000000001E-2</v>
      </c>
      <c r="AG183" s="67"/>
    </row>
    <row r="184" spans="1:33" ht="28.8" x14ac:dyDescent="0.3">
      <c r="A184" s="211">
        <v>182</v>
      </c>
      <c r="B184" s="216"/>
      <c r="C184" s="217" t="s">
        <v>403</v>
      </c>
      <c r="D184" s="218"/>
      <c r="E184" s="219">
        <f>P184</f>
        <v>133.4</v>
      </c>
      <c r="F184" s="218"/>
      <c r="G184" s="219">
        <f>W184</f>
        <v>143.4</v>
      </c>
      <c r="H184" s="218"/>
      <c r="I184" s="219">
        <f>AD184</f>
        <v>173.4</v>
      </c>
      <c r="J184" s="218" t="s">
        <v>311</v>
      </c>
      <c r="K184" s="216"/>
      <c r="L184" s="67"/>
      <c r="M184" s="216"/>
      <c r="N184" s="216"/>
      <c r="O184" s="216"/>
      <c r="P184" s="220">
        <f>SUM(P182:P183)</f>
        <v>133.4</v>
      </c>
      <c r="Q184" s="216"/>
      <c r="R184" s="222">
        <f>SUM(R182:R183)</f>
        <v>8.004E-2</v>
      </c>
      <c r="S184" s="67"/>
      <c r="T184" s="216"/>
      <c r="U184" s="216"/>
      <c r="V184" s="216"/>
      <c r="W184" s="220">
        <f>SUM(W182:W183)</f>
        <v>143.4</v>
      </c>
      <c r="X184" s="216"/>
      <c r="Y184" s="222">
        <f>SUM(Y182:Y183)</f>
        <v>8.6040000000000005E-2</v>
      </c>
      <c r="Z184" s="67"/>
      <c r="AA184" s="216"/>
      <c r="AB184" s="216"/>
      <c r="AC184" s="216"/>
      <c r="AD184" s="220">
        <f>SUM(AD182:AD183)</f>
        <v>173.4</v>
      </c>
      <c r="AE184" s="216"/>
      <c r="AF184" s="222">
        <f>SUM(AF182:AF183)</f>
        <v>0.10403999999999999</v>
      </c>
      <c r="AG184" s="67"/>
    </row>
    <row r="185" spans="1:33" x14ac:dyDescent="0.3">
      <c r="A185" s="199">
        <v>183</v>
      </c>
      <c r="C185" s="200"/>
      <c r="E185" s="202"/>
      <c r="G185" s="202"/>
      <c r="I185" s="202"/>
      <c r="K185" s="223" t="s">
        <v>399</v>
      </c>
      <c r="L185" s="67"/>
      <c r="M185" s="224" t="s">
        <v>68</v>
      </c>
      <c r="N185" s="198">
        <v>1</v>
      </c>
      <c r="O185" s="198">
        <v>1</v>
      </c>
      <c r="P185" s="198">
        <v>100</v>
      </c>
      <c r="Q185" s="214">
        <f t="shared" ref="Q185:Q186" si="54">P185*0.036</f>
        <v>3.5999999999999996</v>
      </c>
      <c r="R185" s="2">
        <f t="shared" ref="R185:R186" si="55">Q185/60</f>
        <v>5.9999999999999991E-2</v>
      </c>
      <c r="S185" s="67"/>
      <c r="T185" s="224" t="s">
        <v>73</v>
      </c>
      <c r="U185" s="198">
        <v>1</v>
      </c>
      <c r="V185" s="198">
        <v>1</v>
      </c>
      <c r="W185" s="198">
        <v>160</v>
      </c>
      <c r="X185" s="214">
        <f>W185*0.036</f>
        <v>5.76</v>
      </c>
      <c r="Y185" s="2">
        <f>X185/60</f>
        <v>9.6000000000000002E-2</v>
      </c>
      <c r="Z185" s="67"/>
      <c r="AA185" s="224" t="s">
        <v>74</v>
      </c>
      <c r="AB185" s="198">
        <v>1</v>
      </c>
      <c r="AC185" s="198">
        <v>1</v>
      </c>
      <c r="AD185" s="198">
        <v>190</v>
      </c>
      <c r="AE185" s="214">
        <f>AD185*0.036</f>
        <v>6.84</v>
      </c>
      <c r="AF185" s="2">
        <f>AE185/60</f>
        <v>0.114</v>
      </c>
      <c r="AG185" s="67"/>
    </row>
    <row r="186" spans="1:33" x14ac:dyDescent="0.3">
      <c r="A186" s="199">
        <v>184</v>
      </c>
      <c r="C186" s="200"/>
      <c r="E186" s="202"/>
      <c r="G186" s="202"/>
      <c r="I186" s="202"/>
      <c r="K186" s="223" t="s">
        <v>400</v>
      </c>
      <c r="L186" s="67"/>
      <c r="M186" s="224" t="s">
        <v>64</v>
      </c>
      <c r="N186" s="224">
        <v>1</v>
      </c>
      <c r="O186" s="224">
        <v>6</v>
      </c>
      <c r="P186" s="198">
        <v>166.8</v>
      </c>
      <c r="Q186" s="214">
        <f t="shared" si="54"/>
        <v>6.0048000000000004</v>
      </c>
      <c r="R186" s="2">
        <f t="shared" si="55"/>
        <v>0.10008</v>
      </c>
      <c r="S186" s="67"/>
      <c r="T186" s="224" t="s">
        <v>64</v>
      </c>
      <c r="U186" s="224">
        <v>1</v>
      </c>
      <c r="V186" s="224">
        <v>6</v>
      </c>
      <c r="W186" s="198">
        <v>166.8</v>
      </c>
      <c r="X186" s="214">
        <f>W186*0.036</f>
        <v>6.0048000000000004</v>
      </c>
      <c r="Y186" s="2">
        <f>X186/60</f>
        <v>0.10008</v>
      </c>
      <c r="Z186" s="67"/>
      <c r="AA186" s="224" t="s">
        <v>64</v>
      </c>
      <c r="AB186" s="224">
        <v>1</v>
      </c>
      <c r="AC186" s="224">
        <v>6</v>
      </c>
      <c r="AD186" s="198">
        <v>166.8</v>
      </c>
      <c r="AE186" s="214">
        <f>AD186*0.036</f>
        <v>6.0048000000000004</v>
      </c>
      <c r="AF186" s="2">
        <f>AE186/60</f>
        <v>0.10008</v>
      </c>
      <c r="AG186" s="67"/>
    </row>
    <row r="187" spans="1:33" ht="28.8" x14ac:dyDescent="0.3">
      <c r="A187" s="211">
        <v>185</v>
      </c>
      <c r="B187" s="216"/>
      <c r="C187" s="217" t="s">
        <v>404</v>
      </c>
      <c r="D187" s="218"/>
      <c r="E187" s="219">
        <f>P187</f>
        <v>266.8</v>
      </c>
      <c r="F187" s="218"/>
      <c r="G187" s="219">
        <f>W187</f>
        <v>326.8</v>
      </c>
      <c r="H187" s="218"/>
      <c r="I187" s="219">
        <f>AD187</f>
        <v>356.8</v>
      </c>
      <c r="J187" s="218" t="s">
        <v>311</v>
      </c>
      <c r="K187" s="216"/>
      <c r="L187" s="67"/>
      <c r="M187" s="216"/>
      <c r="N187" s="216"/>
      <c r="O187" s="216"/>
      <c r="P187" s="220">
        <f>SUM(P185:P186)</f>
        <v>266.8</v>
      </c>
      <c r="Q187" s="216"/>
      <c r="R187" s="222">
        <f>SUM(R185:R186)</f>
        <v>0.16008</v>
      </c>
      <c r="S187" s="67"/>
      <c r="T187" s="216"/>
      <c r="U187" s="216"/>
      <c r="V187" s="216"/>
      <c r="W187" s="220">
        <f>SUM(W185:W186)</f>
        <v>326.8</v>
      </c>
      <c r="X187" s="216"/>
      <c r="Y187" s="222">
        <f>SUM(Y185:Y186)</f>
        <v>0.19608</v>
      </c>
      <c r="Z187" s="67"/>
      <c r="AA187" s="216"/>
      <c r="AB187" s="216"/>
      <c r="AC187" s="216"/>
      <c r="AD187" s="220">
        <f>SUM(AD185:AD186)</f>
        <v>356.8</v>
      </c>
      <c r="AE187" s="216"/>
      <c r="AF187" s="222">
        <f>SUM(AF185:AF186)</f>
        <v>0.21407999999999999</v>
      </c>
      <c r="AG187" s="67"/>
    </row>
    <row r="188" spans="1:33" x14ac:dyDescent="0.3">
      <c r="A188" s="199">
        <v>186</v>
      </c>
      <c r="C188" s="200"/>
      <c r="E188" s="202"/>
      <c r="G188" s="202"/>
      <c r="I188" s="202"/>
      <c r="K188" s="223" t="s">
        <v>402</v>
      </c>
      <c r="L188" s="67"/>
      <c r="M188" s="224" t="s">
        <v>57</v>
      </c>
      <c r="N188" s="198">
        <v>1</v>
      </c>
      <c r="O188" s="198">
        <v>1</v>
      </c>
      <c r="P188" s="198">
        <v>50</v>
      </c>
      <c r="Q188" s="214">
        <f t="shared" ref="Q188:Q189" si="56">P188*0.036</f>
        <v>1.7999999999999998</v>
      </c>
      <c r="R188" s="2">
        <f t="shared" ref="R188:R189" si="57">Q188/60</f>
        <v>2.9999999999999995E-2</v>
      </c>
      <c r="S188" s="67"/>
      <c r="T188" s="224" t="s">
        <v>72</v>
      </c>
      <c r="U188" s="198">
        <v>1</v>
      </c>
      <c r="V188" s="198">
        <v>1</v>
      </c>
      <c r="W188" s="198">
        <v>60</v>
      </c>
      <c r="X188" s="214">
        <f>W188*0.036</f>
        <v>2.1599999999999997</v>
      </c>
      <c r="Y188" s="2">
        <f>X188/60</f>
        <v>3.5999999999999997E-2</v>
      </c>
      <c r="Z188" s="67"/>
      <c r="AA188" s="224" t="s">
        <v>80</v>
      </c>
      <c r="AB188" s="198">
        <v>1</v>
      </c>
      <c r="AC188" s="198">
        <v>1</v>
      </c>
      <c r="AD188" s="198">
        <v>90</v>
      </c>
      <c r="AE188" s="214">
        <f>AD188*0.036</f>
        <v>3.2399999999999998</v>
      </c>
      <c r="AF188" s="2">
        <f>AE188/60</f>
        <v>5.3999999999999999E-2</v>
      </c>
      <c r="AG188" s="67"/>
    </row>
    <row r="189" spans="1:33" x14ac:dyDescent="0.3">
      <c r="A189" s="199">
        <v>187</v>
      </c>
      <c r="C189" s="200"/>
      <c r="E189" s="202"/>
      <c r="G189" s="202"/>
      <c r="I189" s="202"/>
      <c r="K189" s="223" t="s">
        <v>400</v>
      </c>
      <c r="L189" s="67"/>
      <c r="M189" s="224" t="s">
        <v>64</v>
      </c>
      <c r="N189" s="224">
        <v>1</v>
      </c>
      <c r="O189" s="224">
        <v>6</v>
      </c>
      <c r="P189" s="198">
        <v>166.8</v>
      </c>
      <c r="Q189" s="214">
        <f t="shared" si="56"/>
        <v>6.0048000000000004</v>
      </c>
      <c r="R189" s="2">
        <f t="shared" si="57"/>
        <v>0.10008</v>
      </c>
      <c r="S189" s="67"/>
      <c r="T189" s="224" t="s">
        <v>64</v>
      </c>
      <c r="U189" s="224">
        <v>1</v>
      </c>
      <c r="V189" s="224">
        <v>6</v>
      </c>
      <c r="W189" s="198">
        <v>166.8</v>
      </c>
      <c r="X189" s="214">
        <f>W189*0.036</f>
        <v>6.0048000000000004</v>
      </c>
      <c r="Y189" s="2">
        <f>X189/60</f>
        <v>0.10008</v>
      </c>
      <c r="Z189" s="67"/>
      <c r="AA189" s="224" t="s">
        <v>64</v>
      </c>
      <c r="AB189" s="224">
        <v>1</v>
      </c>
      <c r="AC189" s="224">
        <v>6</v>
      </c>
      <c r="AD189" s="198">
        <v>166.8</v>
      </c>
      <c r="AE189" s="214">
        <f>AD189*0.036</f>
        <v>6.0048000000000004</v>
      </c>
      <c r="AF189" s="2">
        <f>AE189/60</f>
        <v>0.10008</v>
      </c>
      <c r="AG189" s="67"/>
    </row>
    <row r="190" spans="1:33" ht="28.8" x14ac:dyDescent="0.3">
      <c r="A190" s="211">
        <v>188</v>
      </c>
      <c r="B190" s="216"/>
      <c r="C190" s="217" t="s">
        <v>405</v>
      </c>
      <c r="D190" s="218"/>
      <c r="E190" s="219">
        <f>P190</f>
        <v>216.8</v>
      </c>
      <c r="F190" s="218"/>
      <c r="G190" s="219">
        <f>W190</f>
        <v>226.8</v>
      </c>
      <c r="H190" s="218"/>
      <c r="I190" s="219">
        <f>AD190</f>
        <v>256.8</v>
      </c>
      <c r="J190" s="218" t="s">
        <v>311</v>
      </c>
      <c r="K190" s="216"/>
      <c r="L190" s="67"/>
      <c r="M190" s="216"/>
      <c r="N190" s="216"/>
      <c r="O190" s="216"/>
      <c r="P190" s="220">
        <f>SUM(P188:P189)</f>
        <v>216.8</v>
      </c>
      <c r="Q190" s="216"/>
      <c r="R190" s="222">
        <f>SUM(R188:R189)</f>
        <v>0.13008</v>
      </c>
      <c r="S190" s="67"/>
      <c r="T190" s="216"/>
      <c r="U190" s="216"/>
      <c r="V190" s="216"/>
      <c r="W190" s="220">
        <f>SUM(W188:W189)</f>
        <v>226.8</v>
      </c>
      <c r="X190" s="216"/>
      <c r="Y190" s="222">
        <f>SUM(Y188:Y189)</f>
        <v>0.13608000000000001</v>
      </c>
      <c r="Z190" s="67"/>
      <c r="AA190" s="216"/>
      <c r="AB190" s="216"/>
      <c r="AC190" s="216"/>
      <c r="AD190" s="220">
        <f>SUM(AD188:AD189)</f>
        <v>256.8</v>
      </c>
      <c r="AE190" s="216"/>
      <c r="AF190" s="222">
        <f>SUM(AF188:AF189)</f>
        <v>0.15407999999999999</v>
      </c>
      <c r="AG190" s="67"/>
    </row>
    <row r="191" spans="1:33" x14ac:dyDescent="0.3">
      <c r="A191" s="199">
        <v>189</v>
      </c>
      <c r="C191" s="200"/>
      <c r="E191" s="202"/>
      <c r="G191" s="202"/>
      <c r="I191" s="202"/>
      <c r="K191" s="223" t="s">
        <v>399</v>
      </c>
      <c r="L191" s="67"/>
      <c r="M191" s="224" t="s">
        <v>68</v>
      </c>
      <c r="N191" s="198">
        <v>1</v>
      </c>
      <c r="O191" s="198">
        <v>1</v>
      </c>
      <c r="P191" s="198">
        <v>100</v>
      </c>
      <c r="Q191" s="214">
        <f t="shared" ref="Q191:Q192" si="58">P191*0.036</f>
        <v>3.5999999999999996</v>
      </c>
      <c r="R191" s="2">
        <f t="shared" ref="R191:R192" si="59">Q191/60</f>
        <v>5.9999999999999991E-2</v>
      </c>
      <c r="S191" s="67"/>
      <c r="T191" s="224" t="s">
        <v>73</v>
      </c>
      <c r="U191" s="198">
        <v>1</v>
      </c>
      <c r="V191" s="198">
        <v>1</v>
      </c>
      <c r="W191" s="198">
        <v>160</v>
      </c>
      <c r="X191" s="214">
        <f>W191*0.036</f>
        <v>5.76</v>
      </c>
      <c r="Y191" s="2">
        <f>X191/60</f>
        <v>9.6000000000000002E-2</v>
      </c>
      <c r="Z191" s="67"/>
      <c r="AA191" s="224" t="s">
        <v>74</v>
      </c>
      <c r="AB191" s="198">
        <v>1</v>
      </c>
      <c r="AC191" s="198">
        <v>1</v>
      </c>
      <c r="AD191" s="198">
        <v>190</v>
      </c>
      <c r="AE191" s="214">
        <f>AD191*0.036</f>
        <v>6.84</v>
      </c>
      <c r="AF191" s="2">
        <f>AE191/60</f>
        <v>0.114</v>
      </c>
      <c r="AG191" s="67"/>
    </row>
    <row r="192" spans="1:33" x14ac:dyDescent="0.3">
      <c r="A192" s="199">
        <v>190</v>
      </c>
      <c r="C192" s="200"/>
      <c r="E192" s="202"/>
      <c r="G192" s="202"/>
      <c r="I192" s="202"/>
      <c r="K192" s="223" t="s">
        <v>400</v>
      </c>
      <c r="L192" s="67"/>
      <c r="M192" s="224" t="s">
        <v>64</v>
      </c>
      <c r="N192" s="224">
        <v>1</v>
      </c>
      <c r="O192" s="224">
        <v>9</v>
      </c>
      <c r="P192" s="198">
        <v>250.20000000000002</v>
      </c>
      <c r="Q192" s="214">
        <f t="shared" si="58"/>
        <v>9.0071999999999992</v>
      </c>
      <c r="R192" s="2">
        <f t="shared" si="59"/>
        <v>0.15011999999999998</v>
      </c>
      <c r="S192" s="67"/>
      <c r="T192" s="224" t="s">
        <v>64</v>
      </c>
      <c r="U192" s="224">
        <v>1</v>
      </c>
      <c r="V192" s="224">
        <v>9</v>
      </c>
      <c r="W192" s="198">
        <v>250.20000000000002</v>
      </c>
      <c r="X192" s="214">
        <f>W192*0.036</f>
        <v>9.0071999999999992</v>
      </c>
      <c r="Y192" s="2">
        <f>X192/60</f>
        <v>0.15011999999999998</v>
      </c>
      <c r="Z192" s="67"/>
      <c r="AA192" s="224" t="s">
        <v>64</v>
      </c>
      <c r="AB192" s="224">
        <v>1</v>
      </c>
      <c r="AC192" s="224">
        <v>9</v>
      </c>
      <c r="AD192" s="198">
        <v>250.20000000000002</v>
      </c>
      <c r="AE192" s="214">
        <f>AD192*0.036</f>
        <v>9.0071999999999992</v>
      </c>
      <c r="AF192" s="2">
        <f>AE192/60</f>
        <v>0.15011999999999998</v>
      </c>
      <c r="AG192" s="67"/>
    </row>
    <row r="193" spans="1:33" ht="28.8" x14ac:dyDescent="0.3">
      <c r="A193" s="211">
        <v>191</v>
      </c>
      <c r="B193" s="216"/>
      <c r="C193" s="217" t="s">
        <v>406</v>
      </c>
      <c r="D193" s="218"/>
      <c r="E193" s="219">
        <f>P193</f>
        <v>350.20000000000005</v>
      </c>
      <c r="F193" s="218"/>
      <c r="G193" s="219">
        <f>W193</f>
        <v>410.20000000000005</v>
      </c>
      <c r="H193" s="218"/>
      <c r="I193" s="219">
        <f>AD193</f>
        <v>440.20000000000005</v>
      </c>
      <c r="J193" s="218" t="s">
        <v>311</v>
      </c>
      <c r="K193" s="216"/>
      <c r="L193" s="67"/>
      <c r="M193" s="216"/>
      <c r="N193" s="216"/>
      <c r="O193" s="216"/>
      <c r="P193" s="220">
        <f>SUM(P191:P192)</f>
        <v>350.20000000000005</v>
      </c>
      <c r="Q193" s="216"/>
      <c r="R193" s="222">
        <f>SUM(R191:R192)</f>
        <v>0.21011999999999997</v>
      </c>
      <c r="S193" s="67"/>
      <c r="T193" s="216"/>
      <c r="U193" s="216"/>
      <c r="V193" s="216"/>
      <c r="W193" s="220">
        <f>SUM(W191:W192)</f>
        <v>410.20000000000005</v>
      </c>
      <c r="X193" s="216"/>
      <c r="Y193" s="222">
        <f>SUM(Y191:Y192)</f>
        <v>0.24611999999999998</v>
      </c>
      <c r="Z193" s="67"/>
      <c r="AA193" s="216"/>
      <c r="AB193" s="216"/>
      <c r="AC193" s="216"/>
      <c r="AD193" s="220">
        <f>SUM(AD191:AD192)</f>
        <v>440.20000000000005</v>
      </c>
      <c r="AE193" s="216"/>
      <c r="AF193" s="222">
        <f>SUM(AF191:AF192)</f>
        <v>0.26411999999999997</v>
      </c>
      <c r="AG193" s="67"/>
    </row>
    <row r="194" spans="1:33" x14ac:dyDescent="0.3">
      <c r="A194" s="199">
        <v>192</v>
      </c>
      <c r="C194" s="200"/>
      <c r="E194" s="202"/>
      <c r="G194" s="202"/>
      <c r="I194" s="202"/>
      <c r="K194" s="223" t="s">
        <v>402</v>
      </c>
      <c r="L194" s="67"/>
      <c r="M194" s="224" t="s">
        <v>57</v>
      </c>
      <c r="N194" s="198">
        <v>1</v>
      </c>
      <c r="O194" s="198">
        <v>1</v>
      </c>
      <c r="P194" s="198">
        <v>50</v>
      </c>
      <c r="Q194" s="214">
        <f t="shared" ref="Q194:Q195" si="60">P194*0.036</f>
        <v>1.7999999999999998</v>
      </c>
      <c r="R194" s="2">
        <f t="shared" ref="R194:R195" si="61">Q194/60</f>
        <v>2.9999999999999995E-2</v>
      </c>
      <c r="S194" s="67"/>
      <c r="T194" s="224" t="s">
        <v>72</v>
      </c>
      <c r="U194" s="198">
        <v>1</v>
      </c>
      <c r="V194" s="198">
        <v>1</v>
      </c>
      <c r="W194" s="198">
        <v>60</v>
      </c>
      <c r="X194" s="214">
        <f>W194*0.036</f>
        <v>2.1599999999999997</v>
      </c>
      <c r="Y194" s="2">
        <f>X194/60</f>
        <v>3.5999999999999997E-2</v>
      </c>
      <c r="Z194" s="67"/>
      <c r="AA194" s="224" t="s">
        <v>80</v>
      </c>
      <c r="AB194" s="198">
        <v>1</v>
      </c>
      <c r="AC194" s="198">
        <v>1</v>
      </c>
      <c r="AD194" s="198">
        <v>90</v>
      </c>
      <c r="AE194" s="214">
        <f>AD194*0.036</f>
        <v>3.2399999999999998</v>
      </c>
      <c r="AF194" s="2">
        <f>AE194/60</f>
        <v>5.3999999999999999E-2</v>
      </c>
      <c r="AG194" s="67"/>
    </row>
    <row r="195" spans="1:33" x14ac:dyDescent="0.3">
      <c r="A195" s="199">
        <v>193</v>
      </c>
      <c r="C195" s="200"/>
      <c r="E195" s="202"/>
      <c r="G195" s="202"/>
      <c r="I195" s="202"/>
      <c r="K195" s="223" t="s">
        <v>400</v>
      </c>
      <c r="L195" s="67"/>
      <c r="M195" s="224" t="s">
        <v>64</v>
      </c>
      <c r="N195" s="224">
        <v>1</v>
      </c>
      <c r="O195" s="224">
        <v>9</v>
      </c>
      <c r="P195" s="198">
        <v>250.20000000000002</v>
      </c>
      <c r="Q195" s="214">
        <f t="shared" si="60"/>
        <v>9.0071999999999992</v>
      </c>
      <c r="R195" s="2">
        <f t="shared" si="61"/>
        <v>0.15011999999999998</v>
      </c>
      <c r="S195" s="67"/>
      <c r="T195" s="224" t="s">
        <v>64</v>
      </c>
      <c r="U195" s="224">
        <v>1</v>
      </c>
      <c r="V195" s="224">
        <v>9</v>
      </c>
      <c r="W195" s="198">
        <v>250.20000000000002</v>
      </c>
      <c r="X195" s="214">
        <f>W195*0.036</f>
        <v>9.0071999999999992</v>
      </c>
      <c r="Y195" s="2">
        <f>X195/60</f>
        <v>0.15011999999999998</v>
      </c>
      <c r="Z195" s="67"/>
      <c r="AA195" s="224" t="s">
        <v>64</v>
      </c>
      <c r="AB195" s="224">
        <v>1</v>
      </c>
      <c r="AC195" s="224">
        <v>9</v>
      </c>
      <c r="AD195" s="198">
        <v>250.20000000000002</v>
      </c>
      <c r="AE195" s="214">
        <f>AD195*0.036</f>
        <v>9.0071999999999992</v>
      </c>
      <c r="AF195" s="2">
        <f>AE195/60</f>
        <v>0.15011999999999998</v>
      </c>
      <c r="AG195" s="67"/>
    </row>
    <row r="196" spans="1:33" ht="28.8" x14ac:dyDescent="0.3">
      <c r="A196" s="211">
        <v>194</v>
      </c>
      <c r="B196" s="216"/>
      <c r="C196" s="217" t="s">
        <v>407</v>
      </c>
      <c r="D196" s="218"/>
      <c r="E196" s="219">
        <f>P196</f>
        <v>300.20000000000005</v>
      </c>
      <c r="F196" s="218"/>
      <c r="G196" s="219">
        <f>W196</f>
        <v>310.20000000000005</v>
      </c>
      <c r="H196" s="218"/>
      <c r="I196" s="219">
        <f>AD196</f>
        <v>340.20000000000005</v>
      </c>
      <c r="J196" s="218" t="s">
        <v>311</v>
      </c>
      <c r="K196" s="216"/>
      <c r="L196" s="67"/>
      <c r="M196" s="216"/>
      <c r="N196" s="216"/>
      <c r="O196" s="216"/>
      <c r="P196" s="220">
        <f>SUM(P194:P195)</f>
        <v>300.20000000000005</v>
      </c>
      <c r="Q196" s="216"/>
      <c r="R196" s="222">
        <f>SUM(R194:R195)</f>
        <v>0.18011999999999997</v>
      </c>
      <c r="S196" s="67"/>
      <c r="T196" s="216"/>
      <c r="U196" s="216"/>
      <c r="V196" s="216"/>
      <c r="W196" s="220">
        <f>SUM(W194:W195)</f>
        <v>310.20000000000005</v>
      </c>
      <c r="X196" s="216"/>
      <c r="Y196" s="222">
        <f>SUM(Y194:Y195)</f>
        <v>0.18611999999999998</v>
      </c>
      <c r="Z196" s="67"/>
      <c r="AA196" s="216"/>
      <c r="AB196" s="216"/>
      <c r="AC196" s="216"/>
      <c r="AD196" s="220">
        <f>SUM(AD194:AD195)</f>
        <v>340.20000000000005</v>
      </c>
      <c r="AE196" s="216"/>
      <c r="AF196" s="222">
        <f>SUM(AF194:AF195)</f>
        <v>0.20411999999999997</v>
      </c>
      <c r="AG196" s="67"/>
    </row>
    <row r="197" spans="1:33" x14ac:dyDescent="0.3">
      <c r="A197" s="12">
        <v>195</v>
      </c>
      <c r="B197" s="34"/>
      <c r="C197" s="225"/>
      <c r="D197" s="226"/>
      <c r="E197" s="226"/>
      <c r="F197" s="226"/>
      <c r="G197" s="226"/>
      <c r="H197" s="226"/>
      <c r="I197" s="226"/>
      <c r="J197" s="226"/>
      <c r="K197" s="149" t="s">
        <v>408</v>
      </c>
      <c r="L197" s="67"/>
      <c r="M197" s="198" t="s">
        <v>62</v>
      </c>
      <c r="N197" s="198">
        <v>1</v>
      </c>
      <c r="O197" s="198">
        <v>1</v>
      </c>
      <c r="P197" s="198">
        <v>90</v>
      </c>
      <c r="Q197" s="214">
        <f t="shared" ref="Q197:Q208" si="62">P197*0.036</f>
        <v>3.2399999999999998</v>
      </c>
      <c r="R197" s="2">
        <f t="shared" ref="R197:R208" si="63">Q197/60</f>
        <v>5.3999999999999999E-2</v>
      </c>
      <c r="S197" s="67"/>
      <c r="T197" s="198" t="s">
        <v>69</v>
      </c>
      <c r="U197" s="198">
        <v>1</v>
      </c>
      <c r="V197" s="198">
        <v>1</v>
      </c>
      <c r="W197" s="198">
        <v>160</v>
      </c>
      <c r="X197" s="214">
        <f t="shared" ref="X197:X208" si="64">W197*0.036</f>
        <v>5.76</v>
      </c>
      <c r="Y197" s="2">
        <f t="shared" ref="Y197:Y208" si="65">X197/60</f>
        <v>9.6000000000000002E-2</v>
      </c>
      <c r="Z197" s="67"/>
      <c r="AA197" s="198" t="s">
        <v>67</v>
      </c>
      <c r="AB197" s="198">
        <v>1</v>
      </c>
      <c r="AC197" s="198">
        <v>1</v>
      </c>
      <c r="AD197" s="198">
        <v>190</v>
      </c>
      <c r="AE197" s="214">
        <f t="shared" ref="AE197:AE208" si="66">AD197*0.036</f>
        <v>6.84</v>
      </c>
      <c r="AF197" s="2">
        <f t="shared" ref="AF197:AF208" si="67">AE197/60</f>
        <v>0.114</v>
      </c>
      <c r="AG197" s="67"/>
    </row>
    <row r="198" spans="1:33" x14ac:dyDescent="0.3">
      <c r="A198" s="12">
        <v>196</v>
      </c>
      <c r="B198" s="34"/>
      <c r="C198" s="225"/>
      <c r="D198" s="226"/>
      <c r="E198" s="226"/>
      <c r="F198" s="226"/>
      <c r="G198" s="226"/>
      <c r="H198" s="226"/>
      <c r="I198" s="226"/>
      <c r="J198" s="226"/>
      <c r="K198" s="149" t="s">
        <v>409</v>
      </c>
      <c r="L198" s="67"/>
      <c r="M198" s="198" t="s">
        <v>63</v>
      </c>
      <c r="N198" s="198">
        <v>1</v>
      </c>
      <c r="O198" s="198">
        <v>1</v>
      </c>
      <c r="P198" s="198">
        <v>50</v>
      </c>
      <c r="Q198" s="214">
        <f t="shared" si="62"/>
        <v>1.7999999999999998</v>
      </c>
      <c r="R198" s="2">
        <f t="shared" si="63"/>
        <v>2.9999999999999995E-2</v>
      </c>
      <c r="S198" s="67"/>
      <c r="T198" s="198" t="s">
        <v>53</v>
      </c>
      <c r="U198" s="198">
        <v>1</v>
      </c>
      <c r="V198" s="198">
        <v>1</v>
      </c>
      <c r="W198" s="198">
        <v>120</v>
      </c>
      <c r="X198" s="214">
        <f t="shared" si="64"/>
        <v>4.3199999999999994</v>
      </c>
      <c r="Y198" s="2">
        <f t="shared" si="65"/>
        <v>7.1999999999999995E-2</v>
      </c>
      <c r="Z198" s="67"/>
      <c r="AA198" s="198" t="s">
        <v>53</v>
      </c>
      <c r="AB198" s="198">
        <v>1</v>
      </c>
      <c r="AC198" s="198">
        <v>1</v>
      </c>
      <c r="AD198" s="198">
        <v>120</v>
      </c>
      <c r="AE198" s="214">
        <f t="shared" si="66"/>
        <v>4.3199999999999994</v>
      </c>
      <c r="AF198" s="2">
        <f t="shared" si="67"/>
        <v>7.1999999999999995E-2</v>
      </c>
      <c r="AG198" s="67"/>
    </row>
    <row r="199" spans="1:33" x14ac:dyDescent="0.3">
      <c r="A199" s="12">
        <v>197</v>
      </c>
      <c r="B199" s="34"/>
      <c r="C199" s="225"/>
      <c r="D199" s="226"/>
      <c r="E199" s="226"/>
      <c r="F199" s="226"/>
      <c r="G199" s="226"/>
      <c r="H199" s="226"/>
      <c r="I199" s="226"/>
      <c r="J199" s="226"/>
      <c r="K199" s="227" t="s">
        <v>410</v>
      </c>
      <c r="L199" s="67"/>
      <c r="M199" s="198" t="s">
        <v>64</v>
      </c>
      <c r="N199" s="198">
        <v>1</v>
      </c>
      <c r="O199" s="198">
        <v>0</v>
      </c>
      <c r="P199" s="198">
        <v>0</v>
      </c>
      <c r="Q199" s="214">
        <f t="shared" si="62"/>
        <v>0</v>
      </c>
      <c r="R199" s="2">
        <f t="shared" si="63"/>
        <v>0</v>
      </c>
      <c r="S199" s="67"/>
      <c r="T199" s="198" t="s">
        <v>64</v>
      </c>
      <c r="U199" s="198">
        <v>1</v>
      </c>
      <c r="V199" s="198">
        <v>0</v>
      </c>
      <c r="W199" s="198">
        <v>0</v>
      </c>
      <c r="X199" s="214">
        <f t="shared" si="64"/>
        <v>0</v>
      </c>
      <c r="Y199" s="2">
        <f t="shared" si="65"/>
        <v>0</v>
      </c>
      <c r="Z199" s="67"/>
      <c r="AA199" s="198" t="s">
        <v>64</v>
      </c>
      <c r="AB199" s="198">
        <v>1</v>
      </c>
      <c r="AC199" s="198">
        <v>0</v>
      </c>
      <c r="AD199" s="198">
        <v>0</v>
      </c>
      <c r="AE199" s="214">
        <f t="shared" si="66"/>
        <v>0</v>
      </c>
      <c r="AF199" s="2">
        <f t="shared" si="67"/>
        <v>0</v>
      </c>
      <c r="AG199" s="67"/>
    </row>
    <row r="200" spans="1:33" x14ac:dyDescent="0.3">
      <c r="A200" s="12">
        <v>198</v>
      </c>
      <c r="B200" s="34"/>
      <c r="C200" s="225"/>
      <c r="D200" s="226"/>
      <c r="E200" s="226"/>
      <c r="F200" s="226"/>
      <c r="G200" s="226"/>
      <c r="H200" s="226"/>
      <c r="I200" s="226"/>
      <c r="J200" s="226"/>
      <c r="K200" s="227" t="s">
        <v>411</v>
      </c>
      <c r="L200" s="67"/>
      <c r="M200" s="198" t="s">
        <v>64</v>
      </c>
      <c r="N200" s="198">
        <v>1</v>
      </c>
      <c r="O200" s="198">
        <v>0</v>
      </c>
      <c r="P200" s="198">
        <v>0</v>
      </c>
      <c r="Q200" s="214">
        <f t="shared" si="62"/>
        <v>0</v>
      </c>
      <c r="R200" s="2">
        <f t="shared" si="63"/>
        <v>0</v>
      </c>
      <c r="S200" s="67"/>
      <c r="T200" s="198" t="s">
        <v>64</v>
      </c>
      <c r="U200" s="198">
        <v>1</v>
      </c>
      <c r="V200" s="198">
        <v>0</v>
      </c>
      <c r="W200" s="198">
        <v>0</v>
      </c>
      <c r="X200" s="214">
        <f t="shared" si="64"/>
        <v>0</v>
      </c>
      <c r="Y200" s="2">
        <f t="shared" si="65"/>
        <v>0</v>
      </c>
      <c r="Z200" s="67"/>
      <c r="AA200" s="198" t="s">
        <v>64</v>
      </c>
      <c r="AB200" s="198">
        <v>1</v>
      </c>
      <c r="AC200" s="198">
        <v>0</v>
      </c>
      <c r="AD200" s="198">
        <v>0</v>
      </c>
      <c r="AE200" s="214">
        <f t="shared" si="66"/>
        <v>0</v>
      </c>
      <c r="AF200" s="2">
        <f t="shared" si="67"/>
        <v>0</v>
      </c>
      <c r="AG200" s="67"/>
    </row>
    <row r="201" spans="1:33" x14ac:dyDescent="0.3">
      <c r="A201" s="12">
        <v>199</v>
      </c>
      <c r="B201" s="34"/>
      <c r="C201" s="225"/>
      <c r="D201" s="226"/>
      <c r="E201" s="226"/>
      <c r="F201" s="226"/>
      <c r="G201" s="226"/>
      <c r="H201" s="226"/>
      <c r="I201" s="226"/>
      <c r="J201" s="226"/>
      <c r="K201" s="227" t="s">
        <v>412</v>
      </c>
      <c r="L201" s="67"/>
      <c r="M201" s="198" t="s">
        <v>64</v>
      </c>
      <c r="N201" s="198">
        <v>1</v>
      </c>
      <c r="O201" s="198">
        <v>0</v>
      </c>
      <c r="P201" s="198">
        <v>0</v>
      </c>
      <c r="Q201" s="214">
        <f t="shared" si="62"/>
        <v>0</v>
      </c>
      <c r="R201" s="2">
        <f t="shared" si="63"/>
        <v>0</v>
      </c>
      <c r="S201" s="67"/>
      <c r="T201" s="198" t="s">
        <v>64</v>
      </c>
      <c r="U201" s="198">
        <v>1</v>
      </c>
      <c r="V201" s="198">
        <v>0</v>
      </c>
      <c r="W201" s="198">
        <v>0</v>
      </c>
      <c r="X201" s="214">
        <f t="shared" si="64"/>
        <v>0</v>
      </c>
      <c r="Y201" s="2">
        <f t="shared" si="65"/>
        <v>0</v>
      </c>
      <c r="Z201" s="67"/>
      <c r="AA201" s="198" t="s">
        <v>64</v>
      </c>
      <c r="AB201" s="198">
        <v>1</v>
      </c>
      <c r="AC201" s="198">
        <v>0</v>
      </c>
      <c r="AD201" s="198">
        <v>0</v>
      </c>
      <c r="AE201" s="214">
        <f t="shared" si="66"/>
        <v>0</v>
      </c>
      <c r="AF201" s="2">
        <f t="shared" si="67"/>
        <v>0</v>
      </c>
      <c r="AG201" s="67"/>
    </row>
    <row r="202" spans="1:33" x14ac:dyDescent="0.3">
      <c r="A202" s="12">
        <v>200</v>
      </c>
      <c r="B202" s="34"/>
      <c r="C202" s="225"/>
      <c r="D202" s="226"/>
      <c r="E202" s="226"/>
      <c r="F202" s="226"/>
      <c r="G202" s="226"/>
      <c r="H202" s="226"/>
      <c r="I202" s="226"/>
      <c r="J202" s="226"/>
      <c r="K202" s="149" t="s">
        <v>413</v>
      </c>
      <c r="L202" s="67"/>
      <c r="M202" s="198" t="s">
        <v>62</v>
      </c>
      <c r="N202" s="198">
        <v>1</v>
      </c>
      <c r="O202" s="198">
        <v>1</v>
      </c>
      <c r="P202" s="198">
        <v>90</v>
      </c>
      <c r="Q202" s="214">
        <f t="shared" si="62"/>
        <v>3.2399999999999998</v>
      </c>
      <c r="R202" s="2">
        <f t="shared" si="63"/>
        <v>5.3999999999999999E-2</v>
      </c>
      <c r="S202" s="67"/>
      <c r="T202" s="198" t="s">
        <v>69</v>
      </c>
      <c r="U202" s="198">
        <v>1</v>
      </c>
      <c r="V202" s="198">
        <v>1</v>
      </c>
      <c r="W202" s="198">
        <v>160</v>
      </c>
      <c r="X202" s="214">
        <f t="shared" si="64"/>
        <v>5.76</v>
      </c>
      <c r="Y202" s="2">
        <f t="shared" si="65"/>
        <v>9.6000000000000002E-2</v>
      </c>
      <c r="Z202" s="67"/>
      <c r="AA202" s="198" t="s">
        <v>67</v>
      </c>
      <c r="AB202" s="198">
        <v>1</v>
      </c>
      <c r="AC202" s="198">
        <v>1</v>
      </c>
      <c r="AD202" s="198">
        <v>190</v>
      </c>
      <c r="AE202" s="214">
        <f t="shared" si="66"/>
        <v>6.84</v>
      </c>
      <c r="AF202" s="2">
        <f t="shared" si="67"/>
        <v>0.114</v>
      </c>
      <c r="AG202" s="67"/>
    </row>
    <row r="203" spans="1:33" x14ac:dyDescent="0.3">
      <c r="A203" s="12">
        <v>201</v>
      </c>
      <c r="B203" s="34"/>
      <c r="C203" s="225"/>
      <c r="D203" s="226"/>
      <c r="E203" s="226"/>
      <c r="F203" s="226"/>
      <c r="G203" s="226"/>
      <c r="H203" s="226"/>
      <c r="I203" s="226"/>
      <c r="J203" s="226"/>
      <c r="K203" s="227" t="s">
        <v>410</v>
      </c>
      <c r="L203" s="67"/>
      <c r="M203" s="198" t="s">
        <v>64</v>
      </c>
      <c r="N203" s="198">
        <v>1</v>
      </c>
      <c r="O203" s="198">
        <v>0</v>
      </c>
      <c r="P203" s="198">
        <v>0</v>
      </c>
      <c r="Q203" s="214">
        <f t="shared" si="62"/>
        <v>0</v>
      </c>
      <c r="R203" s="2">
        <f t="shared" si="63"/>
        <v>0</v>
      </c>
      <c r="S203" s="67"/>
      <c r="T203" s="198" t="s">
        <v>64</v>
      </c>
      <c r="U203" s="198">
        <v>1</v>
      </c>
      <c r="V203" s="198">
        <v>0</v>
      </c>
      <c r="W203" s="198">
        <v>0</v>
      </c>
      <c r="X203" s="214">
        <f t="shared" si="64"/>
        <v>0</v>
      </c>
      <c r="Y203" s="2">
        <f t="shared" si="65"/>
        <v>0</v>
      </c>
      <c r="Z203" s="67"/>
      <c r="AA203" s="198" t="s">
        <v>64</v>
      </c>
      <c r="AB203" s="198">
        <v>1</v>
      </c>
      <c r="AC203" s="198">
        <v>0</v>
      </c>
      <c r="AD203" s="198">
        <v>0</v>
      </c>
      <c r="AE203" s="214">
        <f t="shared" si="66"/>
        <v>0</v>
      </c>
      <c r="AF203" s="2">
        <f t="shared" si="67"/>
        <v>0</v>
      </c>
      <c r="AG203" s="67"/>
    </row>
    <row r="204" spans="1:33" x14ac:dyDescent="0.3">
      <c r="A204" s="12">
        <v>202</v>
      </c>
      <c r="B204" s="34"/>
      <c r="C204" s="225"/>
      <c r="D204" s="226"/>
      <c r="E204" s="226"/>
      <c r="F204" s="226"/>
      <c r="G204" s="226"/>
      <c r="H204" s="226"/>
      <c r="I204" s="226"/>
      <c r="J204" s="226"/>
      <c r="K204" s="227" t="s">
        <v>414</v>
      </c>
      <c r="L204" s="67"/>
      <c r="M204" s="198" t="s">
        <v>64</v>
      </c>
      <c r="N204" s="198">
        <v>1</v>
      </c>
      <c r="O204" s="198">
        <v>0</v>
      </c>
      <c r="P204" s="198">
        <v>0</v>
      </c>
      <c r="Q204" s="214">
        <f t="shared" si="62"/>
        <v>0</v>
      </c>
      <c r="R204" s="2">
        <f t="shared" si="63"/>
        <v>0</v>
      </c>
      <c r="S204" s="67"/>
      <c r="T204" s="198" t="s">
        <v>64</v>
      </c>
      <c r="U204" s="198">
        <v>1</v>
      </c>
      <c r="V204" s="198">
        <v>0</v>
      </c>
      <c r="W204" s="198">
        <v>0</v>
      </c>
      <c r="X204" s="214">
        <f t="shared" si="64"/>
        <v>0</v>
      </c>
      <c r="Y204" s="2">
        <f t="shared" si="65"/>
        <v>0</v>
      </c>
      <c r="Z204" s="67"/>
      <c r="AA204" s="198" t="s">
        <v>64</v>
      </c>
      <c r="AB204" s="198">
        <v>1</v>
      </c>
      <c r="AC204" s="198">
        <v>0</v>
      </c>
      <c r="AD204" s="198">
        <v>0</v>
      </c>
      <c r="AE204" s="214">
        <f t="shared" si="66"/>
        <v>0</v>
      </c>
      <c r="AF204" s="2">
        <f t="shared" si="67"/>
        <v>0</v>
      </c>
      <c r="AG204" s="67"/>
    </row>
    <row r="205" spans="1:33" x14ac:dyDescent="0.3">
      <c r="A205" s="12">
        <v>203</v>
      </c>
      <c r="B205" s="34"/>
      <c r="C205" s="225"/>
      <c r="D205" s="226"/>
      <c r="E205" s="226"/>
      <c r="F205" s="226"/>
      <c r="G205" s="226"/>
      <c r="H205" s="226"/>
      <c r="I205" s="226"/>
      <c r="J205" s="226"/>
      <c r="K205" s="227" t="s">
        <v>412</v>
      </c>
      <c r="L205" s="67"/>
      <c r="M205" s="198" t="s">
        <v>64</v>
      </c>
      <c r="N205" s="198">
        <v>1</v>
      </c>
      <c r="O205" s="198">
        <v>0</v>
      </c>
      <c r="P205" s="198">
        <v>0</v>
      </c>
      <c r="Q205" s="214">
        <f t="shared" si="62"/>
        <v>0</v>
      </c>
      <c r="R205" s="2">
        <f t="shared" si="63"/>
        <v>0</v>
      </c>
      <c r="S205" s="67"/>
      <c r="T205" s="198" t="s">
        <v>64</v>
      </c>
      <c r="U205" s="198">
        <v>1</v>
      </c>
      <c r="V205" s="198">
        <v>0</v>
      </c>
      <c r="W205" s="198">
        <v>0</v>
      </c>
      <c r="X205" s="214">
        <f t="shared" si="64"/>
        <v>0</v>
      </c>
      <c r="Y205" s="2">
        <f t="shared" si="65"/>
        <v>0</v>
      </c>
      <c r="Z205" s="67"/>
      <c r="AA205" s="198" t="s">
        <v>64</v>
      </c>
      <c r="AB205" s="198">
        <v>1</v>
      </c>
      <c r="AC205" s="198">
        <v>0</v>
      </c>
      <c r="AD205" s="198">
        <v>0</v>
      </c>
      <c r="AE205" s="214">
        <f t="shared" si="66"/>
        <v>0</v>
      </c>
      <c r="AF205" s="2">
        <f t="shared" si="67"/>
        <v>0</v>
      </c>
      <c r="AG205" s="67"/>
    </row>
    <row r="206" spans="1:33" x14ac:dyDescent="0.3">
      <c r="A206" s="12">
        <v>204</v>
      </c>
      <c r="B206" s="34"/>
      <c r="C206" s="225"/>
      <c r="D206" s="226"/>
      <c r="E206" s="226"/>
      <c r="F206" s="226"/>
      <c r="G206" s="226"/>
      <c r="H206" s="226"/>
      <c r="I206" s="226"/>
      <c r="J206" s="226"/>
      <c r="K206" s="149" t="s">
        <v>415</v>
      </c>
      <c r="L206" s="67"/>
      <c r="M206" s="198" t="s">
        <v>62</v>
      </c>
      <c r="N206" s="198">
        <v>1</v>
      </c>
      <c r="O206" s="198">
        <v>1</v>
      </c>
      <c r="P206" s="198">
        <v>90</v>
      </c>
      <c r="Q206" s="214">
        <f t="shared" si="62"/>
        <v>3.2399999999999998</v>
      </c>
      <c r="R206" s="2">
        <f t="shared" si="63"/>
        <v>5.3999999999999999E-2</v>
      </c>
      <c r="S206" s="67"/>
      <c r="T206" s="198" t="s">
        <v>69</v>
      </c>
      <c r="U206" s="198">
        <v>1</v>
      </c>
      <c r="V206" s="198">
        <v>1</v>
      </c>
      <c r="W206" s="198">
        <v>160</v>
      </c>
      <c r="X206" s="214">
        <f t="shared" si="64"/>
        <v>5.76</v>
      </c>
      <c r="Y206" s="2">
        <f t="shared" si="65"/>
        <v>9.6000000000000002E-2</v>
      </c>
      <c r="Z206" s="67"/>
      <c r="AA206" s="198" t="s">
        <v>67</v>
      </c>
      <c r="AB206" s="198">
        <v>1</v>
      </c>
      <c r="AC206" s="198">
        <v>1</v>
      </c>
      <c r="AD206" s="198">
        <v>190</v>
      </c>
      <c r="AE206" s="214">
        <f t="shared" si="66"/>
        <v>6.84</v>
      </c>
      <c r="AF206" s="2">
        <f t="shared" si="67"/>
        <v>0.114</v>
      </c>
      <c r="AG206" s="67"/>
    </row>
    <row r="207" spans="1:33" x14ac:dyDescent="0.3">
      <c r="A207" s="12">
        <v>205</v>
      </c>
      <c r="B207" s="34"/>
      <c r="C207" s="225"/>
      <c r="D207" s="226"/>
      <c r="E207" s="226"/>
      <c r="F207" s="226"/>
      <c r="G207" s="226"/>
      <c r="H207" s="226"/>
      <c r="I207" s="226"/>
      <c r="J207" s="226"/>
      <c r="K207" s="227" t="s">
        <v>416</v>
      </c>
      <c r="L207" s="67"/>
      <c r="M207" s="198" t="s">
        <v>64</v>
      </c>
      <c r="N207" s="198">
        <v>1</v>
      </c>
      <c r="O207" s="198">
        <v>0</v>
      </c>
      <c r="P207" s="198">
        <v>0</v>
      </c>
      <c r="Q207" s="214">
        <f t="shared" si="62"/>
        <v>0</v>
      </c>
      <c r="R207" s="2">
        <f t="shared" si="63"/>
        <v>0</v>
      </c>
      <c r="S207" s="67"/>
      <c r="T207" s="198" t="s">
        <v>64</v>
      </c>
      <c r="U207" s="198">
        <v>1</v>
      </c>
      <c r="V207" s="198">
        <v>0</v>
      </c>
      <c r="W207" s="198">
        <v>0</v>
      </c>
      <c r="X207" s="214">
        <f t="shared" si="64"/>
        <v>0</v>
      </c>
      <c r="Y207" s="2">
        <f t="shared" si="65"/>
        <v>0</v>
      </c>
      <c r="Z207" s="67"/>
      <c r="AA207" s="198" t="s">
        <v>64</v>
      </c>
      <c r="AB207" s="198">
        <v>1</v>
      </c>
      <c r="AC207" s="198">
        <v>0</v>
      </c>
      <c r="AD207" s="198">
        <v>0</v>
      </c>
      <c r="AE207" s="214">
        <f t="shared" si="66"/>
        <v>0</v>
      </c>
      <c r="AF207" s="2">
        <f t="shared" si="67"/>
        <v>0</v>
      </c>
      <c r="AG207" s="67"/>
    </row>
    <row r="208" spans="1:33" x14ac:dyDescent="0.3">
      <c r="A208" s="12">
        <v>206</v>
      </c>
      <c r="B208" s="34"/>
      <c r="C208" s="225"/>
      <c r="D208" s="226"/>
      <c r="E208" s="226"/>
      <c r="F208" s="226"/>
      <c r="G208" s="226"/>
      <c r="H208" s="226"/>
      <c r="I208" s="226"/>
      <c r="J208" s="226"/>
      <c r="K208" s="149" t="s">
        <v>417</v>
      </c>
      <c r="L208" s="67"/>
      <c r="M208" s="198" t="s">
        <v>63</v>
      </c>
      <c r="N208" s="198">
        <v>1</v>
      </c>
      <c r="O208" s="198">
        <v>1</v>
      </c>
      <c r="P208" s="198">
        <v>50</v>
      </c>
      <c r="Q208" s="214">
        <f t="shared" si="62"/>
        <v>1.7999999999999998</v>
      </c>
      <c r="R208" s="2">
        <f t="shared" si="63"/>
        <v>2.9999999999999995E-2</v>
      </c>
      <c r="S208" s="67"/>
      <c r="T208" s="198" t="s">
        <v>53</v>
      </c>
      <c r="U208" s="198">
        <v>1</v>
      </c>
      <c r="V208" s="198">
        <v>1</v>
      </c>
      <c r="W208" s="198">
        <v>120</v>
      </c>
      <c r="X208" s="214">
        <f t="shared" si="64"/>
        <v>4.3199999999999994</v>
      </c>
      <c r="Y208" s="2">
        <f t="shared" si="65"/>
        <v>7.1999999999999995E-2</v>
      </c>
      <c r="Z208" s="67"/>
      <c r="AA208" s="198" t="s">
        <v>53</v>
      </c>
      <c r="AB208" s="198">
        <v>1</v>
      </c>
      <c r="AC208" s="198">
        <v>1</v>
      </c>
      <c r="AD208" s="198">
        <v>120</v>
      </c>
      <c r="AE208" s="214">
        <f t="shared" si="66"/>
        <v>4.3199999999999994</v>
      </c>
      <c r="AF208" s="2">
        <f t="shared" si="67"/>
        <v>7.1999999999999995E-2</v>
      </c>
      <c r="AG208" s="67"/>
    </row>
    <row r="209" spans="1:33" ht="43.2" x14ac:dyDescent="0.3">
      <c r="A209" s="211">
        <v>207</v>
      </c>
      <c r="B209" s="216"/>
      <c r="C209" s="217" t="s">
        <v>418</v>
      </c>
      <c r="D209" s="218"/>
      <c r="E209" s="219">
        <f>P209</f>
        <v>370</v>
      </c>
      <c r="F209" s="218"/>
      <c r="G209" s="219">
        <f>W209</f>
        <v>720</v>
      </c>
      <c r="H209" s="218"/>
      <c r="I209" s="219">
        <f>AD209</f>
        <v>810</v>
      </c>
      <c r="J209" s="218" t="s">
        <v>311</v>
      </c>
      <c r="K209" s="216"/>
      <c r="L209" s="67"/>
      <c r="M209" s="216"/>
      <c r="N209" s="216"/>
      <c r="O209" s="216"/>
      <c r="P209" s="220">
        <f>SUM(P197:P208)</f>
        <v>370</v>
      </c>
      <c r="Q209" s="216"/>
      <c r="R209" s="222">
        <f>SUM(R197:R208)</f>
        <v>0.22199999999999998</v>
      </c>
      <c r="S209" s="67"/>
      <c r="T209" s="216"/>
      <c r="U209" s="216"/>
      <c r="V209" s="216"/>
      <c r="W209" s="220">
        <f>SUM(W197:W208)</f>
        <v>720</v>
      </c>
      <c r="X209" s="216"/>
      <c r="Y209" s="222">
        <f>SUM(Y197:Y208)</f>
        <v>0.432</v>
      </c>
      <c r="Z209" s="67"/>
      <c r="AA209" s="216"/>
      <c r="AB209" s="216"/>
      <c r="AC209" s="216"/>
      <c r="AD209" s="220">
        <f>SUM(AD197:AD208)</f>
        <v>810</v>
      </c>
      <c r="AE209" s="216"/>
      <c r="AF209" s="222">
        <f>SUM(AF197:AF208)</f>
        <v>0.48599999999999999</v>
      </c>
      <c r="AG209" s="67"/>
    </row>
    <row r="210" spans="1:33" x14ac:dyDescent="0.3">
      <c r="A210" s="12">
        <v>208</v>
      </c>
      <c r="B210" s="34"/>
      <c r="C210" s="225"/>
      <c r="D210" s="226"/>
      <c r="E210" s="226"/>
      <c r="F210" s="226"/>
      <c r="G210" s="226"/>
      <c r="H210" s="226"/>
      <c r="I210" s="226"/>
      <c r="J210" s="226"/>
      <c r="K210" s="149" t="s">
        <v>408</v>
      </c>
      <c r="L210" s="67"/>
      <c r="M210" s="198" t="s">
        <v>62</v>
      </c>
      <c r="N210" s="198">
        <v>1</v>
      </c>
      <c r="O210" s="198">
        <v>1</v>
      </c>
      <c r="P210" s="198">
        <v>90</v>
      </c>
      <c r="Q210" s="214">
        <f t="shared" ref="Q210:Q221" si="68">P210*0.036</f>
        <v>3.2399999999999998</v>
      </c>
      <c r="R210" s="2">
        <f t="shared" ref="R210:R221" si="69">Q210/60</f>
        <v>5.3999999999999999E-2</v>
      </c>
      <c r="S210" s="67"/>
      <c r="T210" s="198" t="s">
        <v>69</v>
      </c>
      <c r="U210" s="198">
        <v>1</v>
      </c>
      <c r="V210" s="198">
        <v>1</v>
      </c>
      <c r="W210" s="198">
        <v>160</v>
      </c>
      <c r="X210" s="214">
        <f t="shared" ref="X210:X221" si="70">W210*0.036</f>
        <v>5.76</v>
      </c>
      <c r="Y210" s="2">
        <f t="shared" ref="Y210:Y221" si="71">X210/60</f>
        <v>9.6000000000000002E-2</v>
      </c>
      <c r="Z210" s="67"/>
      <c r="AA210" s="198" t="s">
        <v>67</v>
      </c>
      <c r="AB210" s="198">
        <v>1</v>
      </c>
      <c r="AC210" s="198">
        <v>1</v>
      </c>
      <c r="AD210" s="198">
        <v>190</v>
      </c>
      <c r="AE210" s="214">
        <f t="shared" ref="AE210:AE221" si="72">AD210*0.036</f>
        <v>6.84</v>
      </c>
      <c r="AF210" s="2">
        <f t="shared" ref="AF210:AF221" si="73">AE210/60</f>
        <v>0.114</v>
      </c>
      <c r="AG210" s="67"/>
    </row>
    <row r="211" spans="1:33" x14ac:dyDescent="0.3">
      <c r="A211" s="12">
        <v>209</v>
      </c>
      <c r="B211" s="34"/>
      <c r="C211" s="225"/>
      <c r="D211" s="226"/>
      <c r="E211" s="226"/>
      <c r="F211" s="226"/>
      <c r="G211" s="226"/>
      <c r="H211" s="226"/>
      <c r="I211" s="226"/>
      <c r="J211" s="226"/>
      <c r="K211" s="149" t="s">
        <v>409</v>
      </c>
      <c r="L211" s="67"/>
      <c r="M211" s="198" t="s">
        <v>63</v>
      </c>
      <c r="N211" s="198">
        <v>1</v>
      </c>
      <c r="O211" s="198">
        <v>1</v>
      </c>
      <c r="P211" s="198">
        <v>50</v>
      </c>
      <c r="Q211" s="214">
        <f t="shared" si="68"/>
        <v>1.7999999999999998</v>
      </c>
      <c r="R211" s="2">
        <f t="shared" si="69"/>
        <v>2.9999999999999995E-2</v>
      </c>
      <c r="S211" s="67"/>
      <c r="T211" s="198" t="s">
        <v>53</v>
      </c>
      <c r="U211" s="198">
        <v>1</v>
      </c>
      <c r="V211" s="198">
        <v>1</v>
      </c>
      <c r="W211" s="198">
        <v>120</v>
      </c>
      <c r="X211" s="214">
        <f t="shared" si="70"/>
        <v>4.3199999999999994</v>
      </c>
      <c r="Y211" s="2">
        <f t="shared" si="71"/>
        <v>7.1999999999999995E-2</v>
      </c>
      <c r="Z211" s="67"/>
      <c r="AA211" s="198" t="s">
        <v>53</v>
      </c>
      <c r="AB211" s="198">
        <v>1</v>
      </c>
      <c r="AC211" s="198">
        <v>1</v>
      </c>
      <c r="AD211" s="198">
        <v>120</v>
      </c>
      <c r="AE211" s="214">
        <f t="shared" si="72"/>
        <v>4.3199999999999994</v>
      </c>
      <c r="AF211" s="2">
        <f t="shared" si="73"/>
        <v>7.1999999999999995E-2</v>
      </c>
      <c r="AG211" s="67"/>
    </row>
    <row r="212" spans="1:33" x14ac:dyDescent="0.3">
      <c r="A212" s="12">
        <v>210</v>
      </c>
      <c r="B212" s="34"/>
      <c r="C212" s="225"/>
      <c r="D212" s="226"/>
      <c r="E212" s="226"/>
      <c r="F212" s="226"/>
      <c r="G212" s="226"/>
      <c r="H212" s="226"/>
      <c r="I212" s="226"/>
      <c r="J212" s="226"/>
      <c r="K212" s="149" t="s">
        <v>410</v>
      </c>
      <c r="L212" s="67"/>
      <c r="M212" s="198" t="s">
        <v>64</v>
      </c>
      <c r="N212" s="198">
        <v>1</v>
      </c>
      <c r="O212" s="198">
        <v>0</v>
      </c>
      <c r="P212" s="198">
        <v>0</v>
      </c>
      <c r="Q212" s="214">
        <f t="shared" si="68"/>
        <v>0</v>
      </c>
      <c r="R212" s="2">
        <f t="shared" si="69"/>
        <v>0</v>
      </c>
      <c r="S212" s="67"/>
      <c r="T212" s="198" t="s">
        <v>64</v>
      </c>
      <c r="U212" s="198">
        <v>1</v>
      </c>
      <c r="V212" s="198">
        <v>0</v>
      </c>
      <c r="W212" s="198">
        <v>0</v>
      </c>
      <c r="X212" s="214">
        <f t="shared" si="70"/>
        <v>0</v>
      </c>
      <c r="Y212" s="2">
        <f t="shared" si="71"/>
        <v>0</v>
      </c>
      <c r="Z212" s="67"/>
      <c r="AA212" s="198" t="s">
        <v>64</v>
      </c>
      <c r="AB212" s="198">
        <v>1</v>
      </c>
      <c r="AC212" s="198">
        <v>0</v>
      </c>
      <c r="AD212" s="198">
        <v>0</v>
      </c>
      <c r="AE212" s="214">
        <f t="shared" si="72"/>
        <v>0</v>
      </c>
      <c r="AF212" s="2">
        <f t="shared" si="73"/>
        <v>0</v>
      </c>
      <c r="AG212" s="67"/>
    </row>
    <row r="213" spans="1:33" x14ac:dyDescent="0.3">
      <c r="A213" s="12">
        <v>211</v>
      </c>
      <c r="B213" s="34"/>
      <c r="C213" s="225"/>
      <c r="D213" s="226"/>
      <c r="E213" s="226"/>
      <c r="F213" s="226"/>
      <c r="G213" s="226"/>
      <c r="H213" s="226"/>
      <c r="I213" s="226"/>
      <c r="J213" s="226"/>
      <c r="K213" s="149" t="s">
        <v>411</v>
      </c>
      <c r="L213" s="67"/>
      <c r="M213" s="198" t="s">
        <v>64</v>
      </c>
      <c r="N213" s="198">
        <v>1</v>
      </c>
      <c r="O213" s="198">
        <v>0</v>
      </c>
      <c r="P213" s="198">
        <v>0</v>
      </c>
      <c r="Q213" s="214">
        <f t="shared" si="68"/>
        <v>0</v>
      </c>
      <c r="R213" s="2">
        <f t="shared" si="69"/>
        <v>0</v>
      </c>
      <c r="S213" s="67"/>
      <c r="T213" s="198" t="s">
        <v>64</v>
      </c>
      <c r="U213" s="198">
        <v>1</v>
      </c>
      <c r="V213" s="198">
        <v>0</v>
      </c>
      <c r="W213" s="198">
        <v>0</v>
      </c>
      <c r="X213" s="214">
        <f t="shared" si="70"/>
        <v>0</v>
      </c>
      <c r="Y213" s="2">
        <f t="shared" si="71"/>
        <v>0</v>
      </c>
      <c r="Z213" s="67"/>
      <c r="AA213" s="198" t="s">
        <v>64</v>
      </c>
      <c r="AB213" s="198">
        <v>1</v>
      </c>
      <c r="AC213" s="198">
        <v>0</v>
      </c>
      <c r="AD213" s="198">
        <v>0</v>
      </c>
      <c r="AE213" s="214">
        <f t="shared" si="72"/>
        <v>0</v>
      </c>
      <c r="AF213" s="2">
        <f t="shared" si="73"/>
        <v>0</v>
      </c>
      <c r="AG213" s="67"/>
    </row>
    <row r="214" spans="1:33" x14ac:dyDescent="0.3">
      <c r="A214" s="12">
        <v>212</v>
      </c>
      <c r="B214" s="34"/>
      <c r="C214" s="225"/>
      <c r="D214" s="226"/>
      <c r="E214" s="226"/>
      <c r="F214" s="226"/>
      <c r="G214" s="226"/>
      <c r="H214" s="226"/>
      <c r="I214" s="226"/>
      <c r="J214" s="226"/>
      <c r="K214" s="149" t="s">
        <v>412</v>
      </c>
      <c r="L214" s="67"/>
      <c r="M214" s="198" t="s">
        <v>64</v>
      </c>
      <c r="N214" s="198">
        <v>1</v>
      </c>
      <c r="O214" s="198">
        <v>0</v>
      </c>
      <c r="P214" s="198">
        <v>0</v>
      </c>
      <c r="Q214" s="214">
        <f t="shared" si="68"/>
        <v>0</v>
      </c>
      <c r="R214" s="2">
        <f t="shared" si="69"/>
        <v>0</v>
      </c>
      <c r="S214" s="67"/>
      <c r="T214" s="198" t="s">
        <v>64</v>
      </c>
      <c r="U214" s="198">
        <v>1</v>
      </c>
      <c r="V214" s="198">
        <v>0</v>
      </c>
      <c r="W214" s="198">
        <v>0</v>
      </c>
      <c r="X214" s="214">
        <f t="shared" si="70"/>
        <v>0</v>
      </c>
      <c r="Y214" s="2">
        <f t="shared" si="71"/>
        <v>0</v>
      </c>
      <c r="Z214" s="67"/>
      <c r="AA214" s="198" t="s">
        <v>64</v>
      </c>
      <c r="AB214" s="198">
        <v>1</v>
      </c>
      <c r="AC214" s="198">
        <v>0</v>
      </c>
      <c r="AD214" s="198">
        <v>0</v>
      </c>
      <c r="AE214" s="214">
        <f t="shared" si="72"/>
        <v>0</v>
      </c>
      <c r="AF214" s="2">
        <f t="shared" si="73"/>
        <v>0</v>
      </c>
      <c r="AG214" s="67"/>
    </row>
    <row r="215" spans="1:33" x14ac:dyDescent="0.3">
      <c r="A215" s="12">
        <v>213</v>
      </c>
      <c r="B215" s="34"/>
      <c r="C215" s="225"/>
      <c r="D215" s="226"/>
      <c r="E215" s="226"/>
      <c r="F215" s="226"/>
      <c r="G215" s="226"/>
      <c r="H215" s="226"/>
      <c r="I215" s="226"/>
      <c r="J215" s="226"/>
      <c r="K215" s="149" t="s">
        <v>413</v>
      </c>
      <c r="L215" s="67"/>
      <c r="M215" s="198" t="s">
        <v>62</v>
      </c>
      <c r="N215" s="198">
        <v>1</v>
      </c>
      <c r="O215" s="215">
        <v>2</v>
      </c>
      <c r="P215" s="198">
        <v>180</v>
      </c>
      <c r="Q215" s="214">
        <f t="shared" si="68"/>
        <v>6.4799999999999995</v>
      </c>
      <c r="R215" s="2">
        <f t="shared" si="69"/>
        <v>0.108</v>
      </c>
      <c r="S215" s="67"/>
      <c r="T215" s="198" t="s">
        <v>69</v>
      </c>
      <c r="U215" s="198">
        <v>1</v>
      </c>
      <c r="V215" s="215">
        <v>2</v>
      </c>
      <c r="W215" s="198">
        <v>320</v>
      </c>
      <c r="X215" s="214">
        <f t="shared" si="70"/>
        <v>11.52</v>
      </c>
      <c r="Y215" s="2">
        <f t="shared" si="71"/>
        <v>0.192</v>
      </c>
      <c r="Z215" s="67"/>
      <c r="AA215" s="198" t="s">
        <v>67</v>
      </c>
      <c r="AB215" s="198">
        <v>1</v>
      </c>
      <c r="AC215" s="215">
        <v>2</v>
      </c>
      <c r="AD215" s="198">
        <v>380</v>
      </c>
      <c r="AE215" s="214">
        <f t="shared" si="72"/>
        <v>13.68</v>
      </c>
      <c r="AF215" s="2">
        <f t="shared" si="73"/>
        <v>0.22800000000000001</v>
      </c>
      <c r="AG215" s="67"/>
    </row>
    <row r="216" spans="1:33" x14ac:dyDescent="0.3">
      <c r="A216" s="12">
        <v>214</v>
      </c>
      <c r="B216" s="34"/>
      <c r="C216" s="225"/>
      <c r="D216" s="226"/>
      <c r="E216" s="226"/>
      <c r="F216" s="226"/>
      <c r="G216" s="226"/>
      <c r="H216" s="226"/>
      <c r="I216" s="226"/>
      <c r="J216" s="226"/>
      <c r="K216" s="149" t="s">
        <v>410</v>
      </c>
      <c r="L216" s="67"/>
      <c r="M216" s="198" t="s">
        <v>64</v>
      </c>
      <c r="N216" s="198">
        <v>1</v>
      </c>
      <c r="O216" s="198">
        <v>0</v>
      </c>
      <c r="P216" s="198">
        <v>0</v>
      </c>
      <c r="Q216" s="214">
        <f t="shared" si="68"/>
        <v>0</v>
      </c>
      <c r="R216" s="2">
        <f t="shared" si="69"/>
        <v>0</v>
      </c>
      <c r="S216" s="67"/>
      <c r="T216" s="198" t="s">
        <v>64</v>
      </c>
      <c r="U216" s="198">
        <v>1</v>
      </c>
      <c r="V216" s="198">
        <v>0</v>
      </c>
      <c r="W216" s="198">
        <v>0</v>
      </c>
      <c r="X216" s="214">
        <f t="shared" si="70"/>
        <v>0</v>
      </c>
      <c r="Y216" s="2">
        <f t="shared" si="71"/>
        <v>0</v>
      </c>
      <c r="Z216" s="67"/>
      <c r="AA216" s="198" t="s">
        <v>64</v>
      </c>
      <c r="AB216" s="198">
        <v>1</v>
      </c>
      <c r="AC216" s="198">
        <v>0</v>
      </c>
      <c r="AD216" s="198">
        <v>0</v>
      </c>
      <c r="AE216" s="214">
        <f t="shared" si="72"/>
        <v>0</v>
      </c>
      <c r="AF216" s="2">
        <f t="shared" si="73"/>
        <v>0</v>
      </c>
      <c r="AG216" s="67"/>
    </row>
    <row r="217" spans="1:33" x14ac:dyDescent="0.3">
      <c r="A217" s="12">
        <v>215</v>
      </c>
      <c r="B217" s="34"/>
      <c r="C217" s="225"/>
      <c r="D217" s="226"/>
      <c r="E217" s="226"/>
      <c r="F217" s="226"/>
      <c r="G217" s="226"/>
      <c r="H217" s="226"/>
      <c r="I217" s="226"/>
      <c r="J217" s="226"/>
      <c r="K217" s="149" t="s">
        <v>414</v>
      </c>
      <c r="L217" s="67"/>
      <c r="M217" s="198" t="s">
        <v>64</v>
      </c>
      <c r="N217" s="198">
        <v>1</v>
      </c>
      <c r="O217" s="198">
        <v>0</v>
      </c>
      <c r="P217" s="198">
        <v>0</v>
      </c>
      <c r="Q217" s="214">
        <f t="shared" si="68"/>
        <v>0</v>
      </c>
      <c r="R217" s="2">
        <f t="shared" si="69"/>
        <v>0</v>
      </c>
      <c r="S217" s="67"/>
      <c r="T217" s="198" t="s">
        <v>64</v>
      </c>
      <c r="U217" s="198">
        <v>1</v>
      </c>
      <c r="V217" s="198">
        <v>0</v>
      </c>
      <c r="W217" s="198">
        <v>0</v>
      </c>
      <c r="X217" s="214">
        <f t="shared" si="70"/>
        <v>0</v>
      </c>
      <c r="Y217" s="2">
        <f t="shared" si="71"/>
        <v>0</v>
      </c>
      <c r="Z217" s="67"/>
      <c r="AA217" s="198" t="s">
        <v>64</v>
      </c>
      <c r="AB217" s="198">
        <v>1</v>
      </c>
      <c r="AC217" s="198">
        <v>0</v>
      </c>
      <c r="AD217" s="198">
        <v>0</v>
      </c>
      <c r="AE217" s="214">
        <f t="shared" si="72"/>
        <v>0</v>
      </c>
      <c r="AF217" s="2">
        <f t="shared" si="73"/>
        <v>0</v>
      </c>
      <c r="AG217" s="67"/>
    </row>
    <row r="218" spans="1:33" x14ac:dyDescent="0.3">
      <c r="A218" s="12">
        <v>216</v>
      </c>
      <c r="B218" s="34"/>
      <c r="C218" s="225"/>
      <c r="D218" s="226"/>
      <c r="E218" s="226"/>
      <c r="F218" s="226"/>
      <c r="G218" s="226"/>
      <c r="H218" s="226"/>
      <c r="I218" s="226"/>
      <c r="J218" s="226"/>
      <c r="K218" s="149" t="s">
        <v>412</v>
      </c>
      <c r="L218" s="67"/>
      <c r="M218" s="198" t="s">
        <v>64</v>
      </c>
      <c r="N218" s="198">
        <v>1</v>
      </c>
      <c r="O218" s="198">
        <v>0</v>
      </c>
      <c r="P218" s="198">
        <v>0</v>
      </c>
      <c r="Q218" s="214">
        <f t="shared" si="68"/>
        <v>0</v>
      </c>
      <c r="R218" s="2">
        <f t="shared" si="69"/>
        <v>0</v>
      </c>
      <c r="S218" s="67"/>
      <c r="T218" s="198" t="s">
        <v>64</v>
      </c>
      <c r="U218" s="198">
        <v>1</v>
      </c>
      <c r="V218" s="198">
        <v>0</v>
      </c>
      <c r="W218" s="198">
        <v>0</v>
      </c>
      <c r="X218" s="214">
        <f t="shared" si="70"/>
        <v>0</v>
      </c>
      <c r="Y218" s="2">
        <f t="shared" si="71"/>
        <v>0</v>
      </c>
      <c r="Z218" s="67"/>
      <c r="AA218" s="198" t="s">
        <v>64</v>
      </c>
      <c r="AB218" s="198">
        <v>1</v>
      </c>
      <c r="AC218" s="198">
        <v>0</v>
      </c>
      <c r="AD218" s="198">
        <v>0</v>
      </c>
      <c r="AE218" s="214">
        <f t="shared" si="72"/>
        <v>0</v>
      </c>
      <c r="AF218" s="2">
        <f t="shared" si="73"/>
        <v>0</v>
      </c>
      <c r="AG218" s="67"/>
    </row>
    <row r="219" spans="1:33" x14ac:dyDescent="0.3">
      <c r="A219" s="12">
        <v>217</v>
      </c>
      <c r="B219" s="34"/>
      <c r="C219" s="225"/>
      <c r="D219" s="226"/>
      <c r="E219" s="226"/>
      <c r="F219" s="226"/>
      <c r="G219" s="226"/>
      <c r="H219" s="226"/>
      <c r="I219" s="226"/>
      <c r="J219" s="226"/>
      <c r="K219" s="149" t="s">
        <v>415</v>
      </c>
      <c r="L219" s="67"/>
      <c r="M219" s="198" t="s">
        <v>62</v>
      </c>
      <c r="N219" s="198">
        <v>1</v>
      </c>
      <c r="O219" s="215">
        <v>2</v>
      </c>
      <c r="P219" s="198">
        <v>180</v>
      </c>
      <c r="Q219" s="214">
        <f t="shared" si="68"/>
        <v>6.4799999999999995</v>
      </c>
      <c r="R219" s="2">
        <f t="shared" si="69"/>
        <v>0.108</v>
      </c>
      <c r="S219" s="67"/>
      <c r="T219" s="198" t="s">
        <v>69</v>
      </c>
      <c r="U219" s="198">
        <v>1</v>
      </c>
      <c r="V219" s="215">
        <v>2</v>
      </c>
      <c r="W219" s="198">
        <v>320</v>
      </c>
      <c r="X219" s="214">
        <f t="shared" si="70"/>
        <v>11.52</v>
      </c>
      <c r="Y219" s="2">
        <f t="shared" si="71"/>
        <v>0.192</v>
      </c>
      <c r="Z219" s="67"/>
      <c r="AA219" s="198" t="s">
        <v>67</v>
      </c>
      <c r="AB219" s="198">
        <v>1</v>
      </c>
      <c r="AC219" s="215">
        <v>2</v>
      </c>
      <c r="AD219" s="198">
        <v>380</v>
      </c>
      <c r="AE219" s="214">
        <f t="shared" si="72"/>
        <v>13.68</v>
      </c>
      <c r="AF219" s="2">
        <f t="shared" si="73"/>
        <v>0.22800000000000001</v>
      </c>
      <c r="AG219" s="67"/>
    </row>
    <row r="220" spans="1:33" x14ac:dyDescent="0.3">
      <c r="A220" s="12">
        <v>218</v>
      </c>
      <c r="B220" s="34"/>
      <c r="C220" s="225"/>
      <c r="D220" s="226"/>
      <c r="E220" s="226"/>
      <c r="F220" s="226"/>
      <c r="G220" s="226"/>
      <c r="H220" s="226"/>
      <c r="I220" s="226"/>
      <c r="J220" s="226"/>
      <c r="K220" s="149" t="s">
        <v>416</v>
      </c>
      <c r="L220" s="67"/>
      <c r="M220" s="198" t="s">
        <v>64</v>
      </c>
      <c r="N220" s="198">
        <v>1</v>
      </c>
      <c r="O220" s="198">
        <v>0</v>
      </c>
      <c r="P220" s="198">
        <v>0</v>
      </c>
      <c r="Q220" s="214">
        <f t="shared" si="68"/>
        <v>0</v>
      </c>
      <c r="R220" s="2">
        <f t="shared" si="69"/>
        <v>0</v>
      </c>
      <c r="S220" s="67"/>
      <c r="T220" s="198" t="s">
        <v>64</v>
      </c>
      <c r="U220" s="198">
        <v>1</v>
      </c>
      <c r="V220" s="198">
        <v>0</v>
      </c>
      <c r="W220" s="198">
        <v>0</v>
      </c>
      <c r="X220" s="214">
        <f t="shared" si="70"/>
        <v>0</v>
      </c>
      <c r="Y220" s="2">
        <f t="shared" si="71"/>
        <v>0</v>
      </c>
      <c r="Z220" s="67"/>
      <c r="AA220" s="198" t="s">
        <v>64</v>
      </c>
      <c r="AB220" s="198">
        <v>1</v>
      </c>
      <c r="AC220" s="198">
        <v>0</v>
      </c>
      <c r="AD220" s="198">
        <v>0</v>
      </c>
      <c r="AE220" s="214">
        <f t="shared" si="72"/>
        <v>0</v>
      </c>
      <c r="AF220" s="2">
        <f t="shared" si="73"/>
        <v>0</v>
      </c>
      <c r="AG220" s="67"/>
    </row>
    <row r="221" spans="1:33" x14ac:dyDescent="0.3">
      <c r="A221" s="12">
        <v>219</v>
      </c>
      <c r="B221" s="34"/>
      <c r="C221" s="225"/>
      <c r="D221" s="226"/>
      <c r="E221" s="226"/>
      <c r="F221" s="226"/>
      <c r="G221" s="226"/>
      <c r="H221" s="226"/>
      <c r="I221" s="226"/>
      <c r="J221" s="226"/>
      <c r="K221" s="149" t="s">
        <v>417</v>
      </c>
      <c r="L221" s="67"/>
      <c r="M221" s="198" t="s">
        <v>63</v>
      </c>
      <c r="N221" s="198">
        <v>1</v>
      </c>
      <c r="O221" s="198">
        <v>1</v>
      </c>
      <c r="P221" s="198">
        <v>50</v>
      </c>
      <c r="Q221" s="214">
        <f t="shared" si="68"/>
        <v>1.7999999999999998</v>
      </c>
      <c r="R221" s="2">
        <f t="shared" si="69"/>
        <v>2.9999999999999995E-2</v>
      </c>
      <c r="S221" s="67"/>
      <c r="T221" s="198" t="s">
        <v>53</v>
      </c>
      <c r="U221" s="198">
        <v>1</v>
      </c>
      <c r="V221" s="198">
        <v>1</v>
      </c>
      <c r="W221" s="198">
        <v>120</v>
      </c>
      <c r="X221" s="214">
        <f t="shared" si="70"/>
        <v>4.3199999999999994</v>
      </c>
      <c r="Y221" s="2">
        <f t="shared" si="71"/>
        <v>7.1999999999999995E-2</v>
      </c>
      <c r="Z221" s="67"/>
      <c r="AA221" s="198" t="s">
        <v>53</v>
      </c>
      <c r="AB221" s="198">
        <v>1</v>
      </c>
      <c r="AC221" s="198">
        <v>1</v>
      </c>
      <c r="AD221" s="198">
        <v>120</v>
      </c>
      <c r="AE221" s="214">
        <f t="shared" si="72"/>
        <v>4.3199999999999994</v>
      </c>
      <c r="AF221" s="2">
        <f t="shared" si="73"/>
        <v>7.1999999999999995E-2</v>
      </c>
      <c r="AG221" s="67"/>
    </row>
    <row r="222" spans="1:33" ht="43.2" x14ac:dyDescent="0.3">
      <c r="A222" s="211">
        <v>220</v>
      </c>
      <c r="B222" s="216"/>
      <c r="C222" s="217" t="s">
        <v>419</v>
      </c>
      <c r="D222" s="218"/>
      <c r="E222" s="219">
        <f>P222</f>
        <v>550</v>
      </c>
      <c r="F222" s="218"/>
      <c r="G222" s="219">
        <f>W222</f>
        <v>1040</v>
      </c>
      <c r="H222" s="218"/>
      <c r="I222" s="219">
        <f>AD222</f>
        <v>1190</v>
      </c>
      <c r="J222" s="218" t="s">
        <v>311</v>
      </c>
      <c r="K222" s="216"/>
      <c r="L222" s="67"/>
      <c r="M222" s="216"/>
      <c r="N222" s="216"/>
      <c r="O222" s="216"/>
      <c r="P222" s="220">
        <f>SUM(P210:P221)</f>
        <v>550</v>
      </c>
      <c r="Q222" s="216"/>
      <c r="R222" s="222">
        <f>SUM(R210:R221)</f>
        <v>0.32999999999999996</v>
      </c>
      <c r="S222" s="67"/>
      <c r="T222" s="216"/>
      <c r="U222" s="216"/>
      <c r="V222" s="216"/>
      <c r="W222" s="220">
        <f>SUM(W210:W221)</f>
        <v>1040</v>
      </c>
      <c r="X222" s="216"/>
      <c r="Y222" s="222">
        <f>SUM(Y210:Y221)</f>
        <v>0.624</v>
      </c>
      <c r="Z222" s="67"/>
      <c r="AA222" s="216"/>
      <c r="AB222" s="216"/>
      <c r="AC222" s="216"/>
      <c r="AD222" s="220">
        <f>SUM(AD210:AD221)</f>
        <v>1190</v>
      </c>
      <c r="AE222" s="216"/>
      <c r="AF222" s="222">
        <f>SUM(AF210:AF221)</f>
        <v>0.71399999999999997</v>
      </c>
      <c r="AG222" s="67"/>
    </row>
    <row r="223" spans="1:33" x14ac:dyDescent="0.3">
      <c r="A223" s="211">
        <v>221</v>
      </c>
      <c r="B223" s="187"/>
      <c r="C223" s="187"/>
      <c r="D223" s="187"/>
      <c r="E223" s="187"/>
      <c r="F223" s="187"/>
      <c r="G223" s="187"/>
      <c r="H223" s="187"/>
      <c r="I223" s="187"/>
      <c r="J223" s="187"/>
      <c r="K223" s="188" t="s">
        <v>409</v>
      </c>
      <c r="L223" s="67"/>
      <c r="M223" s="187" t="s">
        <v>63</v>
      </c>
      <c r="N223" s="187">
        <v>1</v>
      </c>
      <c r="O223" s="187">
        <v>1</v>
      </c>
      <c r="P223" s="198">
        <v>50</v>
      </c>
      <c r="Q223" s="187"/>
      <c r="R223" s="187"/>
      <c r="S223" s="67"/>
      <c r="T223" s="187" t="s">
        <v>53</v>
      </c>
      <c r="U223" s="187">
        <v>1</v>
      </c>
      <c r="V223" s="187">
        <v>1</v>
      </c>
      <c r="W223" s="198">
        <v>120</v>
      </c>
      <c r="X223" s="187"/>
      <c r="Y223" s="187"/>
      <c r="Z223" s="67"/>
      <c r="AA223" s="187" t="s">
        <v>53</v>
      </c>
      <c r="AB223" s="187">
        <v>1</v>
      </c>
      <c r="AC223" s="187">
        <v>1</v>
      </c>
      <c r="AD223" s="198">
        <v>120</v>
      </c>
      <c r="AE223" s="216"/>
      <c r="AF223" s="222"/>
      <c r="AG223" s="67"/>
    </row>
    <row r="224" spans="1:33" x14ac:dyDescent="0.3">
      <c r="A224" s="211">
        <v>222</v>
      </c>
      <c r="B224" s="187"/>
      <c r="C224" s="187"/>
      <c r="D224" s="187"/>
      <c r="E224" s="187"/>
      <c r="F224" s="187"/>
      <c r="G224" s="187"/>
      <c r="H224" s="187"/>
      <c r="I224" s="187"/>
      <c r="J224" s="187"/>
      <c r="K224" s="188" t="s">
        <v>420</v>
      </c>
      <c r="L224" s="67"/>
      <c r="M224" s="187" t="s">
        <v>64</v>
      </c>
      <c r="N224" s="187">
        <v>1</v>
      </c>
      <c r="O224" s="187">
        <v>0</v>
      </c>
      <c r="P224" s="198">
        <v>0</v>
      </c>
      <c r="Q224" s="187"/>
      <c r="R224" s="187"/>
      <c r="S224" s="67"/>
      <c r="T224" s="187" t="s">
        <v>64</v>
      </c>
      <c r="U224" s="187">
        <v>1</v>
      </c>
      <c r="V224" s="187">
        <v>0</v>
      </c>
      <c r="W224" s="198">
        <v>0</v>
      </c>
      <c r="X224" s="187"/>
      <c r="Y224" s="187"/>
      <c r="Z224" s="67"/>
      <c r="AA224" s="187" t="s">
        <v>64</v>
      </c>
      <c r="AB224" s="187">
        <v>1</v>
      </c>
      <c r="AC224" s="187">
        <v>0</v>
      </c>
      <c r="AD224" s="198">
        <v>0</v>
      </c>
      <c r="AE224" s="216"/>
      <c r="AF224" s="222"/>
      <c r="AG224" s="67"/>
    </row>
    <row r="225" spans="1:33" x14ac:dyDescent="0.3">
      <c r="A225" s="211">
        <v>223</v>
      </c>
      <c r="B225" s="187"/>
      <c r="C225" s="187"/>
      <c r="D225" s="187"/>
      <c r="E225" s="187"/>
      <c r="F225" s="187"/>
      <c r="G225" s="187"/>
      <c r="H225" s="187"/>
      <c r="I225" s="187"/>
      <c r="J225" s="187"/>
      <c r="K225" s="188" t="s">
        <v>421</v>
      </c>
      <c r="L225" s="67"/>
      <c r="M225" s="187" t="s">
        <v>62</v>
      </c>
      <c r="N225" s="187">
        <v>1</v>
      </c>
      <c r="O225" s="187">
        <v>1</v>
      </c>
      <c r="P225" s="198">
        <v>90</v>
      </c>
      <c r="Q225" s="187"/>
      <c r="R225" s="187"/>
      <c r="S225" s="67"/>
      <c r="T225" s="187" t="s">
        <v>69</v>
      </c>
      <c r="U225" s="187">
        <v>1</v>
      </c>
      <c r="V225" s="187">
        <v>1</v>
      </c>
      <c r="W225" s="198">
        <v>160</v>
      </c>
      <c r="X225" s="187"/>
      <c r="Y225" s="187"/>
      <c r="Z225" s="67"/>
      <c r="AA225" s="187" t="s">
        <v>67</v>
      </c>
      <c r="AB225" s="187">
        <v>1</v>
      </c>
      <c r="AC225" s="187">
        <v>1</v>
      </c>
      <c r="AD225" s="198">
        <v>190</v>
      </c>
      <c r="AE225" s="216"/>
      <c r="AF225" s="222"/>
      <c r="AG225" s="67"/>
    </row>
    <row r="226" spans="1:33" x14ac:dyDescent="0.3">
      <c r="A226" s="211">
        <v>224</v>
      </c>
      <c r="B226" s="187"/>
      <c r="C226" s="187"/>
      <c r="D226" s="187"/>
      <c r="E226" s="187"/>
      <c r="F226" s="187"/>
      <c r="G226" s="187"/>
      <c r="H226" s="187"/>
      <c r="I226" s="187"/>
      <c r="J226" s="187"/>
      <c r="K226" s="188" t="s">
        <v>422</v>
      </c>
      <c r="L226" s="67"/>
      <c r="M226" s="187" t="s">
        <v>62</v>
      </c>
      <c r="N226" s="187">
        <v>1</v>
      </c>
      <c r="O226" s="187">
        <v>1</v>
      </c>
      <c r="P226" s="198">
        <v>90</v>
      </c>
      <c r="Q226" s="187"/>
      <c r="R226" s="187"/>
      <c r="S226" s="67"/>
      <c r="T226" s="187" t="s">
        <v>62</v>
      </c>
      <c r="U226" s="187">
        <v>1</v>
      </c>
      <c r="V226" s="187">
        <v>1</v>
      </c>
      <c r="W226" s="198">
        <v>90</v>
      </c>
      <c r="X226" s="187"/>
      <c r="Y226" s="187"/>
      <c r="Z226" s="67"/>
      <c r="AA226" s="187" t="s">
        <v>62</v>
      </c>
      <c r="AB226" s="187">
        <v>1</v>
      </c>
      <c r="AC226" s="187">
        <v>1</v>
      </c>
      <c r="AD226" s="198">
        <v>90</v>
      </c>
      <c r="AE226" s="216"/>
      <c r="AF226" s="222"/>
      <c r="AG226" s="67"/>
    </row>
    <row r="227" spans="1:33" x14ac:dyDescent="0.3">
      <c r="A227" s="211">
        <v>225</v>
      </c>
      <c r="B227" s="187"/>
      <c r="C227" s="187"/>
      <c r="D227" s="187"/>
      <c r="E227" s="187"/>
      <c r="F227" s="187"/>
      <c r="G227" s="187"/>
      <c r="H227" s="187"/>
      <c r="I227" s="187"/>
      <c r="J227" s="187"/>
      <c r="K227" s="188" t="s">
        <v>423</v>
      </c>
      <c r="L227" s="67"/>
      <c r="M227" s="187" t="s">
        <v>64</v>
      </c>
      <c r="N227" s="187">
        <v>1</v>
      </c>
      <c r="O227" s="187">
        <v>0</v>
      </c>
      <c r="P227" s="198">
        <v>0</v>
      </c>
      <c r="Q227" s="187"/>
      <c r="R227" s="187"/>
      <c r="S227" s="67"/>
      <c r="T227" s="187" t="s">
        <v>64</v>
      </c>
      <c r="U227" s="187">
        <v>1</v>
      </c>
      <c r="V227" s="187">
        <v>0</v>
      </c>
      <c r="W227" s="198">
        <v>0</v>
      </c>
      <c r="X227" s="187"/>
      <c r="Y227" s="187"/>
      <c r="Z227" s="67"/>
      <c r="AA227" s="187" t="s">
        <v>64</v>
      </c>
      <c r="AB227" s="187">
        <v>1</v>
      </c>
      <c r="AC227" s="187">
        <v>0</v>
      </c>
      <c r="AD227" s="198">
        <v>0</v>
      </c>
      <c r="AE227" s="216"/>
      <c r="AF227" s="222"/>
      <c r="AG227" s="67"/>
    </row>
    <row r="228" spans="1:33" x14ac:dyDescent="0.3">
      <c r="A228" s="211">
        <v>226</v>
      </c>
      <c r="B228" s="187"/>
      <c r="C228" s="187"/>
      <c r="D228" s="187"/>
      <c r="E228" s="187"/>
      <c r="F228" s="187"/>
      <c r="G228" s="187"/>
      <c r="H228" s="187"/>
      <c r="I228" s="187"/>
      <c r="J228" s="187"/>
      <c r="K228" s="188" t="s">
        <v>424</v>
      </c>
      <c r="L228" s="67"/>
      <c r="M228" s="187" t="s">
        <v>62</v>
      </c>
      <c r="N228" s="187">
        <v>1</v>
      </c>
      <c r="O228" s="187">
        <v>1</v>
      </c>
      <c r="P228" s="198">
        <v>90</v>
      </c>
      <c r="Q228" s="187"/>
      <c r="R228" s="187"/>
      <c r="S228" s="67"/>
      <c r="T228" s="187" t="s">
        <v>62</v>
      </c>
      <c r="U228" s="187">
        <v>1</v>
      </c>
      <c r="V228" s="187">
        <v>1</v>
      </c>
      <c r="W228" s="198">
        <v>90</v>
      </c>
      <c r="X228" s="187"/>
      <c r="Y228" s="187"/>
      <c r="Z228" s="67"/>
      <c r="AA228" s="187" t="s">
        <v>62</v>
      </c>
      <c r="AB228" s="187">
        <v>1</v>
      </c>
      <c r="AC228" s="187">
        <v>1</v>
      </c>
      <c r="AD228" s="198">
        <v>90</v>
      </c>
      <c r="AE228" s="216"/>
      <c r="AF228" s="222"/>
      <c r="AG228" s="67"/>
    </row>
    <row r="229" spans="1:33" x14ac:dyDescent="0.3">
      <c r="A229" s="211">
        <v>227</v>
      </c>
      <c r="B229" s="187"/>
      <c r="C229" s="187"/>
      <c r="D229" s="187"/>
      <c r="E229" s="187"/>
      <c r="F229" s="187"/>
      <c r="G229" s="187"/>
      <c r="H229" s="187"/>
      <c r="I229" s="187"/>
      <c r="J229" s="187"/>
      <c r="K229" s="188" t="s">
        <v>425</v>
      </c>
      <c r="L229" s="67"/>
      <c r="M229" s="187" t="s">
        <v>64</v>
      </c>
      <c r="N229" s="187">
        <v>1</v>
      </c>
      <c r="O229" s="187">
        <v>0</v>
      </c>
      <c r="P229" s="198">
        <v>0</v>
      </c>
      <c r="Q229" s="187"/>
      <c r="R229" s="187"/>
      <c r="S229" s="67"/>
      <c r="T229" s="187" t="s">
        <v>64</v>
      </c>
      <c r="U229" s="187">
        <v>1</v>
      </c>
      <c r="V229" s="187">
        <v>0</v>
      </c>
      <c r="W229" s="198">
        <v>0</v>
      </c>
      <c r="X229" s="187"/>
      <c r="Y229" s="187"/>
      <c r="Z229" s="67"/>
      <c r="AA229" s="187" t="s">
        <v>64</v>
      </c>
      <c r="AB229" s="187">
        <v>1</v>
      </c>
      <c r="AC229" s="187">
        <v>0</v>
      </c>
      <c r="AD229" s="198">
        <v>0</v>
      </c>
      <c r="AE229" s="216"/>
      <c r="AF229" s="222"/>
      <c r="AG229" s="67"/>
    </row>
    <row r="230" spans="1:33" x14ac:dyDescent="0.3">
      <c r="A230" s="211">
        <v>228</v>
      </c>
      <c r="B230" s="187"/>
      <c r="C230" s="187"/>
      <c r="D230" s="187"/>
      <c r="E230" s="187"/>
      <c r="F230" s="187"/>
      <c r="G230" s="187"/>
      <c r="H230" s="187"/>
      <c r="I230" s="187"/>
      <c r="J230" s="187"/>
      <c r="K230" s="188" t="s">
        <v>426</v>
      </c>
      <c r="L230" s="67"/>
      <c r="M230" s="187" t="s">
        <v>113</v>
      </c>
      <c r="N230" s="187">
        <v>1</v>
      </c>
      <c r="O230" s="187">
        <v>1</v>
      </c>
      <c r="P230" s="198">
        <v>190</v>
      </c>
      <c r="Q230" s="187"/>
      <c r="R230" s="187"/>
      <c r="S230" s="67"/>
      <c r="T230" s="187" t="s">
        <v>117</v>
      </c>
      <c r="U230" s="187">
        <v>1</v>
      </c>
      <c r="V230" s="187">
        <v>1</v>
      </c>
      <c r="W230" s="198">
        <v>260</v>
      </c>
      <c r="X230" s="187"/>
      <c r="Y230" s="187"/>
      <c r="Z230" s="67"/>
      <c r="AA230" s="187" t="s">
        <v>117</v>
      </c>
      <c r="AB230" s="187">
        <v>1</v>
      </c>
      <c r="AC230" s="187">
        <v>1</v>
      </c>
      <c r="AD230" s="198">
        <v>260</v>
      </c>
      <c r="AE230" s="216"/>
      <c r="AF230" s="222"/>
      <c r="AG230" s="67"/>
    </row>
    <row r="231" spans="1:33" x14ac:dyDescent="0.3">
      <c r="A231" s="211">
        <v>229</v>
      </c>
      <c r="B231" s="187"/>
      <c r="C231" s="187"/>
      <c r="D231" s="187"/>
      <c r="E231" s="187"/>
      <c r="F231" s="187"/>
      <c r="G231" s="187"/>
      <c r="H231" s="187"/>
      <c r="I231" s="187"/>
      <c r="J231" s="187"/>
      <c r="K231" s="188" t="s">
        <v>427</v>
      </c>
      <c r="L231" s="67"/>
      <c r="M231" s="187" t="s">
        <v>64</v>
      </c>
      <c r="N231" s="187">
        <v>1</v>
      </c>
      <c r="O231" s="187">
        <v>0</v>
      </c>
      <c r="P231" s="198">
        <v>0</v>
      </c>
      <c r="Q231" s="187"/>
      <c r="R231" s="187"/>
      <c r="S231" s="67"/>
      <c r="T231" s="187" t="s">
        <v>64</v>
      </c>
      <c r="U231" s="187">
        <v>1</v>
      </c>
      <c r="V231" s="187">
        <v>0</v>
      </c>
      <c r="W231" s="198">
        <v>0</v>
      </c>
      <c r="X231" s="187"/>
      <c r="Y231" s="187"/>
      <c r="Z231" s="67"/>
      <c r="AA231" s="187" t="s">
        <v>64</v>
      </c>
      <c r="AB231" s="187">
        <v>1</v>
      </c>
      <c r="AC231" s="187">
        <v>0</v>
      </c>
      <c r="AD231" s="198">
        <v>0</v>
      </c>
      <c r="AE231" s="216"/>
      <c r="AF231" s="222"/>
      <c r="AG231" s="67"/>
    </row>
    <row r="232" spans="1:33" x14ac:dyDescent="0.3">
      <c r="A232" s="211">
        <v>230</v>
      </c>
      <c r="B232" s="187"/>
      <c r="C232" s="187"/>
      <c r="D232" s="187"/>
      <c r="E232" s="187"/>
      <c r="F232" s="187"/>
      <c r="G232" s="187"/>
      <c r="H232" s="187"/>
      <c r="I232" s="187"/>
      <c r="J232" s="187"/>
      <c r="K232" s="188" t="s">
        <v>428</v>
      </c>
      <c r="L232" s="67"/>
      <c r="M232" s="187" t="s">
        <v>62</v>
      </c>
      <c r="N232" s="187">
        <v>1</v>
      </c>
      <c r="O232" s="187">
        <v>2</v>
      </c>
      <c r="P232" s="198">
        <v>180</v>
      </c>
      <c r="Q232" s="187"/>
      <c r="R232" s="187"/>
      <c r="S232" s="67"/>
      <c r="T232" s="187" t="s">
        <v>62</v>
      </c>
      <c r="U232" s="187">
        <v>1</v>
      </c>
      <c r="V232" s="187">
        <v>2</v>
      </c>
      <c r="W232" s="198">
        <v>180</v>
      </c>
      <c r="X232" s="187"/>
      <c r="Y232" s="187"/>
      <c r="Z232" s="67"/>
      <c r="AA232" s="187" t="s">
        <v>62</v>
      </c>
      <c r="AB232" s="187">
        <v>1</v>
      </c>
      <c r="AC232" s="187">
        <v>2</v>
      </c>
      <c r="AD232" s="198">
        <v>180</v>
      </c>
      <c r="AE232" s="216"/>
      <c r="AF232" s="222"/>
      <c r="AG232" s="67"/>
    </row>
    <row r="233" spans="1:33" x14ac:dyDescent="0.3">
      <c r="A233" s="211">
        <v>231</v>
      </c>
      <c r="B233" s="187"/>
      <c r="C233" s="187"/>
      <c r="D233" s="187"/>
      <c r="E233" s="187"/>
      <c r="F233" s="187"/>
      <c r="G233" s="187"/>
      <c r="H233" s="187"/>
      <c r="I233" s="187"/>
      <c r="J233" s="187"/>
      <c r="K233" s="188" t="s">
        <v>416</v>
      </c>
      <c r="L233" s="67"/>
      <c r="M233" s="187" t="s">
        <v>64</v>
      </c>
      <c r="N233" s="187">
        <v>1</v>
      </c>
      <c r="O233" s="187">
        <v>0</v>
      </c>
      <c r="P233" s="198">
        <v>0</v>
      </c>
      <c r="Q233" s="187"/>
      <c r="R233" s="187"/>
      <c r="S233" s="67"/>
      <c r="T233" s="187" t="s">
        <v>64</v>
      </c>
      <c r="U233" s="187">
        <v>1</v>
      </c>
      <c r="V233" s="187">
        <v>0</v>
      </c>
      <c r="W233" s="198">
        <v>0</v>
      </c>
      <c r="X233" s="187"/>
      <c r="Y233" s="187"/>
      <c r="Z233" s="67"/>
      <c r="AA233" s="187" t="s">
        <v>64</v>
      </c>
      <c r="AB233" s="187">
        <v>1</v>
      </c>
      <c r="AC233" s="187">
        <v>0</v>
      </c>
      <c r="AD233" s="198">
        <v>0</v>
      </c>
      <c r="AE233" s="216"/>
      <c r="AF233" s="222"/>
      <c r="AG233" s="67"/>
    </row>
    <row r="234" spans="1:33" x14ac:dyDescent="0.3">
      <c r="A234" s="211">
        <v>232</v>
      </c>
      <c r="B234" s="187"/>
      <c r="C234" s="187"/>
      <c r="D234" s="187"/>
      <c r="E234" s="187"/>
      <c r="F234" s="187"/>
      <c r="G234" s="187"/>
      <c r="H234" s="187"/>
      <c r="I234" s="187"/>
      <c r="J234" s="187"/>
      <c r="K234" s="188" t="s">
        <v>429</v>
      </c>
      <c r="L234" s="67"/>
      <c r="M234" s="187" t="s">
        <v>62</v>
      </c>
      <c r="N234" s="187">
        <v>1</v>
      </c>
      <c r="O234" s="187">
        <v>1</v>
      </c>
      <c r="P234" s="198">
        <v>90</v>
      </c>
      <c r="Q234" s="187"/>
      <c r="R234" s="187"/>
      <c r="S234" s="67"/>
      <c r="T234" s="187" t="s">
        <v>69</v>
      </c>
      <c r="U234" s="187">
        <v>1</v>
      </c>
      <c r="V234" s="187">
        <v>1</v>
      </c>
      <c r="W234" s="198">
        <v>160</v>
      </c>
      <c r="X234" s="187"/>
      <c r="Y234" s="187"/>
      <c r="Z234" s="67"/>
      <c r="AA234" s="187" t="s">
        <v>67</v>
      </c>
      <c r="AB234" s="187">
        <v>1</v>
      </c>
      <c r="AC234" s="187">
        <v>1</v>
      </c>
      <c r="AD234" s="198">
        <v>190</v>
      </c>
      <c r="AE234" s="216"/>
      <c r="AF234" s="222"/>
      <c r="AG234" s="67"/>
    </row>
    <row r="235" spans="1:33" ht="43.2" x14ac:dyDescent="0.3">
      <c r="A235" s="211">
        <v>233</v>
      </c>
      <c r="B235" s="216"/>
      <c r="C235" s="217" t="s">
        <v>430</v>
      </c>
      <c r="D235" s="218"/>
      <c r="E235" s="219"/>
      <c r="F235" s="218"/>
      <c r="G235" s="219"/>
      <c r="H235" s="218"/>
      <c r="I235" s="219"/>
      <c r="J235" s="218"/>
      <c r="K235" s="228"/>
      <c r="L235" s="67"/>
      <c r="M235" s="228"/>
      <c r="N235" s="216"/>
      <c r="O235" s="216"/>
      <c r="P235" s="220">
        <f>SUM(P223:P234)</f>
        <v>780</v>
      </c>
      <c r="Q235" s="216"/>
      <c r="R235" s="222"/>
      <c r="S235" s="67"/>
      <c r="T235" s="228"/>
      <c r="U235" s="216"/>
      <c r="V235" s="216"/>
      <c r="W235" s="220">
        <f>SUM(W223:W234)</f>
        <v>1060</v>
      </c>
      <c r="X235" s="216"/>
      <c r="Y235" s="222"/>
      <c r="Z235" s="67"/>
      <c r="AA235" s="228"/>
      <c r="AB235" s="216"/>
      <c r="AC235" s="216"/>
      <c r="AD235" s="220">
        <f>SUM(AD223:AD234)</f>
        <v>1120</v>
      </c>
      <c r="AE235" s="216"/>
      <c r="AF235" s="222"/>
      <c r="AG235" s="67"/>
    </row>
    <row r="236" spans="1:33" x14ac:dyDescent="0.3">
      <c r="A236" s="12">
        <v>234</v>
      </c>
      <c r="B236" s="34"/>
      <c r="C236" s="225"/>
      <c r="D236" s="226"/>
      <c r="E236" s="226"/>
      <c r="F236" s="226"/>
      <c r="G236" s="226"/>
      <c r="H236" s="226"/>
      <c r="I236" s="226"/>
      <c r="J236" s="226"/>
      <c r="K236" s="223" t="s">
        <v>431</v>
      </c>
      <c r="L236" s="67"/>
      <c r="M236" s="224" t="s">
        <v>63</v>
      </c>
      <c r="N236" s="198">
        <v>1</v>
      </c>
      <c r="O236" s="198">
        <v>1</v>
      </c>
      <c r="P236" s="198">
        <v>50</v>
      </c>
      <c r="Q236" s="214">
        <f t="shared" ref="Q236:Q239" si="74">P236*0.036</f>
        <v>1.7999999999999998</v>
      </c>
      <c r="R236" s="2">
        <f t="shared" ref="R236:R239" si="75">Q236/60</f>
        <v>2.9999999999999995E-2</v>
      </c>
      <c r="S236" s="67"/>
      <c r="T236" s="224" t="s">
        <v>53</v>
      </c>
      <c r="U236" s="198">
        <v>1</v>
      </c>
      <c r="V236" s="198">
        <v>1</v>
      </c>
      <c r="W236" s="198">
        <v>120</v>
      </c>
      <c r="X236" s="214">
        <f>W236*0.036</f>
        <v>4.3199999999999994</v>
      </c>
      <c r="Y236" s="2">
        <f>X236/60</f>
        <v>7.1999999999999995E-2</v>
      </c>
      <c r="Z236" s="67"/>
      <c r="AA236" s="224" t="s">
        <v>55</v>
      </c>
      <c r="AB236" s="198">
        <v>1</v>
      </c>
      <c r="AC236" s="198">
        <v>1</v>
      </c>
      <c r="AD236" s="198">
        <v>150</v>
      </c>
      <c r="AE236" s="214">
        <f>AD236*0.036</f>
        <v>5.3999999999999995</v>
      </c>
      <c r="AF236" s="2">
        <f>AE236/60</f>
        <v>0.09</v>
      </c>
      <c r="AG236" s="67"/>
    </row>
    <row r="237" spans="1:33" x14ac:dyDescent="0.3">
      <c r="A237" s="12">
        <v>235</v>
      </c>
      <c r="B237" s="34"/>
      <c r="C237" s="225"/>
      <c r="D237" s="226"/>
      <c r="E237" s="226"/>
      <c r="F237" s="226"/>
      <c r="G237" s="226"/>
      <c r="H237" s="226"/>
      <c r="I237" s="226"/>
      <c r="J237" s="226"/>
      <c r="K237" s="223" t="s">
        <v>432</v>
      </c>
      <c r="L237" s="67"/>
      <c r="M237" s="224" t="s">
        <v>63</v>
      </c>
      <c r="N237" s="198">
        <v>1</v>
      </c>
      <c r="O237" s="198">
        <v>1</v>
      </c>
      <c r="P237" s="198">
        <v>50</v>
      </c>
      <c r="Q237" s="214">
        <f t="shared" si="74"/>
        <v>1.7999999999999998</v>
      </c>
      <c r="R237" s="2">
        <f t="shared" si="75"/>
        <v>2.9999999999999995E-2</v>
      </c>
      <c r="S237" s="67"/>
      <c r="T237" s="224" t="s">
        <v>63</v>
      </c>
      <c r="U237" s="198">
        <v>1</v>
      </c>
      <c r="V237" s="198">
        <v>1</v>
      </c>
      <c r="W237" s="198">
        <v>50</v>
      </c>
      <c r="X237" s="214">
        <f>W237*0.036</f>
        <v>1.7999999999999998</v>
      </c>
      <c r="Y237" s="2">
        <f>X237/60</f>
        <v>2.9999999999999995E-2</v>
      </c>
      <c r="Z237" s="67"/>
      <c r="AA237" s="224" t="s">
        <v>63</v>
      </c>
      <c r="AB237" s="198">
        <v>1</v>
      </c>
      <c r="AC237" s="198">
        <v>1</v>
      </c>
      <c r="AD237" s="198">
        <v>50</v>
      </c>
      <c r="AE237" s="214">
        <f>AD237*0.036</f>
        <v>1.7999999999999998</v>
      </c>
      <c r="AF237" s="2">
        <f>AE237/60</f>
        <v>2.9999999999999995E-2</v>
      </c>
      <c r="AG237" s="67"/>
    </row>
    <row r="238" spans="1:33" x14ac:dyDescent="0.3">
      <c r="A238" s="12">
        <v>236</v>
      </c>
      <c r="B238" s="34"/>
      <c r="C238" s="225"/>
      <c r="D238" s="226"/>
      <c r="E238" s="226"/>
      <c r="F238" s="226"/>
      <c r="G238" s="226"/>
      <c r="H238" s="226"/>
      <c r="I238" s="226"/>
      <c r="J238" s="226"/>
      <c r="K238" s="223" t="s">
        <v>433</v>
      </c>
      <c r="L238" s="67"/>
      <c r="M238" s="224" t="s">
        <v>56</v>
      </c>
      <c r="N238" s="198">
        <v>1</v>
      </c>
      <c r="O238" s="198">
        <v>1</v>
      </c>
      <c r="P238" s="198">
        <v>30</v>
      </c>
      <c r="Q238" s="214">
        <f t="shared" si="74"/>
        <v>1.0799999999999998</v>
      </c>
      <c r="R238" s="2">
        <f t="shared" si="75"/>
        <v>1.7999999999999999E-2</v>
      </c>
      <c r="S238" s="67"/>
      <c r="T238" s="224" t="s">
        <v>56</v>
      </c>
      <c r="U238" s="198">
        <v>1</v>
      </c>
      <c r="V238" s="198">
        <v>1</v>
      </c>
      <c r="W238" s="198">
        <v>30</v>
      </c>
      <c r="X238" s="214">
        <f>W238*0.036</f>
        <v>1.0799999999999998</v>
      </c>
      <c r="Y238" s="2">
        <f>X238/60</f>
        <v>1.7999999999999999E-2</v>
      </c>
      <c r="Z238" s="67"/>
      <c r="AA238" s="224" t="s">
        <v>56</v>
      </c>
      <c r="AB238" s="198">
        <v>1</v>
      </c>
      <c r="AC238" s="198">
        <v>1</v>
      </c>
      <c r="AD238" s="198">
        <v>30</v>
      </c>
      <c r="AE238" s="214">
        <f>AD238*0.036</f>
        <v>1.0799999999999998</v>
      </c>
      <c r="AF238" s="2">
        <f>AE238/60</f>
        <v>1.7999999999999999E-2</v>
      </c>
      <c r="AG238" s="67"/>
    </row>
    <row r="239" spans="1:33" x14ac:dyDescent="0.3">
      <c r="A239" s="12">
        <v>237</v>
      </c>
      <c r="B239" s="34"/>
      <c r="C239" s="225"/>
      <c r="D239" s="226"/>
      <c r="E239" s="226"/>
      <c r="F239" s="226"/>
      <c r="G239" s="226"/>
      <c r="H239" s="226"/>
      <c r="I239" s="226"/>
      <c r="J239" s="226"/>
      <c r="K239" s="223" t="s">
        <v>433</v>
      </c>
      <c r="L239" s="67"/>
      <c r="M239" s="224" t="s">
        <v>56</v>
      </c>
      <c r="N239" s="198">
        <v>1</v>
      </c>
      <c r="O239" s="198">
        <v>1</v>
      </c>
      <c r="P239" s="198">
        <v>30</v>
      </c>
      <c r="Q239" s="214">
        <f t="shared" si="74"/>
        <v>1.0799999999999998</v>
      </c>
      <c r="R239" s="2">
        <f t="shared" si="75"/>
        <v>1.7999999999999999E-2</v>
      </c>
      <c r="S239" s="67"/>
      <c r="T239" s="224" t="s">
        <v>56</v>
      </c>
      <c r="U239" s="198">
        <v>1</v>
      </c>
      <c r="V239" s="198">
        <v>1</v>
      </c>
      <c r="W239" s="198">
        <v>30</v>
      </c>
      <c r="X239" s="214">
        <f>W239*0.036</f>
        <v>1.0799999999999998</v>
      </c>
      <c r="Y239" s="2">
        <f>X239/60</f>
        <v>1.7999999999999999E-2</v>
      </c>
      <c r="Z239" s="67"/>
      <c r="AA239" s="224" t="s">
        <v>56</v>
      </c>
      <c r="AB239" s="198">
        <v>1</v>
      </c>
      <c r="AC239" s="198">
        <v>1</v>
      </c>
      <c r="AD239" s="198">
        <v>30</v>
      </c>
      <c r="AE239" s="214">
        <f>AD239*0.036</f>
        <v>1.0799999999999998</v>
      </c>
      <c r="AF239" s="2">
        <f>AE239/60</f>
        <v>1.7999999999999999E-2</v>
      </c>
      <c r="AG239" s="67"/>
    </row>
    <row r="240" spans="1:33" ht="28.8" x14ac:dyDescent="0.3">
      <c r="A240" s="211">
        <v>238</v>
      </c>
      <c r="B240" s="216"/>
      <c r="C240" s="217" t="s">
        <v>434</v>
      </c>
      <c r="D240" s="218"/>
      <c r="E240" s="219">
        <f>P240</f>
        <v>160</v>
      </c>
      <c r="F240" s="218"/>
      <c r="G240" s="219">
        <f>W240</f>
        <v>230</v>
      </c>
      <c r="H240" s="218"/>
      <c r="I240" s="219">
        <f>AD240</f>
        <v>260</v>
      </c>
      <c r="J240" s="218" t="s">
        <v>311</v>
      </c>
      <c r="K240" s="216"/>
      <c r="L240" s="67"/>
      <c r="M240" s="216"/>
      <c r="N240" s="216"/>
      <c r="O240" s="216"/>
      <c r="P240" s="220">
        <f>SUM(P236:P239)</f>
        <v>160</v>
      </c>
      <c r="Q240" s="216"/>
      <c r="R240" s="222">
        <f>SUM(R236:R239)</f>
        <v>9.5999999999999988E-2</v>
      </c>
      <c r="S240" s="67"/>
      <c r="T240" s="216"/>
      <c r="U240" s="216"/>
      <c r="V240" s="216"/>
      <c r="W240" s="220">
        <f>SUM(W236:W239)</f>
        <v>230</v>
      </c>
      <c r="X240" s="216"/>
      <c r="Y240" s="222">
        <f>SUM(Y236:Y239)</f>
        <v>0.13799999999999998</v>
      </c>
      <c r="Z240" s="67"/>
      <c r="AA240" s="216"/>
      <c r="AB240" s="216"/>
      <c r="AC240" s="216"/>
      <c r="AD240" s="220">
        <f>SUM(AD236:AD239)</f>
        <v>260</v>
      </c>
      <c r="AE240" s="216"/>
      <c r="AF240" s="222">
        <f>SUM(AF236:AF239)</f>
        <v>0.15599999999999997</v>
      </c>
      <c r="AG240" s="67"/>
    </row>
    <row r="241" spans="1:33" x14ac:dyDescent="0.3">
      <c r="A241" s="12">
        <v>239</v>
      </c>
      <c r="B241" s="34"/>
      <c r="C241" s="225"/>
      <c r="D241" s="226"/>
      <c r="E241" s="226"/>
      <c r="F241" s="226"/>
      <c r="G241" s="226"/>
      <c r="H241" s="226"/>
      <c r="I241" s="226"/>
      <c r="J241" s="226"/>
      <c r="K241" s="223" t="s">
        <v>435</v>
      </c>
      <c r="L241" s="67"/>
      <c r="M241" s="224" t="s">
        <v>63</v>
      </c>
      <c r="N241" s="198">
        <v>1</v>
      </c>
      <c r="O241" s="198">
        <v>1</v>
      </c>
      <c r="P241" s="198">
        <v>50</v>
      </c>
      <c r="Q241" s="214">
        <f t="shared" ref="Q241:Q242" si="76">P241*0.036</f>
        <v>1.7999999999999998</v>
      </c>
      <c r="R241" s="2">
        <f t="shared" ref="R241:R242" si="77">Q241/60</f>
        <v>2.9999999999999995E-2</v>
      </c>
      <c r="S241" s="67"/>
      <c r="T241" s="224" t="s">
        <v>53</v>
      </c>
      <c r="U241" s="198">
        <v>1</v>
      </c>
      <c r="V241" s="198">
        <v>1</v>
      </c>
      <c r="W241" s="198">
        <v>120</v>
      </c>
      <c r="X241" s="214">
        <f>W241*0.036</f>
        <v>4.3199999999999994</v>
      </c>
      <c r="Y241" s="2">
        <f>X241/60</f>
        <v>7.1999999999999995E-2</v>
      </c>
      <c r="Z241" s="67"/>
      <c r="AA241" s="224" t="s">
        <v>55</v>
      </c>
      <c r="AB241" s="198">
        <v>1</v>
      </c>
      <c r="AC241" s="198">
        <v>1</v>
      </c>
      <c r="AD241" s="198">
        <v>150</v>
      </c>
      <c r="AE241" s="214">
        <f>AD241*0.036</f>
        <v>5.3999999999999995</v>
      </c>
      <c r="AF241" s="2">
        <f>AE241/60</f>
        <v>0.09</v>
      </c>
      <c r="AG241" s="67"/>
    </row>
    <row r="242" spans="1:33" x14ac:dyDescent="0.3">
      <c r="A242" s="12">
        <v>240</v>
      </c>
      <c r="B242" s="34"/>
      <c r="C242" s="225"/>
      <c r="D242" s="226"/>
      <c r="E242" s="226"/>
      <c r="F242" s="226"/>
      <c r="G242" s="226"/>
      <c r="H242" s="226"/>
      <c r="I242" s="226"/>
      <c r="J242" s="226"/>
      <c r="K242" s="223" t="s">
        <v>433</v>
      </c>
      <c r="L242" s="67"/>
      <c r="M242" s="224" t="s">
        <v>56</v>
      </c>
      <c r="N242" s="198">
        <v>1</v>
      </c>
      <c r="O242" s="198">
        <v>1</v>
      </c>
      <c r="P242" s="198">
        <v>30</v>
      </c>
      <c r="Q242" s="214">
        <f t="shared" si="76"/>
        <v>1.0799999999999998</v>
      </c>
      <c r="R242" s="2">
        <f t="shared" si="77"/>
        <v>1.7999999999999999E-2</v>
      </c>
      <c r="S242" s="67"/>
      <c r="T242" s="224" t="s">
        <v>56</v>
      </c>
      <c r="U242" s="198">
        <v>1</v>
      </c>
      <c r="V242" s="198">
        <v>1</v>
      </c>
      <c r="W242" s="198">
        <v>30</v>
      </c>
      <c r="X242" s="214">
        <f>W242*0.036</f>
        <v>1.0799999999999998</v>
      </c>
      <c r="Y242" s="2">
        <f>X242/60</f>
        <v>1.7999999999999999E-2</v>
      </c>
      <c r="Z242" s="67"/>
      <c r="AA242" s="224" t="s">
        <v>56</v>
      </c>
      <c r="AB242" s="198">
        <v>1</v>
      </c>
      <c r="AC242" s="198">
        <v>1</v>
      </c>
      <c r="AD242" s="198">
        <v>30</v>
      </c>
      <c r="AE242" s="214">
        <f>AD242*0.036</f>
        <v>1.0799999999999998</v>
      </c>
      <c r="AF242" s="2">
        <f>AE242/60</f>
        <v>1.7999999999999999E-2</v>
      </c>
      <c r="AG242" s="67"/>
    </row>
    <row r="243" spans="1:33" ht="28.8" x14ac:dyDescent="0.3">
      <c r="A243" s="211">
        <v>241</v>
      </c>
      <c r="B243" s="216"/>
      <c r="C243" s="217" t="s">
        <v>436</v>
      </c>
      <c r="D243" s="218"/>
      <c r="E243" s="219">
        <f>P243</f>
        <v>80</v>
      </c>
      <c r="F243" s="218"/>
      <c r="G243" s="219">
        <f>W243</f>
        <v>150</v>
      </c>
      <c r="H243" s="218"/>
      <c r="I243" s="219">
        <f>AD243</f>
        <v>180</v>
      </c>
      <c r="J243" s="218" t="s">
        <v>311</v>
      </c>
      <c r="K243" s="216"/>
      <c r="L243" s="67"/>
      <c r="M243" s="216"/>
      <c r="N243" s="216"/>
      <c r="O243" s="216"/>
      <c r="P243" s="220">
        <f>SUM(P241:P242)</f>
        <v>80</v>
      </c>
      <c r="Q243" s="216"/>
      <c r="R243" s="222">
        <f>SUM(R241:R242)</f>
        <v>4.7999999999999994E-2</v>
      </c>
      <c r="S243" s="67"/>
      <c r="T243" s="216"/>
      <c r="U243" s="216"/>
      <c r="V243" s="216"/>
      <c r="W243" s="220">
        <f>SUM(W241:W242)</f>
        <v>150</v>
      </c>
      <c r="X243" s="216"/>
      <c r="Y243" s="222">
        <f>SUM(Y241:Y242)</f>
        <v>0.09</v>
      </c>
      <c r="Z243" s="67"/>
      <c r="AA243" s="216"/>
      <c r="AB243" s="216"/>
      <c r="AC243" s="216"/>
      <c r="AD243" s="220">
        <f>SUM(AD241:AD242)</f>
        <v>180</v>
      </c>
      <c r="AE243" s="216"/>
      <c r="AF243" s="222">
        <f>SUM(AF241:AF242)</f>
        <v>0.108</v>
      </c>
      <c r="AG243" s="67"/>
    </row>
    <row r="244" spans="1:33" x14ac:dyDescent="0.3">
      <c r="A244" s="12">
        <v>242</v>
      </c>
      <c r="B244" s="34"/>
      <c r="C244" s="34"/>
      <c r="D244" s="226"/>
      <c r="E244" s="226"/>
      <c r="F244" s="226"/>
      <c r="G244" s="226"/>
      <c r="H244" s="226"/>
      <c r="I244" s="226"/>
      <c r="J244" s="226"/>
      <c r="K244" s="229" t="s">
        <v>437</v>
      </c>
      <c r="L244" s="67"/>
      <c r="M244" s="187" t="s">
        <v>63</v>
      </c>
      <c r="N244" s="187">
        <v>1</v>
      </c>
      <c r="O244" s="187">
        <v>1</v>
      </c>
      <c r="P244" s="198">
        <v>50</v>
      </c>
      <c r="Q244" s="214">
        <f t="shared" ref="Q244:Q249" si="78">P244*0.036</f>
        <v>1.7999999999999998</v>
      </c>
      <c r="R244" s="2">
        <f t="shared" ref="R244:R249" si="79">Q244/60</f>
        <v>2.9999999999999995E-2</v>
      </c>
      <c r="S244" s="67"/>
      <c r="T244" s="187" t="s">
        <v>53</v>
      </c>
      <c r="U244" s="187">
        <v>1</v>
      </c>
      <c r="V244" s="187">
        <v>1</v>
      </c>
      <c r="W244" s="198">
        <v>120</v>
      </c>
      <c r="X244" s="214">
        <f t="shared" ref="X244:X249" si="80">W244*0.036</f>
        <v>4.3199999999999994</v>
      </c>
      <c r="Y244" s="2">
        <f t="shared" ref="Y244:Y249" si="81">X244/60</f>
        <v>7.1999999999999995E-2</v>
      </c>
      <c r="Z244" s="67"/>
      <c r="AA244" s="187" t="s">
        <v>55</v>
      </c>
      <c r="AB244" s="187">
        <v>1</v>
      </c>
      <c r="AC244" s="187">
        <v>1</v>
      </c>
      <c r="AD244" s="198">
        <v>150</v>
      </c>
      <c r="AE244" s="214">
        <f t="shared" ref="AE244:AE249" si="82">AD244*0.036</f>
        <v>5.3999999999999995</v>
      </c>
      <c r="AF244" s="2">
        <f t="shared" ref="AF244:AF249" si="83">AE244/60</f>
        <v>0.09</v>
      </c>
      <c r="AG244" s="67"/>
    </row>
    <row r="245" spans="1:33" x14ac:dyDescent="0.3">
      <c r="A245" s="12">
        <v>243</v>
      </c>
      <c r="B245" s="34"/>
      <c r="C245" s="34"/>
      <c r="D245" s="226"/>
      <c r="E245" s="226"/>
      <c r="F245" s="226"/>
      <c r="G245" s="226"/>
      <c r="H245" s="226"/>
      <c r="I245" s="226"/>
      <c r="J245" s="226"/>
      <c r="K245" s="229" t="s">
        <v>438</v>
      </c>
      <c r="L245" s="67"/>
      <c r="M245" s="187" t="s">
        <v>154</v>
      </c>
      <c r="N245" s="187">
        <v>1</v>
      </c>
      <c r="O245" s="187">
        <v>1</v>
      </c>
      <c r="P245" s="198">
        <v>30</v>
      </c>
      <c r="Q245" s="214">
        <f t="shared" si="78"/>
        <v>1.0799999999999998</v>
      </c>
      <c r="R245" s="2">
        <f t="shared" si="79"/>
        <v>1.7999999999999999E-2</v>
      </c>
      <c r="S245" s="67"/>
      <c r="T245" s="187" t="s">
        <v>154</v>
      </c>
      <c r="U245" s="187">
        <v>1</v>
      </c>
      <c r="V245" s="187">
        <v>1</v>
      </c>
      <c r="W245" s="198">
        <v>30</v>
      </c>
      <c r="X245" s="214">
        <f t="shared" si="80"/>
        <v>1.0799999999999998</v>
      </c>
      <c r="Y245" s="2">
        <f t="shared" si="81"/>
        <v>1.7999999999999999E-2</v>
      </c>
      <c r="Z245" s="67"/>
      <c r="AA245" s="187" t="s">
        <v>154</v>
      </c>
      <c r="AB245" s="187">
        <v>1</v>
      </c>
      <c r="AC245" s="187">
        <v>1</v>
      </c>
      <c r="AD245" s="198">
        <v>30</v>
      </c>
      <c r="AE245" s="214">
        <f t="shared" si="82"/>
        <v>1.0799999999999998</v>
      </c>
      <c r="AF245" s="2">
        <f t="shared" si="83"/>
        <v>1.7999999999999999E-2</v>
      </c>
      <c r="AG245" s="67"/>
    </row>
    <row r="246" spans="1:33" x14ac:dyDescent="0.3">
      <c r="A246" s="12">
        <v>244</v>
      </c>
      <c r="B246" s="34"/>
      <c r="C246" s="34"/>
      <c r="D246" s="226"/>
      <c r="E246" s="226"/>
      <c r="F246" s="226"/>
      <c r="G246" s="226"/>
      <c r="H246" s="226"/>
      <c r="I246" s="226"/>
      <c r="J246" s="226"/>
      <c r="K246" s="229" t="s">
        <v>438</v>
      </c>
      <c r="L246" s="67"/>
      <c r="M246" s="187" t="s">
        <v>61</v>
      </c>
      <c r="N246" s="187">
        <v>1</v>
      </c>
      <c r="O246" s="187">
        <v>3</v>
      </c>
      <c r="P246" s="198">
        <v>30</v>
      </c>
      <c r="Q246" s="214">
        <f t="shared" si="78"/>
        <v>1.0799999999999998</v>
      </c>
      <c r="R246" s="2">
        <f t="shared" si="79"/>
        <v>1.7999999999999999E-2</v>
      </c>
      <c r="S246" s="67"/>
      <c r="T246" s="187" t="s">
        <v>61</v>
      </c>
      <c r="U246" s="187">
        <v>1</v>
      </c>
      <c r="V246" s="187">
        <v>3</v>
      </c>
      <c r="W246" s="198">
        <v>30</v>
      </c>
      <c r="X246" s="214">
        <f t="shared" si="80"/>
        <v>1.0799999999999998</v>
      </c>
      <c r="Y246" s="2">
        <f t="shared" si="81"/>
        <v>1.7999999999999999E-2</v>
      </c>
      <c r="Z246" s="67"/>
      <c r="AA246" s="187" t="s">
        <v>61</v>
      </c>
      <c r="AB246" s="187">
        <v>1</v>
      </c>
      <c r="AC246" s="187">
        <v>3</v>
      </c>
      <c r="AD246" s="198">
        <v>30</v>
      </c>
      <c r="AE246" s="214">
        <f t="shared" si="82"/>
        <v>1.0799999999999998</v>
      </c>
      <c r="AF246" s="2">
        <f t="shared" si="83"/>
        <v>1.7999999999999999E-2</v>
      </c>
      <c r="AG246" s="67"/>
    </row>
    <row r="247" spans="1:33" x14ac:dyDescent="0.3">
      <c r="A247" s="12">
        <v>245</v>
      </c>
      <c r="B247" s="34"/>
      <c r="C247" s="34"/>
      <c r="D247" s="226"/>
      <c r="E247" s="226"/>
      <c r="F247" s="226"/>
      <c r="G247" s="226"/>
      <c r="H247" s="226"/>
      <c r="I247" s="226"/>
      <c r="J247" s="226"/>
      <c r="K247" s="229" t="s">
        <v>439</v>
      </c>
      <c r="L247" s="67"/>
      <c r="M247" s="187" t="s">
        <v>56</v>
      </c>
      <c r="N247" s="187">
        <v>1</v>
      </c>
      <c r="O247" s="187">
        <v>1</v>
      </c>
      <c r="P247" s="198">
        <v>30</v>
      </c>
      <c r="Q247" s="214">
        <f t="shared" si="78"/>
        <v>1.0799999999999998</v>
      </c>
      <c r="R247" s="2">
        <f t="shared" si="79"/>
        <v>1.7999999999999999E-2</v>
      </c>
      <c r="S247" s="67"/>
      <c r="T247" s="187" t="s">
        <v>76</v>
      </c>
      <c r="U247" s="187">
        <v>1</v>
      </c>
      <c r="V247" s="187">
        <v>1</v>
      </c>
      <c r="W247" s="198">
        <v>40</v>
      </c>
      <c r="X247" s="214">
        <f t="shared" si="80"/>
        <v>1.44</v>
      </c>
      <c r="Y247" s="2">
        <f t="shared" si="81"/>
        <v>2.4E-2</v>
      </c>
      <c r="Z247" s="67"/>
      <c r="AA247" s="187" t="s">
        <v>76</v>
      </c>
      <c r="AB247" s="187">
        <v>1</v>
      </c>
      <c r="AC247" s="187">
        <v>1</v>
      </c>
      <c r="AD247" s="198">
        <v>40</v>
      </c>
      <c r="AE247" s="214">
        <f t="shared" si="82"/>
        <v>1.44</v>
      </c>
      <c r="AF247" s="2">
        <f t="shared" si="83"/>
        <v>2.4E-2</v>
      </c>
      <c r="AG247" s="67"/>
    </row>
    <row r="248" spans="1:33" x14ac:dyDescent="0.3">
      <c r="A248" s="12">
        <v>246</v>
      </c>
      <c r="B248" s="34"/>
      <c r="C248" s="34"/>
      <c r="D248" s="226"/>
      <c r="E248" s="226"/>
      <c r="F248" s="226"/>
      <c r="G248" s="226"/>
      <c r="H248" s="226"/>
      <c r="I248" s="226"/>
      <c r="J248" s="226"/>
      <c r="K248" s="229" t="s">
        <v>440</v>
      </c>
      <c r="L248" s="67"/>
      <c r="M248" s="187" t="s">
        <v>57</v>
      </c>
      <c r="N248" s="187">
        <v>1</v>
      </c>
      <c r="O248" s="187">
        <v>1</v>
      </c>
      <c r="P248" s="198">
        <v>50</v>
      </c>
      <c r="Q248" s="214">
        <f t="shared" si="78"/>
        <v>1.7999999999999998</v>
      </c>
      <c r="R248" s="2">
        <f t="shared" si="79"/>
        <v>2.9999999999999995E-2</v>
      </c>
      <c r="S248" s="67"/>
      <c r="T248" s="187" t="s">
        <v>72</v>
      </c>
      <c r="U248" s="187">
        <v>1</v>
      </c>
      <c r="V248" s="187">
        <v>1</v>
      </c>
      <c r="W248" s="198">
        <v>60</v>
      </c>
      <c r="X248" s="214">
        <f t="shared" si="80"/>
        <v>2.1599999999999997</v>
      </c>
      <c r="Y248" s="2">
        <f t="shared" si="81"/>
        <v>3.5999999999999997E-2</v>
      </c>
      <c r="Z248" s="67"/>
      <c r="AA248" s="187" t="s">
        <v>80</v>
      </c>
      <c r="AB248" s="187">
        <v>1</v>
      </c>
      <c r="AC248" s="187">
        <v>1</v>
      </c>
      <c r="AD248" s="198">
        <v>90</v>
      </c>
      <c r="AE248" s="214">
        <f t="shared" si="82"/>
        <v>3.2399999999999998</v>
      </c>
      <c r="AF248" s="2">
        <f t="shared" si="83"/>
        <v>5.3999999999999999E-2</v>
      </c>
      <c r="AG248" s="67"/>
    </row>
    <row r="249" spans="1:33" x14ac:dyDescent="0.3">
      <c r="A249" s="12">
        <v>247</v>
      </c>
      <c r="B249" s="34"/>
      <c r="C249" s="34"/>
      <c r="D249" s="226"/>
      <c r="E249" s="226"/>
      <c r="F249" s="226"/>
      <c r="G249" s="226"/>
      <c r="H249" s="226"/>
      <c r="I249" s="226"/>
      <c r="J249" s="226"/>
      <c r="K249" s="229" t="s">
        <v>441</v>
      </c>
      <c r="L249" s="67"/>
      <c r="M249" s="187" t="s">
        <v>61</v>
      </c>
      <c r="N249" s="187">
        <v>1</v>
      </c>
      <c r="O249" s="187">
        <v>5</v>
      </c>
      <c r="P249" s="198">
        <v>50</v>
      </c>
      <c r="Q249" s="214">
        <f t="shared" si="78"/>
        <v>1.7999999999999998</v>
      </c>
      <c r="R249" s="2">
        <f t="shared" si="79"/>
        <v>2.9999999999999995E-2</v>
      </c>
      <c r="S249" s="67"/>
      <c r="T249" s="187" t="s">
        <v>61</v>
      </c>
      <c r="U249" s="187">
        <v>1</v>
      </c>
      <c r="V249" s="187">
        <v>5</v>
      </c>
      <c r="W249" s="198">
        <v>50</v>
      </c>
      <c r="X249" s="214">
        <f t="shared" si="80"/>
        <v>1.7999999999999998</v>
      </c>
      <c r="Y249" s="2">
        <f t="shared" si="81"/>
        <v>2.9999999999999995E-2</v>
      </c>
      <c r="Z249" s="67"/>
      <c r="AA249" s="187" t="s">
        <v>61</v>
      </c>
      <c r="AB249" s="187">
        <v>1</v>
      </c>
      <c r="AC249" s="187">
        <v>5</v>
      </c>
      <c r="AD249" s="198">
        <v>50</v>
      </c>
      <c r="AE249" s="214">
        <f t="shared" si="82"/>
        <v>1.7999999999999998</v>
      </c>
      <c r="AF249" s="2">
        <f t="shared" si="83"/>
        <v>2.9999999999999995E-2</v>
      </c>
      <c r="AG249" s="67"/>
    </row>
    <row r="250" spans="1:33" ht="28.8" x14ac:dyDescent="0.3">
      <c r="A250" s="211">
        <v>248</v>
      </c>
      <c r="B250" s="216"/>
      <c r="C250" s="217" t="s">
        <v>442</v>
      </c>
      <c r="D250" s="218"/>
      <c r="E250" s="219">
        <f>P250</f>
        <v>240</v>
      </c>
      <c r="F250" s="218"/>
      <c r="G250" s="219">
        <f>W250</f>
        <v>330</v>
      </c>
      <c r="H250" s="218"/>
      <c r="I250" s="219">
        <f>AD250</f>
        <v>390</v>
      </c>
      <c r="J250" s="218"/>
      <c r="K250" s="216"/>
      <c r="L250" s="67"/>
      <c r="M250" s="216"/>
      <c r="N250" s="216"/>
      <c r="O250" s="216"/>
      <c r="P250" s="220">
        <f>SUM(P244:P249)</f>
        <v>240</v>
      </c>
      <c r="Q250" s="216"/>
      <c r="R250" s="222">
        <f>SUM(R244:R249)</f>
        <v>0.14399999999999999</v>
      </c>
      <c r="S250" s="67"/>
      <c r="T250" s="216"/>
      <c r="U250" s="216"/>
      <c r="V250" s="216"/>
      <c r="W250" s="220">
        <f>SUM(W244:W249)</f>
        <v>330</v>
      </c>
      <c r="X250" s="216"/>
      <c r="Y250" s="222">
        <f>SUM(Y244:Y249)</f>
        <v>0.19800000000000001</v>
      </c>
      <c r="Z250" s="67"/>
      <c r="AA250" s="216"/>
      <c r="AB250" s="216"/>
      <c r="AC250" s="216"/>
      <c r="AD250" s="220">
        <f>SUM(AD244:AD249)</f>
        <v>390</v>
      </c>
      <c r="AE250" s="216"/>
      <c r="AF250" s="222">
        <f>SUM(AF244:AF249)</f>
        <v>0.23399999999999999</v>
      </c>
      <c r="AG250" s="67"/>
    </row>
    <row r="251" spans="1:33" x14ac:dyDescent="0.3">
      <c r="A251" s="12">
        <v>249</v>
      </c>
      <c r="B251" s="34"/>
      <c r="C251" s="34"/>
      <c r="D251" s="226"/>
      <c r="E251" s="226"/>
      <c r="F251" s="226"/>
      <c r="G251" s="226"/>
      <c r="H251" s="226"/>
      <c r="I251" s="226"/>
      <c r="J251" s="226"/>
      <c r="K251" s="229" t="s">
        <v>443</v>
      </c>
      <c r="L251" s="67"/>
      <c r="M251" s="187" t="s">
        <v>62</v>
      </c>
      <c r="N251" s="187">
        <v>1</v>
      </c>
      <c r="O251" s="187">
        <v>1</v>
      </c>
      <c r="P251" s="198">
        <v>90</v>
      </c>
      <c r="Q251" s="214"/>
      <c r="R251" s="2"/>
      <c r="S251" s="67"/>
      <c r="T251" s="187"/>
      <c r="U251" s="187"/>
      <c r="V251" s="187"/>
      <c r="W251" s="198"/>
      <c r="X251" s="214"/>
      <c r="Y251" s="2"/>
      <c r="Z251" s="67"/>
      <c r="AA251" s="187"/>
      <c r="AB251" s="187"/>
      <c r="AC251" s="187"/>
      <c r="AD251" s="198"/>
      <c r="AE251" s="214"/>
      <c r="AF251" s="2"/>
      <c r="AG251" s="67"/>
    </row>
    <row r="252" spans="1:33" x14ac:dyDescent="0.3">
      <c r="A252" s="12">
        <v>250</v>
      </c>
      <c r="B252" s="34"/>
      <c r="C252" s="34"/>
      <c r="D252" s="226"/>
      <c r="E252" s="226"/>
      <c r="F252" s="226"/>
      <c r="G252" s="226"/>
      <c r="H252" s="226"/>
      <c r="I252" s="226"/>
      <c r="J252" s="226"/>
      <c r="K252" s="229" t="s">
        <v>444</v>
      </c>
      <c r="L252" s="67"/>
      <c r="M252" s="187" t="s">
        <v>62</v>
      </c>
      <c r="N252" s="187">
        <v>1</v>
      </c>
      <c r="O252" s="187">
        <v>1</v>
      </c>
      <c r="P252" s="198">
        <v>90</v>
      </c>
      <c r="Q252" s="214"/>
      <c r="R252" s="2"/>
      <c r="S252" s="67"/>
      <c r="T252" s="187"/>
      <c r="U252" s="187"/>
      <c r="V252" s="187"/>
      <c r="W252" s="198"/>
      <c r="X252" s="214"/>
      <c r="Y252" s="2"/>
      <c r="Z252" s="67"/>
      <c r="AA252" s="187"/>
      <c r="AB252" s="187"/>
      <c r="AC252" s="187"/>
      <c r="AD252" s="198"/>
      <c r="AE252" s="214"/>
      <c r="AF252" s="2"/>
      <c r="AG252" s="67"/>
    </row>
    <row r="253" spans="1:33" x14ac:dyDescent="0.3">
      <c r="A253" s="12"/>
      <c r="B253" s="34"/>
      <c r="C253" s="34"/>
      <c r="D253" s="226"/>
      <c r="E253" s="226"/>
      <c r="F253" s="226"/>
      <c r="G253" s="226"/>
      <c r="H253" s="226"/>
      <c r="I253" s="226"/>
      <c r="J253" s="226"/>
      <c r="K253" s="229" t="s">
        <v>445</v>
      </c>
      <c r="L253" s="67"/>
      <c r="M253" s="187" t="s">
        <v>61</v>
      </c>
      <c r="N253" s="187">
        <v>1</v>
      </c>
      <c r="O253" s="187">
        <v>3</v>
      </c>
      <c r="P253" s="198">
        <v>30</v>
      </c>
      <c r="Q253" s="214"/>
      <c r="R253" s="2"/>
      <c r="S253" s="67"/>
      <c r="T253" s="187"/>
      <c r="U253" s="187"/>
      <c r="V253" s="187"/>
      <c r="W253" s="198"/>
      <c r="X253" s="214"/>
      <c r="Y253" s="2"/>
      <c r="Z253" s="67"/>
      <c r="AA253" s="187"/>
      <c r="AB253" s="187"/>
      <c r="AC253" s="187"/>
      <c r="AD253" s="198"/>
      <c r="AE253" s="214"/>
      <c r="AF253" s="2"/>
      <c r="AG253" s="67"/>
    </row>
    <row r="254" spans="1:33" ht="22.95" customHeight="1" x14ac:dyDescent="0.3">
      <c r="A254" s="12"/>
      <c r="B254" s="34"/>
      <c r="C254" s="34"/>
      <c r="D254" s="226"/>
      <c r="E254" s="226"/>
      <c r="F254" s="226"/>
      <c r="G254" s="226"/>
      <c r="H254" s="226"/>
      <c r="I254" s="226"/>
      <c r="J254" s="226"/>
      <c r="K254" s="229" t="s">
        <v>446</v>
      </c>
      <c r="L254" s="67"/>
      <c r="M254" s="187" t="s">
        <v>71</v>
      </c>
      <c r="N254" s="187">
        <v>1</v>
      </c>
      <c r="O254" s="187">
        <v>1</v>
      </c>
      <c r="P254" s="198">
        <v>30</v>
      </c>
      <c r="Q254" s="214"/>
      <c r="R254" s="2"/>
      <c r="S254" s="67"/>
      <c r="T254" s="187"/>
      <c r="U254" s="187"/>
      <c r="V254" s="187"/>
      <c r="W254" s="198"/>
      <c r="X254" s="214"/>
      <c r="Y254" s="2"/>
      <c r="Z254" s="67"/>
      <c r="AA254" s="187"/>
      <c r="AB254" s="187"/>
      <c r="AC254" s="187"/>
      <c r="AD254" s="198"/>
      <c r="AE254" s="214"/>
      <c r="AF254" s="2"/>
      <c r="AG254" s="67"/>
    </row>
    <row r="255" spans="1:33" ht="22.95" customHeight="1" x14ac:dyDescent="0.3">
      <c r="A255" s="12"/>
      <c r="B255" s="34"/>
      <c r="C255" s="34"/>
      <c r="D255" s="226"/>
      <c r="E255" s="226"/>
      <c r="F255" s="226"/>
      <c r="G255" s="226"/>
      <c r="H255" s="226"/>
      <c r="I255" s="226"/>
      <c r="J255" s="226"/>
      <c r="K255" s="229" t="s">
        <v>447</v>
      </c>
      <c r="L255" s="67"/>
      <c r="M255" s="187" t="s">
        <v>56</v>
      </c>
      <c r="N255" s="187">
        <v>1</v>
      </c>
      <c r="O255" s="187">
        <v>1</v>
      </c>
      <c r="P255" s="198">
        <v>30</v>
      </c>
      <c r="Q255" s="214"/>
      <c r="R255" s="2"/>
      <c r="S255" s="67"/>
      <c r="T255" s="187"/>
      <c r="U255" s="187"/>
      <c r="V255" s="187"/>
      <c r="W255" s="198"/>
      <c r="X255" s="214"/>
      <c r="Y255" s="2"/>
      <c r="Z255" s="67"/>
      <c r="AA255" s="187"/>
      <c r="AB255" s="187"/>
      <c r="AC255" s="187"/>
      <c r="AD255" s="198"/>
      <c r="AE255" s="214"/>
      <c r="AF255" s="2"/>
      <c r="AG255" s="67"/>
    </row>
    <row r="256" spans="1:33" ht="37.950000000000003" customHeight="1" x14ac:dyDescent="0.3">
      <c r="A256" s="211"/>
      <c r="B256" s="216"/>
      <c r="C256" s="217" t="s">
        <v>448</v>
      </c>
      <c r="D256" s="218"/>
      <c r="E256" s="219"/>
      <c r="F256" s="218"/>
      <c r="G256" s="219"/>
      <c r="H256" s="218"/>
      <c r="I256" s="219"/>
      <c r="J256" s="218"/>
      <c r="K256" s="216"/>
      <c r="L256" s="67"/>
      <c r="M256" s="216"/>
      <c r="N256" s="216"/>
      <c r="O256" s="216"/>
      <c r="P256" s="220">
        <f>SUM(P251:P255)</f>
        <v>270</v>
      </c>
      <c r="Q256" s="216"/>
      <c r="R256" s="222"/>
      <c r="S256" s="67"/>
      <c r="T256" s="216"/>
      <c r="U256" s="216"/>
      <c r="V256" s="216"/>
      <c r="W256" s="220"/>
      <c r="X256" s="216"/>
      <c r="Y256" s="222"/>
      <c r="Z256" s="67"/>
      <c r="AA256" s="216"/>
      <c r="AB256" s="216"/>
      <c r="AC256" s="216"/>
      <c r="AD256" s="220"/>
      <c r="AE256" s="216"/>
      <c r="AF256" s="222"/>
      <c r="AG256" s="67"/>
    </row>
    <row r="257" spans="1:33" ht="22.95" customHeight="1" x14ac:dyDescent="0.3">
      <c r="A257" s="12"/>
      <c r="B257" s="34"/>
      <c r="C257" s="34"/>
      <c r="D257" s="226"/>
      <c r="E257" s="226"/>
      <c r="F257" s="226"/>
      <c r="G257" s="226"/>
      <c r="H257" s="226"/>
      <c r="I257" s="226"/>
      <c r="J257" s="226"/>
      <c r="K257" s="229"/>
      <c r="L257" s="67"/>
      <c r="M257" s="187"/>
      <c r="N257" s="187"/>
      <c r="O257" s="187"/>
      <c r="P257" s="198"/>
      <c r="Q257" s="214"/>
      <c r="R257" s="2"/>
      <c r="S257" s="67"/>
      <c r="T257" s="187"/>
      <c r="U257" s="187"/>
      <c r="V257" s="187"/>
      <c r="W257" s="198"/>
      <c r="X257" s="214"/>
      <c r="Y257" s="2"/>
      <c r="Z257" s="67"/>
      <c r="AA257" s="187"/>
      <c r="AB257" s="187"/>
      <c r="AC257" s="187"/>
      <c r="AD257" s="198"/>
      <c r="AE257" s="214"/>
      <c r="AF257" s="2"/>
      <c r="AG257" s="67"/>
    </row>
    <row r="258" spans="1:33" x14ac:dyDescent="0.3">
      <c r="E258" s="202"/>
      <c r="G258" s="202"/>
      <c r="I258" s="202"/>
    </row>
    <row r="259" spans="1:33" x14ac:dyDescent="0.3">
      <c r="E259" s="202"/>
      <c r="G259" s="202"/>
      <c r="I259" s="202"/>
    </row>
    <row r="260" spans="1:33" x14ac:dyDescent="0.3">
      <c r="E260" s="202"/>
      <c r="G260" s="202"/>
      <c r="I260" s="202"/>
    </row>
    <row r="261" spans="1:33" x14ac:dyDescent="0.3">
      <c r="E261" s="202"/>
      <c r="G261" s="202"/>
      <c r="I261" s="202"/>
    </row>
    <row r="262" spans="1:33" x14ac:dyDescent="0.3">
      <c r="E262" s="202"/>
      <c r="G262" s="202"/>
      <c r="I262" s="202"/>
    </row>
    <row r="263" spans="1:33" x14ac:dyDescent="0.3">
      <c r="E263" s="202"/>
      <c r="G263" s="202"/>
      <c r="I263" s="202"/>
    </row>
    <row r="264" spans="1:33" x14ac:dyDescent="0.3">
      <c r="E264" s="202"/>
      <c r="G264" s="202"/>
      <c r="I264" s="202"/>
    </row>
    <row r="265" spans="1:33" x14ac:dyDescent="0.3">
      <c r="E265" s="202"/>
      <c r="G265" s="202"/>
      <c r="I265" s="202"/>
    </row>
    <row r="266" spans="1:33" x14ac:dyDescent="0.3">
      <c r="E266" s="202"/>
      <c r="G266" s="202"/>
      <c r="I266" s="202"/>
    </row>
    <row r="267" spans="1:33" x14ac:dyDescent="0.3">
      <c r="E267" s="202"/>
      <c r="G267" s="202"/>
      <c r="I267" s="202"/>
    </row>
    <row r="268" spans="1:33" x14ac:dyDescent="0.3">
      <c r="E268" s="202"/>
      <c r="G268" s="202"/>
      <c r="I268" s="202"/>
    </row>
    <row r="269" spans="1:33" x14ac:dyDescent="0.3">
      <c r="E269" s="202"/>
      <c r="G269" s="202"/>
      <c r="I269" s="202"/>
    </row>
    <row r="270" spans="1:33" x14ac:dyDescent="0.3">
      <c r="E270" s="202"/>
      <c r="G270" s="202"/>
      <c r="I270" s="202"/>
    </row>
    <row r="271" spans="1:33" x14ac:dyDescent="0.3">
      <c r="E271" s="202"/>
      <c r="G271" s="202"/>
      <c r="I271" s="202"/>
    </row>
    <row r="272" spans="1:33" x14ac:dyDescent="0.3">
      <c r="E272" s="202"/>
      <c r="G272" s="202"/>
      <c r="I272" s="202"/>
    </row>
    <row r="273" spans="5:9" x14ac:dyDescent="0.3">
      <c r="E273" s="202"/>
      <c r="G273" s="202"/>
      <c r="I273" s="202"/>
    </row>
    <row r="274" spans="5:9" x14ac:dyDescent="0.3">
      <c r="E274" s="202"/>
      <c r="G274" s="202"/>
      <c r="I274" s="202"/>
    </row>
    <row r="275" spans="5:9" x14ac:dyDescent="0.3">
      <c r="E275" s="202"/>
      <c r="G275" s="202"/>
      <c r="I275" s="202"/>
    </row>
    <row r="276" spans="5:9" x14ac:dyDescent="0.3">
      <c r="E276" s="202"/>
      <c r="G276" s="202"/>
      <c r="I276" s="202"/>
    </row>
  </sheetData>
  <autoFilter ref="A2:AD276" xr:uid="{BD2D019B-C2E4-43EE-9475-0FE50E4562FB}"/>
  <mergeCells count="4">
    <mergeCell ref="D1:H1"/>
    <mergeCell ref="M1:R1"/>
    <mergeCell ref="T1:Y1"/>
    <mergeCell ref="AA1:AF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814C7-6611-4DA7-B253-9FAD0DC483B0}">
  <sheetPr>
    <tabColor rgb="FFFFFF00"/>
  </sheetPr>
  <dimension ref="A1:AD92"/>
  <sheetViews>
    <sheetView topLeftCell="A31" zoomScale="94" zoomScaleNormal="115" workbookViewId="0">
      <selection activeCell="O83" sqref="O83:R83"/>
    </sheetView>
  </sheetViews>
  <sheetFormatPr defaultColWidth="8.88671875" defaultRowHeight="14.4" x14ac:dyDescent="0.3"/>
  <cols>
    <col min="1" max="1" width="8.88671875" style="189"/>
    <col min="2" max="2" width="15.6640625" style="189" customWidth="1"/>
    <col min="3" max="5" width="9" style="189" customWidth="1"/>
    <col min="6" max="6" width="17.6640625" style="189" customWidth="1"/>
    <col min="7" max="7" width="9" style="178" hidden="1" customWidth="1"/>
    <col min="8" max="8" width="9" style="178" customWidth="1"/>
    <col min="9" max="11" width="9" style="250" customWidth="1"/>
    <col min="12" max="12" width="9" style="251" customWidth="1"/>
    <col min="13" max="17" width="8.88671875" style="189"/>
    <col min="18" max="18" width="37.88671875" style="189" customWidth="1"/>
    <col min="19" max="16384" width="8.88671875" style="189"/>
  </cols>
  <sheetData>
    <row r="1" spans="1:22" x14ac:dyDescent="0.3">
      <c r="A1" s="231"/>
      <c r="B1" s="376" t="s">
        <v>449</v>
      </c>
      <c r="C1" s="376"/>
      <c r="D1" s="376"/>
      <c r="E1" s="376"/>
      <c r="F1" s="376"/>
      <c r="G1" s="376"/>
      <c r="H1" s="376"/>
      <c r="I1" s="376"/>
      <c r="J1" s="376"/>
      <c r="K1" s="376"/>
      <c r="L1" s="231"/>
    </row>
    <row r="2" spans="1:22" x14ac:dyDescent="0.3">
      <c r="A2" s="231"/>
      <c r="B2" s="376"/>
      <c r="C2" s="376"/>
      <c r="D2" s="376"/>
      <c r="E2" s="376"/>
      <c r="F2" s="376"/>
      <c r="G2" s="376"/>
      <c r="H2" s="376"/>
      <c r="I2" s="376"/>
      <c r="J2" s="376"/>
      <c r="K2" s="376"/>
      <c r="L2" s="231"/>
    </row>
    <row r="3" spans="1:22" x14ac:dyDescent="0.3">
      <c r="A3" s="231"/>
      <c r="B3" s="231"/>
      <c r="C3" s="231"/>
      <c r="D3" s="231"/>
      <c r="E3" s="231"/>
      <c r="F3" s="231"/>
      <c r="G3" s="232"/>
      <c r="H3" s="232"/>
      <c r="I3" s="233"/>
      <c r="J3" s="233"/>
      <c r="K3" s="233"/>
      <c r="L3" s="231"/>
    </row>
    <row r="4" spans="1:22" x14ac:dyDescent="0.3">
      <c r="A4" s="231"/>
      <c r="B4" s="377"/>
      <c r="C4" s="380" t="s">
        <v>450</v>
      </c>
      <c r="D4" s="381"/>
      <c r="E4" s="381"/>
      <c r="F4" s="382"/>
      <c r="G4" s="234"/>
      <c r="H4" s="386" t="s">
        <v>43</v>
      </c>
      <c r="I4" s="388" t="s">
        <v>451</v>
      </c>
      <c r="J4" s="388"/>
      <c r="K4" s="388"/>
      <c r="L4" s="231"/>
    </row>
    <row r="5" spans="1:22" x14ac:dyDescent="0.3">
      <c r="A5" s="231"/>
      <c r="B5" s="378"/>
      <c r="C5" s="383"/>
      <c r="D5" s="384"/>
      <c r="E5" s="384"/>
      <c r="F5" s="385"/>
      <c r="G5" s="235"/>
      <c r="H5" s="387"/>
      <c r="I5" s="236">
        <v>3</v>
      </c>
      <c r="J5" s="236">
        <v>4</v>
      </c>
      <c r="K5" s="236">
        <v>5</v>
      </c>
      <c r="L5" s="231"/>
    </row>
    <row r="6" spans="1:22" x14ac:dyDescent="0.3">
      <c r="A6" s="231"/>
      <c r="B6" s="378"/>
      <c r="C6" s="389" t="s">
        <v>452</v>
      </c>
      <c r="D6" s="390"/>
      <c r="E6" s="390"/>
      <c r="F6" s="391"/>
      <c r="G6" s="237">
        <f>LEN(SUBSTITUTE(H6," ",""))</f>
        <v>3</v>
      </c>
      <c r="H6" s="237" t="s">
        <v>453</v>
      </c>
      <c r="I6" s="236">
        <f>'std op Backup Calculations'!E17</f>
        <v>610</v>
      </c>
      <c r="J6" s="236">
        <f>'std op Backup Calculations'!G17</f>
        <v>970</v>
      </c>
      <c r="K6" s="236">
        <f>'std op Backup Calculations'!I17</f>
        <v>1150</v>
      </c>
      <c r="L6" s="231"/>
    </row>
    <row r="7" spans="1:22" x14ac:dyDescent="0.3">
      <c r="A7" s="231"/>
      <c r="B7" s="379"/>
      <c r="C7" s="389" t="s">
        <v>454</v>
      </c>
      <c r="D7" s="390"/>
      <c r="E7" s="390"/>
      <c r="F7" s="391"/>
      <c r="G7" s="237">
        <f>LEN(SUBSTITUTE(H7," ",""))</f>
        <v>3</v>
      </c>
      <c r="H7" s="237" t="s">
        <v>455</v>
      </c>
      <c r="I7" s="236">
        <f>'std op Backup Calculations'!E32</f>
        <v>1240</v>
      </c>
      <c r="J7" s="236">
        <f>'std op Backup Calculations'!G32</f>
        <v>1600</v>
      </c>
      <c r="K7" s="236">
        <f>'std op Backup Calculations'!I32</f>
        <v>1780</v>
      </c>
      <c r="L7" s="231"/>
    </row>
    <row r="8" spans="1:22" x14ac:dyDescent="0.3">
      <c r="A8" s="231"/>
      <c r="B8" s="231"/>
      <c r="C8" s="231"/>
      <c r="D8" s="231"/>
      <c r="E8" s="231"/>
      <c r="F8" s="231"/>
      <c r="G8" s="232"/>
      <c r="H8" s="232"/>
      <c r="I8" s="233"/>
      <c r="J8" s="233"/>
      <c r="K8" s="233"/>
      <c r="L8" s="231"/>
    </row>
    <row r="9" spans="1:22" x14ac:dyDescent="0.3">
      <c r="A9" s="231"/>
      <c r="B9" s="393"/>
      <c r="C9" s="392" t="s">
        <v>456</v>
      </c>
      <c r="D9" s="392"/>
      <c r="E9" s="392"/>
      <c r="F9" s="392"/>
      <c r="G9" s="238"/>
      <c r="H9" s="392" t="s">
        <v>43</v>
      </c>
      <c r="I9" s="388" t="s">
        <v>451</v>
      </c>
      <c r="J9" s="388"/>
      <c r="K9" s="388"/>
      <c r="L9" s="231"/>
    </row>
    <row r="10" spans="1:22" x14ac:dyDescent="0.3">
      <c r="A10" s="231"/>
      <c r="B10" s="393"/>
      <c r="C10" s="392"/>
      <c r="D10" s="392"/>
      <c r="E10" s="392"/>
      <c r="F10" s="392"/>
      <c r="G10" s="238"/>
      <c r="H10" s="392"/>
      <c r="I10" s="236">
        <v>3</v>
      </c>
      <c r="J10" s="236">
        <v>4</v>
      </c>
      <c r="K10" s="236">
        <v>5</v>
      </c>
      <c r="L10" s="231"/>
    </row>
    <row r="11" spans="1:22" ht="14.4" customHeight="1" x14ac:dyDescent="0.3">
      <c r="A11" s="231"/>
      <c r="B11" s="393"/>
      <c r="C11" s="394" t="s">
        <v>457</v>
      </c>
      <c r="D11" s="395"/>
      <c r="E11" s="395"/>
      <c r="F11" s="396"/>
      <c r="G11" s="382">
        <f>LEN(SUBSTITUTE(H11," ",""))</f>
        <v>3</v>
      </c>
      <c r="H11" s="400" t="s">
        <v>458</v>
      </c>
      <c r="I11" s="401">
        <f>'std op Backup Calculations'!E37</f>
        <v>150</v>
      </c>
      <c r="J11" s="401">
        <f>'std op Backup Calculations'!G37</f>
        <v>300</v>
      </c>
      <c r="K11" s="401">
        <f>'std op Backup Calculations'!I37</f>
        <v>390</v>
      </c>
      <c r="L11" s="231"/>
    </row>
    <row r="12" spans="1:22" x14ac:dyDescent="0.3">
      <c r="A12" s="231"/>
      <c r="B12" s="393"/>
      <c r="C12" s="397"/>
      <c r="D12" s="398"/>
      <c r="E12" s="398"/>
      <c r="F12" s="399"/>
      <c r="G12" s="385"/>
      <c r="H12" s="400"/>
      <c r="I12" s="402"/>
      <c r="J12" s="402"/>
      <c r="K12" s="402"/>
      <c r="L12" s="231"/>
    </row>
    <row r="13" spans="1:22" x14ac:dyDescent="0.3">
      <c r="A13" s="231"/>
      <c r="B13" s="231"/>
      <c r="C13" s="231"/>
      <c r="D13" s="231"/>
      <c r="E13" s="231"/>
      <c r="F13" s="231"/>
      <c r="G13" s="232"/>
      <c r="H13" s="232"/>
      <c r="I13" s="233"/>
      <c r="J13" s="233"/>
      <c r="K13" s="233"/>
      <c r="L13" s="231"/>
      <c r="N13" s="189" t="s">
        <v>459</v>
      </c>
    </row>
    <row r="14" spans="1:22" x14ac:dyDescent="0.3">
      <c r="A14" s="231"/>
      <c r="B14" s="377"/>
      <c r="C14" s="392" t="s">
        <v>460</v>
      </c>
      <c r="D14" s="392"/>
      <c r="E14" s="392"/>
      <c r="F14" s="392"/>
      <c r="G14" s="238"/>
      <c r="H14" s="392" t="s">
        <v>43</v>
      </c>
      <c r="I14" s="388" t="s">
        <v>451</v>
      </c>
      <c r="J14" s="388"/>
      <c r="K14" s="388"/>
      <c r="L14" s="231" t="s">
        <v>461</v>
      </c>
      <c r="N14" s="393"/>
      <c r="O14" s="392" t="s">
        <v>460</v>
      </c>
      <c r="P14" s="392"/>
      <c r="Q14" s="392"/>
      <c r="R14" s="392"/>
      <c r="S14" s="392" t="s">
        <v>43</v>
      </c>
      <c r="T14" s="388" t="s">
        <v>451</v>
      </c>
      <c r="U14" s="388"/>
      <c r="V14" s="388"/>
    </row>
    <row r="15" spans="1:22" x14ac:dyDescent="0.3">
      <c r="A15" s="231"/>
      <c r="B15" s="378"/>
      <c r="C15" s="392"/>
      <c r="D15" s="392"/>
      <c r="E15" s="392"/>
      <c r="F15" s="392"/>
      <c r="G15" s="238"/>
      <c r="H15" s="392"/>
      <c r="I15" s="236">
        <v>3</v>
      </c>
      <c r="J15" s="236">
        <v>4</v>
      </c>
      <c r="K15" s="236">
        <v>5</v>
      </c>
      <c r="L15" s="231"/>
      <c r="N15" s="393"/>
      <c r="O15" s="392"/>
      <c r="P15" s="392"/>
      <c r="Q15" s="392"/>
      <c r="R15" s="392"/>
      <c r="S15" s="392"/>
      <c r="T15" s="236">
        <v>3</v>
      </c>
      <c r="U15" s="236">
        <v>4</v>
      </c>
      <c r="V15" s="236">
        <v>5</v>
      </c>
    </row>
    <row r="16" spans="1:22" x14ac:dyDescent="0.3">
      <c r="A16" s="231"/>
      <c r="B16" s="378"/>
      <c r="C16" s="389" t="s">
        <v>462</v>
      </c>
      <c r="D16" s="390"/>
      <c r="E16" s="390"/>
      <c r="F16" s="391"/>
      <c r="G16" s="237">
        <f>LEN(SUBSTITUTE(H16," ",""))</f>
        <v>3</v>
      </c>
      <c r="H16" s="238" t="s">
        <v>463</v>
      </c>
      <c r="I16" s="236">
        <f>'std op Backup Calculations'!E61</f>
        <v>435.6</v>
      </c>
      <c r="J16" s="236">
        <f>'std op Backup Calculations'!G61</f>
        <v>515.6</v>
      </c>
      <c r="K16" s="236">
        <f>'std op Backup Calculations'!I61</f>
        <v>575.6</v>
      </c>
      <c r="L16" s="231"/>
      <c r="N16" s="393"/>
      <c r="O16" s="389" t="s">
        <v>329</v>
      </c>
      <c r="P16" s="390"/>
      <c r="Q16" s="390"/>
      <c r="R16" s="391"/>
      <c r="S16" s="238" t="s">
        <v>464</v>
      </c>
      <c r="T16" s="403">
        <f>'std op Backup Calculations'!P43</f>
        <v>250</v>
      </c>
      <c r="U16" s="404"/>
      <c r="V16" s="405"/>
    </row>
    <row r="17" spans="1:30" x14ac:dyDescent="0.3">
      <c r="A17" s="231"/>
      <c r="B17" s="378"/>
      <c r="C17" s="389" t="s">
        <v>465</v>
      </c>
      <c r="D17" s="390"/>
      <c r="E17" s="390"/>
      <c r="F17" s="391"/>
      <c r="G17" s="237">
        <f>LEN(SUBSTITUTE(H17," ",""))</f>
        <v>3</v>
      </c>
      <c r="H17" s="238" t="s">
        <v>466</v>
      </c>
      <c r="I17" s="236">
        <f>'std op Backup Calculations'!E71</f>
        <v>519</v>
      </c>
      <c r="J17" s="236">
        <f>'std op Backup Calculations'!G71</f>
        <v>599</v>
      </c>
      <c r="K17" s="236">
        <f>'std op Backup Calculations'!I71</f>
        <v>659</v>
      </c>
      <c r="L17" s="231"/>
      <c r="N17" s="393"/>
      <c r="O17" s="389" t="s">
        <v>467</v>
      </c>
      <c r="P17" s="390"/>
      <c r="Q17" s="390"/>
      <c r="R17" s="391"/>
      <c r="S17" s="238" t="s">
        <v>468</v>
      </c>
      <c r="T17" s="236">
        <f>'std op Backup Calculations'!P48</f>
        <v>185.6</v>
      </c>
      <c r="U17" s="236">
        <f>'std op Backup Calculations'!W48</f>
        <v>265.60000000000002</v>
      </c>
      <c r="V17" s="236">
        <f>'std op Backup Calculations'!AD48</f>
        <v>325.60000000000002</v>
      </c>
    </row>
    <row r="18" spans="1:30" x14ac:dyDescent="0.3">
      <c r="A18" s="231"/>
      <c r="B18" s="379"/>
      <c r="C18" s="389" t="s">
        <v>469</v>
      </c>
      <c r="D18" s="390"/>
      <c r="E18" s="390"/>
      <c r="F18" s="391"/>
      <c r="G18" s="237" t="e">
        <f>LEN(SUBSTITUTE(#REF!," ",""))</f>
        <v>#REF!</v>
      </c>
      <c r="H18" s="238" t="s">
        <v>470</v>
      </c>
      <c r="I18" s="236">
        <f>'std op Backup Calculations'!E81</f>
        <v>602.4</v>
      </c>
      <c r="J18" s="236">
        <f>'std op Backup Calculations'!G81</f>
        <v>682.4</v>
      </c>
      <c r="K18" s="236">
        <f>'std op Backup Calculations'!I81</f>
        <v>742.4</v>
      </c>
      <c r="L18" s="231"/>
      <c r="N18" s="393"/>
      <c r="O18" s="389" t="s">
        <v>338</v>
      </c>
      <c r="P18" s="390"/>
      <c r="Q18" s="390"/>
      <c r="R18" s="391"/>
      <c r="S18" s="238" t="s">
        <v>471</v>
      </c>
      <c r="T18" s="236">
        <f>'std op Backup Calculations'!P51</f>
        <v>105.6</v>
      </c>
      <c r="U18" s="236">
        <f>'std op Backup Calculations'!W51</f>
        <v>115.6</v>
      </c>
      <c r="V18" s="236">
        <f>'std op Backup Calculations'!AD51</f>
        <v>145.6</v>
      </c>
    </row>
    <row r="19" spans="1:30" x14ac:dyDescent="0.3">
      <c r="A19" s="231"/>
      <c r="B19" s="239"/>
      <c r="C19" s="240"/>
      <c r="D19" s="240"/>
      <c r="E19" s="240"/>
      <c r="F19" s="240"/>
      <c r="G19" s="232"/>
      <c r="H19" s="232"/>
      <c r="I19" s="233"/>
      <c r="J19" s="233"/>
      <c r="K19" s="233"/>
      <c r="L19" s="231"/>
      <c r="R19"/>
      <c r="S19"/>
      <c r="T19"/>
      <c r="U19"/>
      <c r="V19"/>
      <c r="W19"/>
      <c r="X19"/>
      <c r="Y19"/>
      <c r="Z19"/>
      <c r="AA19"/>
      <c r="AB19"/>
      <c r="AC19"/>
      <c r="AD19"/>
    </row>
    <row r="20" spans="1:30" x14ac:dyDescent="0.3">
      <c r="A20" s="231"/>
      <c r="B20" s="231"/>
      <c r="C20" s="231"/>
      <c r="D20" s="231"/>
      <c r="E20" s="231"/>
      <c r="F20" s="231"/>
      <c r="G20" s="232"/>
      <c r="H20" s="232"/>
      <c r="I20" s="233"/>
      <c r="J20" s="233"/>
      <c r="K20" s="233"/>
      <c r="L20" s="231"/>
      <c r="R20"/>
      <c r="S20"/>
      <c r="T20"/>
      <c r="U20"/>
      <c r="V20"/>
      <c r="W20"/>
      <c r="X20"/>
      <c r="Y20"/>
      <c r="Z20"/>
      <c r="AA20"/>
      <c r="AB20"/>
      <c r="AC20"/>
      <c r="AD20"/>
    </row>
    <row r="21" spans="1:30" ht="43.2" customHeight="1" x14ac:dyDescent="0.3">
      <c r="A21" s="231"/>
      <c r="B21" s="393"/>
      <c r="C21" s="394" t="s">
        <v>472</v>
      </c>
      <c r="D21" s="395"/>
      <c r="E21" s="396"/>
      <c r="F21" s="392" t="s">
        <v>473</v>
      </c>
      <c r="G21" s="238"/>
      <c r="H21" s="392" t="s">
        <v>43</v>
      </c>
      <c r="I21" s="388" t="s">
        <v>451</v>
      </c>
      <c r="J21" s="388"/>
      <c r="K21" s="388"/>
      <c r="L21" s="231"/>
      <c r="R21"/>
      <c r="S21"/>
      <c r="T21"/>
      <c r="U21"/>
      <c r="V21"/>
      <c r="W21"/>
      <c r="X21"/>
      <c r="Y21"/>
      <c r="Z21"/>
      <c r="AA21"/>
      <c r="AB21"/>
      <c r="AC21"/>
      <c r="AD21"/>
    </row>
    <row r="22" spans="1:30" x14ac:dyDescent="0.3">
      <c r="A22" s="231"/>
      <c r="B22" s="393"/>
      <c r="C22" s="397"/>
      <c r="D22" s="398"/>
      <c r="E22" s="399"/>
      <c r="F22" s="392"/>
      <c r="G22" s="238"/>
      <c r="H22" s="392"/>
      <c r="I22" s="236">
        <v>3</v>
      </c>
      <c r="J22" s="236">
        <v>4</v>
      </c>
      <c r="K22" s="236">
        <v>5</v>
      </c>
      <c r="L22" s="231"/>
      <c r="R22"/>
      <c r="S22"/>
      <c r="T22"/>
      <c r="U22"/>
      <c r="V22"/>
      <c r="W22"/>
      <c r="X22"/>
      <c r="Y22"/>
      <c r="Z22"/>
      <c r="AA22"/>
      <c r="AB22"/>
      <c r="AC22"/>
      <c r="AD22"/>
    </row>
    <row r="23" spans="1:30" hidden="1" x14ac:dyDescent="0.3">
      <c r="A23" s="231"/>
      <c r="B23" s="393"/>
      <c r="C23" s="400" t="s">
        <v>474</v>
      </c>
      <c r="D23" s="407" t="s">
        <v>475</v>
      </c>
      <c r="E23" s="407"/>
      <c r="F23" s="392">
        <v>8</v>
      </c>
      <c r="G23" s="237">
        <f t="shared" ref="G23:G31" si="0">LEN(SUBSTITUTE(H23," ",""))</f>
        <v>5</v>
      </c>
      <c r="H23" s="241" t="s">
        <v>476</v>
      </c>
      <c r="I23" s="236">
        <f>'std op Backup Calculations'!E88</f>
        <v>480</v>
      </c>
      <c r="J23" s="236">
        <f>'std op Backup Calculations'!G88</f>
        <v>540</v>
      </c>
      <c r="K23" s="236">
        <f>'std op Backup Calculations'!I88</f>
        <v>570</v>
      </c>
      <c r="L23" s="231"/>
      <c r="R23"/>
      <c r="S23"/>
      <c r="T23"/>
      <c r="U23"/>
      <c r="V23"/>
      <c r="W23"/>
      <c r="X23"/>
      <c r="Y23"/>
      <c r="Z23"/>
      <c r="AA23"/>
      <c r="AB23"/>
      <c r="AC23"/>
      <c r="AD23"/>
    </row>
    <row r="24" spans="1:30" ht="14.4" hidden="1" customHeight="1" x14ac:dyDescent="0.3">
      <c r="A24" s="231"/>
      <c r="B24" s="393"/>
      <c r="C24" s="400"/>
      <c r="D24" s="406" t="s">
        <v>477</v>
      </c>
      <c r="E24" s="406"/>
      <c r="F24" s="392"/>
      <c r="G24" s="237">
        <f t="shared" si="0"/>
        <v>5</v>
      </c>
      <c r="H24" s="241" t="s">
        <v>478</v>
      </c>
      <c r="I24" s="236">
        <f>'std op Backup Calculations'!E92</f>
        <v>430</v>
      </c>
      <c r="J24" s="236">
        <f>'std op Backup Calculations'!G92</f>
        <v>440</v>
      </c>
      <c r="K24" s="236">
        <f>'std op Backup Calculations'!I92</f>
        <v>470</v>
      </c>
      <c r="L24" s="231"/>
      <c r="R24"/>
      <c r="S24"/>
      <c r="T24"/>
      <c r="U24"/>
      <c r="V24"/>
      <c r="W24"/>
      <c r="X24"/>
      <c r="Y24"/>
      <c r="Z24"/>
      <c r="AA24"/>
      <c r="AB24"/>
      <c r="AC24"/>
      <c r="AD24"/>
    </row>
    <row r="25" spans="1:30" hidden="1" x14ac:dyDescent="0.3">
      <c r="A25" s="231"/>
      <c r="B25" s="393"/>
      <c r="C25" s="400"/>
      <c r="D25" s="407" t="s">
        <v>475</v>
      </c>
      <c r="E25" s="407"/>
      <c r="F25" s="392">
        <v>16</v>
      </c>
      <c r="G25" s="237">
        <f t="shared" si="0"/>
        <v>6</v>
      </c>
      <c r="H25" s="241" t="s">
        <v>479</v>
      </c>
      <c r="I25" s="236">
        <f>'std op Backup Calculations'!E96</f>
        <v>800</v>
      </c>
      <c r="J25" s="236">
        <f>'std op Backup Calculations'!G96</f>
        <v>860</v>
      </c>
      <c r="K25" s="236">
        <f>'std op Backup Calculations'!I96</f>
        <v>890</v>
      </c>
      <c r="L25" s="231"/>
      <c r="R25"/>
      <c r="S25"/>
      <c r="T25"/>
      <c r="U25"/>
      <c r="V25"/>
      <c r="W25"/>
      <c r="X25"/>
      <c r="Y25"/>
      <c r="Z25"/>
      <c r="AA25"/>
      <c r="AB25"/>
      <c r="AC25"/>
      <c r="AD25"/>
    </row>
    <row r="26" spans="1:30" ht="14.4" hidden="1" customHeight="1" x14ac:dyDescent="0.3">
      <c r="A26" s="231"/>
      <c r="B26" s="393"/>
      <c r="C26" s="400"/>
      <c r="D26" s="406" t="s">
        <v>477</v>
      </c>
      <c r="E26" s="406"/>
      <c r="F26" s="392"/>
      <c r="G26" s="237">
        <f t="shared" si="0"/>
        <v>6</v>
      </c>
      <c r="H26" s="241" t="s">
        <v>480</v>
      </c>
      <c r="I26" s="236">
        <f>'std op Backup Calculations'!E100</f>
        <v>750</v>
      </c>
      <c r="J26" s="236">
        <f>'std op Backup Calculations'!G100</f>
        <v>760</v>
      </c>
      <c r="K26" s="236">
        <f>'std op Backup Calculations'!I100</f>
        <v>790</v>
      </c>
      <c r="L26" s="231"/>
      <c r="R26"/>
      <c r="S26"/>
      <c r="T26"/>
      <c r="U26"/>
      <c r="V26"/>
      <c r="W26"/>
      <c r="X26"/>
      <c r="Y26"/>
      <c r="Z26"/>
      <c r="AA26"/>
      <c r="AB26"/>
      <c r="AC26"/>
      <c r="AD26"/>
    </row>
    <row r="27" spans="1:30" hidden="1" x14ac:dyDescent="0.3">
      <c r="A27" s="231"/>
      <c r="B27" s="393"/>
      <c r="C27" s="400"/>
      <c r="D27" s="407" t="s">
        <v>475</v>
      </c>
      <c r="E27" s="407"/>
      <c r="F27" s="392">
        <v>24</v>
      </c>
      <c r="G27" s="237">
        <f t="shared" si="0"/>
        <v>6</v>
      </c>
      <c r="H27" s="241" t="s">
        <v>481</v>
      </c>
      <c r="I27" s="236">
        <f>'std op Backup Calculations'!E104</f>
        <v>1120</v>
      </c>
      <c r="J27" s="236">
        <f>'std op Backup Calculations'!G104</f>
        <v>1180</v>
      </c>
      <c r="K27" s="236">
        <f>'std op Backup Calculations'!I104</f>
        <v>1210</v>
      </c>
      <c r="L27" s="231"/>
      <c r="R27"/>
      <c r="S27"/>
      <c r="T27"/>
      <c r="U27"/>
      <c r="V27"/>
      <c r="W27"/>
      <c r="X27"/>
      <c r="Y27"/>
      <c r="Z27"/>
      <c r="AA27"/>
      <c r="AB27"/>
      <c r="AC27"/>
      <c r="AD27"/>
    </row>
    <row r="28" spans="1:30" ht="14.4" hidden="1" customHeight="1" x14ac:dyDescent="0.3">
      <c r="A28" s="231"/>
      <c r="B28" s="393"/>
      <c r="C28" s="400"/>
      <c r="D28" s="406" t="s">
        <v>477</v>
      </c>
      <c r="E28" s="406"/>
      <c r="F28" s="392"/>
      <c r="G28" s="237">
        <f t="shared" si="0"/>
        <v>6</v>
      </c>
      <c r="H28" s="241" t="s">
        <v>482</v>
      </c>
      <c r="I28" s="236">
        <f>'std op Backup Calculations'!E108</f>
        <v>1070</v>
      </c>
      <c r="J28" s="236">
        <f>'std op Backup Calculations'!G108</f>
        <v>1080</v>
      </c>
      <c r="K28" s="236">
        <f>'std op Backup Calculations'!I108</f>
        <v>1110</v>
      </c>
      <c r="L28" s="231"/>
      <c r="R28"/>
      <c r="S28"/>
      <c r="T28"/>
      <c r="U28"/>
      <c r="V28"/>
      <c r="W28"/>
      <c r="X28"/>
      <c r="Y28"/>
      <c r="Z28"/>
      <c r="AA28"/>
      <c r="AB28"/>
      <c r="AC28"/>
      <c r="AD28"/>
    </row>
    <row r="29" spans="1:30" hidden="1" x14ac:dyDescent="0.3">
      <c r="A29" s="231"/>
      <c r="B29" s="393"/>
      <c r="C29" s="400"/>
      <c r="D29" s="407" t="s">
        <v>475</v>
      </c>
      <c r="E29" s="407"/>
      <c r="F29" s="392">
        <v>32</v>
      </c>
      <c r="G29" s="237">
        <f t="shared" si="0"/>
        <v>6</v>
      </c>
      <c r="H29" s="241" t="s">
        <v>483</v>
      </c>
      <c r="I29" s="236">
        <f>'std op Backup Calculations'!E112</f>
        <v>1440</v>
      </c>
      <c r="J29" s="236">
        <f>'std op Backup Calculations'!G112</f>
        <v>1500</v>
      </c>
      <c r="K29" s="236">
        <f>'std op Backup Calculations'!I112</f>
        <v>1530</v>
      </c>
      <c r="L29" s="231"/>
      <c r="R29"/>
      <c r="S29"/>
      <c r="T29"/>
      <c r="U29"/>
      <c r="V29"/>
      <c r="W29"/>
      <c r="X29"/>
      <c r="Y29"/>
      <c r="Z29"/>
      <c r="AA29"/>
      <c r="AB29"/>
      <c r="AC29"/>
      <c r="AD29"/>
    </row>
    <row r="30" spans="1:30" ht="14.4" hidden="1" customHeight="1" x14ac:dyDescent="0.3">
      <c r="A30" s="231"/>
      <c r="B30" s="393"/>
      <c r="C30" s="400"/>
      <c r="D30" s="406" t="s">
        <v>477</v>
      </c>
      <c r="E30" s="406"/>
      <c r="F30" s="392"/>
      <c r="G30" s="237">
        <f t="shared" si="0"/>
        <v>6</v>
      </c>
      <c r="H30" s="241" t="s">
        <v>484</v>
      </c>
      <c r="I30" s="236">
        <f>'std op Backup Calculations'!E116</f>
        <v>1390</v>
      </c>
      <c r="J30" s="236">
        <f>'std op Backup Calculations'!G116</f>
        <v>1400</v>
      </c>
      <c r="K30" s="236">
        <f>'std op Backup Calculations'!I116</f>
        <v>1430</v>
      </c>
      <c r="L30" s="231"/>
      <c r="R30"/>
      <c r="S30"/>
      <c r="T30"/>
      <c r="U30"/>
      <c r="V30"/>
      <c r="W30"/>
      <c r="X30"/>
      <c r="Y30"/>
      <c r="Z30"/>
      <c r="AA30"/>
      <c r="AB30"/>
      <c r="AC30"/>
      <c r="AD30"/>
    </row>
    <row r="31" spans="1:30" x14ac:dyDescent="0.3">
      <c r="A31" s="231"/>
      <c r="B31" s="393"/>
      <c r="C31" s="242" t="s">
        <v>279</v>
      </c>
      <c r="D31" s="406" t="s">
        <v>477</v>
      </c>
      <c r="E31" s="406"/>
      <c r="F31" s="242">
        <v>5</v>
      </c>
      <c r="G31" s="237">
        <f t="shared" si="0"/>
        <v>3</v>
      </c>
      <c r="H31" s="238" t="s">
        <v>485</v>
      </c>
      <c r="I31" s="236">
        <f>'std op Backup Calculations'!E126</f>
        <v>540</v>
      </c>
      <c r="J31" s="236">
        <f>'std op Backup Calculations'!G126</f>
        <v>680</v>
      </c>
      <c r="K31" s="236">
        <f>'std op Backup Calculations'!I126</f>
        <v>740</v>
      </c>
      <c r="L31" s="231"/>
      <c r="R31"/>
      <c r="S31"/>
      <c r="T31"/>
      <c r="U31"/>
      <c r="V31"/>
      <c r="W31"/>
      <c r="X31"/>
      <c r="Y31"/>
      <c r="Z31"/>
      <c r="AA31"/>
      <c r="AB31"/>
      <c r="AC31"/>
      <c r="AD31"/>
    </row>
    <row r="32" spans="1:30" x14ac:dyDescent="0.3">
      <c r="A32" s="231"/>
      <c r="B32" s="231"/>
      <c r="C32" s="231"/>
      <c r="D32" s="231"/>
      <c r="E32" s="231"/>
      <c r="F32" s="231"/>
      <c r="G32" s="232"/>
      <c r="H32" s="232"/>
      <c r="I32" s="233"/>
      <c r="J32" s="233"/>
      <c r="K32" s="233"/>
      <c r="L32" s="231"/>
      <c r="R32"/>
      <c r="S32"/>
      <c r="T32"/>
      <c r="U32"/>
      <c r="V32"/>
      <c r="W32"/>
      <c r="X32"/>
      <c r="Y32"/>
      <c r="Z32"/>
      <c r="AA32"/>
      <c r="AB32"/>
      <c r="AC32"/>
      <c r="AD32"/>
    </row>
    <row r="33" spans="1:30" hidden="1" x14ac:dyDescent="0.3">
      <c r="A33" s="231"/>
      <c r="B33" s="377"/>
      <c r="C33" s="394" t="s">
        <v>486</v>
      </c>
      <c r="D33" s="395"/>
      <c r="E33" s="396"/>
      <c r="F33" s="392" t="s">
        <v>473</v>
      </c>
      <c r="G33" s="238"/>
      <c r="H33" s="392" t="s">
        <v>43</v>
      </c>
      <c r="I33" s="388" t="s">
        <v>451</v>
      </c>
      <c r="J33" s="388"/>
      <c r="K33" s="388"/>
      <c r="L33" s="231"/>
      <c r="R33"/>
      <c r="S33"/>
      <c r="T33"/>
      <c r="U33"/>
      <c r="V33"/>
      <c r="W33"/>
      <c r="X33"/>
      <c r="Y33"/>
      <c r="Z33"/>
      <c r="AA33"/>
      <c r="AB33"/>
      <c r="AC33"/>
      <c r="AD33"/>
    </row>
    <row r="34" spans="1:30" hidden="1" x14ac:dyDescent="0.3">
      <c r="A34" s="231"/>
      <c r="B34" s="378"/>
      <c r="C34" s="397"/>
      <c r="D34" s="398"/>
      <c r="E34" s="399"/>
      <c r="F34" s="392"/>
      <c r="G34" s="238"/>
      <c r="H34" s="392"/>
      <c r="I34" s="236">
        <v>3</v>
      </c>
      <c r="J34" s="236">
        <v>4</v>
      </c>
      <c r="K34" s="236">
        <v>5</v>
      </c>
      <c r="L34" s="231"/>
      <c r="R34"/>
      <c r="S34"/>
      <c r="T34"/>
      <c r="U34"/>
      <c r="V34"/>
      <c r="W34"/>
      <c r="X34"/>
      <c r="Y34"/>
      <c r="Z34"/>
      <c r="AA34"/>
      <c r="AB34"/>
      <c r="AC34"/>
      <c r="AD34"/>
    </row>
    <row r="35" spans="1:30" hidden="1" x14ac:dyDescent="0.3">
      <c r="A35" s="231"/>
      <c r="B35" s="378"/>
      <c r="C35" s="400" t="s">
        <v>474</v>
      </c>
      <c r="D35" s="407" t="s">
        <v>475</v>
      </c>
      <c r="E35" s="407"/>
      <c r="F35" s="392">
        <v>8</v>
      </c>
      <c r="G35" s="237">
        <f t="shared" ref="G35:G42" si="1">LEN(SUBSTITUTE(H35," ",""))</f>
        <v>5</v>
      </c>
      <c r="H35" s="241" t="s">
        <v>487</v>
      </c>
      <c r="I35" s="236">
        <f>'std op Backup Calculations'!E130</f>
        <v>240</v>
      </c>
      <c r="J35" s="236">
        <f>'std op Backup Calculations'!G130</f>
        <v>300</v>
      </c>
      <c r="K35" s="236">
        <f>'std op Backup Calculations'!I130</f>
        <v>330</v>
      </c>
      <c r="L35" s="231"/>
      <c r="R35"/>
      <c r="S35"/>
      <c r="T35"/>
      <c r="U35"/>
      <c r="V35"/>
      <c r="W35"/>
      <c r="X35"/>
      <c r="Y35"/>
      <c r="Z35"/>
      <c r="AA35"/>
      <c r="AB35"/>
      <c r="AC35"/>
      <c r="AD35"/>
    </row>
    <row r="36" spans="1:30" ht="14.4" hidden="1" customHeight="1" x14ac:dyDescent="0.3">
      <c r="A36" s="231"/>
      <c r="B36" s="378"/>
      <c r="C36" s="400"/>
      <c r="D36" s="406" t="s">
        <v>477</v>
      </c>
      <c r="E36" s="406"/>
      <c r="F36" s="392"/>
      <c r="G36" s="237">
        <f t="shared" si="1"/>
        <v>5</v>
      </c>
      <c r="H36" s="241" t="s">
        <v>488</v>
      </c>
      <c r="I36" s="236">
        <f>'std op Backup Calculations'!E134</f>
        <v>190</v>
      </c>
      <c r="J36" s="236">
        <f>'std op Backup Calculations'!G134</f>
        <v>200</v>
      </c>
      <c r="K36" s="236">
        <f>'std op Backup Calculations'!I134</f>
        <v>230</v>
      </c>
      <c r="L36" s="231"/>
      <c r="R36"/>
      <c r="S36"/>
      <c r="T36"/>
      <c r="U36"/>
      <c r="V36"/>
      <c r="W36"/>
      <c r="X36"/>
      <c r="Y36"/>
      <c r="Z36"/>
      <c r="AA36"/>
      <c r="AB36"/>
      <c r="AC36"/>
      <c r="AD36"/>
    </row>
    <row r="37" spans="1:30" hidden="1" x14ac:dyDescent="0.3">
      <c r="A37" s="231"/>
      <c r="B37" s="378"/>
      <c r="C37" s="400"/>
      <c r="D37" s="407" t="s">
        <v>475</v>
      </c>
      <c r="E37" s="407"/>
      <c r="F37" s="392">
        <v>16</v>
      </c>
      <c r="G37" s="237">
        <f t="shared" si="1"/>
        <v>6</v>
      </c>
      <c r="H37" s="241" t="s">
        <v>489</v>
      </c>
      <c r="I37" s="236">
        <f>'std op Backup Calculations'!E138</f>
        <v>320</v>
      </c>
      <c r="J37" s="236">
        <f>'std op Backup Calculations'!G138</f>
        <v>380</v>
      </c>
      <c r="K37" s="236">
        <f>'std op Backup Calculations'!I138</f>
        <v>410</v>
      </c>
      <c r="L37" s="231"/>
      <c r="R37"/>
      <c r="S37"/>
      <c r="T37"/>
      <c r="U37"/>
      <c r="V37"/>
      <c r="W37"/>
      <c r="X37"/>
      <c r="Y37"/>
      <c r="Z37"/>
      <c r="AA37"/>
      <c r="AB37"/>
      <c r="AC37"/>
      <c r="AD37"/>
    </row>
    <row r="38" spans="1:30" ht="14.4" hidden="1" customHeight="1" x14ac:dyDescent="0.3">
      <c r="A38" s="231"/>
      <c r="B38" s="378"/>
      <c r="C38" s="400"/>
      <c r="D38" s="406" t="s">
        <v>477</v>
      </c>
      <c r="E38" s="406"/>
      <c r="F38" s="392"/>
      <c r="G38" s="237">
        <f t="shared" si="1"/>
        <v>6</v>
      </c>
      <c r="H38" s="241" t="s">
        <v>490</v>
      </c>
      <c r="I38" s="236">
        <f>'std op Backup Calculations'!E142</f>
        <v>270</v>
      </c>
      <c r="J38" s="236">
        <f>'std op Backup Calculations'!G142</f>
        <v>280</v>
      </c>
      <c r="K38" s="236">
        <f>'std op Backup Calculations'!I142</f>
        <v>310</v>
      </c>
      <c r="L38" s="231"/>
      <c r="R38"/>
      <c r="S38"/>
      <c r="T38"/>
      <c r="U38"/>
      <c r="V38"/>
      <c r="W38"/>
      <c r="X38"/>
      <c r="Y38"/>
      <c r="Z38"/>
      <c r="AA38"/>
      <c r="AB38"/>
      <c r="AC38"/>
      <c r="AD38"/>
    </row>
    <row r="39" spans="1:30" hidden="1" x14ac:dyDescent="0.3">
      <c r="A39" s="231"/>
      <c r="B39" s="378"/>
      <c r="C39" s="400"/>
      <c r="D39" s="407" t="s">
        <v>475</v>
      </c>
      <c r="E39" s="407"/>
      <c r="F39" s="392">
        <v>24</v>
      </c>
      <c r="G39" s="237">
        <f t="shared" si="1"/>
        <v>6</v>
      </c>
      <c r="H39" s="241" t="s">
        <v>491</v>
      </c>
      <c r="I39" s="236">
        <f>'std op Backup Calculations'!E146</f>
        <v>400</v>
      </c>
      <c r="J39" s="236">
        <f>'std op Backup Calculations'!G146</f>
        <v>460</v>
      </c>
      <c r="K39" s="236">
        <f>'std op Backup Calculations'!I146</f>
        <v>490</v>
      </c>
      <c r="L39" s="231"/>
      <c r="R39"/>
      <c r="S39"/>
      <c r="T39"/>
      <c r="U39"/>
      <c r="V39"/>
      <c r="W39"/>
      <c r="X39"/>
      <c r="Y39"/>
      <c r="Z39"/>
      <c r="AA39"/>
      <c r="AB39"/>
      <c r="AC39"/>
      <c r="AD39"/>
    </row>
    <row r="40" spans="1:30" ht="14.4" hidden="1" customHeight="1" x14ac:dyDescent="0.3">
      <c r="A40" s="231"/>
      <c r="B40" s="378"/>
      <c r="C40" s="400"/>
      <c r="D40" s="406" t="s">
        <v>477</v>
      </c>
      <c r="E40" s="406"/>
      <c r="F40" s="392"/>
      <c r="G40" s="237">
        <f t="shared" si="1"/>
        <v>6</v>
      </c>
      <c r="H40" s="241" t="s">
        <v>492</v>
      </c>
      <c r="I40" s="236">
        <f>'std op Backup Calculations'!E150</f>
        <v>350</v>
      </c>
      <c r="J40" s="236">
        <f>'std op Backup Calculations'!G150</f>
        <v>360</v>
      </c>
      <c r="K40" s="236">
        <f>'std op Backup Calculations'!I150</f>
        <v>390</v>
      </c>
      <c r="L40" s="231"/>
      <c r="R40"/>
      <c r="S40"/>
      <c r="T40"/>
      <c r="U40"/>
      <c r="V40"/>
      <c r="W40"/>
      <c r="X40"/>
      <c r="Y40"/>
      <c r="Z40"/>
      <c r="AA40"/>
      <c r="AB40"/>
      <c r="AC40"/>
      <c r="AD40"/>
    </row>
    <row r="41" spans="1:30" hidden="1" x14ac:dyDescent="0.3">
      <c r="A41" s="231"/>
      <c r="B41" s="378"/>
      <c r="C41" s="400"/>
      <c r="D41" s="407" t="s">
        <v>475</v>
      </c>
      <c r="E41" s="407"/>
      <c r="F41" s="392">
        <v>32</v>
      </c>
      <c r="G41" s="237">
        <f t="shared" si="1"/>
        <v>6</v>
      </c>
      <c r="H41" s="241" t="s">
        <v>493</v>
      </c>
      <c r="I41" s="236">
        <f>'std op Backup Calculations'!E154</f>
        <v>480</v>
      </c>
      <c r="J41" s="236">
        <f>'std op Backup Calculations'!G154</f>
        <v>540</v>
      </c>
      <c r="K41" s="236">
        <f>'std op Backup Calculations'!I154</f>
        <v>570</v>
      </c>
      <c r="L41" s="231"/>
      <c r="R41"/>
      <c r="S41"/>
      <c r="T41"/>
      <c r="U41"/>
      <c r="V41"/>
      <c r="W41"/>
      <c r="X41"/>
      <c r="Y41"/>
      <c r="Z41"/>
      <c r="AA41"/>
      <c r="AB41"/>
      <c r="AC41"/>
      <c r="AD41"/>
    </row>
    <row r="42" spans="1:30" ht="14.4" hidden="1" customHeight="1" x14ac:dyDescent="0.3">
      <c r="A42" s="231"/>
      <c r="B42" s="379"/>
      <c r="C42" s="400"/>
      <c r="D42" s="406" t="s">
        <v>477</v>
      </c>
      <c r="E42" s="406"/>
      <c r="F42" s="392"/>
      <c r="G42" s="237">
        <f t="shared" si="1"/>
        <v>6</v>
      </c>
      <c r="H42" s="241" t="s">
        <v>494</v>
      </c>
      <c r="I42" s="236">
        <f>'std op Backup Calculations'!E158</f>
        <v>430</v>
      </c>
      <c r="J42" s="236">
        <f>'std op Backup Calculations'!G158</f>
        <v>440</v>
      </c>
      <c r="K42" s="236">
        <f>'std op Backup Calculations'!I158</f>
        <v>470</v>
      </c>
      <c r="L42" s="231"/>
      <c r="R42"/>
      <c r="S42"/>
      <c r="T42"/>
      <c r="U42"/>
      <c r="V42"/>
      <c r="W42"/>
      <c r="X42"/>
      <c r="Y42"/>
      <c r="Z42"/>
      <c r="AA42"/>
      <c r="AB42"/>
      <c r="AC42"/>
      <c r="AD42"/>
    </row>
    <row r="43" spans="1:30" hidden="1" x14ac:dyDescent="0.3">
      <c r="A43" s="231"/>
      <c r="B43" s="231"/>
      <c r="C43" s="231"/>
      <c r="D43" s="231"/>
      <c r="E43" s="231"/>
      <c r="F43" s="231"/>
      <c r="G43" s="232"/>
      <c r="H43" s="232"/>
      <c r="I43" s="233"/>
      <c r="J43" s="233"/>
      <c r="K43" s="233"/>
      <c r="L43" s="231"/>
      <c r="R43"/>
      <c r="S43"/>
      <c r="T43"/>
      <c r="U43"/>
      <c r="V43"/>
      <c r="W43"/>
      <c r="X43"/>
      <c r="Y43"/>
      <c r="Z43"/>
      <c r="AA43"/>
      <c r="AB43"/>
      <c r="AC43"/>
      <c r="AD43"/>
    </row>
    <row r="44" spans="1:30" hidden="1" x14ac:dyDescent="0.3">
      <c r="A44" s="231"/>
      <c r="B44" s="393"/>
      <c r="C44" s="394" t="s">
        <v>495</v>
      </c>
      <c r="D44" s="395"/>
      <c r="E44" s="395"/>
      <c r="F44" s="396"/>
      <c r="G44" s="243"/>
      <c r="H44" s="392" t="s">
        <v>43</v>
      </c>
      <c r="I44" s="388" t="s">
        <v>451</v>
      </c>
      <c r="J44" s="388"/>
      <c r="K44" s="388"/>
      <c r="L44" s="231"/>
      <c r="R44"/>
      <c r="S44"/>
      <c r="T44"/>
      <c r="U44"/>
      <c r="V44"/>
      <c r="W44"/>
      <c r="X44"/>
      <c r="Y44"/>
      <c r="Z44"/>
      <c r="AA44"/>
      <c r="AB44"/>
      <c r="AC44"/>
      <c r="AD44"/>
    </row>
    <row r="45" spans="1:30" hidden="1" x14ac:dyDescent="0.3">
      <c r="A45" s="231"/>
      <c r="B45" s="393"/>
      <c r="C45" s="397"/>
      <c r="D45" s="398"/>
      <c r="E45" s="398"/>
      <c r="F45" s="399"/>
      <c r="G45" s="244"/>
      <c r="H45" s="392"/>
      <c r="I45" s="236">
        <v>3</v>
      </c>
      <c r="J45" s="236">
        <v>4</v>
      </c>
      <c r="K45" s="236">
        <v>5</v>
      </c>
      <c r="L45" s="231"/>
      <c r="R45"/>
      <c r="S45"/>
      <c r="T45"/>
      <c r="U45"/>
      <c r="V45"/>
      <c r="W45"/>
      <c r="X45"/>
      <c r="Y45"/>
      <c r="Z45"/>
      <c r="AA45"/>
      <c r="AB45"/>
      <c r="AC45"/>
      <c r="AD45"/>
    </row>
    <row r="46" spans="1:30" hidden="1" x14ac:dyDescent="0.3">
      <c r="A46" s="231"/>
      <c r="B46" s="393"/>
      <c r="C46" s="408" t="s">
        <v>475</v>
      </c>
      <c r="D46" s="409"/>
      <c r="E46" s="409"/>
      <c r="F46" s="410"/>
      <c r="G46" s="237">
        <f>LEN(SUBSTITUTE(H46," ",""))</f>
        <v>4</v>
      </c>
      <c r="H46" s="238" t="s">
        <v>496</v>
      </c>
      <c r="I46" s="236">
        <f>'std op Backup Calculations'!E162</f>
        <v>160</v>
      </c>
      <c r="J46" s="236">
        <f>'std op Backup Calculations'!G162</f>
        <v>230</v>
      </c>
      <c r="K46" s="236">
        <f>'std op Backup Calculations'!I162</f>
        <v>290</v>
      </c>
      <c r="L46" s="231"/>
      <c r="R46"/>
      <c r="S46"/>
      <c r="T46"/>
      <c r="U46"/>
      <c r="V46"/>
      <c r="W46"/>
      <c r="X46"/>
      <c r="Y46"/>
      <c r="Z46"/>
      <c r="AA46"/>
      <c r="AB46"/>
      <c r="AC46"/>
      <c r="AD46"/>
    </row>
    <row r="47" spans="1:30" hidden="1" x14ac:dyDescent="0.3">
      <c r="A47" s="231"/>
      <c r="B47" s="393"/>
      <c r="C47" s="411" t="s">
        <v>477</v>
      </c>
      <c r="D47" s="412"/>
      <c r="E47" s="412"/>
      <c r="F47" s="413"/>
      <c r="G47" s="237">
        <f>LEN(SUBSTITUTE(H47," ",""))</f>
        <v>4</v>
      </c>
      <c r="H47" s="238" t="s">
        <v>497</v>
      </c>
      <c r="I47" s="236">
        <f>'std op Backup Calculations'!E166</f>
        <v>110</v>
      </c>
      <c r="J47" s="236">
        <f>'std op Backup Calculations'!G166</f>
        <v>130</v>
      </c>
      <c r="K47" s="236">
        <f>'std op Backup Calculations'!I166</f>
        <v>190</v>
      </c>
      <c r="L47" s="231"/>
      <c r="R47"/>
      <c r="S47"/>
      <c r="T47"/>
      <c r="U47"/>
      <c r="V47"/>
      <c r="W47"/>
      <c r="X47"/>
      <c r="Y47"/>
      <c r="Z47"/>
      <c r="AA47"/>
      <c r="AB47"/>
      <c r="AC47"/>
      <c r="AD47"/>
    </row>
    <row r="48" spans="1:30" hidden="1" x14ac:dyDescent="0.3">
      <c r="A48" s="231"/>
      <c r="B48" s="231"/>
      <c r="C48" s="231"/>
      <c r="D48" s="231"/>
      <c r="E48" s="231"/>
      <c r="F48" s="231"/>
      <c r="G48" s="232"/>
      <c r="H48" s="232"/>
      <c r="I48" s="233"/>
      <c r="J48" s="233"/>
      <c r="K48" s="233"/>
      <c r="L48" s="231"/>
      <c r="R48"/>
      <c r="S48"/>
      <c r="T48"/>
      <c r="U48"/>
      <c r="V48"/>
      <c r="W48"/>
      <c r="X48"/>
      <c r="Y48"/>
      <c r="Z48"/>
      <c r="AA48"/>
      <c r="AB48"/>
      <c r="AC48"/>
      <c r="AD48"/>
    </row>
    <row r="49" spans="1:30" x14ac:dyDescent="0.3">
      <c r="A49" s="231"/>
      <c r="B49" s="393"/>
      <c r="C49" s="394" t="s">
        <v>498</v>
      </c>
      <c r="D49" s="395"/>
      <c r="E49" s="395"/>
      <c r="F49" s="396"/>
      <c r="G49" s="243"/>
      <c r="H49" s="392" t="s">
        <v>43</v>
      </c>
      <c r="I49" s="388" t="s">
        <v>451</v>
      </c>
      <c r="J49" s="388"/>
      <c r="K49" s="388"/>
      <c r="L49" s="231"/>
      <c r="R49"/>
      <c r="S49"/>
      <c r="T49"/>
      <c r="U49"/>
      <c r="V49"/>
      <c r="W49"/>
      <c r="X49"/>
      <c r="Y49"/>
      <c r="Z49"/>
      <c r="AA49"/>
      <c r="AB49"/>
      <c r="AC49"/>
      <c r="AD49"/>
    </row>
    <row r="50" spans="1:30" x14ac:dyDescent="0.3">
      <c r="A50" s="231"/>
      <c r="B50" s="393"/>
      <c r="C50" s="397"/>
      <c r="D50" s="398"/>
      <c r="E50" s="398"/>
      <c r="F50" s="399"/>
      <c r="G50" s="244"/>
      <c r="H50" s="392"/>
      <c r="I50" s="236">
        <v>3</v>
      </c>
      <c r="J50" s="236">
        <v>4</v>
      </c>
      <c r="K50" s="236">
        <v>5</v>
      </c>
      <c r="L50" s="231"/>
      <c r="R50"/>
      <c r="S50"/>
      <c r="T50"/>
      <c r="U50"/>
      <c r="V50"/>
      <c r="W50"/>
      <c r="X50"/>
      <c r="Y50"/>
      <c r="Z50"/>
      <c r="AA50"/>
      <c r="AB50"/>
      <c r="AC50"/>
      <c r="AD50"/>
    </row>
    <row r="51" spans="1:30" x14ac:dyDescent="0.3">
      <c r="A51" s="231"/>
      <c r="B51" s="393"/>
      <c r="C51" s="408" t="s">
        <v>395</v>
      </c>
      <c r="D51" s="409"/>
      <c r="E51" s="409"/>
      <c r="F51" s="410"/>
      <c r="G51" s="237">
        <f>LEN(SUBSTITUTE(H51," ",""))</f>
        <v>3</v>
      </c>
      <c r="H51" s="238" t="s">
        <v>499</v>
      </c>
      <c r="I51" s="236">
        <f>'std op Backup Calculations'!E175</f>
        <v>440</v>
      </c>
      <c r="J51" s="236">
        <f>'std op Backup Calculations'!G175</f>
        <v>640</v>
      </c>
      <c r="K51" s="236">
        <f>'std op Backup Calculations'!I175</f>
        <v>730</v>
      </c>
      <c r="L51" s="231"/>
      <c r="R51"/>
      <c r="S51"/>
      <c r="T51"/>
      <c r="U51"/>
      <c r="V51"/>
      <c r="W51"/>
      <c r="X51"/>
      <c r="Y51"/>
      <c r="Z51"/>
      <c r="AA51"/>
      <c r="AB51"/>
      <c r="AC51"/>
      <c r="AD51"/>
    </row>
    <row r="52" spans="1:30" x14ac:dyDescent="0.3">
      <c r="A52" s="231"/>
      <c r="B52" s="231"/>
      <c r="C52" s="231"/>
      <c r="D52" s="231"/>
      <c r="E52" s="231"/>
      <c r="F52" s="231"/>
      <c r="G52" s="232"/>
      <c r="H52" s="232"/>
      <c r="I52" s="233"/>
      <c r="J52" s="233"/>
      <c r="K52" s="233"/>
      <c r="L52" s="231"/>
      <c r="R52"/>
      <c r="S52"/>
      <c r="T52"/>
      <c r="U52"/>
      <c r="V52"/>
      <c r="W52"/>
      <c r="X52"/>
      <c r="Y52"/>
      <c r="Z52"/>
      <c r="AA52"/>
      <c r="AB52"/>
      <c r="AC52"/>
      <c r="AD52"/>
    </row>
    <row r="53" spans="1:30" hidden="1" x14ac:dyDescent="0.3">
      <c r="A53" s="231"/>
      <c r="B53" s="393"/>
      <c r="C53" s="394" t="s">
        <v>456</v>
      </c>
      <c r="D53" s="395"/>
      <c r="E53" s="395"/>
      <c r="F53" s="396"/>
      <c r="G53" s="243"/>
      <c r="H53" s="392" t="s">
        <v>43</v>
      </c>
      <c r="I53" s="388" t="s">
        <v>451</v>
      </c>
      <c r="J53" s="388"/>
      <c r="K53" s="388"/>
      <c r="L53" s="231"/>
      <c r="R53"/>
      <c r="S53"/>
      <c r="T53"/>
      <c r="U53"/>
      <c r="V53"/>
      <c r="W53"/>
      <c r="X53"/>
      <c r="Y53"/>
      <c r="Z53"/>
      <c r="AA53"/>
      <c r="AB53"/>
      <c r="AC53"/>
      <c r="AD53"/>
    </row>
    <row r="54" spans="1:30" hidden="1" x14ac:dyDescent="0.3">
      <c r="A54" s="231"/>
      <c r="B54" s="393"/>
      <c r="C54" s="397"/>
      <c r="D54" s="398"/>
      <c r="E54" s="398"/>
      <c r="F54" s="399"/>
      <c r="G54" s="244"/>
      <c r="H54" s="392"/>
      <c r="I54" s="236">
        <v>3</v>
      </c>
      <c r="J54" s="236">
        <v>4</v>
      </c>
      <c r="K54" s="236">
        <v>5</v>
      </c>
      <c r="L54" s="231"/>
      <c r="R54"/>
      <c r="S54"/>
      <c r="T54"/>
      <c r="U54"/>
      <c r="V54"/>
      <c r="W54"/>
      <c r="X54"/>
      <c r="Y54"/>
      <c r="Z54"/>
      <c r="AA54"/>
      <c r="AB54"/>
      <c r="AC54"/>
      <c r="AD54"/>
    </row>
    <row r="55" spans="1:30" hidden="1" x14ac:dyDescent="0.3">
      <c r="A55" s="231"/>
      <c r="B55" s="393"/>
      <c r="C55" s="408" t="s">
        <v>398</v>
      </c>
      <c r="D55" s="409"/>
      <c r="E55" s="409"/>
      <c r="F55" s="410"/>
      <c r="G55" s="237">
        <f>LEN(SUBSTITUTE(H55," ",""))</f>
        <v>4</v>
      </c>
      <c r="H55" s="238" t="s">
        <v>500</v>
      </c>
      <c r="I55" s="236">
        <f>'std op Backup Calculations'!E178</f>
        <v>170</v>
      </c>
      <c r="J55" s="236">
        <f>'std op Backup Calculations'!G178</f>
        <v>240</v>
      </c>
      <c r="K55" s="236">
        <f>'std op Backup Calculations'!I178</f>
        <v>270</v>
      </c>
      <c r="L55" s="231"/>
      <c r="R55"/>
      <c r="S55"/>
      <c r="T55"/>
      <c r="U55"/>
      <c r="V55"/>
      <c r="W55"/>
      <c r="X55"/>
      <c r="Y55"/>
      <c r="Z55"/>
      <c r="AA55"/>
      <c r="AB55"/>
      <c r="AC55"/>
      <c r="AD55"/>
    </row>
    <row r="56" spans="1:30" hidden="1" x14ac:dyDescent="0.3">
      <c r="A56" s="231"/>
      <c r="B56" s="231"/>
      <c r="C56" s="231"/>
      <c r="D56" s="231"/>
      <c r="E56" s="231"/>
      <c r="F56" s="231"/>
      <c r="G56" s="232"/>
      <c r="H56" s="232"/>
      <c r="I56" s="233"/>
      <c r="J56" s="233"/>
      <c r="K56" s="233"/>
      <c r="L56" s="231"/>
      <c r="R56"/>
      <c r="S56"/>
      <c r="T56"/>
      <c r="U56"/>
      <c r="V56"/>
      <c r="W56"/>
      <c r="X56"/>
      <c r="Y56"/>
      <c r="Z56"/>
      <c r="AA56"/>
      <c r="AB56"/>
      <c r="AC56"/>
      <c r="AD56"/>
    </row>
    <row r="57" spans="1:30" hidden="1" x14ac:dyDescent="0.3">
      <c r="A57" s="231"/>
      <c r="B57" s="377"/>
      <c r="C57" s="394" t="s">
        <v>501</v>
      </c>
      <c r="D57" s="395"/>
      <c r="E57" s="396"/>
      <c r="F57" s="392" t="s">
        <v>64</v>
      </c>
      <c r="G57" s="238"/>
      <c r="H57" s="392" t="s">
        <v>43</v>
      </c>
      <c r="I57" s="388" t="s">
        <v>451</v>
      </c>
      <c r="J57" s="388"/>
      <c r="K57" s="388"/>
      <c r="L57" s="231"/>
      <c r="R57"/>
      <c r="S57"/>
      <c r="T57"/>
      <c r="U57"/>
      <c r="V57"/>
      <c r="W57"/>
      <c r="X57"/>
      <c r="Y57"/>
      <c r="Z57"/>
      <c r="AA57"/>
      <c r="AB57"/>
      <c r="AC57"/>
      <c r="AD57"/>
    </row>
    <row r="58" spans="1:30" hidden="1" x14ac:dyDescent="0.3">
      <c r="A58" s="231"/>
      <c r="B58" s="378"/>
      <c r="C58" s="397"/>
      <c r="D58" s="398"/>
      <c r="E58" s="399"/>
      <c r="F58" s="392"/>
      <c r="G58" s="238"/>
      <c r="H58" s="392"/>
      <c r="I58" s="236">
        <v>3</v>
      </c>
      <c r="J58" s="236">
        <v>4</v>
      </c>
      <c r="K58" s="236">
        <v>5</v>
      </c>
      <c r="L58" s="231"/>
      <c r="R58"/>
      <c r="S58"/>
      <c r="T58"/>
      <c r="U58"/>
      <c r="V58"/>
      <c r="W58"/>
      <c r="X58"/>
      <c r="Y58"/>
      <c r="Z58"/>
      <c r="AA58"/>
      <c r="AB58"/>
      <c r="AC58"/>
      <c r="AD58"/>
    </row>
    <row r="59" spans="1:30" ht="14.4" hidden="1" customHeight="1" x14ac:dyDescent="0.3">
      <c r="A59" s="231"/>
      <c r="B59" s="378"/>
      <c r="C59" s="408" t="s">
        <v>475</v>
      </c>
      <c r="D59" s="409"/>
      <c r="E59" s="410"/>
      <c r="F59" s="392">
        <v>3</v>
      </c>
      <c r="G59" s="237">
        <f t="shared" ref="G59:G64" si="2">LEN(SUBSTITUTE(H59," ",""))</f>
        <v>5</v>
      </c>
      <c r="H59" s="241" t="s">
        <v>502</v>
      </c>
      <c r="I59" s="236">
        <f>'std op Backup Calculations'!E181</f>
        <v>183.4</v>
      </c>
      <c r="J59" s="236">
        <f>'std op Backup Calculations'!G181</f>
        <v>243.4</v>
      </c>
      <c r="K59" s="236">
        <f>'std op Backup Calculations'!I181</f>
        <v>273.39999999999998</v>
      </c>
      <c r="L59" s="231"/>
      <c r="R59"/>
      <c r="S59"/>
      <c r="T59"/>
      <c r="U59"/>
      <c r="V59"/>
      <c r="W59"/>
      <c r="X59"/>
      <c r="Y59"/>
      <c r="Z59"/>
      <c r="AA59"/>
      <c r="AB59"/>
      <c r="AC59"/>
      <c r="AD59"/>
    </row>
    <row r="60" spans="1:30" ht="14.4" hidden="1" customHeight="1" x14ac:dyDescent="0.3">
      <c r="A60" s="231"/>
      <c r="B60" s="378"/>
      <c r="C60" s="411" t="s">
        <v>477</v>
      </c>
      <c r="D60" s="412"/>
      <c r="E60" s="413"/>
      <c r="F60" s="392"/>
      <c r="G60" s="237">
        <f t="shared" si="2"/>
        <v>5</v>
      </c>
      <c r="H60" s="241" t="s">
        <v>503</v>
      </c>
      <c r="I60" s="236">
        <f>'std op Backup Calculations'!E184</f>
        <v>133.4</v>
      </c>
      <c r="J60" s="236">
        <f>'std op Backup Calculations'!G184</f>
        <v>143.4</v>
      </c>
      <c r="K60" s="236">
        <f>'std op Backup Calculations'!I184</f>
        <v>173.4</v>
      </c>
      <c r="L60" s="231"/>
      <c r="R60"/>
      <c r="S60"/>
      <c r="T60"/>
      <c r="U60"/>
      <c r="V60"/>
      <c r="W60"/>
      <c r="X60"/>
      <c r="Y60"/>
      <c r="Z60"/>
      <c r="AA60"/>
      <c r="AB60"/>
      <c r="AC60"/>
      <c r="AD60"/>
    </row>
    <row r="61" spans="1:30" hidden="1" x14ac:dyDescent="0.3">
      <c r="A61" s="231"/>
      <c r="B61" s="378"/>
      <c r="C61" s="408" t="s">
        <v>475</v>
      </c>
      <c r="D61" s="409"/>
      <c r="E61" s="410"/>
      <c r="F61" s="392">
        <v>6</v>
      </c>
      <c r="G61" s="237">
        <f t="shared" si="2"/>
        <v>5</v>
      </c>
      <c r="H61" s="241" t="s">
        <v>504</v>
      </c>
      <c r="I61" s="236">
        <f>'std op Backup Calculations'!E187</f>
        <v>266.8</v>
      </c>
      <c r="J61" s="236">
        <f>'std op Backup Calculations'!G187</f>
        <v>326.8</v>
      </c>
      <c r="K61" s="236">
        <f>'std op Backup Calculations'!I187</f>
        <v>356.8</v>
      </c>
      <c r="L61" s="231"/>
      <c r="R61"/>
      <c r="S61"/>
      <c r="T61"/>
      <c r="U61"/>
      <c r="V61"/>
      <c r="W61"/>
      <c r="X61"/>
      <c r="Y61"/>
      <c r="Z61"/>
      <c r="AA61"/>
      <c r="AB61"/>
      <c r="AC61"/>
      <c r="AD61"/>
    </row>
    <row r="62" spans="1:30" ht="14.4" hidden="1" customHeight="1" x14ac:dyDescent="0.3">
      <c r="A62" s="231"/>
      <c r="B62" s="378"/>
      <c r="C62" s="411" t="s">
        <v>477</v>
      </c>
      <c r="D62" s="412"/>
      <c r="E62" s="413"/>
      <c r="F62" s="392"/>
      <c r="G62" s="237">
        <f t="shared" si="2"/>
        <v>5</v>
      </c>
      <c r="H62" s="241" t="s">
        <v>505</v>
      </c>
      <c r="I62" s="236">
        <f>'std op Backup Calculations'!E190</f>
        <v>216.8</v>
      </c>
      <c r="J62" s="236">
        <f>'std op Backup Calculations'!G190</f>
        <v>226.8</v>
      </c>
      <c r="K62" s="236">
        <f>'std op Backup Calculations'!I190</f>
        <v>256.8</v>
      </c>
      <c r="L62" s="231"/>
      <c r="R62"/>
      <c r="S62"/>
      <c r="T62"/>
      <c r="U62"/>
      <c r="V62"/>
      <c r="W62"/>
      <c r="X62"/>
      <c r="Y62"/>
      <c r="Z62"/>
      <c r="AA62"/>
      <c r="AB62"/>
      <c r="AC62"/>
      <c r="AD62"/>
    </row>
    <row r="63" spans="1:30" hidden="1" x14ac:dyDescent="0.3">
      <c r="A63" s="231"/>
      <c r="B63" s="378"/>
      <c r="C63" s="408" t="s">
        <v>475</v>
      </c>
      <c r="D63" s="409"/>
      <c r="E63" s="410"/>
      <c r="F63" s="386">
        <v>9</v>
      </c>
      <c r="G63" s="237">
        <f t="shared" si="2"/>
        <v>5</v>
      </c>
      <c r="H63" s="241" t="s">
        <v>506</v>
      </c>
      <c r="I63" s="236">
        <f>'std op Backup Calculations'!E193</f>
        <v>350.20000000000005</v>
      </c>
      <c r="J63" s="236">
        <f>'std op Backup Calculations'!G193</f>
        <v>410.20000000000005</v>
      </c>
      <c r="K63" s="236">
        <f>'std op Backup Calculations'!I193</f>
        <v>440.20000000000005</v>
      </c>
      <c r="L63" s="231"/>
      <c r="R63"/>
      <c r="S63"/>
      <c r="T63"/>
      <c r="U63"/>
      <c r="V63"/>
      <c r="W63"/>
      <c r="X63"/>
      <c r="Y63"/>
      <c r="Z63"/>
      <c r="AA63"/>
      <c r="AB63"/>
      <c r="AC63"/>
      <c r="AD63"/>
    </row>
    <row r="64" spans="1:30" ht="14.4" hidden="1" customHeight="1" x14ac:dyDescent="0.3">
      <c r="A64" s="231"/>
      <c r="B64" s="379"/>
      <c r="C64" s="411" t="s">
        <v>477</v>
      </c>
      <c r="D64" s="412"/>
      <c r="E64" s="413"/>
      <c r="F64" s="387"/>
      <c r="G64" s="237">
        <f t="shared" si="2"/>
        <v>5</v>
      </c>
      <c r="H64" s="241" t="s">
        <v>507</v>
      </c>
      <c r="I64" s="236">
        <f>'std op Backup Calculations'!E196</f>
        <v>300.20000000000005</v>
      </c>
      <c r="J64" s="236">
        <f>'std op Backup Calculations'!G196</f>
        <v>310.20000000000005</v>
      </c>
      <c r="K64" s="236">
        <f>'std op Backup Calculations'!I196</f>
        <v>340.20000000000005</v>
      </c>
      <c r="L64" s="231"/>
      <c r="R64"/>
      <c r="S64"/>
      <c r="T64"/>
      <c r="U64"/>
      <c r="V64"/>
      <c r="W64"/>
      <c r="X64"/>
      <c r="Y64"/>
      <c r="Z64"/>
      <c r="AA64"/>
      <c r="AB64"/>
      <c r="AC64"/>
      <c r="AD64"/>
    </row>
    <row r="65" spans="1:30" hidden="1" x14ac:dyDescent="0.3">
      <c r="A65" s="231"/>
      <c r="B65" s="231"/>
      <c r="C65" s="231"/>
      <c r="D65" s="231"/>
      <c r="E65" s="231"/>
      <c r="F65" s="231"/>
      <c r="G65" s="232"/>
      <c r="H65" s="232"/>
      <c r="I65" s="233"/>
      <c r="J65" s="233"/>
      <c r="K65" s="233"/>
      <c r="L65" s="231"/>
      <c r="R65"/>
      <c r="S65"/>
      <c r="T65"/>
      <c r="U65"/>
      <c r="V65"/>
      <c r="W65"/>
      <c r="X65"/>
      <c r="Y65"/>
      <c r="Z65"/>
      <c r="AA65"/>
      <c r="AB65"/>
      <c r="AC65"/>
      <c r="AD65"/>
    </row>
    <row r="66" spans="1:30" x14ac:dyDescent="0.3">
      <c r="A66" s="231"/>
      <c r="B66" s="393"/>
      <c r="C66" s="394" t="s">
        <v>508</v>
      </c>
      <c r="D66" s="395"/>
      <c r="E66" s="395"/>
      <c r="F66" s="396"/>
      <c r="G66" s="243"/>
      <c r="H66" s="392" t="s">
        <v>43</v>
      </c>
      <c r="I66" s="388" t="s">
        <v>451</v>
      </c>
      <c r="J66" s="388"/>
      <c r="K66" s="388"/>
      <c r="L66" s="231"/>
      <c r="R66"/>
      <c r="S66"/>
      <c r="T66"/>
      <c r="U66"/>
      <c r="V66"/>
      <c r="W66"/>
      <c r="X66"/>
      <c r="Y66"/>
      <c r="Z66"/>
      <c r="AA66"/>
      <c r="AB66"/>
      <c r="AC66"/>
      <c r="AD66"/>
    </row>
    <row r="67" spans="1:30" x14ac:dyDescent="0.3">
      <c r="A67" s="231"/>
      <c r="B67" s="393"/>
      <c r="C67" s="397"/>
      <c r="D67" s="398"/>
      <c r="E67" s="398"/>
      <c r="F67" s="399"/>
      <c r="G67" s="244"/>
      <c r="H67" s="392"/>
      <c r="I67" s="236">
        <v>3</v>
      </c>
      <c r="J67" s="236">
        <v>4</v>
      </c>
      <c r="K67" s="236">
        <v>5</v>
      </c>
      <c r="L67" s="231"/>
      <c r="R67"/>
      <c r="S67"/>
      <c r="T67"/>
      <c r="U67"/>
      <c r="V67"/>
      <c r="W67"/>
      <c r="X67"/>
      <c r="Y67"/>
      <c r="Z67"/>
      <c r="AA67"/>
      <c r="AB67"/>
      <c r="AC67"/>
      <c r="AD67"/>
    </row>
    <row r="68" spans="1:30" x14ac:dyDescent="0.3">
      <c r="A68" s="231"/>
      <c r="B68" s="393"/>
      <c r="C68" s="408" t="s">
        <v>509</v>
      </c>
      <c r="D68" s="409"/>
      <c r="E68" s="409"/>
      <c r="F68" s="410"/>
      <c r="G68" s="237">
        <f>LEN(SUBSTITUTE(H68," ",""))</f>
        <v>3</v>
      </c>
      <c r="H68" s="238" t="s">
        <v>510</v>
      </c>
      <c r="I68" s="236">
        <f>'std op Backup Calculations'!E209</f>
        <v>370</v>
      </c>
      <c r="J68" s="236">
        <f>'std op Backup Calculations'!G209</f>
        <v>720</v>
      </c>
      <c r="K68" s="236">
        <f>'std op Backup Calculations'!I209</f>
        <v>810</v>
      </c>
      <c r="L68" s="231"/>
      <c r="R68"/>
      <c r="S68"/>
      <c r="T68"/>
      <c r="U68"/>
      <c r="V68"/>
      <c r="W68"/>
      <c r="X68"/>
      <c r="Y68"/>
      <c r="Z68"/>
      <c r="AA68"/>
      <c r="AB68"/>
      <c r="AC68"/>
      <c r="AD68"/>
    </row>
    <row r="69" spans="1:30" x14ac:dyDescent="0.3">
      <c r="A69" s="231"/>
      <c r="B69" s="393"/>
      <c r="C69" s="411" t="s">
        <v>511</v>
      </c>
      <c r="D69" s="412"/>
      <c r="E69" s="412"/>
      <c r="F69" s="413"/>
      <c r="G69" s="237">
        <f>LEN(SUBSTITUTE(H69," ",""))</f>
        <v>3</v>
      </c>
      <c r="H69" s="238" t="s">
        <v>512</v>
      </c>
      <c r="I69" s="236">
        <f>'std op Backup Calculations'!E222</f>
        <v>550</v>
      </c>
      <c r="J69" s="236">
        <f>'std op Backup Calculations'!G222</f>
        <v>1040</v>
      </c>
      <c r="K69" s="236">
        <f>'std op Backup Calculations'!I222</f>
        <v>1190</v>
      </c>
      <c r="L69" s="231"/>
      <c r="R69"/>
      <c r="S69"/>
      <c r="T69"/>
      <c r="U69"/>
      <c r="V69"/>
      <c r="W69"/>
      <c r="X69"/>
      <c r="Y69"/>
      <c r="Z69"/>
      <c r="AA69"/>
      <c r="AB69"/>
      <c r="AC69"/>
      <c r="AD69"/>
    </row>
    <row r="70" spans="1:30" x14ac:dyDescent="0.3">
      <c r="A70" s="231"/>
      <c r="B70" s="393"/>
      <c r="C70" s="411" t="s">
        <v>513</v>
      </c>
      <c r="D70" s="412"/>
      <c r="E70" s="412"/>
      <c r="F70" s="413"/>
      <c r="G70" s="237">
        <f>LEN(SUBSTITUTE(H70," ",""))</f>
        <v>3</v>
      </c>
      <c r="H70" s="238" t="s">
        <v>514</v>
      </c>
      <c r="I70" s="236">
        <f>'std op Backup Calculations'!P235</f>
        <v>780</v>
      </c>
      <c r="J70" s="236">
        <f>'std op Backup Calculations'!W235</f>
        <v>1060</v>
      </c>
      <c r="K70" s="236">
        <f>'std op Backup Calculations'!AD235</f>
        <v>1120</v>
      </c>
      <c r="L70" s="231"/>
    </row>
    <row r="71" spans="1:30" x14ac:dyDescent="0.3">
      <c r="A71" s="231"/>
      <c r="B71" s="231"/>
      <c r="C71" s="231"/>
      <c r="D71" s="231"/>
      <c r="E71" s="231"/>
      <c r="F71" s="231"/>
      <c r="G71" s="232"/>
      <c r="H71" s="232"/>
      <c r="I71" s="233"/>
      <c r="J71" s="233"/>
      <c r="K71" s="233"/>
      <c r="L71" s="231"/>
      <c r="N71" s="189" t="s">
        <v>459</v>
      </c>
    </row>
    <row r="72" spans="1:30" hidden="1" x14ac:dyDescent="0.3">
      <c r="A72" s="231"/>
      <c r="B72" s="414"/>
      <c r="C72" s="415" t="s">
        <v>515</v>
      </c>
      <c r="D72" s="416"/>
      <c r="E72" s="416"/>
      <c r="F72" s="417"/>
      <c r="G72" s="245"/>
      <c r="H72" s="421" t="s">
        <v>43</v>
      </c>
      <c r="I72" s="422" t="s">
        <v>451</v>
      </c>
      <c r="J72" s="422"/>
      <c r="K72" s="422"/>
      <c r="L72" s="231"/>
    </row>
    <row r="73" spans="1:30" hidden="1" x14ac:dyDescent="0.3">
      <c r="A73" s="231"/>
      <c r="B73" s="414"/>
      <c r="C73" s="418"/>
      <c r="D73" s="419"/>
      <c r="E73" s="419"/>
      <c r="F73" s="420"/>
      <c r="G73" s="246"/>
      <c r="H73" s="421"/>
      <c r="I73" s="247">
        <v>3</v>
      </c>
      <c r="J73" s="247">
        <v>4</v>
      </c>
      <c r="K73" s="247">
        <v>5</v>
      </c>
      <c r="L73" s="231"/>
    </row>
    <row r="74" spans="1:30" hidden="1" x14ac:dyDescent="0.3">
      <c r="A74" s="231"/>
      <c r="B74" s="414"/>
      <c r="C74" s="423" t="s">
        <v>434</v>
      </c>
      <c r="D74" s="424"/>
      <c r="E74" s="424"/>
      <c r="F74" s="425"/>
      <c r="G74" s="248">
        <f>LEN(SUBSTITUTE(H74," ",""))</f>
        <v>4</v>
      </c>
      <c r="H74" s="249" t="s">
        <v>516</v>
      </c>
      <c r="I74" s="247">
        <f>'std op Backup Calculations'!E240</f>
        <v>160</v>
      </c>
      <c r="J74" s="247">
        <f>'std op Backup Calculations'!G240</f>
        <v>230</v>
      </c>
      <c r="K74" s="247">
        <f>'std op Backup Calculations'!I240</f>
        <v>260</v>
      </c>
      <c r="L74" s="231"/>
    </row>
    <row r="75" spans="1:30" hidden="1" x14ac:dyDescent="0.3">
      <c r="A75" s="231"/>
      <c r="B75" s="414"/>
      <c r="C75" s="426" t="s">
        <v>436</v>
      </c>
      <c r="D75" s="427"/>
      <c r="E75" s="427"/>
      <c r="F75" s="428"/>
      <c r="G75" s="248">
        <f>LEN(SUBSTITUTE(H75," ",""))</f>
        <v>4</v>
      </c>
      <c r="H75" s="249" t="s">
        <v>517</v>
      </c>
      <c r="I75" s="247">
        <f>'std op Backup Calculations'!E243</f>
        <v>80</v>
      </c>
      <c r="J75" s="247">
        <f>'std op Backup Calculations'!G243</f>
        <v>150</v>
      </c>
      <c r="K75" s="247">
        <f>'std op Backup Calculations'!I243</f>
        <v>180</v>
      </c>
      <c r="L75" s="231"/>
    </row>
    <row r="76" spans="1:30" hidden="1" x14ac:dyDescent="0.3">
      <c r="A76" s="231"/>
      <c r="B76" s="231"/>
      <c r="C76" s="231"/>
      <c r="D76" s="231"/>
      <c r="E76" s="231"/>
      <c r="F76" s="231"/>
      <c r="G76" s="232"/>
      <c r="H76" s="232"/>
      <c r="I76" s="233"/>
      <c r="J76" s="233"/>
      <c r="K76" s="233"/>
      <c r="L76" s="231"/>
    </row>
    <row r="77" spans="1:30" x14ac:dyDescent="0.3">
      <c r="A77" s="231"/>
      <c r="B77" s="393"/>
      <c r="C77" s="394" t="s">
        <v>518</v>
      </c>
      <c r="D77" s="395"/>
      <c r="E77" s="395"/>
      <c r="F77" s="396"/>
      <c r="G77" s="243"/>
      <c r="H77" s="392" t="s">
        <v>43</v>
      </c>
      <c r="I77" s="388" t="s">
        <v>451</v>
      </c>
      <c r="J77" s="388"/>
      <c r="K77" s="388"/>
      <c r="L77" s="231" t="s">
        <v>461</v>
      </c>
      <c r="N77" s="393"/>
      <c r="O77" s="394" t="s">
        <v>518</v>
      </c>
      <c r="P77" s="395"/>
      <c r="Q77" s="395"/>
      <c r="R77" s="396"/>
      <c r="S77" s="243"/>
      <c r="T77" s="392" t="s">
        <v>43</v>
      </c>
      <c r="U77" s="388" t="s">
        <v>451</v>
      </c>
      <c r="V77" s="388"/>
      <c r="W77" s="388"/>
    </row>
    <row r="78" spans="1:30" x14ac:dyDescent="0.3">
      <c r="A78" s="231"/>
      <c r="B78" s="393"/>
      <c r="C78" s="397"/>
      <c r="D78" s="398"/>
      <c r="E78" s="398"/>
      <c r="F78" s="399"/>
      <c r="G78" s="244"/>
      <c r="H78" s="392"/>
      <c r="I78" s="236">
        <v>3</v>
      </c>
      <c r="J78" s="236">
        <v>4</v>
      </c>
      <c r="K78" s="236">
        <v>5</v>
      </c>
      <c r="L78" s="231"/>
      <c r="N78" s="393"/>
      <c r="O78" s="397"/>
      <c r="P78" s="398"/>
      <c r="Q78" s="398"/>
      <c r="R78" s="399"/>
      <c r="S78" s="244"/>
      <c r="T78" s="392"/>
      <c r="U78" s="236">
        <v>3</v>
      </c>
      <c r="V78" s="236">
        <v>4</v>
      </c>
      <c r="W78" s="236">
        <v>5</v>
      </c>
    </row>
    <row r="79" spans="1:30" ht="40.950000000000003" customHeight="1" x14ac:dyDescent="0.3">
      <c r="A79" s="231"/>
      <c r="B79" s="393"/>
      <c r="C79" s="408" t="s">
        <v>442</v>
      </c>
      <c r="D79" s="409"/>
      <c r="E79" s="409"/>
      <c r="F79" s="410"/>
      <c r="G79" s="237">
        <f>LEN(SUBSTITUTE(H79," ",""))</f>
        <v>3</v>
      </c>
      <c r="H79" s="238" t="s">
        <v>519</v>
      </c>
      <c r="I79" s="238">
        <v>360</v>
      </c>
      <c r="J79" s="238">
        <v>470</v>
      </c>
      <c r="K79" s="238">
        <v>510</v>
      </c>
      <c r="L79" s="231"/>
      <c r="N79" s="393"/>
      <c r="O79" s="408" t="s">
        <v>442</v>
      </c>
      <c r="P79" s="409"/>
      <c r="Q79" s="409"/>
      <c r="R79" s="410"/>
      <c r="S79" s="237">
        <f>LEN(SUBSTITUTE(T79," ",""))</f>
        <v>3</v>
      </c>
      <c r="T79" s="238" t="s">
        <v>520</v>
      </c>
      <c r="U79" s="236">
        <f>'std op Backup Calculations'!E250</f>
        <v>240</v>
      </c>
      <c r="V79" s="236">
        <f>'std op Backup Calculations'!G250</f>
        <v>330</v>
      </c>
      <c r="W79" s="236">
        <f>'std op Backup Calculations'!I250</f>
        <v>390</v>
      </c>
    </row>
    <row r="80" spans="1:30" x14ac:dyDescent="0.3">
      <c r="A80" s="231"/>
      <c r="B80" s="231"/>
      <c r="C80" s="231"/>
      <c r="D80" s="231"/>
      <c r="E80" s="231"/>
      <c r="F80" s="231"/>
      <c r="G80" s="232"/>
      <c r="H80" s="232"/>
      <c r="I80" s="233"/>
      <c r="J80" s="233"/>
      <c r="K80" s="233"/>
      <c r="L80" s="231"/>
      <c r="N80" s="189" t="s">
        <v>459</v>
      </c>
    </row>
    <row r="81" spans="1:25" x14ac:dyDescent="0.3">
      <c r="A81" s="231"/>
      <c r="B81" s="231"/>
      <c r="C81" s="231"/>
      <c r="D81" s="231"/>
      <c r="E81" s="231"/>
      <c r="F81" s="231"/>
      <c r="G81" s="231"/>
      <c r="H81" s="231"/>
      <c r="I81" s="231"/>
      <c r="J81" s="231"/>
      <c r="K81" s="231"/>
      <c r="L81" s="231"/>
      <c r="N81" s="393"/>
      <c r="O81" s="394" t="s">
        <v>521</v>
      </c>
      <c r="P81" s="395"/>
      <c r="Q81" s="395"/>
      <c r="R81" s="396"/>
      <c r="S81" s="243"/>
      <c r="T81" s="392" t="s">
        <v>43</v>
      </c>
      <c r="U81" s="388" t="s">
        <v>451</v>
      </c>
      <c r="V81" s="388"/>
      <c r="W81" s="388"/>
    </row>
    <row r="82" spans="1:25" x14ac:dyDescent="0.3">
      <c r="A82" s="231"/>
      <c r="B82" s="231"/>
      <c r="C82" s="231"/>
      <c r="D82" s="231"/>
      <c r="E82" s="231"/>
      <c r="F82" s="231"/>
      <c r="G82" s="231"/>
      <c r="H82" s="231"/>
      <c r="I82" s="231"/>
      <c r="J82" s="231"/>
      <c r="K82" s="231"/>
      <c r="L82" s="231"/>
      <c r="N82" s="393"/>
      <c r="O82" s="397"/>
      <c r="P82" s="398"/>
      <c r="Q82" s="398"/>
      <c r="R82" s="399"/>
      <c r="S82" s="244"/>
      <c r="T82" s="392"/>
      <c r="U82" s="236">
        <v>3</v>
      </c>
      <c r="V82" s="236">
        <v>4</v>
      </c>
      <c r="W82" s="236">
        <v>5</v>
      </c>
    </row>
    <row r="83" spans="1:25" ht="28.2" customHeight="1" x14ac:dyDescent="0.3">
      <c r="A83" s="231"/>
      <c r="B83" s="231"/>
      <c r="C83" s="231"/>
      <c r="D83" s="231"/>
      <c r="E83" s="231"/>
      <c r="F83" s="231"/>
      <c r="G83" s="231"/>
      <c r="H83" s="231"/>
      <c r="I83" s="231"/>
      <c r="J83" s="231"/>
      <c r="K83" s="231"/>
      <c r="L83" s="231"/>
      <c r="N83" s="393"/>
      <c r="O83" s="408" t="s">
        <v>448</v>
      </c>
      <c r="P83" s="409"/>
      <c r="Q83" s="409"/>
      <c r="R83" s="410"/>
      <c r="S83" s="237">
        <f>LEN(SUBSTITUTE(T83," ",""))</f>
        <v>3</v>
      </c>
      <c r="T83" s="238" t="s">
        <v>522</v>
      </c>
      <c r="U83" s="236">
        <f>'std op Backup Calculations'!P256</f>
        <v>270</v>
      </c>
      <c r="V83" s="236">
        <f>'std op Backup Calculations'!G254</f>
        <v>0</v>
      </c>
      <c r="W83" s="236">
        <f>'std op Backup Calculations'!I254</f>
        <v>0</v>
      </c>
    </row>
    <row r="84" spans="1:25" x14ac:dyDescent="0.3">
      <c r="A84" s="231"/>
      <c r="B84" s="231"/>
      <c r="C84" s="231"/>
      <c r="D84" s="231"/>
      <c r="E84" s="231"/>
      <c r="F84" s="231"/>
      <c r="G84" s="232"/>
      <c r="H84" s="232"/>
      <c r="I84" s="233"/>
      <c r="J84" s="233"/>
      <c r="K84" s="233"/>
      <c r="L84" s="231"/>
    </row>
    <row r="85" spans="1:25" x14ac:dyDescent="0.3">
      <c r="A85" s="231"/>
      <c r="B85" s="231"/>
      <c r="C85" s="231"/>
      <c r="D85" s="231"/>
      <c r="E85" s="231"/>
      <c r="F85" s="231"/>
      <c r="G85" s="232"/>
      <c r="H85" s="232"/>
      <c r="I85" s="233"/>
      <c r="J85" s="233"/>
      <c r="K85" s="233"/>
      <c r="L85" s="231"/>
    </row>
    <row r="88" spans="1:25" x14ac:dyDescent="0.3">
      <c r="S88" s="189" t="s">
        <v>523</v>
      </c>
      <c r="T88" s="189">
        <v>240</v>
      </c>
      <c r="X88" s="189">
        <v>20</v>
      </c>
    </row>
    <row r="89" spans="1:25" x14ac:dyDescent="0.3">
      <c r="S89" s="189" t="s">
        <v>524</v>
      </c>
      <c r="T89" s="189">
        <v>330</v>
      </c>
      <c r="U89" s="189">
        <v>90</v>
      </c>
      <c r="X89" s="189">
        <v>20</v>
      </c>
    </row>
    <row r="90" spans="1:25" x14ac:dyDescent="0.3">
      <c r="S90" s="189" t="s">
        <v>525</v>
      </c>
      <c r="T90" s="189">
        <v>390</v>
      </c>
      <c r="U90" s="189">
        <v>90</v>
      </c>
      <c r="V90" s="189">
        <v>60</v>
      </c>
      <c r="X90" s="189">
        <v>20</v>
      </c>
    </row>
    <row r="92" spans="1:25" x14ac:dyDescent="0.3">
      <c r="S92" s="189" t="s">
        <v>526</v>
      </c>
      <c r="T92" s="236">
        <v>270</v>
      </c>
      <c r="X92" s="189">
        <v>80</v>
      </c>
      <c r="Y92" s="189">
        <v>30</v>
      </c>
    </row>
  </sheetData>
  <mergeCells count="127">
    <mergeCell ref="T77:T78"/>
    <mergeCell ref="U77:W77"/>
    <mergeCell ref="C79:F79"/>
    <mergeCell ref="O79:R79"/>
    <mergeCell ref="N81:N83"/>
    <mergeCell ref="O81:R82"/>
    <mergeCell ref="T81:T82"/>
    <mergeCell ref="U81:W81"/>
    <mergeCell ref="O83:R83"/>
    <mergeCell ref="B77:B79"/>
    <mergeCell ref="C77:F78"/>
    <mergeCell ref="H77:H78"/>
    <mergeCell ref="I77:K77"/>
    <mergeCell ref="N77:N79"/>
    <mergeCell ref="O77:R78"/>
    <mergeCell ref="I66:K66"/>
    <mergeCell ref="C68:F68"/>
    <mergeCell ref="C69:F69"/>
    <mergeCell ref="C70:F70"/>
    <mergeCell ref="B72:B75"/>
    <mergeCell ref="C72:F73"/>
    <mergeCell ref="H72:H73"/>
    <mergeCell ref="I72:K72"/>
    <mergeCell ref="C74:F74"/>
    <mergeCell ref="C75:F75"/>
    <mergeCell ref="B66:B70"/>
    <mergeCell ref="C66:F67"/>
    <mergeCell ref="H66:H67"/>
    <mergeCell ref="I53:K53"/>
    <mergeCell ref="C55:F55"/>
    <mergeCell ref="B57:B64"/>
    <mergeCell ref="C57:E58"/>
    <mergeCell ref="F57:F58"/>
    <mergeCell ref="H57:H58"/>
    <mergeCell ref="I57:K57"/>
    <mergeCell ref="C63:E63"/>
    <mergeCell ref="F63:F64"/>
    <mergeCell ref="C64:E64"/>
    <mergeCell ref="C59:E59"/>
    <mergeCell ref="F59:F60"/>
    <mergeCell ref="C60:E60"/>
    <mergeCell ref="C61:E61"/>
    <mergeCell ref="F61:F62"/>
    <mergeCell ref="C62:E62"/>
    <mergeCell ref="B53:B55"/>
    <mergeCell ref="C53:F54"/>
    <mergeCell ref="H53:H54"/>
    <mergeCell ref="B49:B51"/>
    <mergeCell ref="C49:F50"/>
    <mergeCell ref="H49:H50"/>
    <mergeCell ref="I49:K49"/>
    <mergeCell ref="C51:F51"/>
    <mergeCell ref="D41:E41"/>
    <mergeCell ref="F41:F42"/>
    <mergeCell ref="D42:E42"/>
    <mergeCell ref="B44:B47"/>
    <mergeCell ref="C44:F45"/>
    <mergeCell ref="H44:H45"/>
    <mergeCell ref="B33:B42"/>
    <mergeCell ref="C33:E34"/>
    <mergeCell ref="F33:F34"/>
    <mergeCell ref="F39:F40"/>
    <mergeCell ref="D40:E40"/>
    <mergeCell ref="B21:B31"/>
    <mergeCell ref="C21:E22"/>
    <mergeCell ref="F21:F22"/>
    <mergeCell ref="I44:K44"/>
    <mergeCell ref="C46:F46"/>
    <mergeCell ref="C47:F47"/>
    <mergeCell ref="H33:H34"/>
    <mergeCell ref="I33:K33"/>
    <mergeCell ref="C35:C42"/>
    <mergeCell ref="D35:E35"/>
    <mergeCell ref="F35:F36"/>
    <mergeCell ref="D36:E36"/>
    <mergeCell ref="F25:F26"/>
    <mergeCell ref="D26:E26"/>
    <mergeCell ref="D27:E27"/>
    <mergeCell ref="F27:F28"/>
    <mergeCell ref="D28:E28"/>
    <mergeCell ref="D29:E29"/>
    <mergeCell ref="F29:F30"/>
    <mergeCell ref="D30:E30"/>
    <mergeCell ref="D37:E37"/>
    <mergeCell ref="F37:F38"/>
    <mergeCell ref="D38:E38"/>
    <mergeCell ref="D39:E39"/>
    <mergeCell ref="D31:E31"/>
    <mergeCell ref="H21:H22"/>
    <mergeCell ref="I21:K21"/>
    <mergeCell ref="C23:C30"/>
    <mergeCell ref="D23:E23"/>
    <mergeCell ref="F23:F24"/>
    <mergeCell ref="D24:E24"/>
    <mergeCell ref="D25:E25"/>
    <mergeCell ref="S14:S15"/>
    <mergeCell ref="T14:V14"/>
    <mergeCell ref="C16:F16"/>
    <mergeCell ref="O16:R16"/>
    <mergeCell ref="T16:V16"/>
    <mergeCell ref="C17:F17"/>
    <mergeCell ref="O17:R17"/>
    <mergeCell ref="N14:N18"/>
    <mergeCell ref="O14:R15"/>
    <mergeCell ref="C18:F18"/>
    <mergeCell ref="O18:R18"/>
    <mergeCell ref="B1:K2"/>
    <mergeCell ref="B4:B7"/>
    <mergeCell ref="C4:F5"/>
    <mergeCell ref="H4:H5"/>
    <mergeCell ref="I4:K4"/>
    <mergeCell ref="C6:F6"/>
    <mergeCell ref="C7:F7"/>
    <mergeCell ref="B14:B18"/>
    <mergeCell ref="C14:F15"/>
    <mergeCell ref="H14:H15"/>
    <mergeCell ref="I14:K14"/>
    <mergeCell ref="B9:B12"/>
    <mergeCell ref="C9:F10"/>
    <mergeCell ref="H9:H10"/>
    <mergeCell ref="I9:K9"/>
    <mergeCell ref="C11:F12"/>
    <mergeCell ref="G11:G12"/>
    <mergeCell ref="H11:H12"/>
    <mergeCell ref="I11:I12"/>
    <mergeCell ref="J11:J12"/>
    <mergeCell ref="K11:K12"/>
  </mergeCell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2FB56-B86B-4EB1-A616-580F618D30DB}">
  <dimension ref="C1:F17"/>
  <sheetViews>
    <sheetView workbookViewId="0">
      <selection activeCell="N19" sqref="N19"/>
    </sheetView>
  </sheetViews>
  <sheetFormatPr defaultRowHeight="14.4" x14ac:dyDescent="0.3"/>
  <sheetData>
    <row r="1" spans="3:6" x14ac:dyDescent="0.3">
      <c r="C1" t="s">
        <v>217</v>
      </c>
    </row>
    <row r="2" spans="3:6" x14ac:dyDescent="0.3">
      <c r="C2">
        <v>41</v>
      </c>
      <c r="D2" t="s">
        <v>30</v>
      </c>
      <c r="E2" t="s">
        <v>184</v>
      </c>
      <c r="F2">
        <v>311.27760000000006</v>
      </c>
    </row>
    <row r="3" spans="3:6" x14ac:dyDescent="0.3">
      <c r="C3">
        <v>44</v>
      </c>
      <c r="D3" t="s">
        <v>30</v>
      </c>
      <c r="E3" t="s">
        <v>191</v>
      </c>
      <c r="F3">
        <v>71.85599999999998</v>
      </c>
    </row>
    <row r="4" spans="3:6" x14ac:dyDescent="0.3">
      <c r="C4">
        <v>45</v>
      </c>
      <c r="D4" t="s">
        <v>30</v>
      </c>
      <c r="E4" t="s">
        <v>192</v>
      </c>
      <c r="F4">
        <v>27.719999999999995</v>
      </c>
    </row>
    <row r="5" spans="3:6" x14ac:dyDescent="0.3">
      <c r="C5">
        <v>42</v>
      </c>
      <c r="D5" t="s">
        <v>30</v>
      </c>
      <c r="E5" t="s">
        <v>186</v>
      </c>
      <c r="F5">
        <v>13.766399999999997</v>
      </c>
    </row>
    <row r="6" spans="3:6" x14ac:dyDescent="0.3">
      <c r="C6">
        <v>47</v>
      </c>
      <c r="D6" t="s">
        <v>30</v>
      </c>
      <c r="E6" t="s">
        <v>197</v>
      </c>
      <c r="F6">
        <v>2.0015999999999998</v>
      </c>
    </row>
    <row r="7" spans="3:6" x14ac:dyDescent="0.3">
      <c r="C7">
        <v>38</v>
      </c>
      <c r="D7" t="s">
        <v>30</v>
      </c>
      <c r="E7" t="s">
        <v>177</v>
      </c>
      <c r="F7">
        <v>0</v>
      </c>
    </row>
    <row r="8" spans="3:6" x14ac:dyDescent="0.3">
      <c r="C8">
        <v>36</v>
      </c>
      <c r="D8" t="s">
        <v>30</v>
      </c>
      <c r="E8" t="s">
        <v>171</v>
      </c>
      <c r="F8">
        <v>0</v>
      </c>
    </row>
    <row r="9" spans="3:6" x14ac:dyDescent="0.3">
      <c r="C9">
        <v>46</v>
      </c>
      <c r="D9" t="s">
        <v>30</v>
      </c>
      <c r="E9" t="s">
        <v>194</v>
      </c>
      <c r="F9">
        <v>0</v>
      </c>
    </row>
    <row r="10" spans="3:6" x14ac:dyDescent="0.3">
      <c r="C10">
        <v>37</v>
      </c>
      <c r="D10" t="s">
        <v>30</v>
      </c>
      <c r="E10" t="s">
        <v>174</v>
      </c>
      <c r="F10">
        <v>0</v>
      </c>
    </row>
    <row r="11" spans="3:6" x14ac:dyDescent="0.3">
      <c r="C11">
        <v>34</v>
      </c>
      <c r="D11" t="s">
        <v>30</v>
      </c>
      <c r="E11" t="s">
        <v>164</v>
      </c>
      <c r="F11">
        <v>0</v>
      </c>
    </row>
    <row r="12" spans="3:6" x14ac:dyDescent="0.3">
      <c r="C12">
        <v>43</v>
      </c>
      <c r="D12" t="s">
        <v>30</v>
      </c>
      <c r="E12" t="s">
        <v>189</v>
      </c>
      <c r="F12">
        <v>0</v>
      </c>
    </row>
    <row r="13" spans="3:6" x14ac:dyDescent="0.3">
      <c r="C13">
        <v>48</v>
      </c>
      <c r="D13" t="s">
        <v>30</v>
      </c>
      <c r="E13" t="s">
        <v>199</v>
      </c>
      <c r="F13">
        <v>0</v>
      </c>
    </row>
    <row r="14" spans="3:6" x14ac:dyDescent="0.3">
      <c r="C14">
        <v>40</v>
      </c>
      <c r="D14" t="s">
        <v>30</v>
      </c>
      <c r="E14" t="s">
        <v>181</v>
      </c>
      <c r="F14">
        <v>0</v>
      </c>
    </row>
    <row r="15" spans="3:6" x14ac:dyDescent="0.3">
      <c r="C15">
        <v>35</v>
      </c>
      <c r="D15" t="s">
        <v>30</v>
      </c>
      <c r="E15" t="s">
        <v>168</v>
      </c>
      <c r="F15">
        <v>0</v>
      </c>
    </row>
    <row r="16" spans="3:6" x14ac:dyDescent="0.3">
      <c r="C16">
        <v>39</v>
      </c>
      <c r="D16" t="s">
        <v>30</v>
      </c>
      <c r="E16" t="s">
        <v>179</v>
      </c>
      <c r="F16">
        <v>0</v>
      </c>
    </row>
    <row r="17" spans="3:6" x14ac:dyDescent="0.3">
      <c r="C17">
        <v>49</v>
      </c>
      <c r="D17" t="s">
        <v>30</v>
      </c>
      <c r="E17" t="s">
        <v>201</v>
      </c>
      <c r="F17">
        <v>0</v>
      </c>
    </row>
  </sheetData>
  <autoFilter ref="C1:F28" xr:uid="{02B2FB56-B86B-4EB1-A616-580F618D30DB}">
    <sortState xmlns:xlrd2="http://schemas.microsoft.com/office/spreadsheetml/2017/richdata2" ref="C2:F28">
      <sortCondition descending="1" ref="F1:F28"/>
    </sortState>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2A977-0076-4653-8EA6-14707296C925}">
  <dimension ref="A1:AO52"/>
  <sheetViews>
    <sheetView showGridLines="0" zoomScale="80" zoomScaleNormal="80" zoomScaleSheetLayoutView="100" workbookViewId="0">
      <selection activeCell="L50" sqref="L50"/>
    </sheetView>
  </sheetViews>
  <sheetFormatPr defaultRowHeight="14.4" x14ac:dyDescent="0.3"/>
  <cols>
    <col min="1" max="1" width="2.5546875" customWidth="1"/>
    <col min="7" max="7" width="17" bestFit="1" customWidth="1"/>
    <col min="41" max="41" width="2" customWidth="1"/>
  </cols>
  <sheetData>
    <row r="1" spans="1:41" ht="23.4" x14ac:dyDescent="0.3">
      <c r="A1" s="67"/>
      <c r="B1" s="69" t="s">
        <v>218</v>
      </c>
      <c r="AO1" s="67"/>
    </row>
    <row r="2" spans="1:41" ht="15.6" x14ac:dyDescent="0.3">
      <c r="A2" s="67"/>
      <c r="B2" s="59" t="s">
        <v>219</v>
      </c>
      <c r="AO2" s="67"/>
    </row>
    <row r="3" spans="1:41" x14ac:dyDescent="0.3">
      <c r="A3" s="67"/>
      <c r="B3" s="36" t="s">
        <v>220</v>
      </c>
      <c r="C3" s="52" t="s">
        <v>30</v>
      </c>
      <c r="D3" s="52" t="s">
        <v>29</v>
      </c>
      <c r="E3" s="52" t="s">
        <v>31</v>
      </c>
      <c r="F3" s="15" t="s">
        <v>221</v>
      </c>
      <c r="G3" s="57" t="s">
        <v>222</v>
      </c>
      <c r="AM3" s="57" t="s">
        <v>222</v>
      </c>
      <c r="AO3" s="67"/>
    </row>
    <row r="4" spans="1:41" x14ac:dyDescent="0.3">
      <c r="A4" s="67"/>
      <c r="B4" s="12" t="s">
        <v>567</v>
      </c>
      <c r="C4" s="48" t="e">
        <f>'MUDA Summary'!U20</f>
        <v>#REF!</v>
      </c>
      <c r="D4" s="48" t="e">
        <f>'MUDA Summary'!N10</f>
        <v>#REF!</v>
      </c>
      <c r="E4" s="48" t="e">
        <f>'MUDA Summary'!G31</f>
        <v>#REF!</v>
      </c>
      <c r="F4" s="38" t="e">
        <f>SUM(C4:E4)</f>
        <v>#REF!</v>
      </c>
      <c r="G4" s="64"/>
      <c r="I4" s="31"/>
      <c r="AM4" s="64" t="e">
        <f>(I4-#REF!)/I4</f>
        <v>#REF!</v>
      </c>
      <c r="AO4" s="67"/>
    </row>
    <row r="5" spans="1:41" x14ac:dyDescent="0.3">
      <c r="A5" s="67"/>
      <c r="B5" s="12"/>
      <c r="C5" s="48"/>
      <c r="D5" s="48"/>
      <c r="E5" s="48"/>
      <c r="F5" s="47"/>
      <c r="G5" s="33"/>
      <c r="I5" s="31"/>
      <c r="AM5" s="33"/>
      <c r="AO5" s="67"/>
    </row>
    <row r="6" spans="1:41" x14ac:dyDescent="0.3">
      <c r="A6" s="67"/>
      <c r="C6" s="51" t="e">
        <f>C4+C5</f>
        <v>#REF!</v>
      </c>
      <c r="D6" s="51" t="e">
        <f>D4+D5</f>
        <v>#REF!</v>
      </c>
      <c r="E6" s="51" t="e">
        <f>E4+E5</f>
        <v>#REF!</v>
      </c>
      <c r="F6" s="51" t="e">
        <f>F4+F5</f>
        <v>#REF!</v>
      </c>
      <c r="AO6" s="67"/>
    </row>
    <row r="7" spans="1:41" x14ac:dyDescent="0.3">
      <c r="A7" s="67"/>
      <c r="C7" s="58" t="e">
        <f>C6/$F$6</f>
        <v>#REF!</v>
      </c>
      <c r="D7" s="58" t="e">
        <f>D6/$F$6</f>
        <v>#REF!</v>
      </c>
      <c r="E7" s="58" t="e">
        <f>E6/$F$6</f>
        <v>#REF!</v>
      </c>
      <c r="F7" s="58"/>
      <c r="AO7" s="67"/>
    </row>
    <row r="8" spans="1:41" x14ac:dyDescent="0.3">
      <c r="A8" s="67"/>
      <c r="AO8" s="67"/>
    </row>
    <row r="9" spans="1:41" x14ac:dyDescent="0.3">
      <c r="A9" s="67"/>
      <c r="AO9" s="67"/>
    </row>
    <row r="10" spans="1:41" x14ac:dyDescent="0.3">
      <c r="A10" s="67"/>
      <c r="AO10" s="67"/>
    </row>
    <row r="11" spans="1:41" x14ac:dyDescent="0.3">
      <c r="A11" s="67"/>
      <c r="AO11" s="67"/>
    </row>
    <row r="12" spans="1:41" x14ac:dyDescent="0.3">
      <c r="A12" s="67"/>
      <c r="AO12" s="67"/>
    </row>
    <row r="13" spans="1:41" x14ac:dyDescent="0.3">
      <c r="A13" s="67"/>
      <c r="AO13" s="67"/>
    </row>
    <row r="14" spans="1:41" x14ac:dyDescent="0.3">
      <c r="A14" s="67"/>
      <c r="AO14" s="67"/>
    </row>
    <row r="15" spans="1:41" x14ac:dyDescent="0.3">
      <c r="A15" s="67"/>
      <c r="AO15" s="67"/>
    </row>
    <row r="16" spans="1:41" x14ac:dyDescent="0.3">
      <c r="A16" s="67"/>
      <c r="AO16" s="67"/>
    </row>
    <row r="17" spans="1:41" x14ac:dyDescent="0.3">
      <c r="A17" s="67"/>
      <c r="AO17" s="67"/>
    </row>
    <row r="18" spans="1:41" x14ac:dyDescent="0.3">
      <c r="A18" s="67"/>
      <c r="AO18" s="67"/>
    </row>
    <row r="19" spans="1:41" x14ac:dyDescent="0.3">
      <c r="A19" s="67"/>
      <c r="AO19" s="67"/>
    </row>
    <row r="20" spans="1:41" x14ac:dyDescent="0.3">
      <c r="A20" s="67"/>
      <c r="AO20" s="67"/>
    </row>
    <row r="21" spans="1:41" x14ac:dyDescent="0.3">
      <c r="A21" s="67"/>
      <c r="AO21" s="67"/>
    </row>
    <row r="22" spans="1:41" x14ac:dyDescent="0.3">
      <c r="A22" s="67"/>
      <c r="AO22" s="67"/>
    </row>
    <row r="23" spans="1:41" x14ac:dyDescent="0.3">
      <c r="A23" s="67"/>
      <c r="AO23" s="67"/>
    </row>
    <row r="24" spans="1:41" x14ac:dyDescent="0.3">
      <c r="A24" s="67"/>
      <c r="M24" s="189"/>
      <c r="N24" s="189"/>
      <c r="O24" s="189"/>
      <c r="P24" s="189"/>
      <c r="Q24" s="189"/>
      <c r="R24" s="189"/>
      <c r="S24" s="189"/>
      <c r="T24" s="189"/>
      <c r="AO24" s="67"/>
    </row>
    <row r="25" spans="1:41" ht="28.8" hidden="1" x14ac:dyDescent="0.3">
      <c r="A25" s="67"/>
      <c r="B25" s="50" t="s">
        <v>21</v>
      </c>
      <c r="C25" s="55">
        <v>1</v>
      </c>
      <c r="D25" s="55">
        <v>2</v>
      </c>
      <c r="E25" s="55">
        <v>3</v>
      </c>
      <c r="F25" s="55">
        <v>4</v>
      </c>
      <c r="G25" s="55">
        <v>5</v>
      </c>
      <c r="H25" s="55">
        <v>6</v>
      </c>
      <c r="I25" s="55">
        <v>7</v>
      </c>
      <c r="J25" s="55">
        <v>16</v>
      </c>
      <c r="K25" s="55">
        <v>17</v>
      </c>
      <c r="L25" s="55">
        <v>18</v>
      </c>
      <c r="M25" s="189"/>
      <c r="N25" s="189"/>
      <c r="O25" s="189"/>
      <c r="P25" s="189"/>
      <c r="Q25" s="189"/>
      <c r="R25" s="189"/>
      <c r="S25" s="190">
        <v>25</v>
      </c>
      <c r="T25" s="190">
        <v>26</v>
      </c>
      <c r="U25" s="55">
        <v>27</v>
      </c>
      <c r="V25" s="55">
        <v>28</v>
      </c>
      <c r="W25" s="55">
        <v>29</v>
      </c>
      <c r="X25" s="55">
        <v>30</v>
      </c>
      <c r="Y25" s="55">
        <v>31</v>
      </c>
      <c r="Z25" s="55">
        <v>32</v>
      </c>
      <c r="AA25" s="55">
        <v>33</v>
      </c>
      <c r="AB25" s="55">
        <v>34</v>
      </c>
      <c r="AC25" s="55">
        <v>35</v>
      </c>
      <c r="AD25" s="55">
        <v>36</v>
      </c>
      <c r="AE25" s="55">
        <v>37</v>
      </c>
      <c r="AF25" s="55">
        <v>38</v>
      </c>
      <c r="AG25" s="55">
        <v>39</v>
      </c>
      <c r="AH25" s="55">
        <v>40</v>
      </c>
      <c r="AI25" s="55">
        <v>41</v>
      </c>
      <c r="AJ25" s="55">
        <v>42</v>
      </c>
      <c r="AK25" s="55">
        <v>43</v>
      </c>
      <c r="AL25" s="55">
        <v>44</v>
      </c>
      <c r="AM25" s="56" t="s">
        <v>223</v>
      </c>
      <c r="AO25" s="67"/>
    </row>
    <row r="26" spans="1:41" hidden="1" x14ac:dyDescent="0.3">
      <c r="A26" s="67"/>
      <c r="B26" s="34" t="s">
        <v>224</v>
      </c>
      <c r="C26" s="2">
        <f t="shared" ref="C26:L26" si="0">C25/60</f>
        <v>1.6666666666666666E-2</v>
      </c>
      <c r="D26" s="2">
        <f t="shared" si="0"/>
        <v>3.3333333333333333E-2</v>
      </c>
      <c r="E26" s="2">
        <f t="shared" si="0"/>
        <v>0.05</v>
      </c>
      <c r="F26" s="2">
        <f t="shared" si="0"/>
        <v>6.6666666666666666E-2</v>
      </c>
      <c r="G26" s="2">
        <f t="shared" si="0"/>
        <v>8.3333333333333329E-2</v>
      </c>
      <c r="H26" s="2">
        <f t="shared" si="0"/>
        <v>0.1</v>
      </c>
      <c r="I26" s="2">
        <f t="shared" si="0"/>
        <v>0.11666666666666667</v>
      </c>
      <c r="J26" s="2">
        <f t="shared" si="0"/>
        <v>0.26666666666666666</v>
      </c>
      <c r="K26" s="2">
        <f t="shared" si="0"/>
        <v>0.28333333333333333</v>
      </c>
      <c r="L26" s="2">
        <f t="shared" si="0"/>
        <v>0.3</v>
      </c>
      <c r="M26" s="189"/>
      <c r="N26" s="189"/>
      <c r="O26" s="189"/>
      <c r="P26" s="189"/>
      <c r="Q26" s="189"/>
      <c r="R26" s="189"/>
      <c r="S26" s="191">
        <f t="shared" ref="S26:AL26" si="1">S25/60</f>
        <v>0.41666666666666669</v>
      </c>
      <c r="T26" s="191">
        <f t="shared" si="1"/>
        <v>0.43333333333333335</v>
      </c>
      <c r="U26" s="2">
        <f t="shared" si="1"/>
        <v>0.45</v>
      </c>
      <c r="V26" s="2">
        <f t="shared" si="1"/>
        <v>0.46666666666666667</v>
      </c>
      <c r="W26" s="2">
        <f t="shared" si="1"/>
        <v>0.48333333333333334</v>
      </c>
      <c r="X26" s="2">
        <f t="shared" si="1"/>
        <v>0.5</v>
      </c>
      <c r="Y26" s="2">
        <f t="shared" si="1"/>
        <v>0.51666666666666672</v>
      </c>
      <c r="Z26" s="2">
        <f t="shared" si="1"/>
        <v>0.53333333333333333</v>
      </c>
      <c r="AA26" s="2">
        <f t="shared" si="1"/>
        <v>0.55000000000000004</v>
      </c>
      <c r="AB26" s="2">
        <f t="shared" si="1"/>
        <v>0.56666666666666665</v>
      </c>
      <c r="AC26" s="2">
        <f t="shared" si="1"/>
        <v>0.58333333333333337</v>
      </c>
      <c r="AD26" s="2">
        <f t="shared" si="1"/>
        <v>0.6</v>
      </c>
      <c r="AE26" s="2">
        <f t="shared" si="1"/>
        <v>0.6166666666666667</v>
      </c>
      <c r="AF26" s="2">
        <f t="shared" si="1"/>
        <v>0.6333333333333333</v>
      </c>
      <c r="AG26" s="2">
        <f t="shared" si="1"/>
        <v>0.65</v>
      </c>
      <c r="AH26" s="2">
        <f t="shared" si="1"/>
        <v>0.66666666666666663</v>
      </c>
      <c r="AI26" s="2">
        <f t="shared" si="1"/>
        <v>0.68333333333333335</v>
      </c>
      <c r="AJ26" s="2">
        <f t="shared" si="1"/>
        <v>0.7</v>
      </c>
      <c r="AK26" s="2">
        <f t="shared" si="1"/>
        <v>0.71666666666666667</v>
      </c>
      <c r="AL26" s="2">
        <f t="shared" si="1"/>
        <v>0.73333333333333328</v>
      </c>
      <c r="AM26" s="47">
        <f>SUM(C26:I26)</f>
        <v>0.46666666666666667</v>
      </c>
      <c r="AO26" s="67"/>
    </row>
    <row r="27" spans="1:41" hidden="1" x14ac:dyDescent="0.3">
      <c r="A27" s="67"/>
      <c r="B27" s="34"/>
      <c r="C27" s="48"/>
      <c r="D27" s="48"/>
      <c r="E27" s="48"/>
      <c r="F27" s="48"/>
      <c r="G27" s="48"/>
      <c r="H27" s="48"/>
      <c r="I27" s="48"/>
      <c r="J27" s="48"/>
      <c r="K27" s="48"/>
      <c r="L27" s="48"/>
      <c r="M27" s="189"/>
      <c r="N27" s="189"/>
      <c r="O27" s="189"/>
      <c r="P27" s="189"/>
      <c r="Q27" s="189"/>
      <c r="R27" s="189"/>
      <c r="S27" s="192"/>
      <c r="T27" s="192"/>
      <c r="U27" s="48"/>
      <c r="V27" s="48"/>
      <c r="W27" s="48"/>
      <c r="X27" s="48"/>
      <c r="Y27" s="48"/>
      <c r="Z27" s="48"/>
      <c r="AA27" s="48"/>
      <c r="AB27" s="48"/>
      <c r="AC27" s="48"/>
      <c r="AD27" s="48"/>
      <c r="AE27" s="48"/>
      <c r="AF27" s="48"/>
      <c r="AG27" s="48"/>
      <c r="AH27" s="48"/>
      <c r="AI27" s="48"/>
      <c r="AJ27" s="48"/>
      <c r="AK27" s="48"/>
      <c r="AL27" s="48"/>
      <c r="AM27" s="47"/>
      <c r="AO27" s="67"/>
    </row>
    <row r="28" spans="1:41" hidden="1" x14ac:dyDescent="0.3">
      <c r="A28" s="67"/>
      <c r="M28" s="189"/>
      <c r="N28" s="189"/>
      <c r="O28" s="189"/>
      <c r="P28" s="189"/>
      <c r="Q28" s="189"/>
      <c r="R28" s="189"/>
      <c r="S28" s="189"/>
      <c r="T28" s="189"/>
      <c r="AO28" s="67"/>
    </row>
    <row r="29" spans="1:41" hidden="1" x14ac:dyDescent="0.3">
      <c r="A29" s="67"/>
      <c r="M29" s="190">
        <v>19</v>
      </c>
      <c r="N29" s="190">
        <v>20</v>
      </c>
      <c r="O29" s="190">
        <v>21</v>
      </c>
      <c r="P29" s="190">
        <v>22</v>
      </c>
      <c r="Q29" s="190">
        <v>23</v>
      </c>
      <c r="R29" s="190">
        <v>24</v>
      </c>
      <c r="S29" s="189"/>
      <c r="T29" s="189"/>
      <c r="AO29" s="67"/>
    </row>
    <row r="30" spans="1:41" hidden="1" x14ac:dyDescent="0.3">
      <c r="A30" s="67"/>
      <c r="M30" s="191">
        <f t="shared" ref="M30:R30" si="2">M29/60</f>
        <v>0.31666666666666665</v>
      </c>
      <c r="N30" s="191">
        <f t="shared" si="2"/>
        <v>0.33333333333333331</v>
      </c>
      <c r="O30" s="191">
        <f t="shared" si="2"/>
        <v>0.35</v>
      </c>
      <c r="P30" s="191">
        <f t="shared" si="2"/>
        <v>0.36666666666666664</v>
      </c>
      <c r="Q30" s="191">
        <f t="shared" si="2"/>
        <v>0.38333333333333336</v>
      </c>
      <c r="R30" s="191">
        <f t="shared" si="2"/>
        <v>0.4</v>
      </c>
      <c r="S30" s="189"/>
      <c r="T30" s="189"/>
      <c r="AO30" s="67"/>
    </row>
    <row r="31" spans="1:41" hidden="1" x14ac:dyDescent="0.3">
      <c r="A31" s="67"/>
      <c r="M31" s="192"/>
      <c r="N31" s="192"/>
      <c r="O31" s="192"/>
      <c r="P31" s="192"/>
      <c r="Q31" s="192"/>
      <c r="R31" s="192"/>
      <c r="S31" s="189"/>
      <c r="T31" s="189"/>
      <c r="AO31" s="67"/>
    </row>
    <row r="32" spans="1:41" hidden="1" x14ac:dyDescent="0.3">
      <c r="A32" s="67"/>
      <c r="M32" s="189"/>
      <c r="N32" s="189"/>
      <c r="O32" s="189"/>
      <c r="P32" s="189"/>
      <c r="Q32" s="189"/>
      <c r="R32" s="189"/>
      <c r="S32" s="189"/>
      <c r="T32" s="189"/>
      <c r="AO32" s="67"/>
    </row>
    <row r="33" spans="1:41" hidden="1" x14ac:dyDescent="0.3">
      <c r="A33" s="67"/>
      <c r="M33" s="189"/>
      <c r="N33" s="189"/>
      <c r="O33" s="189"/>
      <c r="P33" s="189"/>
      <c r="Q33" s="189"/>
      <c r="R33" s="189"/>
      <c r="S33" s="189"/>
      <c r="T33" s="189"/>
      <c r="AO33" s="67"/>
    </row>
    <row r="34" spans="1:41" hidden="1" x14ac:dyDescent="0.3">
      <c r="A34" s="67"/>
      <c r="M34" s="189"/>
      <c r="N34" s="189"/>
      <c r="O34" s="189"/>
      <c r="P34" s="189"/>
      <c r="Q34" s="189"/>
      <c r="R34" s="189"/>
      <c r="S34" s="189"/>
      <c r="T34" s="189"/>
      <c r="AO34" s="67"/>
    </row>
    <row r="35" spans="1:41" hidden="1" x14ac:dyDescent="0.3">
      <c r="A35" s="67"/>
      <c r="M35" s="189"/>
      <c r="N35" s="189"/>
      <c r="O35" s="189"/>
      <c r="P35" s="189"/>
      <c r="Q35" s="189"/>
      <c r="R35" s="189"/>
      <c r="S35" s="189"/>
      <c r="T35" s="189"/>
      <c r="AO35" s="67"/>
    </row>
    <row r="36" spans="1:41" hidden="1" x14ac:dyDescent="0.3">
      <c r="A36" s="67"/>
      <c r="M36" s="189"/>
      <c r="N36" s="189"/>
      <c r="O36" s="189"/>
      <c r="P36" s="189"/>
      <c r="Q36" s="189"/>
      <c r="R36" s="189"/>
      <c r="S36" s="189"/>
      <c r="T36" s="189"/>
      <c r="AO36" s="67"/>
    </row>
    <row r="37" spans="1:41" hidden="1" x14ac:dyDescent="0.3">
      <c r="A37" s="67"/>
      <c r="M37" s="189"/>
      <c r="N37" s="189"/>
      <c r="O37" s="189"/>
      <c r="P37" s="189"/>
      <c r="Q37" s="189"/>
      <c r="R37" s="189"/>
      <c r="S37" s="189"/>
      <c r="T37" s="189"/>
      <c r="AO37" s="67"/>
    </row>
    <row r="38" spans="1:41" hidden="1" x14ac:dyDescent="0.3">
      <c r="A38" s="67"/>
      <c r="M38" s="189"/>
      <c r="N38" s="189"/>
      <c r="O38" s="189"/>
      <c r="P38" s="189"/>
      <c r="Q38" s="189"/>
      <c r="R38" s="189"/>
      <c r="S38" s="189"/>
      <c r="T38" s="189"/>
      <c r="AO38" s="67"/>
    </row>
    <row r="39" spans="1:41" hidden="1" x14ac:dyDescent="0.3">
      <c r="A39" s="67"/>
      <c r="M39" s="189"/>
      <c r="N39" s="189"/>
      <c r="O39" s="189"/>
      <c r="P39" s="189"/>
      <c r="Q39" s="189"/>
      <c r="R39" s="189"/>
      <c r="S39" s="189"/>
      <c r="T39" s="189"/>
      <c r="AO39" s="67"/>
    </row>
    <row r="40" spans="1:41" hidden="1" x14ac:dyDescent="0.3">
      <c r="A40" s="67"/>
      <c r="M40" s="189"/>
      <c r="N40" s="189"/>
      <c r="O40" s="189"/>
      <c r="P40" s="189"/>
      <c r="Q40" s="189"/>
      <c r="R40" s="189"/>
      <c r="S40" s="189"/>
      <c r="T40" s="189"/>
      <c r="AO40" s="67"/>
    </row>
    <row r="41" spans="1:41" hidden="1" x14ac:dyDescent="0.3">
      <c r="A41" s="67"/>
      <c r="M41" s="189"/>
      <c r="N41" s="189"/>
      <c r="O41" s="189"/>
      <c r="P41" s="189"/>
      <c r="Q41" s="189"/>
      <c r="R41" s="189"/>
      <c r="S41" s="189"/>
      <c r="T41" s="189"/>
      <c r="AO41" s="67"/>
    </row>
    <row r="42" spans="1:41" hidden="1" x14ac:dyDescent="0.3">
      <c r="A42" s="67"/>
      <c r="M42" s="189"/>
      <c r="N42" s="189"/>
      <c r="O42" s="189"/>
      <c r="P42" s="189"/>
      <c r="Q42" s="189"/>
      <c r="R42" s="189"/>
      <c r="S42" s="189"/>
      <c r="T42" s="189"/>
      <c r="AO42" s="67"/>
    </row>
    <row r="43" spans="1:41" hidden="1" x14ac:dyDescent="0.3">
      <c r="A43" s="67"/>
      <c r="M43" s="189"/>
      <c r="N43" s="189"/>
      <c r="O43" s="189"/>
      <c r="P43" s="189"/>
      <c r="Q43" s="189"/>
      <c r="R43" s="189"/>
      <c r="S43" s="189"/>
      <c r="T43" s="189"/>
      <c r="AO43" s="67"/>
    </row>
    <row r="44" spans="1:41" hidden="1" x14ac:dyDescent="0.3">
      <c r="A44" s="67"/>
      <c r="M44" s="189"/>
      <c r="N44" s="189"/>
      <c r="O44" s="189"/>
      <c r="P44" s="189"/>
      <c r="Q44" s="189"/>
      <c r="R44" s="189"/>
      <c r="S44" s="189"/>
      <c r="T44" s="189"/>
      <c r="AO44" s="67"/>
    </row>
    <row r="45" spans="1:41" hidden="1" x14ac:dyDescent="0.3">
      <c r="A45" s="67"/>
      <c r="M45" s="189"/>
      <c r="N45" s="189"/>
      <c r="O45" s="189"/>
      <c r="P45" s="189"/>
      <c r="Q45" s="189"/>
      <c r="R45" s="189"/>
      <c r="S45" s="189"/>
      <c r="T45" s="189"/>
      <c r="AO45" s="67"/>
    </row>
    <row r="46" spans="1:41" hidden="1" x14ac:dyDescent="0.3">
      <c r="A46" s="67"/>
      <c r="M46" s="189"/>
      <c r="N46" s="189"/>
      <c r="O46" s="189"/>
      <c r="P46" s="189"/>
      <c r="Q46" s="189"/>
      <c r="R46" s="189"/>
      <c r="S46" s="189"/>
      <c r="T46" s="189"/>
      <c r="AO46" s="67"/>
    </row>
    <row r="47" spans="1:41" hidden="1" x14ac:dyDescent="0.3">
      <c r="A47" s="67"/>
      <c r="B47" s="67"/>
      <c r="C47" s="67"/>
      <c r="D47" s="67"/>
      <c r="E47" s="67"/>
      <c r="F47" s="67"/>
      <c r="G47" s="67"/>
      <c r="H47" s="67"/>
      <c r="I47" s="67"/>
      <c r="J47" s="67"/>
      <c r="K47" s="67"/>
      <c r="L47" s="67"/>
      <c r="M47" s="189"/>
      <c r="N47" s="189"/>
      <c r="O47" s="189"/>
      <c r="P47" s="189"/>
      <c r="Q47" s="189"/>
      <c r="R47" s="189"/>
      <c r="S47" s="189"/>
      <c r="T47" s="189"/>
      <c r="U47" s="67"/>
      <c r="V47" s="67"/>
      <c r="W47" s="67"/>
      <c r="X47" s="67"/>
      <c r="Y47" s="67"/>
      <c r="Z47" s="67"/>
      <c r="AA47" s="67"/>
      <c r="AB47" s="67"/>
      <c r="AC47" s="67"/>
      <c r="AD47" s="67"/>
      <c r="AE47" s="67"/>
      <c r="AF47" s="67"/>
      <c r="AG47" s="67"/>
      <c r="AH47" s="67"/>
      <c r="AI47" s="67"/>
      <c r="AJ47" s="67"/>
      <c r="AK47" s="67"/>
      <c r="AL47" s="67"/>
      <c r="AM47" s="67"/>
      <c r="AN47" s="67"/>
      <c r="AO47" s="67"/>
    </row>
    <row r="48" spans="1:41" hidden="1" x14ac:dyDescent="0.3">
      <c r="M48" s="189"/>
      <c r="N48" s="189"/>
      <c r="O48" s="189"/>
      <c r="P48" s="189"/>
      <c r="Q48" s="189"/>
      <c r="R48" s="189"/>
      <c r="S48" s="189"/>
      <c r="T48" s="189"/>
    </row>
    <row r="49" spans="13:20" x14ac:dyDescent="0.3">
      <c r="M49" s="189"/>
      <c r="N49" s="189"/>
      <c r="O49" s="189"/>
      <c r="P49" s="189"/>
      <c r="Q49" s="189"/>
      <c r="R49" s="189"/>
      <c r="S49" s="189"/>
      <c r="T49" s="189"/>
    </row>
    <row r="50" spans="13:20" x14ac:dyDescent="0.3">
      <c r="M50" s="189"/>
      <c r="N50" s="189"/>
      <c r="O50" s="189"/>
      <c r="P50" s="189"/>
      <c r="Q50" s="189"/>
      <c r="R50" s="189"/>
      <c r="S50" s="189"/>
      <c r="T50" s="189"/>
    </row>
    <row r="51" spans="13:20" x14ac:dyDescent="0.3">
      <c r="M51" s="189"/>
      <c r="N51" s="189"/>
      <c r="O51" s="189"/>
      <c r="P51" s="189"/>
      <c r="Q51" s="189"/>
      <c r="R51" s="189"/>
      <c r="S51" s="189"/>
      <c r="T51" s="189"/>
    </row>
    <row r="52" spans="13:20" x14ac:dyDescent="0.3">
      <c r="M52" s="189"/>
      <c r="N52" s="189"/>
      <c r="O52" s="189"/>
      <c r="P52" s="189"/>
      <c r="Q52" s="189"/>
      <c r="R52" s="189"/>
      <c r="S52" s="189"/>
      <c r="T52" s="189"/>
    </row>
  </sheetData>
  <pageMargins left="0.7" right="0.7" top="0.75" bottom="0.75" header="0.3" footer="0.3"/>
  <pageSetup scale="4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39AC4-304D-4BA8-B466-1BA1D143B98B}">
  <dimension ref="B2:P14"/>
  <sheetViews>
    <sheetView workbookViewId="0">
      <selection activeCell="O18" sqref="O18"/>
    </sheetView>
  </sheetViews>
  <sheetFormatPr defaultRowHeight="14.4" x14ac:dyDescent="0.3"/>
  <sheetData>
    <row r="2" spans="2:16" x14ac:dyDescent="0.3">
      <c r="B2" s="61" t="s">
        <v>225</v>
      </c>
    </row>
    <row r="3" spans="2:16" x14ac:dyDescent="0.3">
      <c r="C3" s="429" t="s">
        <v>226</v>
      </c>
      <c r="D3" s="430"/>
      <c r="E3" s="431"/>
    </row>
    <row r="4" spans="2:16" x14ac:dyDescent="0.3">
      <c r="B4" s="62" t="s">
        <v>227</v>
      </c>
      <c r="C4" s="13" t="s">
        <v>30</v>
      </c>
      <c r="D4" s="3" t="s">
        <v>29</v>
      </c>
      <c r="E4" s="14" t="s">
        <v>31</v>
      </c>
      <c r="F4" s="63" t="s">
        <v>228</v>
      </c>
      <c r="G4" s="63" t="s">
        <v>229</v>
      </c>
      <c r="H4" s="63" t="s">
        <v>230</v>
      </c>
      <c r="I4" s="63" t="s">
        <v>231</v>
      </c>
      <c r="J4" s="63" t="s">
        <v>232</v>
      </c>
      <c r="K4" s="63" t="s">
        <v>233</v>
      </c>
      <c r="L4" s="63" t="s">
        <v>234</v>
      </c>
      <c r="M4" s="63" t="s">
        <v>235</v>
      </c>
      <c r="N4" s="63" t="s">
        <v>236</v>
      </c>
      <c r="O4" s="63" t="s">
        <v>237</v>
      </c>
      <c r="P4" s="63" t="s">
        <v>238</v>
      </c>
    </row>
    <row r="5" spans="2:16" x14ac:dyDescent="0.3">
      <c r="B5" s="12" t="s">
        <v>239</v>
      </c>
      <c r="C5" s="12">
        <v>0</v>
      </c>
      <c r="D5" s="12">
        <v>0</v>
      </c>
      <c r="E5" s="12">
        <f>33+20</f>
        <v>53</v>
      </c>
      <c r="F5" s="12">
        <f>SUM(C5:E5)</f>
        <v>53</v>
      </c>
      <c r="G5" s="48">
        <f>F5/60</f>
        <v>0.8833333333333333</v>
      </c>
      <c r="H5" s="48">
        <f>F5/3600</f>
        <v>1.4722222222222222E-2</v>
      </c>
      <c r="I5" s="12">
        <v>55</v>
      </c>
      <c r="J5" s="12">
        <v>2</v>
      </c>
      <c r="K5" s="12">
        <v>237</v>
      </c>
      <c r="L5" s="12">
        <v>34</v>
      </c>
      <c r="M5" s="35">
        <f>H5*I5*J5*K5*L5</f>
        <v>13049.483333333334</v>
      </c>
      <c r="N5" s="35">
        <f>M5/1000</f>
        <v>13.049483333333333</v>
      </c>
      <c r="O5" s="60"/>
      <c r="P5" s="60"/>
    </row>
    <row r="6" spans="2:16" x14ac:dyDescent="0.3">
      <c r="B6" s="12" t="s">
        <v>240</v>
      </c>
      <c r="C6" s="12">
        <v>0</v>
      </c>
      <c r="D6" s="12">
        <v>0</v>
      </c>
      <c r="E6" s="12">
        <f>60+82</f>
        <v>142</v>
      </c>
      <c r="F6" s="12">
        <f>SUM(C6:E6)</f>
        <v>142</v>
      </c>
      <c r="G6" s="48">
        <f>F6/60</f>
        <v>2.3666666666666667</v>
      </c>
      <c r="H6" s="48">
        <f>F6/3600</f>
        <v>3.9444444444444442E-2</v>
      </c>
      <c r="I6" s="12">
        <v>55</v>
      </c>
      <c r="J6" s="12">
        <v>2</v>
      </c>
      <c r="K6" s="12">
        <v>237</v>
      </c>
      <c r="L6" s="12">
        <v>34</v>
      </c>
      <c r="M6" s="35">
        <f>H6*I6*J6*K6*L6</f>
        <v>34962.766666666663</v>
      </c>
      <c r="N6" s="35">
        <f>M6/1000</f>
        <v>34.96276666666666</v>
      </c>
      <c r="O6" s="60"/>
      <c r="P6" s="60"/>
    </row>
    <row r="7" spans="2:16" x14ac:dyDescent="0.3">
      <c r="B7" s="12">
        <v>3</v>
      </c>
      <c r="C7" s="12">
        <v>0</v>
      </c>
      <c r="D7" s="12">
        <v>0</v>
      </c>
      <c r="E7" s="12">
        <f>3+0</f>
        <v>3</v>
      </c>
      <c r="F7" s="12">
        <f>SUM(C7:E7)</f>
        <v>3</v>
      </c>
      <c r="G7" s="48">
        <f>F7/60</f>
        <v>0.05</v>
      </c>
      <c r="H7" s="48">
        <f>F7/3600</f>
        <v>8.3333333333333339E-4</v>
      </c>
      <c r="I7" s="12">
        <v>55</v>
      </c>
      <c r="J7" s="12">
        <v>2</v>
      </c>
      <c r="K7" s="12">
        <v>237</v>
      </c>
      <c r="L7" s="12">
        <v>34</v>
      </c>
      <c r="M7" s="35">
        <f>H7*I7*J7*K7*L7</f>
        <v>738.65000000000009</v>
      </c>
      <c r="N7" s="35">
        <f>M7/1000</f>
        <v>0.73865000000000014</v>
      </c>
      <c r="O7" s="60"/>
      <c r="P7" s="12"/>
    </row>
    <row r="8" spans="2:16" x14ac:dyDescent="0.3">
      <c r="B8" s="12" t="s">
        <v>241</v>
      </c>
      <c r="C8" s="12">
        <f>26+24</f>
        <v>50</v>
      </c>
      <c r="D8" s="12">
        <f>75+61</f>
        <v>136</v>
      </c>
      <c r="E8" s="12">
        <v>0</v>
      </c>
      <c r="F8" s="12">
        <f>SUM(C8:E8)</f>
        <v>186</v>
      </c>
      <c r="G8" s="48">
        <f>F8/60</f>
        <v>3.1</v>
      </c>
      <c r="H8" s="48">
        <f>F8/3600</f>
        <v>5.1666666666666666E-2</v>
      </c>
      <c r="I8" s="12">
        <v>55</v>
      </c>
      <c r="J8" s="12">
        <v>2</v>
      </c>
      <c r="K8" s="12">
        <v>237</v>
      </c>
      <c r="L8" s="12">
        <v>34</v>
      </c>
      <c r="M8" s="35">
        <f>H8*I8*J8*K8*L8</f>
        <v>45796.3</v>
      </c>
      <c r="N8" s="35">
        <f>M8/1000</f>
        <v>45.796300000000002</v>
      </c>
      <c r="O8" s="60"/>
      <c r="P8" s="60"/>
    </row>
    <row r="9" spans="2:16" x14ac:dyDescent="0.3">
      <c r="B9" s="12"/>
      <c r="C9" s="12"/>
      <c r="D9" s="12"/>
      <c r="E9" s="12"/>
      <c r="F9" s="12"/>
      <c r="G9" s="48"/>
      <c r="H9" s="48"/>
      <c r="I9" s="12"/>
      <c r="J9" s="12"/>
      <c r="K9" s="12"/>
      <c r="L9" s="12"/>
      <c r="M9" s="35"/>
      <c r="N9" s="35"/>
      <c r="O9" s="12"/>
      <c r="P9" s="12"/>
    </row>
    <row r="10" spans="2:16" x14ac:dyDescent="0.3">
      <c r="B10" s="12"/>
      <c r="C10" s="12"/>
      <c r="D10" s="12"/>
      <c r="E10" s="12"/>
      <c r="F10" s="12"/>
      <c r="G10" s="12"/>
      <c r="H10" s="12"/>
      <c r="I10" s="12"/>
      <c r="J10" s="12"/>
      <c r="K10" s="12"/>
      <c r="L10" s="12"/>
      <c r="M10" s="12"/>
      <c r="N10" s="12"/>
      <c r="O10" s="12"/>
      <c r="P10" s="12"/>
    </row>
    <row r="11" spans="2:16" x14ac:dyDescent="0.3">
      <c r="B11" s="12"/>
      <c r="C11" s="12"/>
      <c r="D11" s="12"/>
      <c r="E11" s="12"/>
      <c r="F11" s="12"/>
      <c r="G11" s="12"/>
      <c r="H11" s="12"/>
      <c r="I11" s="12"/>
      <c r="J11" s="12"/>
      <c r="K11" s="12"/>
      <c r="L11" s="12"/>
      <c r="M11" s="12"/>
      <c r="N11" s="12"/>
      <c r="O11" s="12"/>
      <c r="P11" s="12"/>
    </row>
    <row r="12" spans="2:16" x14ac:dyDescent="0.3">
      <c r="B12" s="12"/>
      <c r="C12" s="12"/>
      <c r="D12" s="12"/>
      <c r="E12" s="12"/>
      <c r="F12" s="12"/>
      <c r="G12" s="12"/>
      <c r="H12" s="12"/>
      <c r="I12" s="12"/>
      <c r="J12" s="12"/>
      <c r="K12" s="12"/>
      <c r="L12" s="12"/>
      <c r="M12" s="12"/>
      <c r="N12" s="12"/>
      <c r="O12" s="12"/>
      <c r="P12" s="12"/>
    </row>
    <row r="13" spans="2:16" x14ac:dyDescent="0.3">
      <c r="B13" s="12"/>
      <c r="C13" s="12"/>
      <c r="D13" s="12"/>
      <c r="E13" s="12"/>
      <c r="F13" s="12"/>
      <c r="G13" s="12"/>
      <c r="H13" s="12"/>
      <c r="I13" s="12"/>
      <c r="J13" s="12"/>
      <c r="K13" s="12"/>
      <c r="L13" s="12"/>
      <c r="M13" s="12"/>
      <c r="N13" s="12"/>
      <c r="O13" s="12"/>
      <c r="P13" s="12"/>
    </row>
    <row r="14" spans="2:16" x14ac:dyDescent="0.3">
      <c r="F14" s="38">
        <f>SUM(F5:F9)</f>
        <v>384</v>
      </c>
      <c r="G14" s="38">
        <f>SUM(G5:G9)</f>
        <v>6.4</v>
      </c>
      <c r="H14" s="38">
        <f>SUM(H5:H9)</f>
        <v>0.10666666666666666</v>
      </c>
      <c r="M14" s="37">
        <f>SUM(M5:M9)</f>
        <v>94547.200000000012</v>
      </c>
      <c r="N14" s="47">
        <f>SUM(N5:N9)</f>
        <v>94.547200000000004</v>
      </c>
    </row>
  </sheetData>
  <mergeCells count="1">
    <mergeCell ref="C3:E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A9654-77ED-45B4-BB9D-E3AAC8E553E8}">
  <dimension ref="A3:B34"/>
  <sheetViews>
    <sheetView workbookViewId="0">
      <selection activeCell="A5" sqref="A5"/>
    </sheetView>
  </sheetViews>
  <sheetFormatPr defaultRowHeight="14.4" x14ac:dyDescent="0.3"/>
  <cols>
    <col min="1" max="1" width="74.44140625" bestFit="1" customWidth="1"/>
    <col min="2" max="2" width="20.77734375" bestFit="1" customWidth="1"/>
  </cols>
  <sheetData>
    <row r="3" spans="1:2" x14ac:dyDescent="0.3">
      <c r="A3" s="29" t="s">
        <v>242</v>
      </c>
      <c r="B3" t="s">
        <v>243</v>
      </c>
    </row>
    <row r="4" spans="1:2" x14ac:dyDescent="0.3">
      <c r="A4" s="30">
        <v>1</v>
      </c>
      <c r="B4">
        <v>34.559999999999995</v>
      </c>
    </row>
    <row r="5" spans="1:2" x14ac:dyDescent="0.3">
      <c r="A5" s="49" t="s">
        <v>244</v>
      </c>
      <c r="B5">
        <v>34.559999999999995</v>
      </c>
    </row>
    <row r="6" spans="1:2" x14ac:dyDescent="0.3">
      <c r="A6" s="30">
        <v>2</v>
      </c>
      <c r="B6">
        <v>28.195199999999993</v>
      </c>
    </row>
    <row r="7" spans="1:2" x14ac:dyDescent="0.3">
      <c r="A7" s="49" t="s">
        <v>245</v>
      </c>
      <c r="B7">
        <v>28.195199999999993</v>
      </c>
    </row>
    <row r="8" spans="1:2" x14ac:dyDescent="0.3">
      <c r="A8" s="30">
        <v>3</v>
      </c>
      <c r="B8">
        <v>20.426400000000001</v>
      </c>
    </row>
    <row r="9" spans="1:2" x14ac:dyDescent="0.3">
      <c r="A9" s="49" t="s">
        <v>246</v>
      </c>
      <c r="B9">
        <v>20.426400000000001</v>
      </c>
    </row>
    <row r="10" spans="1:2" x14ac:dyDescent="0.3">
      <c r="A10" s="30">
        <v>4</v>
      </c>
      <c r="B10">
        <v>5.0399999999999991</v>
      </c>
    </row>
    <row r="11" spans="1:2" x14ac:dyDescent="0.3">
      <c r="A11" s="49" t="s">
        <v>247</v>
      </c>
      <c r="B11">
        <v>5.0399999999999991</v>
      </c>
    </row>
    <row r="12" spans="1:2" x14ac:dyDescent="0.3">
      <c r="A12" s="30">
        <v>5</v>
      </c>
      <c r="B12">
        <v>15.5016</v>
      </c>
    </row>
    <row r="13" spans="1:2" x14ac:dyDescent="0.3">
      <c r="A13" s="49" t="s">
        <v>248</v>
      </c>
      <c r="B13">
        <v>15.5016</v>
      </c>
    </row>
    <row r="14" spans="1:2" x14ac:dyDescent="0.3">
      <c r="A14" s="30">
        <v>6</v>
      </c>
      <c r="B14">
        <v>5.3999999999999995</v>
      </c>
    </row>
    <row r="15" spans="1:2" x14ac:dyDescent="0.3">
      <c r="A15" s="49" t="s">
        <v>249</v>
      </c>
      <c r="B15">
        <v>5.3999999999999995</v>
      </c>
    </row>
    <row r="16" spans="1:2" x14ac:dyDescent="0.3">
      <c r="A16" s="30">
        <v>7</v>
      </c>
      <c r="B16">
        <v>93.837599999999938</v>
      </c>
    </row>
    <row r="17" spans="1:2" x14ac:dyDescent="0.3">
      <c r="A17" s="49" t="s">
        <v>250</v>
      </c>
      <c r="B17">
        <v>93.837599999999938</v>
      </c>
    </row>
    <row r="18" spans="1:2" x14ac:dyDescent="0.3">
      <c r="A18" s="30">
        <v>8</v>
      </c>
      <c r="B18">
        <v>13.5</v>
      </c>
    </row>
    <row r="19" spans="1:2" x14ac:dyDescent="0.3">
      <c r="A19" s="49" t="s">
        <v>251</v>
      </c>
      <c r="B19">
        <v>13.5</v>
      </c>
    </row>
    <row r="20" spans="1:2" x14ac:dyDescent="0.3">
      <c r="A20" s="30">
        <v>9</v>
      </c>
      <c r="B20">
        <v>19.663199999999996</v>
      </c>
    </row>
    <row r="21" spans="1:2" x14ac:dyDescent="0.3">
      <c r="A21" s="49" t="s">
        <v>252</v>
      </c>
      <c r="B21">
        <v>19.663199999999996</v>
      </c>
    </row>
    <row r="22" spans="1:2" x14ac:dyDescent="0.3">
      <c r="A22" s="30">
        <v>10</v>
      </c>
      <c r="B22">
        <v>54.086399999999976</v>
      </c>
    </row>
    <row r="23" spans="1:2" x14ac:dyDescent="0.3">
      <c r="A23" s="49" t="s">
        <v>253</v>
      </c>
      <c r="B23">
        <v>54.086399999999976</v>
      </c>
    </row>
    <row r="24" spans="1:2" x14ac:dyDescent="0.3">
      <c r="A24" s="30">
        <v>11</v>
      </c>
      <c r="B24">
        <v>43.106399999999987</v>
      </c>
    </row>
    <row r="25" spans="1:2" x14ac:dyDescent="0.3">
      <c r="A25" s="49" t="s">
        <v>254</v>
      </c>
      <c r="B25">
        <v>43.106399999999987</v>
      </c>
    </row>
    <row r="26" spans="1:2" x14ac:dyDescent="0.3">
      <c r="A26" s="30">
        <v>12</v>
      </c>
      <c r="B26">
        <v>32.227200000000003</v>
      </c>
    </row>
    <row r="27" spans="1:2" x14ac:dyDescent="0.3">
      <c r="A27" s="49" t="s">
        <v>255</v>
      </c>
      <c r="B27">
        <v>32.227200000000003</v>
      </c>
    </row>
    <row r="28" spans="1:2" x14ac:dyDescent="0.3">
      <c r="A28" s="30">
        <v>13</v>
      </c>
      <c r="B28">
        <v>15.703199999999999</v>
      </c>
    </row>
    <row r="29" spans="1:2" x14ac:dyDescent="0.3">
      <c r="A29" s="49" t="s">
        <v>256</v>
      </c>
      <c r="B29">
        <v>15.703199999999999</v>
      </c>
    </row>
    <row r="30" spans="1:2" x14ac:dyDescent="0.3">
      <c r="A30" s="30">
        <v>14</v>
      </c>
      <c r="B30">
        <v>9.36</v>
      </c>
    </row>
    <row r="31" spans="1:2" x14ac:dyDescent="0.3">
      <c r="A31" s="49" t="s">
        <v>257</v>
      </c>
      <c r="B31">
        <v>9.36</v>
      </c>
    </row>
    <row r="32" spans="1:2" x14ac:dyDescent="0.3">
      <c r="A32" s="30">
        <v>15</v>
      </c>
      <c r="B32">
        <v>47.015999999999998</v>
      </c>
    </row>
    <row r="33" spans="1:2" x14ac:dyDescent="0.3">
      <c r="A33" s="49" t="s">
        <v>258</v>
      </c>
      <c r="B33">
        <v>47.015999999999998</v>
      </c>
    </row>
    <row r="34" spans="1:2" x14ac:dyDescent="0.3">
      <c r="A34" s="30" t="s">
        <v>259</v>
      </c>
      <c r="B34">
        <v>437.62319999999994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6E348-161E-4B33-AD89-967260D1C7C3}">
  <dimension ref="A1:AM853"/>
  <sheetViews>
    <sheetView showGridLines="0" zoomScale="80" zoomScaleNormal="80" workbookViewId="0">
      <pane xSplit="8" ySplit="1" topLeftCell="I2" activePane="bottomRight" state="frozen"/>
      <selection pane="topRight" activeCell="I1" sqref="I1"/>
      <selection pane="bottomLeft" activeCell="A2" sqref="A2"/>
      <selection pane="bottomRight" activeCell="L2" sqref="L2"/>
    </sheetView>
  </sheetViews>
  <sheetFormatPr defaultColWidth="8.77734375" defaultRowHeight="14.4" outlineLevelRow="1" x14ac:dyDescent="0.3"/>
  <cols>
    <col min="1" max="1" width="4.44140625" style="20" customWidth="1"/>
    <col min="2" max="2" width="4.5546875" style="20" customWidth="1"/>
    <col min="3" max="3" width="4.77734375" style="20" customWidth="1"/>
    <col min="4" max="4" width="3.44140625" style="20" customWidth="1"/>
    <col min="5" max="5" width="19.21875" customWidth="1"/>
    <col min="6" max="6" width="34.77734375" customWidth="1"/>
    <col min="7" max="7" width="10.21875" style="30" customWidth="1"/>
    <col min="8" max="8" width="58.44140625" customWidth="1"/>
    <col min="9" max="11" width="5.77734375" customWidth="1"/>
    <col min="12" max="13" width="6.21875" customWidth="1"/>
    <col min="14" max="14" width="5.21875" customWidth="1"/>
    <col min="15" max="16" width="6.21875" customWidth="1"/>
    <col min="17" max="17" width="5.21875" customWidth="1"/>
    <col min="18" max="19" width="6.21875" customWidth="1"/>
    <col min="20" max="20" width="5.21875" customWidth="1"/>
    <col min="21" max="22" width="6.21875" customWidth="1"/>
    <col min="23" max="23" width="5.21875" customWidth="1"/>
    <col min="24" max="25" width="6.21875" customWidth="1"/>
    <col min="26" max="26" width="5.21875" customWidth="1"/>
    <col min="27" max="28" width="6.21875" customWidth="1"/>
    <col min="29" max="29" width="5.21875" customWidth="1"/>
    <col min="30" max="31" width="6.21875" customWidth="1"/>
    <col min="32" max="32" width="5.21875" customWidth="1"/>
    <col min="33" max="34" width="6.21875" customWidth="1"/>
    <col min="35" max="35" width="5.21875" customWidth="1"/>
    <col min="36" max="36" width="15.77734375" bestFit="1" customWidth="1"/>
    <col min="37" max="39" width="5.44140625" customWidth="1"/>
  </cols>
  <sheetData>
    <row r="1" spans="1:39" ht="131.1" customHeight="1" thickBot="1" x14ac:dyDescent="0.35">
      <c r="A1" s="25" t="str">
        <f>'SOS_ERGO - AS-IS'!A1</f>
        <v xml:space="preserve">S. no </v>
      </c>
      <c r="B1" s="26" t="str">
        <f>'SOS_ERGO - AS-IS'!B1</f>
        <v>Operation/ Station</v>
      </c>
      <c r="C1" s="26" t="str">
        <f>'SOS_ERGO - AS-IS'!C1</f>
        <v>OPR</v>
      </c>
      <c r="D1" s="26" t="str">
        <f>'SOS_ERGO - AS-IS'!D1</f>
        <v>Activity ID</v>
      </c>
      <c r="E1" s="54" t="str">
        <f>'SOS_ERGO - AS-IS'!E1</f>
        <v>Activity  Description</v>
      </c>
      <c r="F1" s="54" t="str">
        <f>'SOS_ERGO - AS-IS'!F1</f>
        <v>Video Name</v>
      </c>
      <c r="G1" s="26" t="e">
        <f>'SOS_ERGO - AS-IS'!#REF!</f>
        <v>#REF!</v>
      </c>
      <c r="H1" s="65" t="str">
        <f>'SOS_ERGO - AS-IS'!J1</f>
        <v>Operator_Instruction</v>
      </c>
      <c r="I1" s="17">
        <v>3</v>
      </c>
      <c r="J1" s="16">
        <v>2</v>
      </c>
      <c r="K1" s="21">
        <v>1</v>
      </c>
      <c r="L1" s="17">
        <v>3</v>
      </c>
      <c r="M1" s="16">
        <v>2</v>
      </c>
      <c r="N1" s="18">
        <v>1</v>
      </c>
      <c r="O1" s="17">
        <v>3</v>
      </c>
      <c r="P1" s="16">
        <v>2</v>
      </c>
      <c r="Q1" s="18">
        <v>1</v>
      </c>
      <c r="R1" s="17">
        <v>3</v>
      </c>
      <c r="S1" s="16">
        <v>2</v>
      </c>
      <c r="T1" s="18">
        <v>1</v>
      </c>
      <c r="U1" s="17">
        <v>3</v>
      </c>
      <c r="V1" s="16">
        <v>2</v>
      </c>
      <c r="W1" s="18">
        <v>1</v>
      </c>
      <c r="X1" s="17">
        <v>3</v>
      </c>
      <c r="Y1" s="16">
        <v>2</v>
      </c>
      <c r="Z1" s="18">
        <v>1</v>
      </c>
      <c r="AA1" s="17">
        <v>3</v>
      </c>
      <c r="AB1" s="16">
        <v>2</v>
      </c>
      <c r="AC1" s="18">
        <v>1</v>
      </c>
      <c r="AD1" s="17">
        <v>3</v>
      </c>
      <c r="AE1" s="16">
        <v>2</v>
      </c>
      <c r="AF1" s="18">
        <v>1</v>
      </c>
      <c r="AG1" s="17">
        <v>3</v>
      </c>
      <c r="AH1" s="16">
        <v>2</v>
      </c>
      <c r="AI1" s="21">
        <v>1</v>
      </c>
      <c r="AJ1" s="27" t="s">
        <v>260</v>
      </c>
      <c r="AK1" s="70" t="s">
        <v>261</v>
      </c>
      <c r="AL1" s="71" t="s">
        <v>262</v>
      </c>
      <c r="AM1" s="72" t="s">
        <v>263</v>
      </c>
    </row>
    <row r="2" spans="1:39" x14ac:dyDescent="0.3">
      <c r="A2" s="19">
        <f>'SOS_ERGO - AS-IS'!A1605</f>
        <v>0</v>
      </c>
      <c r="B2" s="19" t="e">
        <f>'SOS_ERGO - AS-IS'!#REF!</f>
        <v>#REF!</v>
      </c>
      <c r="C2" s="19" t="e">
        <f>'SOS_ERGO - AS-IS'!#REF!</f>
        <v>#REF!</v>
      </c>
      <c r="D2" s="19" t="e">
        <f>'SOS_ERGO - AS-IS'!#REF!</f>
        <v>#REF!</v>
      </c>
      <c r="E2" s="32" t="e">
        <f>'SOS_ERGO - AS-IS'!#REF!</f>
        <v>#REF!</v>
      </c>
      <c r="F2" s="19" t="e">
        <f>'SOS_ERGO - AS-IS'!#REF!</f>
        <v>#REF!</v>
      </c>
      <c r="G2" s="53" t="e">
        <f>'SOS_ERGO - AS-IS'!#REF!</f>
        <v>#REF!</v>
      </c>
      <c r="H2" s="32" t="e">
        <f>'SOS_ERGO - AS-IS'!#REF!</f>
        <v>#REF!</v>
      </c>
      <c r="I2" s="39">
        <v>1</v>
      </c>
      <c r="J2" s="40"/>
      <c r="K2" s="41"/>
      <c r="L2" s="39">
        <v>1</v>
      </c>
      <c r="M2" s="40"/>
      <c r="N2" s="41"/>
      <c r="O2" s="39">
        <v>1</v>
      </c>
      <c r="P2" s="40"/>
      <c r="Q2" s="41"/>
      <c r="R2" s="39">
        <v>1</v>
      </c>
      <c r="S2" s="40"/>
      <c r="T2" s="41"/>
      <c r="U2" s="39">
        <v>1</v>
      </c>
      <c r="V2" s="40"/>
      <c r="W2" s="41"/>
      <c r="X2" s="39">
        <v>1</v>
      </c>
      <c r="Y2" s="40"/>
      <c r="Z2" s="41"/>
      <c r="AA2" s="39">
        <v>1</v>
      </c>
      <c r="AB2" s="40"/>
      <c r="AC2" s="41"/>
      <c r="AD2" s="39">
        <v>1</v>
      </c>
      <c r="AE2" s="40"/>
      <c r="AF2" s="41"/>
      <c r="AG2" s="39">
        <v>1</v>
      </c>
      <c r="AH2" s="40"/>
      <c r="AI2" s="41"/>
      <c r="AJ2" s="22">
        <f t="shared" ref="AJ2:AJ15" si="0">SUM(I2:AI2)</f>
        <v>9</v>
      </c>
      <c r="AK2" s="37">
        <f>COUNTIF(I2:AI2,1)</f>
        <v>9</v>
      </c>
      <c r="AL2" s="37">
        <f>COUNTIF(I2:AI2,2)</f>
        <v>0</v>
      </c>
      <c r="AM2" s="37">
        <f>COUNTIF(I2:AI2,3)</f>
        <v>0</v>
      </c>
    </row>
    <row r="3" spans="1:39" x14ac:dyDescent="0.3">
      <c r="A3" s="19">
        <f>'SOS_ERGO - AS-IS'!A1648</f>
        <v>0</v>
      </c>
      <c r="B3" s="19">
        <f>'SOS_ERGO - AS-IS'!B1648</f>
        <v>0</v>
      </c>
      <c r="C3" s="19">
        <f>'SOS_ERGO - AS-IS'!C1648</f>
        <v>0</v>
      </c>
      <c r="D3" s="19">
        <f>'SOS_ERGO - AS-IS'!D1648</f>
        <v>0</v>
      </c>
      <c r="E3" s="32" t="e">
        <f>'SOS_ERGO - AS-IS'!#REF!</f>
        <v>#REF!</v>
      </c>
      <c r="F3" s="19" t="e">
        <f>'SOS_ERGO - AS-IS'!#REF!</f>
        <v>#REF!</v>
      </c>
      <c r="G3" s="53" t="e">
        <f>'SOS_ERGO - AS-IS'!#REF!</f>
        <v>#REF!</v>
      </c>
      <c r="H3" s="32" t="e">
        <f>'SOS_ERGO - AS-IS'!#REF!</f>
        <v>#REF!</v>
      </c>
      <c r="I3" s="39">
        <v>1</v>
      </c>
      <c r="J3" s="40"/>
      <c r="K3" s="41"/>
      <c r="L3" s="39">
        <v>1</v>
      </c>
      <c r="M3" s="40"/>
      <c r="N3" s="41"/>
      <c r="O3" s="39"/>
      <c r="P3" s="40">
        <v>2</v>
      </c>
      <c r="Q3" s="41"/>
      <c r="R3" s="39">
        <v>1</v>
      </c>
      <c r="S3" s="40"/>
      <c r="T3" s="41"/>
      <c r="U3" s="39">
        <v>1</v>
      </c>
      <c r="V3" s="40"/>
      <c r="W3" s="41"/>
      <c r="X3" s="39">
        <v>1</v>
      </c>
      <c r="Y3" s="40"/>
      <c r="Z3" s="41"/>
      <c r="AA3" s="39">
        <v>1</v>
      </c>
      <c r="AB3" s="40"/>
      <c r="AC3" s="41"/>
      <c r="AD3" s="39">
        <v>1</v>
      </c>
      <c r="AE3" s="40"/>
      <c r="AF3" s="41"/>
      <c r="AG3" s="39">
        <v>1</v>
      </c>
      <c r="AH3" s="40"/>
      <c r="AI3" s="41"/>
      <c r="AJ3" s="22">
        <f t="shared" si="0"/>
        <v>10</v>
      </c>
      <c r="AK3" s="37">
        <f t="shared" ref="AK3:AK66" si="1">COUNTIF(I3:AI3,1)</f>
        <v>8</v>
      </c>
      <c r="AL3" s="37">
        <f t="shared" ref="AL3:AL66" si="2">COUNTIF(I3:AI3,2)</f>
        <v>1</v>
      </c>
      <c r="AM3" s="37">
        <f t="shared" ref="AM3:AM66" si="3">COUNTIF(I3:AI3,3)</f>
        <v>0</v>
      </c>
    </row>
    <row r="4" spans="1:39" x14ac:dyDescent="0.3">
      <c r="A4" s="19">
        <f>'SOS_ERGO - AS-IS'!A1606</f>
        <v>0</v>
      </c>
      <c r="B4" s="19" t="e">
        <f>'SOS_ERGO - AS-IS'!#REF!</f>
        <v>#REF!</v>
      </c>
      <c r="C4" s="19" t="e">
        <f>'SOS_ERGO - AS-IS'!#REF!</f>
        <v>#REF!</v>
      </c>
      <c r="D4" s="19" t="e">
        <f>'SOS_ERGO - AS-IS'!#REF!</f>
        <v>#REF!</v>
      </c>
      <c r="E4" s="32" t="e">
        <f>'SOS_ERGO - AS-IS'!#REF!</f>
        <v>#REF!</v>
      </c>
      <c r="F4" s="19">
        <f>'SOS_ERGO - AS-IS'!F1648</f>
        <v>0</v>
      </c>
      <c r="G4" s="53" t="e">
        <f>'SOS_ERGO - AS-IS'!#REF!</f>
        <v>#REF!</v>
      </c>
      <c r="H4" s="32" t="e">
        <f>'SOS_ERGO - AS-IS'!#REF!</f>
        <v>#REF!</v>
      </c>
      <c r="I4" s="39">
        <v>1</v>
      </c>
      <c r="J4" s="40"/>
      <c r="K4" s="41"/>
      <c r="L4" s="39">
        <v>1</v>
      </c>
      <c r="M4" s="40"/>
      <c r="N4" s="41"/>
      <c r="O4" s="39"/>
      <c r="P4" s="40">
        <v>2</v>
      </c>
      <c r="Q4" s="41"/>
      <c r="R4" s="39">
        <v>1</v>
      </c>
      <c r="S4" s="40"/>
      <c r="T4" s="41"/>
      <c r="U4" s="39">
        <v>1</v>
      </c>
      <c r="V4" s="40"/>
      <c r="W4" s="41"/>
      <c r="X4" s="39">
        <v>1</v>
      </c>
      <c r="Y4" s="40"/>
      <c r="Z4" s="41"/>
      <c r="AA4" s="39">
        <v>1</v>
      </c>
      <c r="AB4" s="40"/>
      <c r="AC4" s="41"/>
      <c r="AD4" s="39">
        <v>1</v>
      </c>
      <c r="AE4" s="40"/>
      <c r="AF4" s="41"/>
      <c r="AG4" s="39">
        <v>1</v>
      </c>
      <c r="AH4" s="40"/>
      <c r="AI4" s="41"/>
      <c r="AJ4" s="22">
        <f t="shared" si="0"/>
        <v>10</v>
      </c>
      <c r="AK4" s="37">
        <f t="shared" si="1"/>
        <v>8</v>
      </c>
      <c r="AL4" s="37">
        <f t="shared" si="2"/>
        <v>1</v>
      </c>
      <c r="AM4" s="37">
        <f t="shared" si="3"/>
        <v>0</v>
      </c>
    </row>
    <row r="5" spans="1:39" x14ac:dyDescent="0.3">
      <c r="A5" s="19">
        <f>'SOS_ERGO - AS-IS'!A1607</f>
        <v>0</v>
      </c>
      <c r="B5" s="19" t="e">
        <f>'SOS_ERGO - AS-IS'!#REF!</f>
        <v>#REF!</v>
      </c>
      <c r="C5" s="19" t="e">
        <f>'SOS_ERGO - AS-IS'!#REF!</f>
        <v>#REF!</v>
      </c>
      <c r="D5" s="19" t="e">
        <f>'SOS_ERGO - AS-IS'!#REF!</f>
        <v>#REF!</v>
      </c>
      <c r="E5" s="32" t="e">
        <f>'SOS_ERGO - AS-IS'!#REF!</f>
        <v>#REF!</v>
      </c>
      <c r="F5" s="19" t="e">
        <f>'SOS_ERGO - AS-IS'!#REF!</f>
        <v>#REF!</v>
      </c>
      <c r="G5" s="53" t="e">
        <f>'SOS_ERGO - AS-IS'!#REF!</f>
        <v>#REF!</v>
      </c>
      <c r="H5" s="32" t="e">
        <f>'SOS_ERGO - AS-IS'!#REF!</f>
        <v>#REF!</v>
      </c>
      <c r="I5" s="39">
        <v>1</v>
      </c>
      <c r="J5" s="40"/>
      <c r="K5" s="41"/>
      <c r="L5" s="39">
        <v>1</v>
      </c>
      <c r="M5" s="40"/>
      <c r="N5" s="41"/>
      <c r="O5" s="39"/>
      <c r="P5" s="40">
        <v>2</v>
      </c>
      <c r="Q5" s="41"/>
      <c r="R5" s="39">
        <v>1</v>
      </c>
      <c r="S5" s="40"/>
      <c r="T5" s="41"/>
      <c r="U5" s="39">
        <v>1</v>
      </c>
      <c r="V5" s="40"/>
      <c r="W5" s="41"/>
      <c r="X5" s="39">
        <v>1</v>
      </c>
      <c r="Y5" s="40"/>
      <c r="Z5" s="41"/>
      <c r="AA5" s="39">
        <v>1</v>
      </c>
      <c r="AB5" s="40"/>
      <c r="AC5" s="41"/>
      <c r="AD5" s="39">
        <v>1</v>
      </c>
      <c r="AE5" s="40"/>
      <c r="AF5" s="41"/>
      <c r="AG5" s="39">
        <v>1</v>
      </c>
      <c r="AH5" s="40"/>
      <c r="AI5" s="41"/>
      <c r="AJ5" s="22">
        <f t="shared" si="0"/>
        <v>10</v>
      </c>
      <c r="AK5" s="37">
        <f t="shared" si="1"/>
        <v>8</v>
      </c>
      <c r="AL5" s="37">
        <f t="shared" si="2"/>
        <v>1</v>
      </c>
      <c r="AM5" s="37">
        <f t="shared" si="3"/>
        <v>0</v>
      </c>
    </row>
    <row r="6" spans="1:39" x14ac:dyDescent="0.3">
      <c r="A6" s="19">
        <f>'SOS_ERGO - AS-IS'!A1608</f>
        <v>0</v>
      </c>
      <c r="B6" s="19" t="e">
        <f>'SOS_ERGO - AS-IS'!#REF!</f>
        <v>#REF!</v>
      </c>
      <c r="C6" s="19" t="e">
        <f>'SOS_ERGO - AS-IS'!#REF!</f>
        <v>#REF!</v>
      </c>
      <c r="D6" s="19" t="e">
        <f>'SOS_ERGO - AS-IS'!#REF!</f>
        <v>#REF!</v>
      </c>
      <c r="E6" s="32" t="e">
        <f>'SOS_ERGO - AS-IS'!#REF!</f>
        <v>#REF!</v>
      </c>
      <c r="F6" s="19" t="e">
        <f>'SOS_ERGO - AS-IS'!#REF!</f>
        <v>#REF!</v>
      </c>
      <c r="G6" s="53" t="e">
        <f>'SOS_ERGO - AS-IS'!#REF!</f>
        <v>#REF!</v>
      </c>
      <c r="H6" s="32" t="e">
        <f>'SOS_ERGO - AS-IS'!#REF!</f>
        <v>#REF!</v>
      </c>
      <c r="I6" s="39">
        <v>1</v>
      </c>
      <c r="J6" s="40"/>
      <c r="K6" s="41"/>
      <c r="L6" s="39">
        <v>1</v>
      </c>
      <c r="M6" s="40"/>
      <c r="N6" s="41"/>
      <c r="O6" s="39"/>
      <c r="P6" s="40">
        <v>2</v>
      </c>
      <c r="Q6" s="41"/>
      <c r="R6" s="39">
        <v>1</v>
      </c>
      <c r="S6" s="40"/>
      <c r="T6" s="41"/>
      <c r="U6" s="39">
        <v>1</v>
      </c>
      <c r="V6" s="40"/>
      <c r="W6" s="41"/>
      <c r="X6" s="39">
        <v>1</v>
      </c>
      <c r="Y6" s="40"/>
      <c r="Z6" s="41"/>
      <c r="AA6" s="39">
        <v>1</v>
      </c>
      <c r="AB6" s="40"/>
      <c r="AC6" s="41"/>
      <c r="AD6" s="39">
        <v>1</v>
      </c>
      <c r="AE6" s="40"/>
      <c r="AF6" s="41"/>
      <c r="AG6" s="39">
        <v>1</v>
      </c>
      <c r="AH6" s="40"/>
      <c r="AI6" s="41"/>
      <c r="AJ6" s="22">
        <f t="shared" si="0"/>
        <v>10</v>
      </c>
      <c r="AK6" s="37">
        <f t="shared" si="1"/>
        <v>8</v>
      </c>
      <c r="AL6" s="37">
        <f t="shared" si="2"/>
        <v>1</v>
      </c>
      <c r="AM6" s="37">
        <f t="shared" si="3"/>
        <v>0</v>
      </c>
    </row>
    <row r="7" spans="1:39" x14ac:dyDescent="0.3">
      <c r="A7" s="19">
        <f>'SOS_ERGO - AS-IS'!A1615</f>
        <v>0</v>
      </c>
      <c r="B7" s="19" t="e">
        <f>'SOS_ERGO - AS-IS'!#REF!</f>
        <v>#REF!</v>
      </c>
      <c r="C7" s="19" t="e">
        <f>'SOS_ERGO - AS-IS'!#REF!</f>
        <v>#REF!</v>
      </c>
      <c r="D7" s="19" t="e">
        <f>'SOS_ERGO - AS-IS'!#REF!</f>
        <v>#REF!</v>
      </c>
      <c r="E7" s="32" t="e">
        <f>'SOS_ERGO - AS-IS'!#REF!</f>
        <v>#REF!</v>
      </c>
      <c r="F7" s="19" t="e">
        <f>'SOS_ERGO - AS-IS'!#REF!</f>
        <v>#REF!</v>
      </c>
      <c r="G7" s="53" t="e">
        <f>'SOS_ERGO - AS-IS'!#REF!</f>
        <v>#REF!</v>
      </c>
      <c r="H7" s="32" t="e">
        <f>'SOS_ERGO - AS-IS'!#REF!</f>
        <v>#REF!</v>
      </c>
      <c r="I7" s="39">
        <v>1</v>
      </c>
      <c r="J7" s="40"/>
      <c r="K7" s="41"/>
      <c r="L7" s="39">
        <v>1</v>
      </c>
      <c r="M7" s="40"/>
      <c r="N7" s="41"/>
      <c r="O7" s="39">
        <v>1</v>
      </c>
      <c r="P7" s="40"/>
      <c r="Q7" s="41"/>
      <c r="R7" s="39">
        <v>1</v>
      </c>
      <c r="S7" s="40"/>
      <c r="T7" s="41"/>
      <c r="U7" s="39">
        <v>1</v>
      </c>
      <c r="V7" s="40"/>
      <c r="W7" s="41"/>
      <c r="X7" s="39">
        <v>1</v>
      </c>
      <c r="Y7" s="40"/>
      <c r="Z7" s="41"/>
      <c r="AA7" s="39">
        <v>1</v>
      </c>
      <c r="AB7" s="40"/>
      <c r="AC7" s="41"/>
      <c r="AD7" s="39">
        <v>1</v>
      </c>
      <c r="AE7" s="40"/>
      <c r="AF7" s="41"/>
      <c r="AG7" s="39">
        <v>1</v>
      </c>
      <c r="AH7" s="40"/>
      <c r="AI7" s="41"/>
      <c r="AJ7" s="22">
        <f t="shared" si="0"/>
        <v>9</v>
      </c>
      <c r="AK7" s="37">
        <f t="shared" si="1"/>
        <v>9</v>
      </c>
      <c r="AL7" s="37">
        <f t="shared" si="2"/>
        <v>0</v>
      </c>
      <c r="AM7" s="37">
        <f t="shared" si="3"/>
        <v>0</v>
      </c>
    </row>
    <row r="8" spans="1:39" x14ac:dyDescent="0.3">
      <c r="A8" s="19">
        <f>'SOS_ERGO - AS-IS'!A1614</f>
        <v>0</v>
      </c>
      <c r="B8" s="19" t="e">
        <f>'SOS_ERGO - AS-IS'!#REF!</f>
        <v>#REF!</v>
      </c>
      <c r="C8" s="19" t="e">
        <f>'SOS_ERGO - AS-IS'!#REF!</f>
        <v>#REF!</v>
      </c>
      <c r="D8" s="19" t="e">
        <f>'SOS_ERGO - AS-IS'!#REF!</f>
        <v>#REF!</v>
      </c>
      <c r="E8" s="32" t="e">
        <f>'SOS_ERGO - AS-IS'!#REF!</f>
        <v>#REF!</v>
      </c>
      <c r="F8" s="19" t="e">
        <f>'SOS_ERGO - AS-IS'!#REF!</f>
        <v>#REF!</v>
      </c>
      <c r="G8" s="53" t="e">
        <f>'SOS_ERGO - AS-IS'!#REF!</f>
        <v>#REF!</v>
      </c>
      <c r="H8" s="32" t="e">
        <f>'SOS_ERGO - AS-IS'!#REF!</f>
        <v>#REF!</v>
      </c>
      <c r="I8" s="39">
        <v>1</v>
      </c>
      <c r="J8" s="40"/>
      <c r="K8" s="41"/>
      <c r="L8" s="39">
        <v>1</v>
      </c>
      <c r="M8" s="40"/>
      <c r="N8" s="41"/>
      <c r="O8" s="39"/>
      <c r="P8" s="40">
        <v>2</v>
      </c>
      <c r="Q8" s="41"/>
      <c r="R8" s="39">
        <v>1</v>
      </c>
      <c r="S8" s="40"/>
      <c r="T8" s="41"/>
      <c r="U8" s="39">
        <v>1</v>
      </c>
      <c r="V8" s="40"/>
      <c r="W8" s="41"/>
      <c r="X8" s="39">
        <v>1</v>
      </c>
      <c r="Y8" s="40"/>
      <c r="Z8" s="41"/>
      <c r="AA8" s="39">
        <v>1</v>
      </c>
      <c r="AB8" s="40"/>
      <c r="AC8" s="41"/>
      <c r="AD8" s="39">
        <v>1</v>
      </c>
      <c r="AE8" s="40"/>
      <c r="AF8" s="41"/>
      <c r="AG8" s="39">
        <v>1</v>
      </c>
      <c r="AH8" s="40"/>
      <c r="AI8" s="41"/>
      <c r="AJ8" s="22">
        <f t="shared" si="0"/>
        <v>10</v>
      </c>
      <c r="AK8" s="37">
        <f t="shared" si="1"/>
        <v>8</v>
      </c>
      <c r="AL8" s="37">
        <f t="shared" si="2"/>
        <v>1</v>
      </c>
      <c r="AM8" s="37">
        <f t="shared" si="3"/>
        <v>0</v>
      </c>
    </row>
    <row r="9" spans="1:39" x14ac:dyDescent="0.3">
      <c r="A9" s="19">
        <v>8</v>
      </c>
      <c r="B9" s="19" t="e">
        <f>'SOS_ERGO - AS-IS'!#REF!</f>
        <v>#REF!</v>
      </c>
      <c r="C9" s="19" t="e">
        <f>'SOS_ERGO - AS-IS'!#REF!</f>
        <v>#REF!</v>
      </c>
      <c r="D9" s="19" t="e">
        <f>'SOS_ERGO - AS-IS'!#REF!</f>
        <v>#REF!</v>
      </c>
      <c r="E9" s="32" t="e">
        <f>'SOS_ERGO - AS-IS'!#REF!</f>
        <v>#REF!</v>
      </c>
      <c r="F9" s="19" t="e">
        <f>'SOS_ERGO - AS-IS'!#REF!</f>
        <v>#REF!</v>
      </c>
      <c r="G9" s="53" t="e">
        <f>'SOS_ERGO - AS-IS'!#REF!</f>
        <v>#REF!</v>
      </c>
      <c r="H9" s="32" t="e">
        <f>'SOS_ERGO - AS-IS'!#REF!</f>
        <v>#REF!</v>
      </c>
      <c r="I9" s="39">
        <v>1</v>
      </c>
      <c r="J9" s="40"/>
      <c r="K9" s="41"/>
      <c r="L9" s="39">
        <v>1</v>
      </c>
      <c r="M9" s="40"/>
      <c r="N9" s="41"/>
      <c r="O9" s="39">
        <v>1</v>
      </c>
      <c r="P9" s="40"/>
      <c r="Q9" s="41"/>
      <c r="R9" s="39">
        <v>1</v>
      </c>
      <c r="S9" s="40"/>
      <c r="T9" s="41"/>
      <c r="U9" s="39">
        <v>1</v>
      </c>
      <c r="V9" s="40"/>
      <c r="W9" s="41"/>
      <c r="X9" s="39">
        <v>1</v>
      </c>
      <c r="Y9" s="40"/>
      <c r="Z9" s="41"/>
      <c r="AA9" s="39">
        <v>1</v>
      </c>
      <c r="AB9" s="40"/>
      <c r="AC9" s="41"/>
      <c r="AD9" s="39">
        <v>1</v>
      </c>
      <c r="AE9" s="40"/>
      <c r="AF9" s="41"/>
      <c r="AG9" s="39">
        <v>1</v>
      </c>
      <c r="AH9" s="40"/>
      <c r="AI9" s="41"/>
      <c r="AJ9" s="22">
        <f t="shared" si="0"/>
        <v>9</v>
      </c>
      <c r="AK9" s="37">
        <f t="shared" si="1"/>
        <v>9</v>
      </c>
      <c r="AL9" s="37">
        <f t="shared" si="2"/>
        <v>0</v>
      </c>
      <c r="AM9" s="37">
        <f t="shared" si="3"/>
        <v>0</v>
      </c>
    </row>
    <row r="10" spans="1:39" x14ac:dyDescent="0.3">
      <c r="A10" s="19">
        <f>'SOS_ERGO - AS-IS'!A1616</f>
        <v>0</v>
      </c>
      <c r="B10" s="19" t="e">
        <f>'SOS_ERGO - AS-IS'!#REF!</f>
        <v>#REF!</v>
      </c>
      <c r="C10" s="19" t="e">
        <f>'SOS_ERGO - AS-IS'!#REF!</f>
        <v>#REF!</v>
      </c>
      <c r="D10" s="19" t="e">
        <f>'SOS_ERGO - AS-IS'!#REF!</f>
        <v>#REF!</v>
      </c>
      <c r="E10" s="32" t="e">
        <f>'SOS_ERGO - AS-IS'!#REF!</f>
        <v>#REF!</v>
      </c>
      <c r="F10" s="19" t="e">
        <f>'SOS_ERGO - AS-IS'!#REF!</f>
        <v>#REF!</v>
      </c>
      <c r="G10" s="53" t="e">
        <f>'SOS_ERGO - AS-IS'!#REF!</f>
        <v>#REF!</v>
      </c>
      <c r="H10" s="32" t="e">
        <f>'SOS_ERGO - AS-IS'!#REF!</f>
        <v>#REF!</v>
      </c>
      <c r="I10" s="39">
        <v>1</v>
      </c>
      <c r="J10" s="40"/>
      <c r="K10" s="41"/>
      <c r="L10" s="39">
        <v>1</v>
      </c>
      <c r="M10" s="40"/>
      <c r="N10" s="41"/>
      <c r="O10" s="39"/>
      <c r="P10" s="40">
        <v>2</v>
      </c>
      <c r="Q10" s="41"/>
      <c r="R10" s="39">
        <v>1</v>
      </c>
      <c r="S10" s="40"/>
      <c r="T10" s="41"/>
      <c r="U10" s="39">
        <v>1</v>
      </c>
      <c r="V10" s="40"/>
      <c r="W10" s="41"/>
      <c r="X10" s="39">
        <v>1</v>
      </c>
      <c r="Y10" s="40"/>
      <c r="Z10" s="41"/>
      <c r="AA10" s="39">
        <v>1</v>
      </c>
      <c r="AB10" s="40"/>
      <c r="AC10" s="41"/>
      <c r="AD10" s="39">
        <v>1</v>
      </c>
      <c r="AE10" s="40"/>
      <c r="AF10" s="41"/>
      <c r="AG10" s="39">
        <v>1</v>
      </c>
      <c r="AH10" s="40"/>
      <c r="AI10" s="41"/>
      <c r="AJ10" s="22">
        <f t="shared" si="0"/>
        <v>10</v>
      </c>
      <c r="AK10" s="37">
        <f t="shared" si="1"/>
        <v>8</v>
      </c>
      <c r="AL10" s="37">
        <f t="shared" si="2"/>
        <v>1</v>
      </c>
      <c r="AM10" s="37">
        <f t="shared" si="3"/>
        <v>0</v>
      </c>
    </row>
    <row r="11" spans="1:39" x14ac:dyDescent="0.3">
      <c r="A11" s="19">
        <f>'SOS_ERGO - AS-IS'!A1617</f>
        <v>0</v>
      </c>
      <c r="B11" s="19" t="e">
        <f>'SOS_ERGO - AS-IS'!#REF!</f>
        <v>#REF!</v>
      </c>
      <c r="C11" s="19" t="e">
        <f>'SOS_ERGO - AS-IS'!#REF!</f>
        <v>#REF!</v>
      </c>
      <c r="D11" s="19" t="e">
        <f>'SOS_ERGO - AS-IS'!#REF!</f>
        <v>#REF!</v>
      </c>
      <c r="E11" s="32" t="e">
        <f>'SOS_ERGO - AS-IS'!#REF!</f>
        <v>#REF!</v>
      </c>
      <c r="F11" s="19" t="e">
        <f>'SOS_ERGO - AS-IS'!#REF!</f>
        <v>#REF!</v>
      </c>
      <c r="G11" s="53" t="e">
        <f>'SOS_ERGO - AS-IS'!#REF!</f>
        <v>#REF!</v>
      </c>
      <c r="H11" s="32" t="e">
        <f>'SOS_ERGO - AS-IS'!#REF!</f>
        <v>#REF!</v>
      </c>
      <c r="I11" s="39">
        <v>1</v>
      </c>
      <c r="J11" s="40"/>
      <c r="K11" s="41"/>
      <c r="L11" s="39">
        <v>1</v>
      </c>
      <c r="M11" s="40"/>
      <c r="N11" s="41"/>
      <c r="O11" s="39">
        <v>1</v>
      </c>
      <c r="P11" s="40"/>
      <c r="Q11" s="41"/>
      <c r="R11" s="39">
        <v>1</v>
      </c>
      <c r="S11" s="40"/>
      <c r="T11" s="41"/>
      <c r="U11" s="39">
        <v>1</v>
      </c>
      <c r="V11" s="40"/>
      <c r="W11" s="41"/>
      <c r="X11" s="39">
        <v>1</v>
      </c>
      <c r="Y11" s="40"/>
      <c r="Z11" s="41"/>
      <c r="AA11" s="39">
        <v>1</v>
      </c>
      <c r="AB11" s="40"/>
      <c r="AC11" s="41"/>
      <c r="AD11" s="39">
        <v>1</v>
      </c>
      <c r="AE11" s="40"/>
      <c r="AF11" s="41"/>
      <c r="AG11" s="39">
        <v>1</v>
      </c>
      <c r="AH11" s="40"/>
      <c r="AI11" s="41"/>
      <c r="AJ11" s="22">
        <f t="shared" si="0"/>
        <v>9</v>
      </c>
      <c r="AK11" s="37">
        <f t="shared" si="1"/>
        <v>9</v>
      </c>
      <c r="AL11" s="37">
        <f t="shared" si="2"/>
        <v>0</v>
      </c>
      <c r="AM11" s="37">
        <f t="shared" si="3"/>
        <v>0</v>
      </c>
    </row>
    <row r="12" spans="1:39" x14ac:dyDescent="0.3">
      <c r="A12" s="19">
        <f>'SOS_ERGO - AS-IS'!A1618</f>
        <v>0</v>
      </c>
      <c r="B12" s="19" t="e">
        <f>'SOS_ERGO - AS-IS'!#REF!</f>
        <v>#REF!</v>
      </c>
      <c r="C12" s="19" t="e">
        <f>'SOS_ERGO - AS-IS'!#REF!</f>
        <v>#REF!</v>
      </c>
      <c r="D12" s="19" t="e">
        <f>'SOS_ERGO - AS-IS'!#REF!</f>
        <v>#REF!</v>
      </c>
      <c r="E12" s="32" t="e">
        <f>'SOS_ERGO - AS-IS'!#REF!</f>
        <v>#REF!</v>
      </c>
      <c r="F12" s="19" t="e">
        <f>'SOS_ERGO - AS-IS'!#REF!</f>
        <v>#REF!</v>
      </c>
      <c r="G12" s="53" t="e">
        <f>'SOS_ERGO - AS-IS'!#REF!</f>
        <v>#REF!</v>
      </c>
      <c r="H12" s="32" t="e">
        <f>'SOS_ERGO - AS-IS'!#REF!</f>
        <v>#REF!</v>
      </c>
      <c r="I12" s="39">
        <v>1</v>
      </c>
      <c r="J12" s="40"/>
      <c r="K12" s="41"/>
      <c r="L12" s="39">
        <v>1</v>
      </c>
      <c r="M12" s="40"/>
      <c r="N12" s="41"/>
      <c r="O12" s="39"/>
      <c r="P12" s="40">
        <v>2</v>
      </c>
      <c r="Q12" s="41"/>
      <c r="R12" s="39">
        <v>1</v>
      </c>
      <c r="S12" s="40"/>
      <c r="T12" s="41"/>
      <c r="U12" s="39">
        <v>1</v>
      </c>
      <c r="V12" s="40"/>
      <c r="W12" s="41"/>
      <c r="X12" s="39">
        <v>1</v>
      </c>
      <c r="Y12" s="40"/>
      <c r="Z12" s="41"/>
      <c r="AA12" s="39">
        <v>1</v>
      </c>
      <c r="AB12" s="40"/>
      <c r="AC12" s="41"/>
      <c r="AD12" s="39">
        <v>1</v>
      </c>
      <c r="AE12" s="40"/>
      <c r="AF12" s="41"/>
      <c r="AG12" s="39">
        <v>1</v>
      </c>
      <c r="AH12" s="40"/>
      <c r="AI12" s="41"/>
      <c r="AJ12" s="22">
        <f t="shared" si="0"/>
        <v>10</v>
      </c>
      <c r="AK12" s="37">
        <f t="shared" si="1"/>
        <v>8</v>
      </c>
      <c r="AL12" s="37">
        <f t="shared" si="2"/>
        <v>1</v>
      </c>
      <c r="AM12" s="37">
        <f t="shared" si="3"/>
        <v>0</v>
      </c>
    </row>
    <row r="13" spans="1:39" x14ac:dyDescent="0.3">
      <c r="A13" s="19">
        <f>'SOS_ERGO - AS-IS'!A1619</f>
        <v>0</v>
      </c>
      <c r="B13" s="19" t="e">
        <f>'SOS_ERGO - AS-IS'!#REF!</f>
        <v>#REF!</v>
      </c>
      <c r="C13" s="19" t="e">
        <f>'SOS_ERGO - AS-IS'!#REF!</f>
        <v>#REF!</v>
      </c>
      <c r="D13" s="19" t="e">
        <f>'SOS_ERGO - AS-IS'!#REF!</f>
        <v>#REF!</v>
      </c>
      <c r="E13" s="32" t="e">
        <f>'SOS_ERGO - AS-IS'!#REF!</f>
        <v>#REF!</v>
      </c>
      <c r="F13" s="19" t="e">
        <f>'SOS_ERGO - AS-IS'!#REF!</f>
        <v>#REF!</v>
      </c>
      <c r="G13" s="53" t="e">
        <f>'SOS_ERGO - AS-IS'!#REF!</f>
        <v>#REF!</v>
      </c>
      <c r="H13" s="32" t="e">
        <f>'SOS_ERGO - AS-IS'!#REF!</f>
        <v>#REF!</v>
      </c>
      <c r="I13" s="39"/>
      <c r="J13" s="40"/>
      <c r="K13" s="41">
        <v>3</v>
      </c>
      <c r="L13" s="39">
        <v>1</v>
      </c>
      <c r="M13" s="40"/>
      <c r="N13" s="41"/>
      <c r="O13" s="39">
        <v>1</v>
      </c>
      <c r="P13" s="40"/>
      <c r="Q13" s="41"/>
      <c r="R13" s="39">
        <v>1</v>
      </c>
      <c r="S13" s="40"/>
      <c r="T13" s="41"/>
      <c r="U13" s="39">
        <v>1</v>
      </c>
      <c r="V13" s="40"/>
      <c r="W13" s="41"/>
      <c r="X13" s="39">
        <v>1</v>
      </c>
      <c r="Y13" s="40"/>
      <c r="Z13" s="41"/>
      <c r="AA13" s="39">
        <v>1</v>
      </c>
      <c r="AB13" s="40"/>
      <c r="AC13" s="41"/>
      <c r="AD13" s="39">
        <v>1</v>
      </c>
      <c r="AE13" s="40"/>
      <c r="AF13" s="41"/>
      <c r="AG13" s="39">
        <v>1</v>
      </c>
      <c r="AH13" s="40"/>
      <c r="AI13" s="41"/>
      <c r="AJ13" s="22">
        <f t="shared" si="0"/>
        <v>11</v>
      </c>
      <c r="AK13" s="37">
        <f t="shared" si="1"/>
        <v>8</v>
      </c>
      <c r="AL13" s="37">
        <f t="shared" si="2"/>
        <v>0</v>
      </c>
      <c r="AM13" s="37">
        <f t="shared" si="3"/>
        <v>1</v>
      </c>
    </row>
    <row r="14" spans="1:39" x14ac:dyDescent="0.3">
      <c r="A14" s="19">
        <f>'SOS_ERGO - AS-IS'!A1620</f>
        <v>0</v>
      </c>
      <c r="B14" s="19" t="e">
        <f>'SOS_ERGO - AS-IS'!#REF!</f>
        <v>#REF!</v>
      </c>
      <c r="C14" s="19" t="e">
        <f>'SOS_ERGO - AS-IS'!#REF!</f>
        <v>#REF!</v>
      </c>
      <c r="D14" s="19" t="e">
        <f>'SOS_ERGO - AS-IS'!#REF!</f>
        <v>#REF!</v>
      </c>
      <c r="E14" s="32" t="e">
        <f>'SOS_ERGO - AS-IS'!#REF!</f>
        <v>#REF!</v>
      </c>
      <c r="F14" s="19" t="e">
        <f>'SOS_ERGO - AS-IS'!#REF!</f>
        <v>#REF!</v>
      </c>
      <c r="G14" s="53" t="e">
        <f>'SOS_ERGO - AS-IS'!#REF!</f>
        <v>#REF!</v>
      </c>
      <c r="H14" s="32" t="e">
        <f>'SOS_ERGO - AS-IS'!#REF!</f>
        <v>#REF!</v>
      </c>
      <c r="I14" s="39"/>
      <c r="J14" s="40"/>
      <c r="K14" s="41">
        <v>3</v>
      </c>
      <c r="L14" s="39">
        <v>1</v>
      </c>
      <c r="M14" s="40"/>
      <c r="N14" s="41"/>
      <c r="O14" s="39">
        <v>1</v>
      </c>
      <c r="P14" s="40"/>
      <c r="Q14" s="41"/>
      <c r="R14" s="39">
        <v>1</v>
      </c>
      <c r="S14" s="40"/>
      <c r="T14" s="41"/>
      <c r="U14" s="39">
        <v>1</v>
      </c>
      <c r="V14" s="40"/>
      <c r="W14" s="41"/>
      <c r="X14" s="39">
        <v>1</v>
      </c>
      <c r="Y14" s="40"/>
      <c r="Z14" s="41"/>
      <c r="AA14" s="39">
        <v>1</v>
      </c>
      <c r="AB14" s="40"/>
      <c r="AC14" s="41"/>
      <c r="AD14" s="39">
        <v>1</v>
      </c>
      <c r="AE14" s="40"/>
      <c r="AF14" s="41"/>
      <c r="AG14" s="39">
        <v>1</v>
      </c>
      <c r="AH14" s="40"/>
      <c r="AI14" s="41"/>
      <c r="AJ14" s="22">
        <f t="shared" si="0"/>
        <v>11</v>
      </c>
      <c r="AK14" s="37">
        <f t="shared" si="1"/>
        <v>8</v>
      </c>
      <c r="AL14" s="37">
        <f t="shared" si="2"/>
        <v>0</v>
      </c>
      <c r="AM14" s="37">
        <f t="shared" si="3"/>
        <v>1</v>
      </c>
    </row>
    <row r="15" spans="1:39" x14ac:dyDescent="0.3">
      <c r="A15" s="19" t="e">
        <f>'SOS_ERGO - AS-IS'!#REF!</f>
        <v>#REF!</v>
      </c>
      <c r="B15" s="19" t="e">
        <f>'SOS_ERGO - AS-IS'!#REF!</f>
        <v>#REF!</v>
      </c>
      <c r="C15" s="19" t="e">
        <f>'SOS_ERGO - AS-IS'!#REF!</f>
        <v>#REF!</v>
      </c>
      <c r="D15" s="19" t="e">
        <f>'SOS_ERGO - AS-IS'!#REF!</f>
        <v>#REF!</v>
      </c>
      <c r="E15" s="32" t="e">
        <f>'SOS_ERGO - AS-IS'!#REF!</f>
        <v>#REF!</v>
      </c>
      <c r="F15" s="19" t="e">
        <f>'SOS_ERGO - AS-IS'!#REF!</f>
        <v>#REF!</v>
      </c>
      <c r="G15" s="53" t="e">
        <f>'SOS_ERGO - AS-IS'!#REF!</f>
        <v>#REF!</v>
      </c>
      <c r="H15" s="32" t="e">
        <f>'SOS_ERGO - AS-IS'!#REF!</f>
        <v>#REF!</v>
      </c>
      <c r="I15" s="39"/>
      <c r="J15" s="40">
        <v>2</v>
      </c>
      <c r="K15" s="41"/>
      <c r="L15" s="39">
        <v>1</v>
      </c>
      <c r="M15" s="40"/>
      <c r="N15" s="41"/>
      <c r="O15" s="39">
        <v>1</v>
      </c>
      <c r="P15" s="40"/>
      <c r="Q15" s="41"/>
      <c r="R15" s="39">
        <v>1</v>
      </c>
      <c r="S15" s="40"/>
      <c r="T15" s="41"/>
      <c r="U15" s="39">
        <v>1</v>
      </c>
      <c r="V15" s="40"/>
      <c r="W15" s="41"/>
      <c r="X15" s="39">
        <v>1</v>
      </c>
      <c r="Y15" s="40"/>
      <c r="Z15" s="41"/>
      <c r="AA15" s="39">
        <v>1</v>
      </c>
      <c r="AB15" s="40"/>
      <c r="AC15" s="41"/>
      <c r="AD15" s="39">
        <v>1</v>
      </c>
      <c r="AE15" s="40"/>
      <c r="AF15" s="41"/>
      <c r="AG15" s="39">
        <v>1</v>
      </c>
      <c r="AH15" s="40"/>
      <c r="AI15" s="41"/>
      <c r="AJ15" s="24">
        <f t="shared" si="0"/>
        <v>10</v>
      </c>
      <c r="AK15" s="37">
        <f t="shared" si="1"/>
        <v>8</v>
      </c>
      <c r="AL15" s="37">
        <f t="shared" si="2"/>
        <v>1</v>
      </c>
      <c r="AM15" s="37">
        <f t="shared" si="3"/>
        <v>0</v>
      </c>
    </row>
    <row r="16" spans="1:39" x14ac:dyDescent="0.3">
      <c r="A16" s="19" t="e">
        <f>'SOS_ERGO - AS-IS'!#REF!</f>
        <v>#REF!</v>
      </c>
      <c r="B16" s="19" t="e">
        <f>'SOS_ERGO - AS-IS'!#REF!</f>
        <v>#REF!</v>
      </c>
      <c r="C16" s="19" t="e">
        <f>'SOS_ERGO - AS-IS'!#REF!</f>
        <v>#REF!</v>
      </c>
      <c r="D16" s="19" t="e">
        <f>'SOS_ERGO - AS-IS'!#REF!</f>
        <v>#REF!</v>
      </c>
      <c r="E16" s="32" t="e">
        <f>'SOS_ERGO - AS-IS'!#REF!</f>
        <v>#REF!</v>
      </c>
      <c r="F16" s="19" t="e">
        <f>'SOS_ERGO - AS-IS'!#REF!</f>
        <v>#REF!</v>
      </c>
      <c r="G16" s="53" t="e">
        <f>'SOS_ERGO - AS-IS'!#REF!</f>
        <v>#REF!</v>
      </c>
      <c r="H16" s="32" t="e">
        <f>'SOS_ERGO - AS-IS'!#REF!</f>
        <v>#REF!</v>
      </c>
      <c r="I16" s="39">
        <v>1</v>
      </c>
      <c r="J16" s="40"/>
      <c r="K16" s="41"/>
      <c r="L16" s="39">
        <v>1</v>
      </c>
      <c r="M16" s="40"/>
      <c r="N16" s="41"/>
      <c r="O16" s="39">
        <v>1</v>
      </c>
      <c r="P16" s="40"/>
      <c r="Q16" s="41"/>
      <c r="R16" s="39">
        <v>1</v>
      </c>
      <c r="S16" s="40"/>
      <c r="T16" s="41"/>
      <c r="U16" s="39"/>
      <c r="V16" s="40">
        <v>2</v>
      </c>
      <c r="W16" s="41"/>
      <c r="X16" s="39">
        <v>1</v>
      </c>
      <c r="Y16" s="40"/>
      <c r="Z16" s="41"/>
      <c r="AA16" s="39">
        <v>1</v>
      </c>
      <c r="AB16" s="40"/>
      <c r="AC16" s="41"/>
      <c r="AD16" s="39">
        <v>1</v>
      </c>
      <c r="AE16" s="40"/>
      <c r="AF16" s="41"/>
      <c r="AG16" s="39">
        <v>1</v>
      </c>
      <c r="AH16" s="40"/>
      <c r="AI16" s="41"/>
      <c r="AJ16" s="22">
        <f t="shared" ref="AJ16:AJ79" si="4">SUM(I16:AI16)</f>
        <v>10</v>
      </c>
      <c r="AK16" s="37">
        <f t="shared" si="1"/>
        <v>8</v>
      </c>
      <c r="AL16" s="37">
        <f t="shared" si="2"/>
        <v>1</v>
      </c>
      <c r="AM16" s="37">
        <f t="shared" si="3"/>
        <v>0</v>
      </c>
    </row>
    <row r="17" spans="1:39" x14ac:dyDescent="0.3">
      <c r="A17" s="19" t="e">
        <f>'SOS_ERGO - AS-IS'!#REF!</f>
        <v>#REF!</v>
      </c>
      <c r="B17" s="19" t="e">
        <f>'SOS_ERGO - AS-IS'!#REF!</f>
        <v>#REF!</v>
      </c>
      <c r="C17" s="19" t="e">
        <f>'SOS_ERGO - AS-IS'!#REF!</f>
        <v>#REF!</v>
      </c>
      <c r="D17" s="19" t="e">
        <f>'SOS_ERGO - AS-IS'!#REF!</f>
        <v>#REF!</v>
      </c>
      <c r="E17" s="32" t="e">
        <f>'SOS_ERGO - AS-IS'!#REF!</f>
        <v>#REF!</v>
      </c>
      <c r="F17" s="19" t="e">
        <f>'SOS_ERGO - AS-IS'!#REF!</f>
        <v>#REF!</v>
      </c>
      <c r="G17" s="53" t="e">
        <f>'SOS_ERGO - AS-IS'!#REF!</f>
        <v>#REF!</v>
      </c>
      <c r="H17" s="32" t="e">
        <f>'SOS_ERGO - AS-IS'!#REF!</f>
        <v>#REF!</v>
      </c>
      <c r="I17" s="39">
        <v>1</v>
      </c>
      <c r="J17" s="40"/>
      <c r="K17" s="41"/>
      <c r="L17" s="39">
        <v>1</v>
      </c>
      <c r="M17" s="40"/>
      <c r="N17" s="41"/>
      <c r="O17" s="39"/>
      <c r="P17" s="40">
        <v>2</v>
      </c>
      <c r="Q17" s="41"/>
      <c r="R17" s="39">
        <v>1</v>
      </c>
      <c r="S17" s="40"/>
      <c r="T17" s="41"/>
      <c r="U17" s="39"/>
      <c r="V17" s="40">
        <v>2</v>
      </c>
      <c r="W17" s="41"/>
      <c r="X17" s="39">
        <v>1</v>
      </c>
      <c r="Y17" s="40"/>
      <c r="Z17" s="41"/>
      <c r="AA17" s="39">
        <v>1</v>
      </c>
      <c r="AB17" s="40"/>
      <c r="AC17" s="41"/>
      <c r="AD17" s="39">
        <v>1</v>
      </c>
      <c r="AE17" s="40"/>
      <c r="AF17" s="41"/>
      <c r="AG17" s="39">
        <v>1</v>
      </c>
      <c r="AH17" s="40"/>
      <c r="AI17" s="41"/>
      <c r="AJ17" s="22">
        <f t="shared" si="4"/>
        <v>11</v>
      </c>
      <c r="AK17" s="37">
        <f t="shared" si="1"/>
        <v>7</v>
      </c>
      <c r="AL17" s="37">
        <f t="shared" si="2"/>
        <v>2</v>
      </c>
      <c r="AM17" s="37">
        <f t="shared" si="3"/>
        <v>0</v>
      </c>
    </row>
    <row r="18" spans="1:39" x14ac:dyDescent="0.3">
      <c r="A18" s="19" t="e">
        <f>'SOS_ERGO - AS-IS'!#REF!</f>
        <v>#REF!</v>
      </c>
      <c r="B18" s="19" t="e">
        <f>'SOS_ERGO - AS-IS'!#REF!</f>
        <v>#REF!</v>
      </c>
      <c r="C18" s="19" t="e">
        <f>'SOS_ERGO - AS-IS'!#REF!</f>
        <v>#REF!</v>
      </c>
      <c r="D18" s="19" t="e">
        <f>'SOS_ERGO - AS-IS'!#REF!</f>
        <v>#REF!</v>
      </c>
      <c r="E18" s="32" t="e">
        <f>'SOS_ERGO - AS-IS'!#REF!</f>
        <v>#REF!</v>
      </c>
      <c r="F18" s="19" t="e">
        <f>'SOS_ERGO - AS-IS'!#REF!</f>
        <v>#REF!</v>
      </c>
      <c r="G18" s="53" t="e">
        <f>'SOS_ERGO - AS-IS'!#REF!</f>
        <v>#REF!</v>
      </c>
      <c r="H18" s="32" t="e">
        <f>'SOS_ERGO - AS-IS'!#REF!</f>
        <v>#REF!</v>
      </c>
      <c r="I18" s="39">
        <v>1</v>
      </c>
      <c r="J18" s="40">
        <v>2</v>
      </c>
      <c r="K18" s="41"/>
      <c r="L18" s="39">
        <v>1</v>
      </c>
      <c r="M18" s="40"/>
      <c r="N18" s="41"/>
      <c r="O18" s="39">
        <v>1</v>
      </c>
      <c r="P18" s="40"/>
      <c r="Q18" s="41"/>
      <c r="R18" s="39">
        <v>1</v>
      </c>
      <c r="S18" s="40"/>
      <c r="T18" s="41"/>
      <c r="U18" s="39">
        <v>1</v>
      </c>
      <c r="V18" s="40"/>
      <c r="W18" s="41"/>
      <c r="X18" s="39">
        <v>1</v>
      </c>
      <c r="Y18" s="40"/>
      <c r="Z18" s="41"/>
      <c r="AA18" s="39">
        <v>1</v>
      </c>
      <c r="AB18" s="40"/>
      <c r="AC18" s="41"/>
      <c r="AD18" s="39">
        <v>1</v>
      </c>
      <c r="AE18" s="40"/>
      <c r="AF18" s="41"/>
      <c r="AG18" s="39">
        <v>1</v>
      </c>
      <c r="AH18" s="40"/>
      <c r="AI18" s="41"/>
      <c r="AJ18" s="22">
        <f t="shared" si="4"/>
        <v>11</v>
      </c>
      <c r="AK18" s="37">
        <f t="shared" si="1"/>
        <v>9</v>
      </c>
      <c r="AL18" s="37">
        <f t="shared" si="2"/>
        <v>1</v>
      </c>
      <c r="AM18" s="37">
        <f t="shared" si="3"/>
        <v>0</v>
      </c>
    </row>
    <row r="19" spans="1:39" x14ac:dyDescent="0.3">
      <c r="A19" s="19" t="e">
        <f>'SOS_ERGO - AS-IS'!#REF!</f>
        <v>#REF!</v>
      </c>
      <c r="B19" s="19" t="e">
        <f>'SOS_ERGO - AS-IS'!#REF!</f>
        <v>#REF!</v>
      </c>
      <c r="C19" s="19" t="e">
        <f>'SOS_ERGO - AS-IS'!#REF!</f>
        <v>#REF!</v>
      </c>
      <c r="D19" s="19" t="e">
        <f>'SOS_ERGO - AS-IS'!#REF!</f>
        <v>#REF!</v>
      </c>
      <c r="E19" s="32" t="e">
        <f>'SOS_ERGO - AS-IS'!#REF!</f>
        <v>#REF!</v>
      </c>
      <c r="F19" s="19" t="e">
        <f>'SOS_ERGO - AS-IS'!#REF!</f>
        <v>#REF!</v>
      </c>
      <c r="G19" s="53" t="e">
        <f>'SOS_ERGO - AS-IS'!#REF!</f>
        <v>#REF!</v>
      </c>
      <c r="H19" s="32" t="e">
        <f>'SOS_ERGO - AS-IS'!#REF!</f>
        <v>#REF!</v>
      </c>
      <c r="I19" s="39">
        <v>1</v>
      </c>
      <c r="J19" s="40">
        <v>2</v>
      </c>
      <c r="K19" s="41"/>
      <c r="L19" s="39">
        <v>1</v>
      </c>
      <c r="M19" s="40"/>
      <c r="N19" s="41"/>
      <c r="O19" s="39">
        <v>1</v>
      </c>
      <c r="P19" s="40"/>
      <c r="Q19" s="41"/>
      <c r="R19" s="39">
        <v>1</v>
      </c>
      <c r="S19" s="40"/>
      <c r="T19" s="41"/>
      <c r="U19" s="39">
        <v>1</v>
      </c>
      <c r="V19" s="40"/>
      <c r="W19" s="41"/>
      <c r="X19" s="39">
        <v>1</v>
      </c>
      <c r="Y19" s="40"/>
      <c r="Z19" s="41"/>
      <c r="AA19" s="39">
        <v>1</v>
      </c>
      <c r="AB19" s="40"/>
      <c r="AC19" s="41"/>
      <c r="AD19" s="39">
        <v>1</v>
      </c>
      <c r="AE19" s="40"/>
      <c r="AF19" s="41"/>
      <c r="AG19" s="39">
        <v>1</v>
      </c>
      <c r="AH19" s="40"/>
      <c r="AI19" s="41"/>
      <c r="AJ19" s="22">
        <f t="shared" si="4"/>
        <v>11</v>
      </c>
      <c r="AK19" s="37">
        <f t="shared" si="1"/>
        <v>9</v>
      </c>
      <c r="AL19" s="37">
        <f t="shared" si="2"/>
        <v>1</v>
      </c>
      <c r="AM19" s="37">
        <f t="shared" si="3"/>
        <v>0</v>
      </c>
    </row>
    <row r="20" spans="1:39" x14ac:dyDescent="0.3">
      <c r="A20" s="19" t="e">
        <f>'SOS_ERGO - AS-IS'!#REF!</f>
        <v>#REF!</v>
      </c>
      <c r="B20" s="19" t="e">
        <f>'SOS_ERGO - AS-IS'!#REF!</f>
        <v>#REF!</v>
      </c>
      <c r="C20" s="19" t="e">
        <f>'SOS_ERGO - AS-IS'!#REF!</f>
        <v>#REF!</v>
      </c>
      <c r="D20" s="19" t="e">
        <f>'SOS_ERGO - AS-IS'!#REF!</f>
        <v>#REF!</v>
      </c>
      <c r="E20" s="32" t="e">
        <f>'SOS_ERGO - AS-IS'!#REF!</f>
        <v>#REF!</v>
      </c>
      <c r="F20" s="19" t="e">
        <f>'SOS_ERGO - AS-IS'!#REF!</f>
        <v>#REF!</v>
      </c>
      <c r="G20" s="53" t="e">
        <f>'SOS_ERGO - AS-IS'!#REF!</f>
        <v>#REF!</v>
      </c>
      <c r="H20" s="32" t="e">
        <f>'SOS_ERGO - AS-IS'!#REF!</f>
        <v>#REF!</v>
      </c>
      <c r="I20" s="39">
        <v>1</v>
      </c>
      <c r="J20" s="40"/>
      <c r="K20" s="41"/>
      <c r="L20" s="39">
        <v>1</v>
      </c>
      <c r="M20" s="40"/>
      <c r="N20" s="41"/>
      <c r="O20" s="39"/>
      <c r="P20" s="40">
        <v>2</v>
      </c>
      <c r="Q20" s="41"/>
      <c r="R20" s="39">
        <v>1</v>
      </c>
      <c r="S20" s="40"/>
      <c r="T20" s="41"/>
      <c r="U20" s="39">
        <v>1</v>
      </c>
      <c r="V20" s="40"/>
      <c r="W20" s="41"/>
      <c r="X20" s="39">
        <v>1</v>
      </c>
      <c r="Y20" s="40"/>
      <c r="Z20" s="41"/>
      <c r="AA20" s="39">
        <v>1</v>
      </c>
      <c r="AB20" s="40"/>
      <c r="AC20" s="41"/>
      <c r="AD20" s="39">
        <v>1</v>
      </c>
      <c r="AE20" s="40"/>
      <c r="AF20" s="41"/>
      <c r="AG20" s="39">
        <v>1</v>
      </c>
      <c r="AH20" s="40"/>
      <c r="AI20" s="41"/>
      <c r="AJ20" s="22">
        <f t="shared" si="4"/>
        <v>10</v>
      </c>
      <c r="AK20" s="37">
        <f t="shared" si="1"/>
        <v>8</v>
      </c>
      <c r="AL20" s="37">
        <f t="shared" si="2"/>
        <v>1</v>
      </c>
      <c r="AM20" s="37">
        <f t="shared" si="3"/>
        <v>0</v>
      </c>
    </row>
    <row r="21" spans="1:39" x14ac:dyDescent="0.3">
      <c r="A21" s="19" t="e">
        <f>'SOS_ERGO - AS-IS'!#REF!</f>
        <v>#REF!</v>
      </c>
      <c r="B21" s="19" t="e">
        <f>'SOS_ERGO - AS-IS'!#REF!</f>
        <v>#REF!</v>
      </c>
      <c r="C21" s="19" t="e">
        <f>'SOS_ERGO - AS-IS'!#REF!</f>
        <v>#REF!</v>
      </c>
      <c r="D21" s="19" t="e">
        <f>'SOS_ERGO - AS-IS'!#REF!</f>
        <v>#REF!</v>
      </c>
      <c r="E21" s="32" t="e">
        <f>'SOS_ERGO - AS-IS'!#REF!</f>
        <v>#REF!</v>
      </c>
      <c r="F21" s="19" t="e">
        <f>'SOS_ERGO - AS-IS'!#REF!</f>
        <v>#REF!</v>
      </c>
      <c r="G21" s="53" t="e">
        <f>'SOS_ERGO - AS-IS'!#REF!</f>
        <v>#REF!</v>
      </c>
      <c r="H21" s="32" t="e">
        <f>'SOS_ERGO - AS-IS'!#REF!</f>
        <v>#REF!</v>
      </c>
      <c r="I21" s="39">
        <v>1</v>
      </c>
      <c r="J21" s="40"/>
      <c r="K21" s="41"/>
      <c r="L21" s="39">
        <v>1</v>
      </c>
      <c r="M21" s="40"/>
      <c r="N21" s="41"/>
      <c r="O21" s="39">
        <v>1</v>
      </c>
      <c r="P21" s="40"/>
      <c r="Q21" s="41"/>
      <c r="R21" s="39">
        <v>1</v>
      </c>
      <c r="S21" s="40"/>
      <c r="T21" s="41"/>
      <c r="U21" s="39">
        <v>1</v>
      </c>
      <c r="V21" s="40"/>
      <c r="W21" s="41"/>
      <c r="X21" s="39">
        <v>1</v>
      </c>
      <c r="Y21" s="40"/>
      <c r="Z21" s="41"/>
      <c r="AA21" s="39">
        <v>1</v>
      </c>
      <c r="AB21" s="40"/>
      <c r="AC21" s="41"/>
      <c r="AD21" s="39">
        <v>1</v>
      </c>
      <c r="AE21" s="40"/>
      <c r="AF21" s="41"/>
      <c r="AG21" s="39">
        <v>1</v>
      </c>
      <c r="AH21" s="40"/>
      <c r="AI21" s="41"/>
      <c r="AJ21" s="22">
        <f t="shared" si="4"/>
        <v>9</v>
      </c>
      <c r="AK21" s="37">
        <f t="shared" si="1"/>
        <v>9</v>
      </c>
      <c r="AL21" s="37">
        <f t="shared" si="2"/>
        <v>0</v>
      </c>
      <c r="AM21" s="37">
        <f t="shared" si="3"/>
        <v>0</v>
      </c>
    </row>
    <row r="22" spans="1:39" x14ac:dyDescent="0.3">
      <c r="A22" s="19" t="e">
        <f>'SOS_ERGO - AS-IS'!#REF!</f>
        <v>#REF!</v>
      </c>
      <c r="B22" s="19" t="e">
        <f>'SOS_ERGO - AS-IS'!#REF!</f>
        <v>#REF!</v>
      </c>
      <c r="C22" s="19" t="e">
        <f>'SOS_ERGO - AS-IS'!#REF!</f>
        <v>#REF!</v>
      </c>
      <c r="D22" s="19" t="e">
        <f>'SOS_ERGO - AS-IS'!#REF!</f>
        <v>#REF!</v>
      </c>
      <c r="E22" s="32" t="e">
        <f>'SOS_ERGO - AS-IS'!#REF!</f>
        <v>#REF!</v>
      </c>
      <c r="F22" s="19" t="e">
        <f>'SOS_ERGO - AS-IS'!#REF!</f>
        <v>#REF!</v>
      </c>
      <c r="G22" s="53" t="e">
        <f>'SOS_ERGO - AS-IS'!#REF!</f>
        <v>#REF!</v>
      </c>
      <c r="H22" s="32" t="e">
        <f>'SOS_ERGO - AS-IS'!#REF!</f>
        <v>#REF!</v>
      </c>
      <c r="I22" s="39">
        <v>1</v>
      </c>
      <c r="J22" s="40"/>
      <c r="K22" s="41"/>
      <c r="L22" s="39">
        <v>1</v>
      </c>
      <c r="M22" s="40"/>
      <c r="N22" s="41"/>
      <c r="O22" s="39">
        <v>1</v>
      </c>
      <c r="P22" s="40">
        <v>2</v>
      </c>
      <c r="Q22" s="41"/>
      <c r="R22" s="39">
        <v>1</v>
      </c>
      <c r="S22" s="40"/>
      <c r="T22" s="41"/>
      <c r="U22" s="39">
        <v>1</v>
      </c>
      <c r="V22" s="40"/>
      <c r="W22" s="41"/>
      <c r="X22" s="39">
        <v>1</v>
      </c>
      <c r="Y22" s="40"/>
      <c r="Z22" s="41"/>
      <c r="AA22" s="39">
        <v>1</v>
      </c>
      <c r="AB22" s="40"/>
      <c r="AC22" s="41"/>
      <c r="AD22" s="39">
        <v>1</v>
      </c>
      <c r="AE22" s="40"/>
      <c r="AF22" s="41"/>
      <c r="AG22" s="39">
        <v>1</v>
      </c>
      <c r="AH22" s="40"/>
      <c r="AI22" s="41"/>
      <c r="AJ22" s="22">
        <f t="shared" si="4"/>
        <v>11</v>
      </c>
      <c r="AK22" s="37">
        <f t="shared" si="1"/>
        <v>9</v>
      </c>
      <c r="AL22" s="37">
        <f t="shared" si="2"/>
        <v>1</v>
      </c>
      <c r="AM22" s="37">
        <f t="shared" si="3"/>
        <v>0</v>
      </c>
    </row>
    <row r="23" spans="1:39" x14ac:dyDescent="0.3">
      <c r="A23" s="19" t="e">
        <f>'SOS_ERGO - AS-IS'!#REF!</f>
        <v>#REF!</v>
      </c>
      <c r="B23" s="19" t="e">
        <f>'SOS_ERGO - AS-IS'!#REF!</f>
        <v>#REF!</v>
      </c>
      <c r="C23" s="19" t="e">
        <f>'SOS_ERGO - AS-IS'!#REF!</f>
        <v>#REF!</v>
      </c>
      <c r="D23" s="19" t="e">
        <f>'SOS_ERGO - AS-IS'!#REF!</f>
        <v>#REF!</v>
      </c>
      <c r="E23" s="32" t="e">
        <f>'SOS_ERGO - AS-IS'!#REF!</f>
        <v>#REF!</v>
      </c>
      <c r="F23" s="19" t="e">
        <f>'SOS_ERGO - AS-IS'!#REF!</f>
        <v>#REF!</v>
      </c>
      <c r="G23" s="53" t="e">
        <f>'SOS_ERGO - AS-IS'!#REF!</f>
        <v>#REF!</v>
      </c>
      <c r="H23" s="32" t="e">
        <f>'SOS_ERGO - AS-IS'!#REF!</f>
        <v>#REF!</v>
      </c>
      <c r="I23" s="39">
        <v>1</v>
      </c>
      <c r="J23" s="40"/>
      <c r="K23" s="41"/>
      <c r="L23" s="39">
        <v>1</v>
      </c>
      <c r="M23" s="40"/>
      <c r="N23" s="41"/>
      <c r="O23" s="39">
        <v>1</v>
      </c>
      <c r="P23" s="40"/>
      <c r="Q23" s="41"/>
      <c r="R23" s="39">
        <v>1</v>
      </c>
      <c r="S23" s="40"/>
      <c r="T23" s="41"/>
      <c r="U23" s="39">
        <v>1</v>
      </c>
      <c r="V23" s="40"/>
      <c r="W23" s="41"/>
      <c r="X23" s="39">
        <v>1</v>
      </c>
      <c r="Y23" s="40"/>
      <c r="Z23" s="41"/>
      <c r="AA23" s="39">
        <v>1</v>
      </c>
      <c r="AB23" s="40"/>
      <c r="AC23" s="41"/>
      <c r="AD23" s="39">
        <v>1</v>
      </c>
      <c r="AE23" s="40"/>
      <c r="AF23" s="41"/>
      <c r="AG23" s="39">
        <v>1</v>
      </c>
      <c r="AH23" s="40"/>
      <c r="AI23" s="41"/>
      <c r="AJ23" s="22">
        <f t="shared" si="4"/>
        <v>9</v>
      </c>
      <c r="AK23" s="37">
        <f t="shared" si="1"/>
        <v>9</v>
      </c>
      <c r="AL23" s="37">
        <f t="shared" si="2"/>
        <v>0</v>
      </c>
      <c r="AM23" s="37">
        <f t="shared" si="3"/>
        <v>0</v>
      </c>
    </row>
    <row r="24" spans="1:39" x14ac:dyDescent="0.3">
      <c r="A24" s="19" t="e">
        <f>'SOS_ERGO - AS-IS'!#REF!</f>
        <v>#REF!</v>
      </c>
      <c r="B24" s="19" t="e">
        <f>'SOS_ERGO - AS-IS'!#REF!</f>
        <v>#REF!</v>
      </c>
      <c r="C24" s="19" t="e">
        <f>'SOS_ERGO - AS-IS'!#REF!</f>
        <v>#REF!</v>
      </c>
      <c r="D24" s="19" t="e">
        <f>'SOS_ERGO - AS-IS'!#REF!</f>
        <v>#REF!</v>
      </c>
      <c r="E24" s="32" t="e">
        <f>'SOS_ERGO - AS-IS'!#REF!</f>
        <v>#REF!</v>
      </c>
      <c r="F24" s="19" t="e">
        <f>'SOS_ERGO - AS-IS'!#REF!</f>
        <v>#REF!</v>
      </c>
      <c r="G24" s="53" t="e">
        <f>'SOS_ERGO - AS-IS'!#REF!</f>
        <v>#REF!</v>
      </c>
      <c r="H24" s="32" t="e">
        <f>'SOS_ERGO - AS-IS'!#REF!</f>
        <v>#REF!</v>
      </c>
      <c r="I24" s="39">
        <v>1</v>
      </c>
      <c r="J24" s="40"/>
      <c r="K24" s="41"/>
      <c r="L24" s="39">
        <v>1</v>
      </c>
      <c r="M24" s="40"/>
      <c r="N24" s="41"/>
      <c r="O24" s="39">
        <v>1</v>
      </c>
      <c r="P24" s="40"/>
      <c r="Q24" s="41"/>
      <c r="R24" s="39">
        <v>1</v>
      </c>
      <c r="S24" s="40"/>
      <c r="T24" s="41"/>
      <c r="U24" s="39"/>
      <c r="V24" s="40">
        <v>2</v>
      </c>
      <c r="W24" s="41"/>
      <c r="X24" s="39">
        <v>1</v>
      </c>
      <c r="Y24" s="40"/>
      <c r="Z24" s="41"/>
      <c r="AA24" s="39">
        <v>1</v>
      </c>
      <c r="AB24" s="40"/>
      <c r="AC24" s="41"/>
      <c r="AD24" s="39">
        <v>1</v>
      </c>
      <c r="AE24" s="40"/>
      <c r="AF24" s="41"/>
      <c r="AG24" s="39">
        <v>1</v>
      </c>
      <c r="AH24" s="40"/>
      <c r="AI24" s="41"/>
      <c r="AJ24" s="22">
        <f t="shared" si="4"/>
        <v>10</v>
      </c>
      <c r="AK24" s="37">
        <f t="shared" si="1"/>
        <v>8</v>
      </c>
      <c r="AL24" s="37">
        <f t="shared" si="2"/>
        <v>1</v>
      </c>
      <c r="AM24" s="37">
        <f t="shared" si="3"/>
        <v>0</v>
      </c>
    </row>
    <row r="25" spans="1:39" x14ac:dyDescent="0.3">
      <c r="A25" s="19" t="e">
        <f>'SOS_ERGO - AS-IS'!#REF!</f>
        <v>#REF!</v>
      </c>
      <c r="B25" s="19" t="e">
        <f>'SOS_ERGO - AS-IS'!#REF!</f>
        <v>#REF!</v>
      </c>
      <c r="C25" s="19" t="e">
        <f>'SOS_ERGO - AS-IS'!#REF!</f>
        <v>#REF!</v>
      </c>
      <c r="D25" s="19" t="e">
        <f>'SOS_ERGO - AS-IS'!#REF!</f>
        <v>#REF!</v>
      </c>
      <c r="E25" s="32" t="e">
        <f>'SOS_ERGO - AS-IS'!#REF!</f>
        <v>#REF!</v>
      </c>
      <c r="F25" s="19" t="e">
        <f>'SOS_ERGO - AS-IS'!#REF!</f>
        <v>#REF!</v>
      </c>
      <c r="G25" s="53" t="e">
        <f>'SOS_ERGO - AS-IS'!#REF!</f>
        <v>#REF!</v>
      </c>
      <c r="H25" s="32" t="e">
        <f>'SOS_ERGO - AS-IS'!#REF!</f>
        <v>#REF!</v>
      </c>
      <c r="I25" s="39">
        <v>1</v>
      </c>
      <c r="J25" s="40"/>
      <c r="K25" s="41"/>
      <c r="L25" s="39">
        <v>1</v>
      </c>
      <c r="M25" s="40"/>
      <c r="N25" s="41"/>
      <c r="O25" s="39"/>
      <c r="P25" s="40">
        <v>2</v>
      </c>
      <c r="Q25" s="41"/>
      <c r="R25" s="39">
        <v>1</v>
      </c>
      <c r="S25" s="40"/>
      <c r="T25" s="41"/>
      <c r="U25" s="39"/>
      <c r="V25" s="40">
        <v>2</v>
      </c>
      <c r="W25" s="41"/>
      <c r="X25" s="39">
        <v>1</v>
      </c>
      <c r="Y25" s="40"/>
      <c r="Z25" s="41"/>
      <c r="AA25" s="39">
        <v>1</v>
      </c>
      <c r="AB25" s="40"/>
      <c r="AC25" s="41"/>
      <c r="AD25" s="39">
        <v>1</v>
      </c>
      <c r="AE25" s="40"/>
      <c r="AF25" s="41"/>
      <c r="AG25" s="39">
        <v>1</v>
      </c>
      <c r="AH25" s="40"/>
      <c r="AI25" s="41"/>
      <c r="AJ25" s="22">
        <f t="shared" si="4"/>
        <v>11</v>
      </c>
      <c r="AK25" s="37">
        <f t="shared" si="1"/>
        <v>7</v>
      </c>
      <c r="AL25" s="37">
        <f t="shared" si="2"/>
        <v>2</v>
      </c>
      <c r="AM25" s="37">
        <f t="shared" si="3"/>
        <v>0</v>
      </c>
    </row>
    <row r="26" spans="1:39" x14ac:dyDescent="0.3">
      <c r="A26" s="19" t="e">
        <f>'SOS_ERGO - AS-IS'!#REF!</f>
        <v>#REF!</v>
      </c>
      <c r="B26" s="19" t="e">
        <f>'SOS_ERGO - AS-IS'!#REF!</f>
        <v>#REF!</v>
      </c>
      <c r="C26" s="19" t="e">
        <f>'SOS_ERGO - AS-IS'!#REF!</f>
        <v>#REF!</v>
      </c>
      <c r="D26" s="19" t="e">
        <f>'SOS_ERGO - AS-IS'!#REF!</f>
        <v>#REF!</v>
      </c>
      <c r="E26" s="32" t="e">
        <f>'SOS_ERGO - AS-IS'!#REF!</f>
        <v>#REF!</v>
      </c>
      <c r="F26" s="19" t="e">
        <f>'SOS_ERGO - AS-IS'!#REF!</f>
        <v>#REF!</v>
      </c>
      <c r="G26" s="53" t="e">
        <f>'SOS_ERGO - AS-IS'!#REF!</f>
        <v>#REF!</v>
      </c>
      <c r="H26" s="32" t="e">
        <f>'SOS_ERGO - AS-IS'!#REF!</f>
        <v>#REF!</v>
      </c>
      <c r="I26" s="39">
        <v>1</v>
      </c>
      <c r="J26" s="40"/>
      <c r="K26" s="41"/>
      <c r="L26" s="39">
        <v>1</v>
      </c>
      <c r="M26" s="40"/>
      <c r="N26" s="41"/>
      <c r="O26" s="39">
        <v>1</v>
      </c>
      <c r="P26" s="40"/>
      <c r="Q26" s="41"/>
      <c r="R26" s="39">
        <v>1</v>
      </c>
      <c r="S26" s="40"/>
      <c r="T26" s="41"/>
      <c r="U26" s="39">
        <v>1</v>
      </c>
      <c r="V26" s="40"/>
      <c r="W26" s="41"/>
      <c r="X26" s="39">
        <v>1</v>
      </c>
      <c r="Y26" s="40"/>
      <c r="Z26" s="41"/>
      <c r="AA26" s="39">
        <v>1</v>
      </c>
      <c r="AB26" s="40"/>
      <c r="AC26" s="41"/>
      <c r="AD26" s="39">
        <v>1</v>
      </c>
      <c r="AE26" s="40"/>
      <c r="AF26" s="41"/>
      <c r="AG26" s="39">
        <v>1</v>
      </c>
      <c r="AH26" s="40"/>
      <c r="AI26" s="41"/>
      <c r="AJ26" s="22">
        <f t="shared" si="4"/>
        <v>9</v>
      </c>
      <c r="AK26" s="37">
        <f t="shared" si="1"/>
        <v>9</v>
      </c>
      <c r="AL26" s="37">
        <f t="shared" si="2"/>
        <v>0</v>
      </c>
      <c r="AM26" s="37">
        <f t="shared" si="3"/>
        <v>0</v>
      </c>
    </row>
    <row r="27" spans="1:39" x14ac:dyDescent="0.3">
      <c r="A27" s="19" t="e">
        <f>'SOS_ERGO - AS-IS'!#REF!</f>
        <v>#REF!</v>
      </c>
      <c r="B27" s="19" t="e">
        <f>'SOS_ERGO - AS-IS'!#REF!</f>
        <v>#REF!</v>
      </c>
      <c r="C27" s="19" t="e">
        <f>'SOS_ERGO - AS-IS'!#REF!</f>
        <v>#REF!</v>
      </c>
      <c r="D27" s="19" t="e">
        <f>'SOS_ERGO - AS-IS'!#REF!</f>
        <v>#REF!</v>
      </c>
      <c r="E27" s="32" t="e">
        <f>'SOS_ERGO - AS-IS'!#REF!</f>
        <v>#REF!</v>
      </c>
      <c r="F27" s="19" t="e">
        <f>'SOS_ERGO - AS-IS'!#REF!</f>
        <v>#REF!</v>
      </c>
      <c r="G27" s="53" t="e">
        <f>'SOS_ERGO - AS-IS'!#REF!</f>
        <v>#REF!</v>
      </c>
      <c r="H27" s="32" t="e">
        <f>'SOS_ERGO - AS-IS'!#REF!</f>
        <v>#REF!</v>
      </c>
      <c r="I27" s="39">
        <v>1</v>
      </c>
      <c r="J27" s="40"/>
      <c r="K27" s="41"/>
      <c r="L27" s="39">
        <v>1</v>
      </c>
      <c r="M27" s="40"/>
      <c r="N27" s="41"/>
      <c r="O27" s="39">
        <v>1</v>
      </c>
      <c r="P27" s="40"/>
      <c r="Q27" s="41"/>
      <c r="R27" s="39">
        <v>1</v>
      </c>
      <c r="S27" s="40"/>
      <c r="T27" s="41"/>
      <c r="U27" s="39">
        <v>1</v>
      </c>
      <c r="V27" s="40"/>
      <c r="W27" s="41"/>
      <c r="X27" s="39">
        <v>1</v>
      </c>
      <c r="Y27" s="40"/>
      <c r="Z27" s="41"/>
      <c r="AA27" s="39">
        <v>1</v>
      </c>
      <c r="AB27" s="40"/>
      <c r="AC27" s="41"/>
      <c r="AD27" s="39">
        <v>1</v>
      </c>
      <c r="AE27" s="40"/>
      <c r="AF27" s="41"/>
      <c r="AG27" s="39">
        <v>1</v>
      </c>
      <c r="AH27" s="40"/>
      <c r="AI27" s="41"/>
      <c r="AJ27" s="22">
        <f t="shared" si="4"/>
        <v>9</v>
      </c>
      <c r="AK27" s="37">
        <f t="shared" si="1"/>
        <v>9</v>
      </c>
      <c r="AL27" s="37">
        <f t="shared" si="2"/>
        <v>0</v>
      </c>
      <c r="AM27" s="37">
        <f t="shared" si="3"/>
        <v>0</v>
      </c>
    </row>
    <row r="28" spans="1:39" x14ac:dyDescent="0.3">
      <c r="A28" s="19" t="e">
        <f>'SOS_ERGO - AS-IS'!#REF!</f>
        <v>#REF!</v>
      </c>
      <c r="B28" s="19" t="e">
        <f>'SOS_ERGO - AS-IS'!#REF!</f>
        <v>#REF!</v>
      </c>
      <c r="C28" s="19" t="e">
        <f>'SOS_ERGO - AS-IS'!#REF!</f>
        <v>#REF!</v>
      </c>
      <c r="D28" s="19" t="e">
        <f>'SOS_ERGO - AS-IS'!#REF!</f>
        <v>#REF!</v>
      </c>
      <c r="E28" s="32" t="e">
        <f>'SOS_ERGO - AS-IS'!#REF!</f>
        <v>#REF!</v>
      </c>
      <c r="F28" s="19" t="e">
        <f>'SOS_ERGO - AS-IS'!#REF!</f>
        <v>#REF!</v>
      </c>
      <c r="G28" s="53" t="e">
        <f>'SOS_ERGO - AS-IS'!#REF!</f>
        <v>#REF!</v>
      </c>
      <c r="H28" s="32" t="e">
        <f>'SOS_ERGO - AS-IS'!#REF!</f>
        <v>#REF!</v>
      </c>
      <c r="I28" s="39">
        <v>1</v>
      </c>
      <c r="J28" s="40"/>
      <c r="K28" s="41"/>
      <c r="L28" s="39">
        <v>1</v>
      </c>
      <c r="M28" s="40"/>
      <c r="N28" s="41"/>
      <c r="O28" s="39">
        <v>1</v>
      </c>
      <c r="P28" s="40"/>
      <c r="Q28" s="41"/>
      <c r="R28" s="39">
        <v>1</v>
      </c>
      <c r="S28" s="40"/>
      <c r="T28" s="41"/>
      <c r="U28" s="39"/>
      <c r="V28" s="40">
        <v>2</v>
      </c>
      <c r="W28" s="41"/>
      <c r="X28" s="39">
        <v>1</v>
      </c>
      <c r="Y28" s="40"/>
      <c r="Z28" s="41"/>
      <c r="AA28" s="39">
        <v>1</v>
      </c>
      <c r="AB28" s="40"/>
      <c r="AC28" s="41"/>
      <c r="AD28" s="39">
        <v>1</v>
      </c>
      <c r="AE28" s="40"/>
      <c r="AF28" s="41"/>
      <c r="AG28" s="39">
        <v>1</v>
      </c>
      <c r="AH28" s="40"/>
      <c r="AI28" s="41"/>
      <c r="AJ28" s="22">
        <f t="shared" si="4"/>
        <v>10</v>
      </c>
      <c r="AK28" s="37">
        <f t="shared" si="1"/>
        <v>8</v>
      </c>
      <c r="AL28" s="37">
        <f t="shared" si="2"/>
        <v>1</v>
      </c>
      <c r="AM28" s="37">
        <f t="shared" si="3"/>
        <v>0</v>
      </c>
    </row>
    <row r="29" spans="1:39" x14ac:dyDescent="0.3">
      <c r="A29" s="19" t="e">
        <f>'SOS_ERGO - AS-IS'!#REF!</f>
        <v>#REF!</v>
      </c>
      <c r="B29" s="19" t="e">
        <f>'SOS_ERGO - AS-IS'!#REF!</f>
        <v>#REF!</v>
      </c>
      <c r="C29" s="19" t="e">
        <f>'SOS_ERGO - AS-IS'!#REF!</f>
        <v>#REF!</v>
      </c>
      <c r="D29" s="19" t="e">
        <f>'SOS_ERGO - AS-IS'!#REF!</f>
        <v>#REF!</v>
      </c>
      <c r="E29" s="32" t="e">
        <f>'SOS_ERGO - AS-IS'!#REF!</f>
        <v>#REF!</v>
      </c>
      <c r="F29" s="19" t="e">
        <f>'SOS_ERGO - AS-IS'!#REF!</f>
        <v>#REF!</v>
      </c>
      <c r="G29" s="53" t="e">
        <f>'SOS_ERGO - AS-IS'!#REF!</f>
        <v>#REF!</v>
      </c>
      <c r="H29" s="32" t="e">
        <f>'SOS_ERGO - AS-IS'!#REF!</f>
        <v>#REF!</v>
      </c>
      <c r="I29" s="39">
        <v>1</v>
      </c>
      <c r="J29" s="40"/>
      <c r="K29" s="41"/>
      <c r="L29" s="39">
        <v>1</v>
      </c>
      <c r="M29" s="40"/>
      <c r="N29" s="41"/>
      <c r="O29" s="39">
        <v>1</v>
      </c>
      <c r="P29" s="40">
        <v>2</v>
      </c>
      <c r="Q29" s="41"/>
      <c r="R29" s="39">
        <v>1</v>
      </c>
      <c r="S29" s="40"/>
      <c r="T29" s="41"/>
      <c r="U29" s="39">
        <v>1</v>
      </c>
      <c r="V29" s="40"/>
      <c r="W29" s="41"/>
      <c r="X29" s="39">
        <v>1</v>
      </c>
      <c r="Y29" s="40"/>
      <c r="Z29" s="41"/>
      <c r="AA29" s="39">
        <v>1</v>
      </c>
      <c r="AB29" s="40"/>
      <c r="AC29" s="41"/>
      <c r="AD29" s="39">
        <v>1</v>
      </c>
      <c r="AE29" s="40"/>
      <c r="AF29" s="41"/>
      <c r="AG29" s="39">
        <v>1</v>
      </c>
      <c r="AH29" s="40"/>
      <c r="AI29" s="41"/>
      <c r="AJ29" s="22">
        <f t="shared" si="4"/>
        <v>11</v>
      </c>
      <c r="AK29" s="37">
        <f t="shared" si="1"/>
        <v>9</v>
      </c>
      <c r="AL29" s="37">
        <f t="shared" si="2"/>
        <v>1</v>
      </c>
      <c r="AM29" s="37">
        <f t="shared" si="3"/>
        <v>0</v>
      </c>
    </row>
    <row r="30" spans="1:39" x14ac:dyDescent="0.3">
      <c r="A30" s="19" t="e">
        <f>'SOS_ERGO - AS-IS'!#REF!</f>
        <v>#REF!</v>
      </c>
      <c r="B30" s="19" t="e">
        <f>'SOS_ERGO - AS-IS'!#REF!</f>
        <v>#REF!</v>
      </c>
      <c r="C30" s="19" t="e">
        <f>'SOS_ERGO - AS-IS'!#REF!</f>
        <v>#REF!</v>
      </c>
      <c r="D30" s="19" t="e">
        <f>'SOS_ERGO - AS-IS'!#REF!</f>
        <v>#REF!</v>
      </c>
      <c r="E30" s="32" t="e">
        <f>'SOS_ERGO - AS-IS'!#REF!</f>
        <v>#REF!</v>
      </c>
      <c r="F30" s="19" t="e">
        <f>'SOS_ERGO - AS-IS'!#REF!</f>
        <v>#REF!</v>
      </c>
      <c r="G30" s="53" t="e">
        <f>'SOS_ERGO - AS-IS'!#REF!</f>
        <v>#REF!</v>
      </c>
      <c r="H30" s="32" t="e">
        <f>'SOS_ERGO - AS-IS'!#REF!</f>
        <v>#REF!</v>
      </c>
      <c r="I30" s="39">
        <v>1</v>
      </c>
      <c r="J30" s="40"/>
      <c r="K30" s="41"/>
      <c r="L30" s="39">
        <v>1</v>
      </c>
      <c r="M30" s="40"/>
      <c r="N30" s="41"/>
      <c r="O30" s="39">
        <v>1</v>
      </c>
      <c r="P30" s="40"/>
      <c r="Q30" s="41"/>
      <c r="R30" s="39">
        <v>1</v>
      </c>
      <c r="S30" s="40"/>
      <c r="T30" s="41"/>
      <c r="U30" s="39"/>
      <c r="V30" s="40">
        <v>2</v>
      </c>
      <c r="W30" s="41"/>
      <c r="X30" s="39">
        <v>1</v>
      </c>
      <c r="Y30" s="40"/>
      <c r="Z30" s="41"/>
      <c r="AA30" s="39">
        <v>1</v>
      </c>
      <c r="AB30" s="40"/>
      <c r="AC30" s="41"/>
      <c r="AD30" s="39">
        <v>1</v>
      </c>
      <c r="AE30" s="40"/>
      <c r="AF30" s="41"/>
      <c r="AG30" s="39">
        <v>1</v>
      </c>
      <c r="AH30" s="40"/>
      <c r="AI30" s="41"/>
      <c r="AJ30" s="22">
        <f t="shared" si="4"/>
        <v>10</v>
      </c>
      <c r="AK30" s="37">
        <f t="shared" si="1"/>
        <v>8</v>
      </c>
      <c r="AL30" s="37">
        <f t="shared" si="2"/>
        <v>1</v>
      </c>
      <c r="AM30" s="37">
        <f t="shared" si="3"/>
        <v>0</v>
      </c>
    </row>
    <row r="31" spans="1:39" x14ac:dyDescent="0.3">
      <c r="A31" s="19" t="e">
        <f>'SOS_ERGO - AS-IS'!#REF!</f>
        <v>#REF!</v>
      </c>
      <c r="B31" s="19" t="e">
        <f>'SOS_ERGO - AS-IS'!#REF!</f>
        <v>#REF!</v>
      </c>
      <c r="C31" s="19" t="e">
        <f>'SOS_ERGO - AS-IS'!#REF!</f>
        <v>#REF!</v>
      </c>
      <c r="D31" s="19" t="e">
        <f>'SOS_ERGO - AS-IS'!#REF!</f>
        <v>#REF!</v>
      </c>
      <c r="E31" s="32" t="e">
        <f>'SOS_ERGO - AS-IS'!#REF!</f>
        <v>#REF!</v>
      </c>
      <c r="F31" s="19" t="e">
        <f>'SOS_ERGO - AS-IS'!#REF!</f>
        <v>#REF!</v>
      </c>
      <c r="G31" s="53" t="e">
        <f>'SOS_ERGO - AS-IS'!#REF!</f>
        <v>#REF!</v>
      </c>
      <c r="H31" s="32" t="e">
        <f>'SOS_ERGO - AS-IS'!#REF!</f>
        <v>#REF!</v>
      </c>
      <c r="I31" s="39">
        <v>1</v>
      </c>
      <c r="J31" s="40"/>
      <c r="K31" s="41"/>
      <c r="L31" s="39">
        <v>1</v>
      </c>
      <c r="M31" s="40"/>
      <c r="N31" s="41"/>
      <c r="O31" s="39">
        <v>1</v>
      </c>
      <c r="P31" s="40"/>
      <c r="Q31" s="41"/>
      <c r="R31" s="39">
        <v>1</v>
      </c>
      <c r="S31" s="40"/>
      <c r="T31" s="41"/>
      <c r="U31" s="39">
        <v>1</v>
      </c>
      <c r="V31" s="40"/>
      <c r="W31" s="41"/>
      <c r="X31" s="39">
        <v>1</v>
      </c>
      <c r="Y31" s="40"/>
      <c r="Z31" s="41"/>
      <c r="AA31" s="39">
        <v>1</v>
      </c>
      <c r="AB31" s="40"/>
      <c r="AC31" s="41"/>
      <c r="AD31" s="39">
        <v>1</v>
      </c>
      <c r="AE31" s="40"/>
      <c r="AF31" s="41"/>
      <c r="AG31" s="39">
        <v>1</v>
      </c>
      <c r="AH31" s="40"/>
      <c r="AI31" s="41"/>
      <c r="AJ31" s="22">
        <f t="shared" si="4"/>
        <v>9</v>
      </c>
      <c r="AK31" s="37">
        <f t="shared" si="1"/>
        <v>9</v>
      </c>
      <c r="AL31" s="37">
        <f t="shared" si="2"/>
        <v>0</v>
      </c>
      <c r="AM31" s="37">
        <f t="shared" si="3"/>
        <v>0</v>
      </c>
    </row>
    <row r="32" spans="1:39" x14ac:dyDescent="0.3">
      <c r="A32" s="19" t="e">
        <f>'SOS_ERGO - AS-IS'!#REF!</f>
        <v>#REF!</v>
      </c>
      <c r="B32" s="19" t="e">
        <f>'SOS_ERGO - AS-IS'!#REF!</f>
        <v>#REF!</v>
      </c>
      <c r="C32" s="19" t="e">
        <f>'SOS_ERGO - AS-IS'!#REF!</f>
        <v>#REF!</v>
      </c>
      <c r="D32" s="19" t="e">
        <f>'SOS_ERGO - AS-IS'!#REF!</f>
        <v>#REF!</v>
      </c>
      <c r="E32" s="32" t="e">
        <f>'SOS_ERGO - AS-IS'!#REF!</f>
        <v>#REF!</v>
      </c>
      <c r="F32" s="19" t="e">
        <f>'SOS_ERGO - AS-IS'!#REF!</f>
        <v>#REF!</v>
      </c>
      <c r="G32" s="53" t="e">
        <f>'SOS_ERGO - AS-IS'!#REF!</f>
        <v>#REF!</v>
      </c>
      <c r="H32" s="32" t="e">
        <f>'SOS_ERGO - AS-IS'!#REF!</f>
        <v>#REF!</v>
      </c>
      <c r="I32" s="39">
        <v>1</v>
      </c>
      <c r="J32" s="40"/>
      <c r="K32" s="41"/>
      <c r="L32" s="39">
        <v>1</v>
      </c>
      <c r="M32" s="40"/>
      <c r="N32" s="41"/>
      <c r="O32" s="39"/>
      <c r="P32" s="40">
        <v>2</v>
      </c>
      <c r="Q32" s="41"/>
      <c r="R32" s="39">
        <v>1</v>
      </c>
      <c r="S32" s="40"/>
      <c r="T32" s="41"/>
      <c r="U32" s="39">
        <v>1</v>
      </c>
      <c r="V32" s="40"/>
      <c r="W32" s="41"/>
      <c r="X32" s="39">
        <v>1</v>
      </c>
      <c r="Y32" s="40"/>
      <c r="Z32" s="41"/>
      <c r="AA32" s="39">
        <v>1</v>
      </c>
      <c r="AB32" s="40"/>
      <c r="AC32" s="41"/>
      <c r="AD32" s="39">
        <v>1</v>
      </c>
      <c r="AE32" s="40"/>
      <c r="AF32" s="41"/>
      <c r="AG32" s="39">
        <v>1</v>
      </c>
      <c r="AH32" s="40"/>
      <c r="AI32" s="41"/>
      <c r="AJ32" s="22">
        <f t="shared" si="4"/>
        <v>10</v>
      </c>
      <c r="AK32" s="37">
        <f t="shared" si="1"/>
        <v>8</v>
      </c>
      <c r="AL32" s="37">
        <f t="shared" si="2"/>
        <v>1</v>
      </c>
      <c r="AM32" s="37">
        <f t="shared" si="3"/>
        <v>0</v>
      </c>
    </row>
    <row r="33" spans="1:39" x14ac:dyDescent="0.3">
      <c r="A33" s="19" t="e">
        <f>'SOS_ERGO - AS-IS'!#REF!</f>
        <v>#REF!</v>
      </c>
      <c r="B33" s="19" t="e">
        <f>'SOS_ERGO - AS-IS'!#REF!</f>
        <v>#REF!</v>
      </c>
      <c r="C33" s="19" t="e">
        <f>'SOS_ERGO - AS-IS'!#REF!</f>
        <v>#REF!</v>
      </c>
      <c r="D33" s="19" t="e">
        <f>'SOS_ERGO - AS-IS'!#REF!</f>
        <v>#REF!</v>
      </c>
      <c r="E33" s="32" t="e">
        <f>'SOS_ERGO - AS-IS'!#REF!</f>
        <v>#REF!</v>
      </c>
      <c r="F33" s="19" t="e">
        <f>'SOS_ERGO - AS-IS'!#REF!</f>
        <v>#REF!</v>
      </c>
      <c r="G33" s="53" t="e">
        <f>'SOS_ERGO - AS-IS'!#REF!</f>
        <v>#REF!</v>
      </c>
      <c r="H33" s="32" t="e">
        <f>'SOS_ERGO - AS-IS'!#REF!</f>
        <v>#REF!</v>
      </c>
      <c r="I33" s="39">
        <v>1</v>
      </c>
      <c r="J33" s="40"/>
      <c r="K33" s="41"/>
      <c r="L33" s="39">
        <v>1</v>
      </c>
      <c r="M33" s="40"/>
      <c r="N33" s="41"/>
      <c r="O33" s="39">
        <v>1</v>
      </c>
      <c r="P33" s="40"/>
      <c r="Q33" s="41"/>
      <c r="R33" s="39">
        <v>1</v>
      </c>
      <c r="S33" s="40"/>
      <c r="T33" s="41"/>
      <c r="U33" s="39">
        <v>1</v>
      </c>
      <c r="V33" s="40"/>
      <c r="W33" s="41"/>
      <c r="X33" s="39">
        <v>1</v>
      </c>
      <c r="Y33" s="40"/>
      <c r="Z33" s="41"/>
      <c r="AA33" s="39">
        <v>1</v>
      </c>
      <c r="AB33" s="40"/>
      <c r="AC33" s="41"/>
      <c r="AD33" s="39">
        <v>1</v>
      </c>
      <c r="AE33" s="40"/>
      <c r="AF33" s="41"/>
      <c r="AG33" s="39">
        <v>1</v>
      </c>
      <c r="AH33" s="40"/>
      <c r="AI33" s="41"/>
      <c r="AJ33" s="22">
        <f t="shared" si="4"/>
        <v>9</v>
      </c>
      <c r="AK33" s="37">
        <f t="shared" si="1"/>
        <v>9</v>
      </c>
      <c r="AL33" s="37">
        <f t="shared" si="2"/>
        <v>0</v>
      </c>
      <c r="AM33" s="37">
        <f t="shared" si="3"/>
        <v>0</v>
      </c>
    </row>
    <row r="34" spans="1:39" x14ac:dyDescent="0.3">
      <c r="A34" s="19" t="e">
        <f>'SOS_ERGO - AS-IS'!#REF!</f>
        <v>#REF!</v>
      </c>
      <c r="B34" s="19" t="e">
        <f>'SOS_ERGO - AS-IS'!#REF!</f>
        <v>#REF!</v>
      </c>
      <c r="C34" s="19" t="e">
        <f>'SOS_ERGO - AS-IS'!#REF!</f>
        <v>#REF!</v>
      </c>
      <c r="D34" s="19" t="e">
        <f>'SOS_ERGO - AS-IS'!#REF!</f>
        <v>#REF!</v>
      </c>
      <c r="E34" s="32" t="e">
        <f>'SOS_ERGO - AS-IS'!#REF!</f>
        <v>#REF!</v>
      </c>
      <c r="F34" s="19" t="e">
        <f>'SOS_ERGO - AS-IS'!#REF!</f>
        <v>#REF!</v>
      </c>
      <c r="G34" s="53" t="e">
        <f>'SOS_ERGO - AS-IS'!#REF!</f>
        <v>#REF!</v>
      </c>
      <c r="H34" s="32" t="e">
        <f>'SOS_ERGO - AS-IS'!#REF!</f>
        <v>#REF!</v>
      </c>
      <c r="I34" s="39">
        <v>1</v>
      </c>
      <c r="J34" s="40"/>
      <c r="K34" s="41"/>
      <c r="L34" s="39">
        <v>1</v>
      </c>
      <c r="M34" s="40"/>
      <c r="N34" s="41"/>
      <c r="O34" s="39"/>
      <c r="P34" s="40">
        <v>2</v>
      </c>
      <c r="Q34" s="41"/>
      <c r="R34" s="39">
        <v>1</v>
      </c>
      <c r="S34" s="40"/>
      <c r="T34" s="41"/>
      <c r="U34" s="39">
        <v>1</v>
      </c>
      <c r="V34" s="40"/>
      <c r="W34" s="41"/>
      <c r="X34" s="39">
        <v>1</v>
      </c>
      <c r="Y34" s="40"/>
      <c r="Z34" s="41"/>
      <c r="AA34" s="39">
        <v>1</v>
      </c>
      <c r="AB34" s="40"/>
      <c r="AC34" s="41"/>
      <c r="AD34" s="39">
        <v>1</v>
      </c>
      <c r="AE34" s="40"/>
      <c r="AF34" s="41"/>
      <c r="AG34" s="39">
        <v>1</v>
      </c>
      <c r="AH34" s="40"/>
      <c r="AI34" s="41"/>
      <c r="AJ34" s="22">
        <f t="shared" si="4"/>
        <v>10</v>
      </c>
      <c r="AK34" s="37">
        <f t="shared" si="1"/>
        <v>8</v>
      </c>
      <c r="AL34" s="37">
        <f t="shared" si="2"/>
        <v>1</v>
      </c>
      <c r="AM34" s="37">
        <f t="shared" si="3"/>
        <v>0</v>
      </c>
    </row>
    <row r="35" spans="1:39" x14ac:dyDescent="0.3">
      <c r="A35" s="19" t="e">
        <f>'SOS_ERGO - AS-IS'!#REF!</f>
        <v>#REF!</v>
      </c>
      <c r="B35" s="19" t="e">
        <f>'SOS_ERGO - AS-IS'!#REF!</f>
        <v>#REF!</v>
      </c>
      <c r="C35" s="19" t="e">
        <f>'SOS_ERGO - AS-IS'!#REF!</f>
        <v>#REF!</v>
      </c>
      <c r="D35" s="19" t="e">
        <f>'SOS_ERGO - AS-IS'!#REF!</f>
        <v>#REF!</v>
      </c>
      <c r="E35" s="32" t="e">
        <f>'SOS_ERGO - AS-IS'!#REF!</f>
        <v>#REF!</v>
      </c>
      <c r="F35" s="19" t="e">
        <f>'SOS_ERGO - AS-IS'!#REF!</f>
        <v>#REF!</v>
      </c>
      <c r="G35" s="53" t="e">
        <f>'SOS_ERGO - AS-IS'!#REF!</f>
        <v>#REF!</v>
      </c>
      <c r="H35" s="32" t="e">
        <f>'SOS_ERGO - AS-IS'!#REF!</f>
        <v>#REF!</v>
      </c>
      <c r="I35" s="39">
        <v>1</v>
      </c>
      <c r="J35" s="40"/>
      <c r="K35" s="41"/>
      <c r="L35" s="39">
        <v>1</v>
      </c>
      <c r="M35" s="40"/>
      <c r="N35" s="41"/>
      <c r="O35" s="39"/>
      <c r="P35" s="40">
        <v>2</v>
      </c>
      <c r="Q35" s="41"/>
      <c r="R35" s="39">
        <v>1</v>
      </c>
      <c r="S35" s="40"/>
      <c r="T35" s="41"/>
      <c r="U35" s="39">
        <v>1</v>
      </c>
      <c r="V35" s="40"/>
      <c r="W35" s="41"/>
      <c r="X35" s="39">
        <v>1</v>
      </c>
      <c r="Y35" s="40"/>
      <c r="Z35" s="41"/>
      <c r="AA35" s="39">
        <v>1</v>
      </c>
      <c r="AB35" s="40"/>
      <c r="AC35" s="41"/>
      <c r="AD35" s="39">
        <v>1</v>
      </c>
      <c r="AE35" s="40"/>
      <c r="AF35" s="41"/>
      <c r="AG35" s="39">
        <v>1</v>
      </c>
      <c r="AH35" s="40"/>
      <c r="AI35" s="41"/>
      <c r="AJ35" s="22">
        <f t="shared" si="4"/>
        <v>10</v>
      </c>
      <c r="AK35" s="37">
        <f t="shared" si="1"/>
        <v>8</v>
      </c>
      <c r="AL35" s="37">
        <f t="shared" si="2"/>
        <v>1</v>
      </c>
      <c r="AM35" s="37">
        <f t="shared" si="3"/>
        <v>0</v>
      </c>
    </row>
    <row r="36" spans="1:39" x14ac:dyDescent="0.3">
      <c r="A36" s="19" t="e">
        <f>'SOS_ERGO - AS-IS'!#REF!</f>
        <v>#REF!</v>
      </c>
      <c r="B36" s="19" t="e">
        <f>'SOS_ERGO - AS-IS'!#REF!</f>
        <v>#REF!</v>
      </c>
      <c r="C36" s="19" t="e">
        <f>'SOS_ERGO - AS-IS'!#REF!</f>
        <v>#REF!</v>
      </c>
      <c r="D36" s="19" t="e">
        <f>'SOS_ERGO - AS-IS'!#REF!</f>
        <v>#REF!</v>
      </c>
      <c r="E36" s="32" t="e">
        <f>'SOS_ERGO - AS-IS'!#REF!</f>
        <v>#REF!</v>
      </c>
      <c r="F36" s="19" t="e">
        <f>'SOS_ERGO - AS-IS'!#REF!</f>
        <v>#REF!</v>
      </c>
      <c r="G36" s="53" t="e">
        <f>'SOS_ERGO - AS-IS'!#REF!</f>
        <v>#REF!</v>
      </c>
      <c r="H36" s="32" t="e">
        <f>'SOS_ERGO - AS-IS'!#REF!</f>
        <v>#REF!</v>
      </c>
      <c r="I36" s="39">
        <v>1</v>
      </c>
      <c r="J36" s="40"/>
      <c r="K36" s="41"/>
      <c r="L36" s="39">
        <v>1</v>
      </c>
      <c r="M36" s="40"/>
      <c r="N36" s="41"/>
      <c r="O36" s="39">
        <v>1</v>
      </c>
      <c r="P36" s="40"/>
      <c r="Q36" s="41"/>
      <c r="R36" s="39">
        <v>1</v>
      </c>
      <c r="S36" s="40"/>
      <c r="T36" s="41"/>
      <c r="U36" s="39"/>
      <c r="V36" s="40">
        <v>2</v>
      </c>
      <c r="W36" s="41"/>
      <c r="X36" s="39">
        <v>1</v>
      </c>
      <c r="Y36" s="40"/>
      <c r="Z36" s="41"/>
      <c r="AA36" s="39">
        <v>1</v>
      </c>
      <c r="AB36" s="40"/>
      <c r="AC36" s="41"/>
      <c r="AD36" s="39">
        <v>1</v>
      </c>
      <c r="AE36" s="40"/>
      <c r="AF36" s="41"/>
      <c r="AG36" s="39">
        <v>1</v>
      </c>
      <c r="AH36" s="40"/>
      <c r="AI36" s="41"/>
      <c r="AJ36" s="22">
        <f t="shared" si="4"/>
        <v>10</v>
      </c>
      <c r="AK36" s="37">
        <f t="shared" si="1"/>
        <v>8</v>
      </c>
      <c r="AL36" s="37">
        <f t="shared" si="2"/>
        <v>1</v>
      </c>
      <c r="AM36" s="37">
        <f t="shared" si="3"/>
        <v>0</v>
      </c>
    </row>
    <row r="37" spans="1:39" x14ac:dyDescent="0.3">
      <c r="A37" s="19" t="e">
        <f>'SOS_ERGO - AS-IS'!#REF!</f>
        <v>#REF!</v>
      </c>
      <c r="B37" s="19" t="e">
        <f>'SOS_ERGO - AS-IS'!#REF!</f>
        <v>#REF!</v>
      </c>
      <c r="C37" s="19" t="e">
        <f>'SOS_ERGO - AS-IS'!#REF!</f>
        <v>#REF!</v>
      </c>
      <c r="D37" s="19" t="e">
        <f>'SOS_ERGO - AS-IS'!#REF!</f>
        <v>#REF!</v>
      </c>
      <c r="E37" s="32" t="e">
        <f>'SOS_ERGO - AS-IS'!#REF!</f>
        <v>#REF!</v>
      </c>
      <c r="F37" s="19" t="e">
        <f>'SOS_ERGO - AS-IS'!#REF!</f>
        <v>#REF!</v>
      </c>
      <c r="G37" s="53" t="e">
        <f>'SOS_ERGO - AS-IS'!#REF!</f>
        <v>#REF!</v>
      </c>
      <c r="H37" s="32" t="e">
        <f>'SOS_ERGO - AS-IS'!#REF!</f>
        <v>#REF!</v>
      </c>
      <c r="I37" s="39">
        <v>1</v>
      </c>
      <c r="J37" s="40"/>
      <c r="K37" s="41"/>
      <c r="L37" s="39">
        <v>1</v>
      </c>
      <c r="M37" s="40"/>
      <c r="N37" s="41"/>
      <c r="O37" s="39">
        <v>1</v>
      </c>
      <c r="P37" s="40"/>
      <c r="Q37" s="41"/>
      <c r="R37" s="39">
        <v>1</v>
      </c>
      <c r="S37" s="40"/>
      <c r="T37" s="41"/>
      <c r="U37" s="39"/>
      <c r="V37" s="40">
        <v>2</v>
      </c>
      <c r="W37" s="41"/>
      <c r="X37" s="39">
        <v>1</v>
      </c>
      <c r="Y37" s="40"/>
      <c r="Z37" s="41"/>
      <c r="AA37" s="39">
        <v>1</v>
      </c>
      <c r="AB37" s="40"/>
      <c r="AC37" s="41"/>
      <c r="AD37" s="39">
        <v>1</v>
      </c>
      <c r="AE37" s="40"/>
      <c r="AF37" s="41"/>
      <c r="AG37" s="39">
        <v>1</v>
      </c>
      <c r="AH37" s="40"/>
      <c r="AI37" s="41"/>
      <c r="AJ37" s="22">
        <f t="shared" si="4"/>
        <v>10</v>
      </c>
      <c r="AK37" s="37">
        <f t="shared" si="1"/>
        <v>8</v>
      </c>
      <c r="AL37" s="37">
        <f t="shared" si="2"/>
        <v>1</v>
      </c>
      <c r="AM37" s="37">
        <f t="shared" si="3"/>
        <v>0</v>
      </c>
    </row>
    <row r="38" spans="1:39" x14ac:dyDescent="0.3">
      <c r="A38" s="19" t="e">
        <f>'SOS_ERGO - AS-IS'!#REF!</f>
        <v>#REF!</v>
      </c>
      <c r="B38" s="19" t="e">
        <f>'SOS_ERGO - AS-IS'!#REF!</f>
        <v>#REF!</v>
      </c>
      <c r="C38" s="19" t="e">
        <f>'SOS_ERGO - AS-IS'!#REF!</f>
        <v>#REF!</v>
      </c>
      <c r="D38" s="19" t="e">
        <f>'SOS_ERGO - AS-IS'!#REF!</f>
        <v>#REF!</v>
      </c>
      <c r="E38" s="32" t="e">
        <f>'SOS_ERGO - AS-IS'!#REF!</f>
        <v>#REF!</v>
      </c>
      <c r="F38" s="19" t="e">
        <f>'SOS_ERGO - AS-IS'!#REF!</f>
        <v>#REF!</v>
      </c>
      <c r="G38" s="53" t="e">
        <f>'SOS_ERGO - AS-IS'!#REF!</f>
        <v>#REF!</v>
      </c>
      <c r="H38" s="32" t="e">
        <f>'SOS_ERGO - AS-IS'!#REF!</f>
        <v>#REF!</v>
      </c>
      <c r="I38" s="39">
        <v>1</v>
      </c>
      <c r="J38" s="40"/>
      <c r="K38" s="41"/>
      <c r="L38" s="39">
        <v>1</v>
      </c>
      <c r="M38" s="40"/>
      <c r="N38" s="41"/>
      <c r="O38" s="39"/>
      <c r="P38" s="40">
        <v>2</v>
      </c>
      <c r="Q38" s="41"/>
      <c r="R38" s="39">
        <v>1</v>
      </c>
      <c r="S38" s="40"/>
      <c r="T38" s="41"/>
      <c r="U38" s="39">
        <v>1</v>
      </c>
      <c r="V38" s="40"/>
      <c r="W38" s="41"/>
      <c r="X38" s="39">
        <v>1</v>
      </c>
      <c r="Y38" s="40"/>
      <c r="Z38" s="41"/>
      <c r="AA38" s="39">
        <v>1</v>
      </c>
      <c r="AB38" s="40"/>
      <c r="AC38" s="41"/>
      <c r="AD38" s="39">
        <v>1</v>
      </c>
      <c r="AE38" s="40"/>
      <c r="AF38" s="41"/>
      <c r="AG38" s="39">
        <v>1</v>
      </c>
      <c r="AH38" s="40"/>
      <c r="AI38" s="41"/>
      <c r="AJ38" s="22">
        <f t="shared" si="4"/>
        <v>10</v>
      </c>
      <c r="AK38" s="37">
        <f t="shared" si="1"/>
        <v>8</v>
      </c>
      <c r="AL38" s="37">
        <f t="shared" si="2"/>
        <v>1</v>
      </c>
      <c r="AM38" s="37">
        <f t="shared" si="3"/>
        <v>0</v>
      </c>
    </row>
    <row r="39" spans="1:39" x14ac:dyDescent="0.3">
      <c r="A39" s="19" t="e">
        <f>'SOS_ERGO - AS-IS'!#REF!</f>
        <v>#REF!</v>
      </c>
      <c r="B39" s="19" t="e">
        <f>'SOS_ERGO - AS-IS'!#REF!</f>
        <v>#REF!</v>
      </c>
      <c r="C39" s="19" t="e">
        <f>'SOS_ERGO - AS-IS'!#REF!</f>
        <v>#REF!</v>
      </c>
      <c r="D39" s="19" t="e">
        <f>'SOS_ERGO - AS-IS'!#REF!</f>
        <v>#REF!</v>
      </c>
      <c r="E39" s="32" t="e">
        <f>'SOS_ERGO - AS-IS'!#REF!</f>
        <v>#REF!</v>
      </c>
      <c r="F39" s="19" t="e">
        <f>'SOS_ERGO - AS-IS'!#REF!</f>
        <v>#REF!</v>
      </c>
      <c r="G39" s="53" t="e">
        <f>'SOS_ERGO - AS-IS'!#REF!</f>
        <v>#REF!</v>
      </c>
      <c r="H39" s="32" t="e">
        <f>'SOS_ERGO - AS-IS'!#REF!</f>
        <v>#REF!</v>
      </c>
      <c r="I39" s="39"/>
      <c r="J39" s="40">
        <v>2</v>
      </c>
      <c r="K39" s="41"/>
      <c r="L39" s="39">
        <v>1</v>
      </c>
      <c r="M39" s="40"/>
      <c r="N39" s="41"/>
      <c r="O39" s="39">
        <v>1</v>
      </c>
      <c r="P39" s="40"/>
      <c r="Q39" s="41"/>
      <c r="R39" s="39">
        <v>1</v>
      </c>
      <c r="S39" s="40"/>
      <c r="T39" s="41"/>
      <c r="U39" s="39">
        <v>1</v>
      </c>
      <c r="V39" s="40"/>
      <c r="W39" s="41"/>
      <c r="X39" s="39">
        <v>1</v>
      </c>
      <c r="Y39" s="40"/>
      <c r="Z39" s="41"/>
      <c r="AA39" s="39">
        <v>1</v>
      </c>
      <c r="AB39" s="40"/>
      <c r="AC39" s="41"/>
      <c r="AD39" s="39">
        <v>1</v>
      </c>
      <c r="AE39" s="40"/>
      <c r="AF39" s="41"/>
      <c r="AG39" s="39">
        <v>1</v>
      </c>
      <c r="AH39" s="40"/>
      <c r="AI39" s="41"/>
      <c r="AJ39" s="22">
        <f t="shared" si="4"/>
        <v>10</v>
      </c>
      <c r="AK39" s="37">
        <f t="shared" si="1"/>
        <v>8</v>
      </c>
      <c r="AL39" s="37">
        <f t="shared" si="2"/>
        <v>1</v>
      </c>
      <c r="AM39" s="37">
        <f t="shared" si="3"/>
        <v>0</v>
      </c>
    </row>
    <row r="40" spans="1:39" x14ac:dyDescent="0.3">
      <c r="A40" s="19" t="e">
        <f>'SOS_ERGO - AS-IS'!#REF!</f>
        <v>#REF!</v>
      </c>
      <c r="B40" s="19" t="e">
        <f>'SOS_ERGO - AS-IS'!#REF!</f>
        <v>#REF!</v>
      </c>
      <c r="C40" s="19" t="e">
        <f>'SOS_ERGO - AS-IS'!#REF!</f>
        <v>#REF!</v>
      </c>
      <c r="D40" s="19" t="e">
        <f>'SOS_ERGO - AS-IS'!#REF!</f>
        <v>#REF!</v>
      </c>
      <c r="E40" s="32" t="e">
        <f>'SOS_ERGO - AS-IS'!#REF!</f>
        <v>#REF!</v>
      </c>
      <c r="F40" s="19" t="e">
        <f>'SOS_ERGO - AS-IS'!#REF!</f>
        <v>#REF!</v>
      </c>
      <c r="G40" s="53" t="e">
        <f>'SOS_ERGO - AS-IS'!#REF!</f>
        <v>#REF!</v>
      </c>
      <c r="H40" s="32" t="e">
        <f>'SOS_ERGO - AS-IS'!#REF!</f>
        <v>#REF!</v>
      </c>
      <c r="I40" s="39"/>
      <c r="J40" s="40">
        <v>2</v>
      </c>
      <c r="K40" s="41"/>
      <c r="L40" s="39">
        <v>1</v>
      </c>
      <c r="M40" s="40"/>
      <c r="N40" s="41"/>
      <c r="O40" s="39">
        <v>1</v>
      </c>
      <c r="P40" s="40"/>
      <c r="Q40" s="41"/>
      <c r="R40" s="39">
        <v>1</v>
      </c>
      <c r="S40" s="40"/>
      <c r="T40" s="41"/>
      <c r="U40" s="39">
        <v>1</v>
      </c>
      <c r="V40" s="40"/>
      <c r="W40" s="41"/>
      <c r="X40" s="39">
        <v>1</v>
      </c>
      <c r="Y40" s="40"/>
      <c r="Z40" s="41"/>
      <c r="AA40" s="39">
        <v>1</v>
      </c>
      <c r="AB40" s="40"/>
      <c r="AC40" s="41"/>
      <c r="AD40" s="39">
        <v>1</v>
      </c>
      <c r="AE40" s="40"/>
      <c r="AF40" s="41"/>
      <c r="AG40" s="39">
        <v>1</v>
      </c>
      <c r="AH40" s="40"/>
      <c r="AI40" s="41"/>
      <c r="AJ40" s="22">
        <f t="shared" si="4"/>
        <v>10</v>
      </c>
      <c r="AK40" s="37">
        <f t="shared" si="1"/>
        <v>8</v>
      </c>
      <c r="AL40" s="37">
        <f t="shared" si="2"/>
        <v>1</v>
      </c>
      <c r="AM40" s="37">
        <f t="shared" si="3"/>
        <v>0</v>
      </c>
    </row>
    <row r="41" spans="1:39" x14ac:dyDescent="0.3">
      <c r="A41" s="19" t="e">
        <f>'SOS_ERGO - AS-IS'!#REF!</f>
        <v>#REF!</v>
      </c>
      <c r="B41" s="19" t="e">
        <f>'SOS_ERGO - AS-IS'!#REF!</f>
        <v>#REF!</v>
      </c>
      <c r="C41" s="19" t="e">
        <f>'SOS_ERGO - AS-IS'!#REF!</f>
        <v>#REF!</v>
      </c>
      <c r="D41" s="19" t="e">
        <f>'SOS_ERGO - AS-IS'!#REF!</f>
        <v>#REF!</v>
      </c>
      <c r="E41" s="32" t="e">
        <f>'SOS_ERGO - AS-IS'!#REF!</f>
        <v>#REF!</v>
      </c>
      <c r="F41" s="19" t="e">
        <f>'SOS_ERGO - AS-IS'!#REF!</f>
        <v>#REF!</v>
      </c>
      <c r="G41" s="53" t="e">
        <f>'SOS_ERGO - AS-IS'!#REF!</f>
        <v>#REF!</v>
      </c>
      <c r="H41" s="32" t="e">
        <f>'SOS_ERGO - AS-IS'!#REF!</f>
        <v>#REF!</v>
      </c>
      <c r="I41" s="39"/>
      <c r="J41" s="40">
        <v>2</v>
      </c>
      <c r="K41" s="41"/>
      <c r="L41" s="39">
        <v>1</v>
      </c>
      <c r="M41" s="40"/>
      <c r="N41" s="41"/>
      <c r="O41" s="39">
        <v>1</v>
      </c>
      <c r="P41" s="40"/>
      <c r="Q41" s="41"/>
      <c r="R41" s="39">
        <v>1</v>
      </c>
      <c r="S41" s="40"/>
      <c r="T41" s="41"/>
      <c r="U41" s="39"/>
      <c r="V41" s="40">
        <v>2</v>
      </c>
      <c r="W41" s="41"/>
      <c r="X41" s="39">
        <v>1</v>
      </c>
      <c r="Y41" s="40"/>
      <c r="Z41" s="41"/>
      <c r="AA41" s="39">
        <v>1</v>
      </c>
      <c r="AB41" s="40"/>
      <c r="AC41" s="41"/>
      <c r="AD41" s="39">
        <v>1</v>
      </c>
      <c r="AE41" s="40"/>
      <c r="AF41" s="41"/>
      <c r="AG41" s="39">
        <v>1</v>
      </c>
      <c r="AH41" s="40"/>
      <c r="AI41" s="41"/>
      <c r="AJ41" s="22">
        <f t="shared" si="4"/>
        <v>11</v>
      </c>
      <c r="AK41" s="37">
        <f t="shared" si="1"/>
        <v>7</v>
      </c>
      <c r="AL41" s="37">
        <f t="shared" si="2"/>
        <v>2</v>
      </c>
      <c r="AM41" s="37">
        <f t="shared" si="3"/>
        <v>0</v>
      </c>
    </row>
    <row r="42" spans="1:39" x14ac:dyDescent="0.3">
      <c r="A42" s="19" t="e">
        <f>'SOS_ERGO - AS-IS'!#REF!</f>
        <v>#REF!</v>
      </c>
      <c r="B42" s="19" t="e">
        <f>'SOS_ERGO - AS-IS'!#REF!</f>
        <v>#REF!</v>
      </c>
      <c r="C42" s="19" t="e">
        <f>'SOS_ERGO - AS-IS'!#REF!</f>
        <v>#REF!</v>
      </c>
      <c r="D42" s="19" t="e">
        <f>'SOS_ERGO - AS-IS'!#REF!</f>
        <v>#REF!</v>
      </c>
      <c r="E42" s="32" t="e">
        <f>'SOS_ERGO - AS-IS'!#REF!</f>
        <v>#REF!</v>
      </c>
      <c r="F42" s="19" t="e">
        <f>'SOS_ERGO - AS-IS'!#REF!</f>
        <v>#REF!</v>
      </c>
      <c r="G42" s="53" t="e">
        <f>'SOS_ERGO - AS-IS'!#REF!</f>
        <v>#REF!</v>
      </c>
      <c r="H42" s="32" t="e">
        <f>'SOS_ERGO - AS-IS'!#REF!</f>
        <v>#REF!</v>
      </c>
      <c r="I42" s="39">
        <v>1</v>
      </c>
      <c r="J42" s="40"/>
      <c r="K42" s="41"/>
      <c r="L42" s="39">
        <v>1</v>
      </c>
      <c r="M42" s="40"/>
      <c r="N42" s="41"/>
      <c r="O42" s="39"/>
      <c r="P42" s="40">
        <v>2</v>
      </c>
      <c r="Q42" s="41"/>
      <c r="R42" s="39">
        <v>1</v>
      </c>
      <c r="S42" s="40"/>
      <c r="T42" s="41"/>
      <c r="U42" s="39">
        <v>1</v>
      </c>
      <c r="V42" s="40"/>
      <c r="W42" s="41"/>
      <c r="X42" s="39">
        <v>1</v>
      </c>
      <c r="Y42" s="40"/>
      <c r="Z42" s="41"/>
      <c r="AA42" s="39">
        <v>1</v>
      </c>
      <c r="AB42" s="40"/>
      <c r="AC42" s="41"/>
      <c r="AD42" s="39">
        <v>1</v>
      </c>
      <c r="AE42" s="40"/>
      <c r="AF42" s="41"/>
      <c r="AG42" s="39">
        <v>1</v>
      </c>
      <c r="AH42" s="40"/>
      <c r="AI42" s="41"/>
      <c r="AJ42" s="22">
        <f t="shared" si="4"/>
        <v>10</v>
      </c>
      <c r="AK42" s="37">
        <f t="shared" si="1"/>
        <v>8</v>
      </c>
      <c r="AL42" s="37">
        <f t="shared" si="2"/>
        <v>1</v>
      </c>
      <c r="AM42" s="37">
        <f t="shared" si="3"/>
        <v>0</v>
      </c>
    </row>
    <row r="43" spans="1:39" x14ac:dyDescent="0.3">
      <c r="A43" s="19" t="e">
        <f>'SOS_ERGO - AS-IS'!#REF!</f>
        <v>#REF!</v>
      </c>
      <c r="B43" s="19" t="e">
        <f>'SOS_ERGO - AS-IS'!#REF!</f>
        <v>#REF!</v>
      </c>
      <c r="C43" s="19" t="e">
        <f>'SOS_ERGO - AS-IS'!#REF!</f>
        <v>#REF!</v>
      </c>
      <c r="D43" s="19" t="e">
        <f>'SOS_ERGO - AS-IS'!#REF!</f>
        <v>#REF!</v>
      </c>
      <c r="E43" s="32" t="e">
        <f>'SOS_ERGO - AS-IS'!#REF!</f>
        <v>#REF!</v>
      </c>
      <c r="F43" s="19" t="e">
        <f>'SOS_ERGO - AS-IS'!#REF!</f>
        <v>#REF!</v>
      </c>
      <c r="G43" s="53" t="e">
        <f>'SOS_ERGO - AS-IS'!#REF!</f>
        <v>#REF!</v>
      </c>
      <c r="H43" s="32" t="e">
        <f>'SOS_ERGO - AS-IS'!#REF!</f>
        <v>#REF!</v>
      </c>
      <c r="I43" s="39">
        <v>1</v>
      </c>
      <c r="J43" s="40"/>
      <c r="K43" s="41"/>
      <c r="L43" s="39">
        <v>1</v>
      </c>
      <c r="M43" s="40"/>
      <c r="N43" s="41"/>
      <c r="O43" s="39"/>
      <c r="P43" s="40">
        <v>2</v>
      </c>
      <c r="Q43" s="41"/>
      <c r="R43" s="39">
        <v>1</v>
      </c>
      <c r="S43" s="40"/>
      <c r="T43" s="41"/>
      <c r="U43" s="39">
        <v>1</v>
      </c>
      <c r="V43" s="40"/>
      <c r="W43" s="41"/>
      <c r="X43" s="39">
        <v>1</v>
      </c>
      <c r="Y43" s="40"/>
      <c r="Z43" s="41"/>
      <c r="AA43" s="39">
        <v>1</v>
      </c>
      <c r="AB43" s="40"/>
      <c r="AC43" s="41"/>
      <c r="AD43" s="39">
        <v>1</v>
      </c>
      <c r="AE43" s="40"/>
      <c r="AF43" s="41"/>
      <c r="AG43" s="39">
        <v>1</v>
      </c>
      <c r="AH43" s="40"/>
      <c r="AI43" s="41"/>
      <c r="AJ43" s="22">
        <f t="shared" si="4"/>
        <v>10</v>
      </c>
      <c r="AK43" s="37">
        <f t="shared" si="1"/>
        <v>8</v>
      </c>
      <c r="AL43" s="37">
        <f t="shared" si="2"/>
        <v>1</v>
      </c>
      <c r="AM43" s="37">
        <f t="shared" si="3"/>
        <v>0</v>
      </c>
    </row>
    <row r="44" spans="1:39" x14ac:dyDescent="0.3">
      <c r="A44" s="19" t="e">
        <f>'SOS_ERGO - AS-IS'!#REF!</f>
        <v>#REF!</v>
      </c>
      <c r="B44" s="19" t="e">
        <f>'SOS_ERGO - AS-IS'!#REF!</f>
        <v>#REF!</v>
      </c>
      <c r="C44" s="19" t="e">
        <f>'SOS_ERGO - AS-IS'!#REF!</f>
        <v>#REF!</v>
      </c>
      <c r="D44" s="19" t="e">
        <f>'SOS_ERGO - AS-IS'!#REF!</f>
        <v>#REF!</v>
      </c>
      <c r="E44" s="32" t="e">
        <f>'SOS_ERGO - AS-IS'!#REF!</f>
        <v>#REF!</v>
      </c>
      <c r="F44" s="19" t="e">
        <f>'SOS_ERGO - AS-IS'!#REF!</f>
        <v>#REF!</v>
      </c>
      <c r="G44" s="53" t="e">
        <f>'SOS_ERGO - AS-IS'!#REF!</f>
        <v>#REF!</v>
      </c>
      <c r="H44" s="32" t="e">
        <f>'SOS_ERGO - AS-IS'!#REF!</f>
        <v>#REF!</v>
      </c>
      <c r="I44" s="39"/>
      <c r="J44" s="40">
        <v>2</v>
      </c>
      <c r="K44" s="41"/>
      <c r="L44" s="39">
        <v>1</v>
      </c>
      <c r="M44" s="40"/>
      <c r="N44" s="41"/>
      <c r="O44" s="39">
        <v>1</v>
      </c>
      <c r="P44" s="40"/>
      <c r="Q44" s="41"/>
      <c r="R44" s="39">
        <v>1</v>
      </c>
      <c r="S44" s="40"/>
      <c r="T44" s="41"/>
      <c r="U44" s="39">
        <v>1</v>
      </c>
      <c r="V44" s="40"/>
      <c r="W44" s="41"/>
      <c r="X44" s="39">
        <v>1</v>
      </c>
      <c r="Y44" s="40"/>
      <c r="Z44" s="41"/>
      <c r="AA44" s="39">
        <v>1</v>
      </c>
      <c r="AB44" s="40"/>
      <c r="AC44" s="41"/>
      <c r="AD44" s="39">
        <v>1</v>
      </c>
      <c r="AE44" s="40"/>
      <c r="AF44" s="41"/>
      <c r="AG44" s="39">
        <v>1</v>
      </c>
      <c r="AH44" s="40"/>
      <c r="AI44" s="41"/>
      <c r="AJ44" s="22">
        <f t="shared" si="4"/>
        <v>10</v>
      </c>
      <c r="AK44" s="37">
        <f t="shared" si="1"/>
        <v>8</v>
      </c>
      <c r="AL44" s="37">
        <f t="shared" si="2"/>
        <v>1</v>
      </c>
      <c r="AM44" s="37">
        <f t="shared" si="3"/>
        <v>0</v>
      </c>
    </row>
    <row r="45" spans="1:39" x14ac:dyDescent="0.3">
      <c r="A45" s="19" t="e">
        <f>'SOS_ERGO - AS-IS'!#REF!</f>
        <v>#REF!</v>
      </c>
      <c r="B45" s="19" t="e">
        <f>'SOS_ERGO - AS-IS'!#REF!</f>
        <v>#REF!</v>
      </c>
      <c r="C45" s="19" t="e">
        <f>'SOS_ERGO - AS-IS'!#REF!</f>
        <v>#REF!</v>
      </c>
      <c r="D45" s="19" t="e">
        <f>'SOS_ERGO - AS-IS'!#REF!</f>
        <v>#REF!</v>
      </c>
      <c r="E45" s="32" t="e">
        <f>'SOS_ERGO - AS-IS'!#REF!</f>
        <v>#REF!</v>
      </c>
      <c r="F45" s="19" t="e">
        <f>'SOS_ERGO - AS-IS'!#REF!</f>
        <v>#REF!</v>
      </c>
      <c r="G45" s="53" t="e">
        <f>'SOS_ERGO - AS-IS'!#REF!</f>
        <v>#REF!</v>
      </c>
      <c r="H45" s="32" t="e">
        <f>'SOS_ERGO - AS-IS'!#REF!</f>
        <v>#REF!</v>
      </c>
      <c r="I45" s="39">
        <v>1</v>
      </c>
      <c r="J45" s="40"/>
      <c r="K45" s="41"/>
      <c r="L45" s="39">
        <v>1</v>
      </c>
      <c r="M45" s="40"/>
      <c r="N45" s="41"/>
      <c r="O45" s="39"/>
      <c r="P45" s="40">
        <v>2</v>
      </c>
      <c r="Q45" s="41"/>
      <c r="R45" s="39">
        <v>1</v>
      </c>
      <c r="S45" s="40"/>
      <c r="T45" s="41"/>
      <c r="U45" s="39">
        <v>1</v>
      </c>
      <c r="V45" s="40"/>
      <c r="W45" s="41"/>
      <c r="X45" s="39">
        <v>1</v>
      </c>
      <c r="Y45" s="40"/>
      <c r="Z45" s="41"/>
      <c r="AA45" s="39">
        <v>1</v>
      </c>
      <c r="AB45" s="40"/>
      <c r="AC45" s="41"/>
      <c r="AD45" s="39">
        <v>1</v>
      </c>
      <c r="AE45" s="40"/>
      <c r="AF45" s="41"/>
      <c r="AG45" s="39">
        <v>1</v>
      </c>
      <c r="AH45" s="40"/>
      <c r="AI45" s="41"/>
      <c r="AJ45" s="22">
        <f t="shared" si="4"/>
        <v>10</v>
      </c>
      <c r="AK45" s="37">
        <f t="shared" si="1"/>
        <v>8</v>
      </c>
      <c r="AL45" s="37">
        <f t="shared" si="2"/>
        <v>1</v>
      </c>
      <c r="AM45" s="37">
        <f t="shared" si="3"/>
        <v>0</v>
      </c>
    </row>
    <row r="46" spans="1:39" x14ac:dyDescent="0.3">
      <c r="A46" s="19" t="e">
        <f>'SOS_ERGO - AS-IS'!#REF!</f>
        <v>#REF!</v>
      </c>
      <c r="B46" s="19" t="e">
        <f>'SOS_ERGO - AS-IS'!#REF!</f>
        <v>#REF!</v>
      </c>
      <c r="C46" s="19" t="e">
        <f>'SOS_ERGO - AS-IS'!#REF!</f>
        <v>#REF!</v>
      </c>
      <c r="D46" s="19" t="e">
        <f>'SOS_ERGO - AS-IS'!#REF!</f>
        <v>#REF!</v>
      </c>
      <c r="E46" s="32" t="e">
        <f>'SOS_ERGO - AS-IS'!#REF!</f>
        <v>#REF!</v>
      </c>
      <c r="F46" s="19" t="e">
        <f>'SOS_ERGO - AS-IS'!#REF!</f>
        <v>#REF!</v>
      </c>
      <c r="G46" s="53" t="e">
        <f>'SOS_ERGO - AS-IS'!#REF!</f>
        <v>#REF!</v>
      </c>
      <c r="H46" s="32" t="e">
        <f>'SOS_ERGO - AS-IS'!#REF!</f>
        <v>#REF!</v>
      </c>
      <c r="I46" s="39"/>
      <c r="J46" s="40">
        <v>2</v>
      </c>
      <c r="K46" s="41"/>
      <c r="L46" s="39">
        <v>1</v>
      </c>
      <c r="M46" s="40"/>
      <c r="N46" s="41"/>
      <c r="O46" s="39"/>
      <c r="P46" s="40">
        <v>2</v>
      </c>
      <c r="Q46" s="41"/>
      <c r="R46" s="39">
        <v>1</v>
      </c>
      <c r="S46" s="40"/>
      <c r="T46" s="41"/>
      <c r="U46" s="39">
        <v>1</v>
      </c>
      <c r="V46" s="40"/>
      <c r="W46" s="41"/>
      <c r="X46" s="39">
        <v>1</v>
      </c>
      <c r="Y46" s="40"/>
      <c r="Z46" s="41"/>
      <c r="AA46" s="39">
        <v>1</v>
      </c>
      <c r="AB46" s="40"/>
      <c r="AC46" s="41"/>
      <c r="AD46" s="39">
        <v>1</v>
      </c>
      <c r="AE46" s="40"/>
      <c r="AF46" s="41"/>
      <c r="AG46" s="39">
        <v>1</v>
      </c>
      <c r="AH46" s="40"/>
      <c r="AI46" s="41"/>
      <c r="AJ46" s="22">
        <f t="shared" si="4"/>
        <v>11</v>
      </c>
      <c r="AK46" s="37">
        <f t="shared" si="1"/>
        <v>7</v>
      </c>
      <c r="AL46" s="37">
        <f t="shared" si="2"/>
        <v>2</v>
      </c>
      <c r="AM46" s="37">
        <f t="shared" si="3"/>
        <v>0</v>
      </c>
    </row>
    <row r="47" spans="1:39" x14ac:dyDescent="0.3">
      <c r="A47" s="19" t="e">
        <f>'SOS_ERGO - AS-IS'!#REF!</f>
        <v>#REF!</v>
      </c>
      <c r="B47" s="19" t="e">
        <f>'SOS_ERGO - AS-IS'!#REF!</f>
        <v>#REF!</v>
      </c>
      <c r="C47" s="19" t="e">
        <f>'SOS_ERGO - AS-IS'!#REF!</f>
        <v>#REF!</v>
      </c>
      <c r="D47" s="19" t="e">
        <f>'SOS_ERGO - AS-IS'!#REF!</f>
        <v>#REF!</v>
      </c>
      <c r="E47" s="32" t="e">
        <f>'SOS_ERGO - AS-IS'!#REF!</f>
        <v>#REF!</v>
      </c>
      <c r="F47" s="19" t="e">
        <f>'SOS_ERGO - AS-IS'!#REF!</f>
        <v>#REF!</v>
      </c>
      <c r="G47" s="53" t="e">
        <f>'SOS_ERGO - AS-IS'!#REF!</f>
        <v>#REF!</v>
      </c>
      <c r="H47" s="32" t="e">
        <f>'SOS_ERGO - AS-IS'!#REF!</f>
        <v>#REF!</v>
      </c>
      <c r="I47" s="39"/>
      <c r="J47" s="40">
        <v>2</v>
      </c>
      <c r="K47" s="41"/>
      <c r="L47" s="39">
        <v>1</v>
      </c>
      <c r="M47" s="40"/>
      <c r="N47" s="41"/>
      <c r="O47" s="39">
        <v>1</v>
      </c>
      <c r="P47" s="40"/>
      <c r="Q47" s="41"/>
      <c r="R47" s="39">
        <v>1</v>
      </c>
      <c r="S47" s="40"/>
      <c r="T47" s="41"/>
      <c r="U47" s="39">
        <v>1</v>
      </c>
      <c r="V47" s="40"/>
      <c r="W47" s="41"/>
      <c r="X47" s="39">
        <v>1</v>
      </c>
      <c r="Y47" s="40"/>
      <c r="Z47" s="41"/>
      <c r="AA47" s="39">
        <v>1</v>
      </c>
      <c r="AB47" s="40"/>
      <c r="AC47" s="41"/>
      <c r="AD47" s="39">
        <v>1</v>
      </c>
      <c r="AE47" s="40"/>
      <c r="AF47" s="41"/>
      <c r="AG47" s="39">
        <v>1</v>
      </c>
      <c r="AH47" s="40"/>
      <c r="AI47" s="41"/>
      <c r="AJ47" s="22">
        <f t="shared" si="4"/>
        <v>10</v>
      </c>
      <c r="AK47" s="37">
        <f t="shared" si="1"/>
        <v>8</v>
      </c>
      <c r="AL47" s="37">
        <f t="shared" si="2"/>
        <v>1</v>
      </c>
      <c r="AM47" s="37">
        <f t="shared" si="3"/>
        <v>0</v>
      </c>
    </row>
    <row r="48" spans="1:39" x14ac:dyDescent="0.3">
      <c r="A48" s="19" t="e">
        <f>'SOS_ERGO - AS-IS'!#REF!</f>
        <v>#REF!</v>
      </c>
      <c r="B48" s="19" t="e">
        <f>'SOS_ERGO - AS-IS'!#REF!</f>
        <v>#REF!</v>
      </c>
      <c r="C48" s="19" t="e">
        <f>'SOS_ERGO - AS-IS'!#REF!</f>
        <v>#REF!</v>
      </c>
      <c r="D48" s="19" t="e">
        <f>'SOS_ERGO - AS-IS'!#REF!</f>
        <v>#REF!</v>
      </c>
      <c r="E48" s="32" t="e">
        <f>'SOS_ERGO - AS-IS'!#REF!</f>
        <v>#REF!</v>
      </c>
      <c r="F48" s="19" t="e">
        <f>'SOS_ERGO - AS-IS'!#REF!</f>
        <v>#REF!</v>
      </c>
      <c r="G48" s="53" t="e">
        <f>'SOS_ERGO - AS-IS'!#REF!</f>
        <v>#REF!</v>
      </c>
      <c r="H48" s="32" t="e">
        <f>'SOS_ERGO - AS-IS'!#REF!</f>
        <v>#REF!</v>
      </c>
      <c r="I48" s="39">
        <v>1</v>
      </c>
      <c r="J48" s="40"/>
      <c r="K48" s="41"/>
      <c r="L48" s="39">
        <v>1</v>
      </c>
      <c r="M48" s="40"/>
      <c r="N48" s="41"/>
      <c r="O48" s="39">
        <v>1</v>
      </c>
      <c r="P48" s="40"/>
      <c r="Q48" s="41"/>
      <c r="R48" s="39">
        <v>1</v>
      </c>
      <c r="S48" s="40"/>
      <c r="T48" s="41"/>
      <c r="U48" s="39"/>
      <c r="V48" s="40">
        <v>2</v>
      </c>
      <c r="W48" s="41"/>
      <c r="X48" s="39">
        <v>1</v>
      </c>
      <c r="Y48" s="40"/>
      <c r="Z48" s="41"/>
      <c r="AA48" s="39">
        <v>1</v>
      </c>
      <c r="AB48" s="40"/>
      <c r="AC48" s="41"/>
      <c r="AD48" s="39">
        <v>1</v>
      </c>
      <c r="AE48" s="40"/>
      <c r="AF48" s="41"/>
      <c r="AG48" s="39">
        <v>1</v>
      </c>
      <c r="AH48" s="40"/>
      <c r="AI48" s="41"/>
      <c r="AJ48" s="22">
        <f t="shared" si="4"/>
        <v>10</v>
      </c>
      <c r="AK48" s="37">
        <f t="shared" si="1"/>
        <v>8</v>
      </c>
      <c r="AL48" s="37">
        <f t="shared" si="2"/>
        <v>1</v>
      </c>
      <c r="AM48" s="37">
        <f t="shared" si="3"/>
        <v>0</v>
      </c>
    </row>
    <row r="49" spans="1:39" x14ac:dyDescent="0.3">
      <c r="A49" s="19" t="e">
        <f>'SOS_ERGO - AS-IS'!#REF!</f>
        <v>#REF!</v>
      </c>
      <c r="B49" s="19" t="e">
        <f>'SOS_ERGO - AS-IS'!#REF!</f>
        <v>#REF!</v>
      </c>
      <c r="C49" s="19" t="e">
        <f>'SOS_ERGO - AS-IS'!#REF!</f>
        <v>#REF!</v>
      </c>
      <c r="D49" s="19" t="e">
        <f>'SOS_ERGO - AS-IS'!#REF!</f>
        <v>#REF!</v>
      </c>
      <c r="E49" s="32" t="e">
        <f>'SOS_ERGO - AS-IS'!#REF!</f>
        <v>#REF!</v>
      </c>
      <c r="F49" s="19" t="e">
        <f>'SOS_ERGO - AS-IS'!#REF!</f>
        <v>#REF!</v>
      </c>
      <c r="G49" s="53" t="e">
        <f>'SOS_ERGO - AS-IS'!#REF!</f>
        <v>#REF!</v>
      </c>
      <c r="H49" s="32" t="e">
        <f>'SOS_ERGO - AS-IS'!#REF!</f>
        <v>#REF!</v>
      </c>
      <c r="I49" s="39">
        <v>1</v>
      </c>
      <c r="J49" s="40"/>
      <c r="K49" s="41"/>
      <c r="L49" s="39">
        <v>1</v>
      </c>
      <c r="M49" s="40"/>
      <c r="N49" s="41"/>
      <c r="O49" s="39"/>
      <c r="P49" s="40">
        <v>2</v>
      </c>
      <c r="Q49" s="41"/>
      <c r="R49" s="39">
        <v>1</v>
      </c>
      <c r="S49" s="40"/>
      <c r="T49" s="41"/>
      <c r="U49" s="39">
        <v>1</v>
      </c>
      <c r="V49" s="40"/>
      <c r="W49" s="41"/>
      <c r="X49" s="39">
        <v>1</v>
      </c>
      <c r="Y49" s="40"/>
      <c r="Z49" s="41"/>
      <c r="AA49" s="39">
        <v>1</v>
      </c>
      <c r="AB49" s="40"/>
      <c r="AC49" s="41"/>
      <c r="AD49" s="39">
        <v>1</v>
      </c>
      <c r="AE49" s="40"/>
      <c r="AF49" s="41"/>
      <c r="AG49" s="39">
        <v>1</v>
      </c>
      <c r="AH49" s="40"/>
      <c r="AI49" s="41"/>
      <c r="AJ49" s="22">
        <f t="shared" si="4"/>
        <v>10</v>
      </c>
      <c r="AK49" s="37">
        <f t="shared" si="1"/>
        <v>8</v>
      </c>
      <c r="AL49" s="37">
        <f t="shared" si="2"/>
        <v>1</v>
      </c>
      <c r="AM49" s="37">
        <f t="shared" si="3"/>
        <v>0</v>
      </c>
    </row>
    <row r="50" spans="1:39" x14ac:dyDescent="0.3">
      <c r="A50" s="19" t="e">
        <f>'SOS_ERGO - AS-IS'!#REF!</f>
        <v>#REF!</v>
      </c>
      <c r="B50" s="19" t="e">
        <f>'SOS_ERGO - AS-IS'!#REF!</f>
        <v>#REF!</v>
      </c>
      <c r="C50" s="19" t="e">
        <f>'SOS_ERGO - AS-IS'!#REF!</f>
        <v>#REF!</v>
      </c>
      <c r="D50" s="19" t="e">
        <f>'SOS_ERGO - AS-IS'!#REF!</f>
        <v>#REF!</v>
      </c>
      <c r="E50" s="32" t="e">
        <f>'SOS_ERGO - AS-IS'!#REF!</f>
        <v>#REF!</v>
      </c>
      <c r="F50" s="19" t="e">
        <f>'SOS_ERGO - AS-IS'!#REF!</f>
        <v>#REF!</v>
      </c>
      <c r="G50" s="53" t="e">
        <f>'SOS_ERGO - AS-IS'!#REF!</f>
        <v>#REF!</v>
      </c>
      <c r="H50" s="32" t="e">
        <f>'SOS_ERGO - AS-IS'!#REF!</f>
        <v>#REF!</v>
      </c>
      <c r="I50" s="39">
        <v>1</v>
      </c>
      <c r="J50" s="40"/>
      <c r="K50" s="41"/>
      <c r="L50" s="39">
        <v>1</v>
      </c>
      <c r="M50" s="40"/>
      <c r="N50" s="41"/>
      <c r="O50" s="39">
        <v>1</v>
      </c>
      <c r="P50" s="40"/>
      <c r="Q50" s="41"/>
      <c r="R50" s="39">
        <v>1</v>
      </c>
      <c r="S50" s="40"/>
      <c r="T50" s="41"/>
      <c r="U50" s="39">
        <v>1</v>
      </c>
      <c r="V50" s="40"/>
      <c r="W50" s="41"/>
      <c r="X50" s="39">
        <v>1</v>
      </c>
      <c r="Y50" s="40"/>
      <c r="Z50" s="41"/>
      <c r="AA50" s="39">
        <v>1</v>
      </c>
      <c r="AB50" s="40"/>
      <c r="AC50" s="41"/>
      <c r="AD50" s="39">
        <v>1</v>
      </c>
      <c r="AE50" s="40"/>
      <c r="AF50" s="41"/>
      <c r="AG50" s="39">
        <v>1</v>
      </c>
      <c r="AH50" s="40"/>
      <c r="AI50" s="41"/>
      <c r="AJ50" s="22">
        <f t="shared" si="4"/>
        <v>9</v>
      </c>
      <c r="AK50" s="37">
        <f t="shared" si="1"/>
        <v>9</v>
      </c>
      <c r="AL50" s="37">
        <f t="shared" si="2"/>
        <v>0</v>
      </c>
      <c r="AM50" s="37">
        <f t="shared" si="3"/>
        <v>0</v>
      </c>
    </row>
    <row r="51" spans="1:39" x14ac:dyDescent="0.3">
      <c r="A51" s="19" t="e">
        <f>'SOS_ERGO - AS-IS'!#REF!</f>
        <v>#REF!</v>
      </c>
      <c r="B51" s="19" t="e">
        <f>'SOS_ERGO - AS-IS'!#REF!</f>
        <v>#REF!</v>
      </c>
      <c r="C51" s="19" t="e">
        <f>'SOS_ERGO - AS-IS'!#REF!</f>
        <v>#REF!</v>
      </c>
      <c r="D51" s="19" t="e">
        <f>'SOS_ERGO - AS-IS'!#REF!</f>
        <v>#REF!</v>
      </c>
      <c r="E51" s="32" t="e">
        <f>'SOS_ERGO - AS-IS'!#REF!</f>
        <v>#REF!</v>
      </c>
      <c r="F51" s="19" t="e">
        <f>'SOS_ERGO - AS-IS'!#REF!</f>
        <v>#REF!</v>
      </c>
      <c r="G51" s="53" t="e">
        <f>'SOS_ERGO - AS-IS'!#REF!</f>
        <v>#REF!</v>
      </c>
      <c r="H51" s="32" t="e">
        <f>'SOS_ERGO - AS-IS'!#REF!</f>
        <v>#REF!</v>
      </c>
      <c r="I51" s="39">
        <v>1</v>
      </c>
      <c r="J51" s="40"/>
      <c r="K51" s="41"/>
      <c r="L51" s="39">
        <v>1</v>
      </c>
      <c r="M51" s="40"/>
      <c r="N51" s="41"/>
      <c r="O51" s="39"/>
      <c r="P51" s="40">
        <v>2</v>
      </c>
      <c r="Q51" s="41"/>
      <c r="R51" s="39">
        <v>1</v>
      </c>
      <c r="S51" s="40"/>
      <c r="T51" s="41"/>
      <c r="U51" s="39"/>
      <c r="V51" s="40">
        <v>2</v>
      </c>
      <c r="W51" s="41"/>
      <c r="X51" s="39">
        <v>1</v>
      </c>
      <c r="Y51" s="40"/>
      <c r="Z51" s="41"/>
      <c r="AA51" s="39">
        <v>1</v>
      </c>
      <c r="AB51" s="40"/>
      <c r="AC51" s="41"/>
      <c r="AD51" s="39">
        <v>1</v>
      </c>
      <c r="AE51" s="40"/>
      <c r="AF51" s="41"/>
      <c r="AG51" s="39">
        <v>1</v>
      </c>
      <c r="AH51" s="40"/>
      <c r="AI51" s="41"/>
      <c r="AJ51" s="22">
        <f t="shared" si="4"/>
        <v>11</v>
      </c>
      <c r="AK51" s="37">
        <f t="shared" si="1"/>
        <v>7</v>
      </c>
      <c r="AL51" s="37">
        <f t="shared" si="2"/>
        <v>2</v>
      </c>
      <c r="AM51" s="37">
        <f t="shared" si="3"/>
        <v>0</v>
      </c>
    </row>
    <row r="52" spans="1:39" x14ac:dyDescent="0.3">
      <c r="A52" s="19" t="e">
        <f>'SOS_ERGO - AS-IS'!#REF!</f>
        <v>#REF!</v>
      </c>
      <c r="B52" s="19" t="e">
        <f>'SOS_ERGO - AS-IS'!#REF!</f>
        <v>#REF!</v>
      </c>
      <c r="C52" s="19" t="e">
        <f>'SOS_ERGO - AS-IS'!#REF!</f>
        <v>#REF!</v>
      </c>
      <c r="D52" s="19" t="e">
        <f>'SOS_ERGO - AS-IS'!#REF!</f>
        <v>#REF!</v>
      </c>
      <c r="E52" s="32" t="e">
        <f>'SOS_ERGO - AS-IS'!#REF!</f>
        <v>#REF!</v>
      </c>
      <c r="F52" s="19" t="e">
        <f>'SOS_ERGO - AS-IS'!#REF!</f>
        <v>#REF!</v>
      </c>
      <c r="G52" s="53" t="e">
        <f>'SOS_ERGO - AS-IS'!#REF!</f>
        <v>#REF!</v>
      </c>
      <c r="H52" s="32" t="e">
        <f>'SOS_ERGO - AS-IS'!#REF!</f>
        <v>#REF!</v>
      </c>
      <c r="I52" s="39">
        <v>1</v>
      </c>
      <c r="J52" s="40"/>
      <c r="K52" s="41"/>
      <c r="L52" s="39">
        <v>1</v>
      </c>
      <c r="M52" s="40"/>
      <c r="N52" s="41"/>
      <c r="O52" s="39">
        <v>1</v>
      </c>
      <c r="P52" s="40"/>
      <c r="Q52" s="41"/>
      <c r="R52" s="39">
        <v>1</v>
      </c>
      <c r="S52" s="40"/>
      <c r="T52" s="41"/>
      <c r="U52" s="39"/>
      <c r="V52" s="40">
        <v>2</v>
      </c>
      <c r="W52" s="41"/>
      <c r="X52" s="39">
        <v>1</v>
      </c>
      <c r="Y52" s="40"/>
      <c r="Z52" s="41"/>
      <c r="AA52" s="39">
        <v>1</v>
      </c>
      <c r="AB52" s="40"/>
      <c r="AC52" s="41"/>
      <c r="AD52" s="39">
        <v>1</v>
      </c>
      <c r="AE52" s="40"/>
      <c r="AF52" s="41"/>
      <c r="AG52" s="39">
        <v>1</v>
      </c>
      <c r="AH52" s="40"/>
      <c r="AI52" s="41"/>
      <c r="AJ52" s="22">
        <f t="shared" si="4"/>
        <v>10</v>
      </c>
      <c r="AK52" s="37">
        <f t="shared" si="1"/>
        <v>8</v>
      </c>
      <c r="AL52" s="37">
        <f t="shared" si="2"/>
        <v>1</v>
      </c>
      <c r="AM52" s="37">
        <f t="shared" si="3"/>
        <v>0</v>
      </c>
    </row>
    <row r="53" spans="1:39" x14ac:dyDescent="0.3">
      <c r="A53" s="19" t="e">
        <f>'SOS_ERGO - AS-IS'!#REF!</f>
        <v>#REF!</v>
      </c>
      <c r="B53" s="19" t="e">
        <f>'SOS_ERGO - AS-IS'!#REF!</f>
        <v>#REF!</v>
      </c>
      <c r="C53" s="19" t="e">
        <f>'SOS_ERGO - AS-IS'!#REF!</f>
        <v>#REF!</v>
      </c>
      <c r="D53" s="19" t="e">
        <f>'SOS_ERGO - AS-IS'!#REF!</f>
        <v>#REF!</v>
      </c>
      <c r="E53" s="32" t="e">
        <f>'SOS_ERGO - AS-IS'!#REF!</f>
        <v>#REF!</v>
      </c>
      <c r="F53" s="19" t="e">
        <f>'SOS_ERGO - AS-IS'!#REF!</f>
        <v>#REF!</v>
      </c>
      <c r="G53" s="53" t="e">
        <f>'SOS_ERGO - AS-IS'!#REF!</f>
        <v>#REF!</v>
      </c>
      <c r="H53" s="32" t="e">
        <f>'SOS_ERGO - AS-IS'!#REF!</f>
        <v>#REF!</v>
      </c>
      <c r="I53" s="39">
        <v>1</v>
      </c>
      <c r="J53" s="40"/>
      <c r="K53" s="41"/>
      <c r="L53" s="39">
        <v>1</v>
      </c>
      <c r="M53" s="40"/>
      <c r="N53" s="41"/>
      <c r="O53" s="39">
        <v>1</v>
      </c>
      <c r="P53" s="40"/>
      <c r="Q53" s="41"/>
      <c r="R53" s="39">
        <v>1</v>
      </c>
      <c r="S53" s="40"/>
      <c r="T53" s="41"/>
      <c r="U53" s="39">
        <v>1</v>
      </c>
      <c r="V53" s="40"/>
      <c r="W53" s="41"/>
      <c r="X53" s="39">
        <v>1</v>
      </c>
      <c r="Y53" s="40"/>
      <c r="Z53" s="41"/>
      <c r="AA53" s="39">
        <v>1</v>
      </c>
      <c r="AB53" s="40"/>
      <c r="AC53" s="41"/>
      <c r="AD53" s="39">
        <v>1</v>
      </c>
      <c r="AE53" s="40"/>
      <c r="AF53" s="41"/>
      <c r="AG53" s="39">
        <v>1</v>
      </c>
      <c r="AH53" s="40"/>
      <c r="AI53" s="41"/>
      <c r="AJ53" s="22">
        <f t="shared" si="4"/>
        <v>9</v>
      </c>
      <c r="AK53" s="37">
        <f t="shared" si="1"/>
        <v>9</v>
      </c>
      <c r="AL53" s="37">
        <f t="shared" si="2"/>
        <v>0</v>
      </c>
      <c r="AM53" s="37">
        <f t="shared" si="3"/>
        <v>0</v>
      </c>
    </row>
    <row r="54" spans="1:39" x14ac:dyDescent="0.3">
      <c r="A54" s="19" t="e">
        <f>'SOS_ERGO - AS-IS'!#REF!</f>
        <v>#REF!</v>
      </c>
      <c r="B54" s="19" t="e">
        <f>'SOS_ERGO - AS-IS'!#REF!</f>
        <v>#REF!</v>
      </c>
      <c r="C54" s="19" t="e">
        <f>'SOS_ERGO - AS-IS'!#REF!</f>
        <v>#REF!</v>
      </c>
      <c r="D54" s="19" t="e">
        <f>'SOS_ERGO - AS-IS'!#REF!</f>
        <v>#REF!</v>
      </c>
      <c r="E54" s="32" t="e">
        <f>'SOS_ERGO - AS-IS'!#REF!</f>
        <v>#REF!</v>
      </c>
      <c r="F54" s="19" t="e">
        <f>'SOS_ERGO - AS-IS'!#REF!</f>
        <v>#REF!</v>
      </c>
      <c r="G54" s="53" t="e">
        <f>'SOS_ERGO - AS-IS'!#REF!</f>
        <v>#REF!</v>
      </c>
      <c r="H54" s="32" t="e">
        <f>'SOS_ERGO - AS-IS'!#REF!</f>
        <v>#REF!</v>
      </c>
      <c r="I54" s="39">
        <v>1</v>
      </c>
      <c r="J54" s="40"/>
      <c r="K54" s="41"/>
      <c r="L54" s="39">
        <v>1</v>
      </c>
      <c r="M54" s="40"/>
      <c r="N54" s="41"/>
      <c r="O54" s="39"/>
      <c r="P54" s="40">
        <v>2</v>
      </c>
      <c r="Q54" s="41"/>
      <c r="R54" s="39">
        <v>1</v>
      </c>
      <c r="S54" s="40"/>
      <c r="T54" s="41"/>
      <c r="U54" s="39">
        <v>1</v>
      </c>
      <c r="V54" s="40"/>
      <c r="W54" s="41"/>
      <c r="X54" s="39">
        <v>1</v>
      </c>
      <c r="Y54" s="40"/>
      <c r="Z54" s="41"/>
      <c r="AA54" s="39">
        <v>1</v>
      </c>
      <c r="AB54" s="40"/>
      <c r="AC54" s="41"/>
      <c r="AD54" s="39">
        <v>1</v>
      </c>
      <c r="AE54" s="40"/>
      <c r="AF54" s="41"/>
      <c r="AG54" s="39">
        <v>1</v>
      </c>
      <c r="AH54" s="40"/>
      <c r="AI54" s="41"/>
      <c r="AJ54" s="22">
        <f t="shared" si="4"/>
        <v>10</v>
      </c>
      <c r="AK54" s="37">
        <f t="shared" si="1"/>
        <v>8</v>
      </c>
      <c r="AL54" s="37">
        <f t="shared" si="2"/>
        <v>1</v>
      </c>
      <c r="AM54" s="37">
        <f t="shared" si="3"/>
        <v>0</v>
      </c>
    </row>
    <row r="55" spans="1:39" x14ac:dyDescent="0.3">
      <c r="A55" s="19" t="e">
        <f>'SOS_ERGO - AS-IS'!#REF!</f>
        <v>#REF!</v>
      </c>
      <c r="B55" s="19" t="e">
        <f>'SOS_ERGO - AS-IS'!#REF!</f>
        <v>#REF!</v>
      </c>
      <c r="C55" s="19" t="e">
        <f>'SOS_ERGO - AS-IS'!#REF!</f>
        <v>#REF!</v>
      </c>
      <c r="D55" s="19" t="e">
        <f>'SOS_ERGO - AS-IS'!#REF!</f>
        <v>#REF!</v>
      </c>
      <c r="E55" s="32" t="e">
        <f>'SOS_ERGO - AS-IS'!#REF!</f>
        <v>#REF!</v>
      </c>
      <c r="F55" s="19" t="e">
        <f>'SOS_ERGO - AS-IS'!#REF!</f>
        <v>#REF!</v>
      </c>
      <c r="G55" s="53" t="e">
        <f>'SOS_ERGO - AS-IS'!#REF!</f>
        <v>#REF!</v>
      </c>
      <c r="H55" s="32" t="e">
        <f>'SOS_ERGO - AS-IS'!#REF!</f>
        <v>#REF!</v>
      </c>
      <c r="I55" s="39">
        <v>1</v>
      </c>
      <c r="J55" s="40"/>
      <c r="K55" s="41"/>
      <c r="L55" s="39">
        <v>1</v>
      </c>
      <c r="M55" s="40"/>
      <c r="N55" s="41"/>
      <c r="O55" s="39">
        <v>1</v>
      </c>
      <c r="P55" s="40"/>
      <c r="Q55" s="41"/>
      <c r="R55" s="39">
        <v>1</v>
      </c>
      <c r="S55" s="40"/>
      <c r="T55" s="41"/>
      <c r="U55" s="39">
        <v>1</v>
      </c>
      <c r="V55" s="40"/>
      <c r="W55" s="41"/>
      <c r="X55" s="39">
        <v>1</v>
      </c>
      <c r="Y55" s="40"/>
      <c r="Z55" s="41"/>
      <c r="AA55" s="39">
        <v>1</v>
      </c>
      <c r="AB55" s="40"/>
      <c r="AC55" s="41"/>
      <c r="AD55" s="39">
        <v>1</v>
      </c>
      <c r="AE55" s="40"/>
      <c r="AF55" s="41"/>
      <c r="AG55" s="39">
        <v>1</v>
      </c>
      <c r="AH55" s="40"/>
      <c r="AI55" s="41"/>
      <c r="AJ55" s="22">
        <f t="shared" si="4"/>
        <v>9</v>
      </c>
      <c r="AK55" s="37">
        <f t="shared" si="1"/>
        <v>9</v>
      </c>
      <c r="AL55" s="37">
        <f t="shared" si="2"/>
        <v>0</v>
      </c>
      <c r="AM55" s="37">
        <f t="shared" si="3"/>
        <v>0</v>
      </c>
    </row>
    <row r="56" spans="1:39" x14ac:dyDescent="0.3">
      <c r="A56" s="19" t="e">
        <f>'SOS_ERGO - AS-IS'!#REF!</f>
        <v>#REF!</v>
      </c>
      <c r="B56" s="19" t="e">
        <f>'SOS_ERGO - AS-IS'!#REF!</f>
        <v>#REF!</v>
      </c>
      <c r="C56" s="19" t="e">
        <f>'SOS_ERGO - AS-IS'!#REF!</f>
        <v>#REF!</v>
      </c>
      <c r="D56" s="19" t="e">
        <f>'SOS_ERGO - AS-IS'!#REF!</f>
        <v>#REF!</v>
      </c>
      <c r="E56" s="32" t="e">
        <f>'SOS_ERGO - AS-IS'!#REF!</f>
        <v>#REF!</v>
      </c>
      <c r="F56" s="19" t="e">
        <f>'SOS_ERGO - AS-IS'!#REF!</f>
        <v>#REF!</v>
      </c>
      <c r="G56" s="53" t="e">
        <f>'SOS_ERGO - AS-IS'!#REF!</f>
        <v>#REF!</v>
      </c>
      <c r="H56" s="32" t="e">
        <f>'SOS_ERGO - AS-IS'!#REF!</f>
        <v>#REF!</v>
      </c>
      <c r="I56" s="39">
        <v>1</v>
      </c>
      <c r="J56" s="40"/>
      <c r="K56" s="41"/>
      <c r="L56" s="39">
        <v>1</v>
      </c>
      <c r="M56" s="40"/>
      <c r="N56" s="41"/>
      <c r="O56" s="39"/>
      <c r="P56" s="40">
        <v>2</v>
      </c>
      <c r="Q56" s="41"/>
      <c r="R56" s="39">
        <v>1</v>
      </c>
      <c r="S56" s="40"/>
      <c r="T56" s="41"/>
      <c r="U56" s="39">
        <v>1</v>
      </c>
      <c r="V56" s="40"/>
      <c r="W56" s="41"/>
      <c r="X56" s="39">
        <v>1</v>
      </c>
      <c r="Y56" s="40"/>
      <c r="Z56" s="41"/>
      <c r="AA56" s="39">
        <v>1</v>
      </c>
      <c r="AB56" s="40"/>
      <c r="AC56" s="41"/>
      <c r="AD56" s="39">
        <v>1</v>
      </c>
      <c r="AE56" s="40"/>
      <c r="AF56" s="41"/>
      <c r="AG56" s="39">
        <v>1</v>
      </c>
      <c r="AH56" s="40"/>
      <c r="AI56" s="41"/>
      <c r="AJ56" s="22">
        <f t="shared" si="4"/>
        <v>10</v>
      </c>
      <c r="AK56" s="37">
        <f t="shared" si="1"/>
        <v>8</v>
      </c>
      <c r="AL56" s="37">
        <f t="shared" si="2"/>
        <v>1</v>
      </c>
      <c r="AM56" s="37">
        <f t="shared" si="3"/>
        <v>0</v>
      </c>
    </row>
    <row r="57" spans="1:39" x14ac:dyDescent="0.3">
      <c r="A57" s="19" t="e">
        <f>'SOS_ERGO - AS-IS'!#REF!</f>
        <v>#REF!</v>
      </c>
      <c r="B57" s="19" t="e">
        <f>'SOS_ERGO - AS-IS'!#REF!</f>
        <v>#REF!</v>
      </c>
      <c r="C57" s="19" t="e">
        <f>'SOS_ERGO - AS-IS'!#REF!</f>
        <v>#REF!</v>
      </c>
      <c r="D57" s="19" t="e">
        <f>'SOS_ERGO - AS-IS'!#REF!</f>
        <v>#REF!</v>
      </c>
      <c r="E57" s="32" t="e">
        <f>'SOS_ERGO - AS-IS'!#REF!</f>
        <v>#REF!</v>
      </c>
      <c r="F57" s="19" t="e">
        <f>'SOS_ERGO - AS-IS'!#REF!</f>
        <v>#REF!</v>
      </c>
      <c r="G57" s="53" t="e">
        <f>'SOS_ERGO - AS-IS'!#REF!</f>
        <v>#REF!</v>
      </c>
      <c r="H57" s="32" t="e">
        <f>'SOS_ERGO - AS-IS'!#REF!</f>
        <v>#REF!</v>
      </c>
      <c r="I57" s="39">
        <v>1</v>
      </c>
      <c r="J57" s="40"/>
      <c r="K57" s="41"/>
      <c r="L57" s="39">
        <v>1</v>
      </c>
      <c r="M57" s="40"/>
      <c r="N57" s="41"/>
      <c r="O57" s="39">
        <v>1</v>
      </c>
      <c r="P57" s="40"/>
      <c r="Q57" s="41"/>
      <c r="R57" s="39">
        <v>1</v>
      </c>
      <c r="S57" s="40"/>
      <c r="T57" s="41"/>
      <c r="U57" s="39">
        <v>1</v>
      </c>
      <c r="V57" s="40"/>
      <c r="W57" s="41"/>
      <c r="X57" s="39">
        <v>1</v>
      </c>
      <c r="Y57" s="40"/>
      <c r="Z57" s="41"/>
      <c r="AA57" s="39">
        <v>1</v>
      </c>
      <c r="AB57" s="40"/>
      <c r="AC57" s="41"/>
      <c r="AD57" s="39">
        <v>1</v>
      </c>
      <c r="AE57" s="40"/>
      <c r="AF57" s="41"/>
      <c r="AG57" s="39">
        <v>1</v>
      </c>
      <c r="AH57" s="40"/>
      <c r="AI57" s="41"/>
      <c r="AJ57" s="22">
        <f t="shared" si="4"/>
        <v>9</v>
      </c>
      <c r="AK57" s="37">
        <f t="shared" si="1"/>
        <v>9</v>
      </c>
      <c r="AL57" s="37">
        <f t="shared" si="2"/>
        <v>0</v>
      </c>
      <c r="AM57" s="37">
        <f t="shared" si="3"/>
        <v>0</v>
      </c>
    </row>
    <row r="58" spans="1:39" x14ac:dyDescent="0.3">
      <c r="A58" s="19" t="e">
        <f>'SOS_ERGO - AS-IS'!#REF!</f>
        <v>#REF!</v>
      </c>
      <c r="B58" s="19" t="e">
        <f>'SOS_ERGO - AS-IS'!#REF!</f>
        <v>#REF!</v>
      </c>
      <c r="C58" s="19" t="e">
        <f>'SOS_ERGO - AS-IS'!#REF!</f>
        <v>#REF!</v>
      </c>
      <c r="D58" s="19" t="e">
        <f>'SOS_ERGO - AS-IS'!#REF!</f>
        <v>#REF!</v>
      </c>
      <c r="E58" s="32" t="e">
        <f>'SOS_ERGO - AS-IS'!#REF!</f>
        <v>#REF!</v>
      </c>
      <c r="F58" s="19" t="e">
        <f>'SOS_ERGO - AS-IS'!#REF!</f>
        <v>#REF!</v>
      </c>
      <c r="G58" s="53" t="e">
        <f>'SOS_ERGO - AS-IS'!#REF!</f>
        <v>#REF!</v>
      </c>
      <c r="H58" s="32" t="e">
        <f>'SOS_ERGO - AS-IS'!#REF!</f>
        <v>#REF!</v>
      </c>
      <c r="I58" s="39">
        <v>1</v>
      </c>
      <c r="J58" s="40"/>
      <c r="K58" s="41"/>
      <c r="L58" s="39">
        <v>1</v>
      </c>
      <c r="M58" s="40"/>
      <c r="N58" s="41"/>
      <c r="O58" s="39">
        <v>1</v>
      </c>
      <c r="P58" s="40"/>
      <c r="Q58" s="41"/>
      <c r="R58" s="39">
        <v>1</v>
      </c>
      <c r="S58" s="40"/>
      <c r="T58" s="41"/>
      <c r="U58" s="39">
        <v>1</v>
      </c>
      <c r="V58" s="40"/>
      <c r="W58" s="41"/>
      <c r="X58" s="39">
        <v>1</v>
      </c>
      <c r="Y58" s="40"/>
      <c r="Z58" s="41"/>
      <c r="AA58" s="39">
        <v>1</v>
      </c>
      <c r="AB58" s="40"/>
      <c r="AC58" s="41"/>
      <c r="AD58" s="39">
        <v>1</v>
      </c>
      <c r="AE58" s="40"/>
      <c r="AF58" s="41"/>
      <c r="AG58" s="39">
        <v>1</v>
      </c>
      <c r="AH58" s="40"/>
      <c r="AI58" s="41"/>
      <c r="AJ58" s="22">
        <f t="shared" si="4"/>
        <v>9</v>
      </c>
      <c r="AK58" s="37">
        <f t="shared" si="1"/>
        <v>9</v>
      </c>
      <c r="AL58" s="37">
        <f t="shared" si="2"/>
        <v>0</v>
      </c>
      <c r="AM58" s="37">
        <f t="shared" si="3"/>
        <v>0</v>
      </c>
    </row>
    <row r="59" spans="1:39" x14ac:dyDescent="0.3">
      <c r="A59" s="19" t="e">
        <f>'SOS_ERGO - AS-IS'!#REF!</f>
        <v>#REF!</v>
      </c>
      <c r="B59" s="19" t="e">
        <f>'SOS_ERGO - AS-IS'!#REF!</f>
        <v>#REF!</v>
      </c>
      <c r="C59" s="19" t="e">
        <f>'SOS_ERGO - AS-IS'!#REF!</f>
        <v>#REF!</v>
      </c>
      <c r="D59" s="19" t="e">
        <f>'SOS_ERGO - AS-IS'!#REF!</f>
        <v>#REF!</v>
      </c>
      <c r="E59" s="32" t="e">
        <f>'SOS_ERGO - AS-IS'!#REF!</f>
        <v>#REF!</v>
      </c>
      <c r="F59" s="19" t="e">
        <f>'SOS_ERGO - AS-IS'!#REF!</f>
        <v>#REF!</v>
      </c>
      <c r="G59" s="53" t="e">
        <f>'SOS_ERGO - AS-IS'!#REF!</f>
        <v>#REF!</v>
      </c>
      <c r="H59" s="32" t="e">
        <f>'SOS_ERGO - AS-IS'!#REF!</f>
        <v>#REF!</v>
      </c>
      <c r="I59" s="39">
        <v>1</v>
      </c>
      <c r="J59" s="40"/>
      <c r="K59" s="41"/>
      <c r="L59" s="39">
        <v>1</v>
      </c>
      <c r="M59" s="40"/>
      <c r="N59" s="41"/>
      <c r="O59" s="39">
        <v>1</v>
      </c>
      <c r="P59" s="40"/>
      <c r="Q59" s="41"/>
      <c r="R59" s="39">
        <v>1</v>
      </c>
      <c r="S59" s="40"/>
      <c r="T59" s="41"/>
      <c r="U59" s="39"/>
      <c r="V59" s="40">
        <v>2</v>
      </c>
      <c r="W59" s="41"/>
      <c r="X59" s="39">
        <v>1</v>
      </c>
      <c r="Y59" s="40"/>
      <c r="Z59" s="41"/>
      <c r="AA59" s="39">
        <v>1</v>
      </c>
      <c r="AB59" s="40"/>
      <c r="AC59" s="41"/>
      <c r="AD59" s="39">
        <v>1</v>
      </c>
      <c r="AE59" s="40"/>
      <c r="AF59" s="41"/>
      <c r="AG59" s="39">
        <v>1</v>
      </c>
      <c r="AH59" s="40"/>
      <c r="AI59" s="41"/>
      <c r="AJ59" s="22">
        <f t="shared" si="4"/>
        <v>10</v>
      </c>
      <c r="AK59" s="37">
        <f t="shared" si="1"/>
        <v>8</v>
      </c>
      <c r="AL59" s="37">
        <f t="shared" si="2"/>
        <v>1</v>
      </c>
      <c r="AM59" s="37">
        <f t="shared" si="3"/>
        <v>0</v>
      </c>
    </row>
    <row r="60" spans="1:39" x14ac:dyDescent="0.3">
      <c r="A60" s="19" t="e">
        <f>'SOS_ERGO - AS-IS'!#REF!</f>
        <v>#REF!</v>
      </c>
      <c r="B60" s="19" t="e">
        <f>'SOS_ERGO - AS-IS'!#REF!</f>
        <v>#REF!</v>
      </c>
      <c r="C60" s="19" t="e">
        <f>'SOS_ERGO - AS-IS'!#REF!</f>
        <v>#REF!</v>
      </c>
      <c r="D60" s="19" t="e">
        <f>'SOS_ERGO - AS-IS'!#REF!</f>
        <v>#REF!</v>
      </c>
      <c r="E60" s="32" t="e">
        <f>'SOS_ERGO - AS-IS'!#REF!</f>
        <v>#REF!</v>
      </c>
      <c r="F60" s="19" t="e">
        <f>'SOS_ERGO - AS-IS'!#REF!</f>
        <v>#REF!</v>
      </c>
      <c r="G60" s="53" t="e">
        <f>'SOS_ERGO - AS-IS'!#REF!</f>
        <v>#REF!</v>
      </c>
      <c r="H60" s="32" t="e">
        <f>'SOS_ERGO - AS-IS'!#REF!</f>
        <v>#REF!</v>
      </c>
      <c r="I60" s="39">
        <v>1</v>
      </c>
      <c r="J60" s="40"/>
      <c r="K60" s="41"/>
      <c r="L60" s="39">
        <v>1</v>
      </c>
      <c r="M60" s="40"/>
      <c r="N60" s="41"/>
      <c r="O60" s="39">
        <v>1</v>
      </c>
      <c r="P60" s="40"/>
      <c r="Q60" s="41"/>
      <c r="R60" s="39">
        <v>1</v>
      </c>
      <c r="S60" s="40"/>
      <c r="T60" s="41"/>
      <c r="U60" s="39">
        <v>1</v>
      </c>
      <c r="V60" s="40"/>
      <c r="W60" s="41"/>
      <c r="X60" s="39">
        <v>1</v>
      </c>
      <c r="Y60" s="40"/>
      <c r="Z60" s="41"/>
      <c r="AA60" s="39">
        <v>1</v>
      </c>
      <c r="AB60" s="40"/>
      <c r="AC60" s="41"/>
      <c r="AD60" s="39">
        <v>1</v>
      </c>
      <c r="AE60" s="40"/>
      <c r="AF60" s="41"/>
      <c r="AG60" s="39">
        <v>1</v>
      </c>
      <c r="AH60" s="40"/>
      <c r="AI60" s="41"/>
      <c r="AJ60" s="22">
        <f t="shared" si="4"/>
        <v>9</v>
      </c>
      <c r="AK60" s="37">
        <f t="shared" si="1"/>
        <v>9</v>
      </c>
      <c r="AL60" s="37">
        <f t="shared" si="2"/>
        <v>0</v>
      </c>
      <c r="AM60" s="37">
        <f t="shared" si="3"/>
        <v>0</v>
      </c>
    </row>
    <row r="61" spans="1:39" x14ac:dyDescent="0.3">
      <c r="A61" s="19" t="e">
        <f>'SOS_ERGO - AS-IS'!#REF!</f>
        <v>#REF!</v>
      </c>
      <c r="B61" s="19" t="e">
        <f>'SOS_ERGO - AS-IS'!#REF!</f>
        <v>#REF!</v>
      </c>
      <c r="C61" s="19" t="e">
        <f>'SOS_ERGO - AS-IS'!#REF!</f>
        <v>#REF!</v>
      </c>
      <c r="D61" s="19" t="e">
        <f>'SOS_ERGO - AS-IS'!#REF!</f>
        <v>#REF!</v>
      </c>
      <c r="E61" s="32" t="e">
        <f>'SOS_ERGO - AS-IS'!#REF!</f>
        <v>#REF!</v>
      </c>
      <c r="F61" s="19" t="e">
        <f>'SOS_ERGO - AS-IS'!#REF!</f>
        <v>#REF!</v>
      </c>
      <c r="G61" s="53" t="e">
        <f>'SOS_ERGO - AS-IS'!#REF!</f>
        <v>#REF!</v>
      </c>
      <c r="H61" s="32" t="e">
        <f>'SOS_ERGO - AS-IS'!#REF!</f>
        <v>#REF!</v>
      </c>
      <c r="I61" s="39">
        <v>1</v>
      </c>
      <c r="J61" s="40"/>
      <c r="K61" s="41"/>
      <c r="L61" s="39">
        <v>1</v>
      </c>
      <c r="M61" s="40"/>
      <c r="N61" s="41"/>
      <c r="O61" s="39">
        <v>1</v>
      </c>
      <c r="P61" s="40"/>
      <c r="Q61" s="41"/>
      <c r="R61" s="39">
        <v>1</v>
      </c>
      <c r="S61" s="40"/>
      <c r="T61" s="41"/>
      <c r="U61" s="39">
        <v>1</v>
      </c>
      <c r="V61" s="40"/>
      <c r="W61" s="41"/>
      <c r="X61" s="39">
        <v>1</v>
      </c>
      <c r="Y61" s="40"/>
      <c r="Z61" s="41"/>
      <c r="AA61" s="39">
        <v>1</v>
      </c>
      <c r="AB61" s="40"/>
      <c r="AC61" s="41"/>
      <c r="AD61" s="39">
        <v>1</v>
      </c>
      <c r="AE61" s="40"/>
      <c r="AF61" s="41"/>
      <c r="AG61" s="39">
        <v>1</v>
      </c>
      <c r="AH61" s="40"/>
      <c r="AI61" s="41"/>
      <c r="AJ61" s="22">
        <f t="shared" si="4"/>
        <v>9</v>
      </c>
      <c r="AK61" s="37">
        <f t="shared" si="1"/>
        <v>9</v>
      </c>
      <c r="AL61" s="37">
        <f t="shared" si="2"/>
        <v>0</v>
      </c>
      <c r="AM61" s="37">
        <f t="shared" si="3"/>
        <v>0</v>
      </c>
    </row>
    <row r="62" spans="1:39" x14ac:dyDescent="0.3">
      <c r="A62" s="19" t="e">
        <f>'SOS_ERGO - AS-IS'!#REF!</f>
        <v>#REF!</v>
      </c>
      <c r="B62" s="19" t="e">
        <f>'SOS_ERGO - AS-IS'!#REF!</f>
        <v>#REF!</v>
      </c>
      <c r="C62" s="19" t="e">
        <f>'SOS_ERGO - AS-IS'!#REF!</f>
        <v>#REF!</v>
      </c>
      <c r="D62" s="19" t="e">
        <f>'SOS_ERGO - AS-IS'!#REF!</f>
        <v>#REF!</v>
      </c>
      <c r="E62" s="32" t="e">
        <f>'SOS_ERGO - AS-IS'!#REF!</f>
        <v>#REF!</v>
      </c>
      <c r="F62" s="19" t="e">
        <f>'SOS_ERGO - AS-IS'!#REF!</f>
        <v>#REF!</v>
      </c>
      <c r="G62" s="53" t="e">
        <f>'SOS_ERGO - AS-IS'!#REF!</f>
        <v>#REF!</v>
      </c>
      <c r="H62" s="32" t="e">
        <f>'SOS_ERGO - AS-IS'!#REF!</f>
        <v>#REF!</v>
      </c>
      <c r="I62" s="39">
        <v>1</v>
      </c>
      <c r="J62" s="40"/>
      <c r="K62" s="41"/>
      <c r="L62" s="39">
        <v>1</v>
      </c>
      <c r="M62" s="40"/>
      <c r="N62" s="41"/>
      <c r="O62" s="39">
        <v>1</v>
      </c>
      <c r="P62" s="40"/>
      <c r="Q62" s="41"/>
      <c r="R62" s="39">
        <v>1</v>
      </c>
      <c r="S62" s="40"/>
      <c r="T62" s="41"/>
      <c r="U62" s="39">
        <v>1</v>
      </c>
      <c r="V62" s="40"/>
      <c r="W62" s="41"/>
      <c r="X62" s="39">
        <v>1</v>
      </c>
      <c r="Y62" s="40"/>
      <c r="Z62" s="41"/>
      <c r="AA62" s="39">
        <v>1</v>
      </c>
      <c r="AB62" s="40"/>
      <c r="AC62" s="41"/>
      <c r="AD62" s="39">
        <v>1</v>
      </c>
      <c r="AE62" s="40"/>
      <c r="AF62" s="41"/>
      <c r="AG62" s="39">
        <v>1</v>
      </c>
      <c r="AH62" s="40"/>
      <c r="AI62" s="41"/>
      <c r="AJ62" s="22">
        <f t="shared" si="4"/>
        <v>9</v>
      </c>
      <c r="AK62" s="37">
        <f t="shared" si="1"/>
        <v>9</v>
      </c>
      <c r="AL62" s="37">
        <f t="shared" si="2"/>
        <v>0</v>
      </c>
      <c r="AM62" s="37">
        <f t="shared" si="3"/>
        <v>0</v>
      </c>
    </row>
    <row r="63" spans="1:39" x14ac:dyDescent="0.3">
      <c r="A63" s="19" t="e">
        <f>'SOS_ERGO - AS-IS'!#REF!</f>
        <v>#REF!</v>
      </c>
      <c r="B63" s="19" t="e">
        <f>'SOS_ERGO - AS-IS'!#REF!</f>
        <v>#REF!</v>
      </c>
      <c r="C63" s="19" t="e">
        <f>'SOS_ERGO - AS-IS'!#REF!</f>
        <v>#REF!</v>
      </c>
      <c r="D63" s="19" t="e">
        <f>'SOS_ERGO - AS-IS'!#REF!</f>
        <v>#REF!</v>
      </c>
      <c r="E63" s="32" t="e">
        <f>'SOS_ERGO - AS-IS'!#REF!</f>
        <v>#REF!</v>
      </c>
      <c r="F63" s="19" t="e">
        <f>'SOS_ERGO - AS-IS'!#REF!</f>
        <v>#REF!</v>
      </c>
      <c r="G63" s="53" t="e">
        <f>'SOS_ERGO - AS-IS'!#REF!</f>
        <v>#REF!</v>
      </c>
      <c r="H63" s="32" t="e">
        <f>'SOS_ERGO - AS-IS'!#REF!</f>
        <v>#REF!</v>
      </c>
      <c r="I63" s="39">
        <v>1</v>
      </c>
      <c r="J63" s="40"/>
      <c r="K63" s="41"/>
      <c r="L63" s="39">
        <v>1</v>
      </c>
      <c r="M63" s="40"/>
      <c r="N63" s="41"/>
      <c r="O63" s="39">
        <v>1</v>
      </c>
      <c r="P63" s="40"/>
      <c r="Q63" s="41"/>
      <c r="R63" s="39">
        <v>1</v>
      </c>
      <c r="S63" s="40"/>
      <c r="T63" s="41"/>
      <c r="U63" s="39">
        <v>1</v>
      </c>
      <c r="V63" s="40"/>
      <c r="W63" s="41"/>
      <c r="X63" s="39">
        <v>1</v>
      </c>
      <c r="Y63" s="40"/>
      <c r="Z63" s="41"/>
      <c r="AA63" s="39">
        <v>1</v>
      </c>
      <c r="AB63" s="40"/>
      <c r="AC63" s="41"/>
      <c r="AD63" s="39">
        <v>1</v>
      </c>
      <c r="AE63" s="40"/>
      <c r="AF63" s="41"/>
      <c r="AG63" s="39">
        <v>1</v>
      </c>
      <c r="AH63" s="40"/>
      <c r="AI63" s="41"/>
      <c r="AJ63" s="22">
        <f t="shared" si="4"/>
        <v>9</v>
      </c>
      <c r="AK63" s="37">
        <f t="shared" si="1"/>
        <v>9</v>
      </c>
      <c r="AL63" s="37">
        <f t="shared" si="2"/>
        <v>0</v>
      </c>
      <c r="AM63" s="37">
        <f t="shared" si="3"/>
        <v>0</v>
      </c>
    </row>
    <row r="64" spans="1:39" x14ac:dyDescent="0.3">
      <c r="A64" s="19" t="e">
        <f>'SOS_ERGO - AS-IS'!#REF!</f>
        <v>#REF!</v>
      </c>
      <c r="B64" s="19" t="e">
        <f>'SOS_ERGO - AS-IS'!#REF!</f>
        <v>#REF!</v>
      </c>
      <c r="C64" s="19" t="e">
        <f>'SOS_ERGO - AS-IS'!#REF!</f>
        <v>#REF!</v>
      </c>
      <c r="D64" s="19" t="e">
        <f>'SOS_ERGO - AS-IS'!#REF!</f>
        <v>#REF!</v>
      </c>
      <c r="E64" s="32" t="e">
        <f>'SOS_ERGO - AS-IS'!#REF!</f>
        <v>#REF!</v>
      </c>
      <c r="F64" s="19" t="e">
        <f>'SOS_ERGO - AS-IS'!#REF!</f>
        <v>#REF!</v>
      </c>
      <c r="G64" s="53" t="e">
        <f>'SOS_ERGO - AS-IS'!#REF!</f>
        <v>#REF!</v>
      </c>
      <c r="H64" s="32" t="e">
        <f>'SOS_ERGO - AS-IS'!#REF!</f>
        <v>#REF!</v>
      </c>
      <c r="I64" s="39">
        <v>1</v>
      </c>
      <c r="J64" s="40"/>
      <c r="K64" s="41"/>
      <c r="L64" s="39">
        <v>1</v>
      </c>
      <c r="M64" s="40"/>
      <c r="N64" s="41"/>
      <c r="O64" s="39">
        <v>1</v>
      </c>
      <c r="P64" s="40"/>
      <c r="Q64" s="41"/>
      <c r="R64" s="39">
        <v>1</v>
      </c>
      <c r="S64" s="40"/>
      <c r="T64" s="41"/>
      <c r="U64" s="39">
        <v>1</v>
      </c>
      <c r="V64" s="40"/>
      <c r="W64" s="41"/>
      <c r="X64" s="39">
        <v>1</v>
      </c>
      <c r="Y64" s="40"/>
      <c r="Z64" s="41"/>
      <c r="AA64" s="39">
        <v>1</v>
      </c>
      <c r="AB64" s="40"/>
      <c r="AC64" s="41"/>
      <c r="AD64" s="39">
        <v>1</v>
      </c>
      <c r="AE64" s="40"/>
      <c r="AF64" s="41"/>
      <c r="AG64" s="39">
        <v>1</v>
      </c>
      <c r="AH64" s="40"/>
      <c r="AI64" s="41"/>
      <c r="AJ64" s="22">
        <f t="shared" si="4"/>
        <v>9</v>
      </c>
      <c r="AK64" s="37">
        <f t="shared" si="1"/>
        <v>9</v>
      </c>
      <c r="AL64" s="37">
        <f t="shared" si="2"/>
        <v>0</v>
      </c>
      <c r="AM64" s="37">
        <f t="shared" si="3"/>
        <v>0</v>
      </c>
    </row>
    <row r="65" spans="1:39" x14ac:dyDescent="0.3">
      <c r="A65" s="19" t="e">
        <f>'SOS_ERGO - AS-IS'!#REF!</f>
        <v>#REF!</v>
      </c>
      <c r="B65" s="19" t="e">
        <f>'SOS_ERGO - AS-IS'!#REF!</f>
        <v>#REF!</v>
      </c>
      <c r="C65" s="19" t="e">
        <f>'SOS_ERGO - AS-IS'!#REF!</f>
        <v>#REF!</v>
      </c>
      <c r="D65" s="19" t="e">
        <f>'SOS_ERGO - AS-IS'!#REF!</f>
        <v>#REF!</v>
      </c>
      <c r="E65" s="32" t="e">
        <f>'SOS_ERGO - AS-IS'!#REF!</f>
        <v>#REF!</v>
      </c>
      <c r="F65" s="19" t="e">
        <f>'SOS_ERGO - AS-IS'!#REF!</f>
        <v>#REF!</v>
      </c>
      <c r="G65" s="53" t="e">
        <f>'SOS_ERGO - AS-IS'!#REF!</f>
        <v>#REF!</v>
      </c>
      <c r="H65" s="32" t="e">
        <f>'SOS_ERGO - AS-IS'!#REF!</f>
        <v>#REF!</v>
      </c>
      <c r="I65" s="39">
        <v>1</v>
      </c>
      <c r="J65" s="40"/>
      <c r="K65" s="41"/>
      <c r="L65" s="39">
        <v>1</v>
      </c>
      <c r="M65" s="40"/>
      <c r="N65" s="41"/>
      <c r="O65" s="39">
        <v>1</v>
      </c>
      <c r="P65" s="40"/>
      <c r="Q65" s="41"/>
      <c r="R65" s="39">
        <v>1</v>
      </c>
      <c r="S65" s="40"/>
      <c r="T65" s="41"/>
      <c r="U65" s="39">
        <v>1</v>
      </c>
      <c r="V65" s="40"/>
      <c r="W65" s="41"/>
      <c r="X65" s="39">
        <v>1</v>
      </c>
      <c r="Y65" s="40"/>
      <c r="Z65" s="41"/>
      <c r="AA65" s="39">
        <v>1</v>
      </c>
      <c r="AB65" s="40"/>
      <c r="AC65" s="41"/>
      <c r="AD65" s="39">
        <v>1</v>
      </c>
      <c r="AE65" s="40"/>
      <c r="AF65" s="41"/>
      <c r="AG65" s="39">
        <v>1</v>
      </c>
      <c r="AH65" s="40"/>
      <c r="AI65" s="41"/>
      <c r="AJ65" s="22">
        <f t="shared" si="4"/>
        <v>9</v>
      </c>
      <c r="AK65" s="37">
        <f t="shared" si="1"/>
        <v>9</v>
      </c>
      <c r="AL65" s="37">
        <f t="shared" si="2"/>
        <v>0</v>
      </c>
      <c r="AM65" s="37">
        <f t="shared" si="3"/>
        <v>0</v>
      </c>
    </row>
    <row r="66" spans="1:39" x14ac:dyDescent="0.3">
      <c r="A66" s="19" t="e">
        <f>'SOS_ERGO - AS-IS'!#REF!</f>
        <v>#REF!</v>
      </c>
      <c r="B66" s="19" t="e">
        <f>'SOS_ERGO - AS-IS'!#REF!</f>
        <v>#REF!</v>
      </c>
      <c r="C66" s="19" t="e">
        <f>'SOS_ERGO - AS-IS'!#REF!</f>
        <v>#REF!</v>
      </c>
      <c r="D66" s="19" t="e">
        <f>'SOS_ERGO - AS-IS'!#REF!</f>
        <v>#REF!</v>
      </c>
      <c r="E66" s="32" t="e">
        <f>'SOS_ERGO - AS-IS'!#REF!</f>
        <v>#REF!</v>
      </c>
      <c r="F66" s="19" t="e">
        <f>'SOS_ERGO - AS-IS'!#REF!</f>
        <v>#REF!</v>
      </c>
      <c r="G66" s="53" t="e">
        <f>'SOS_ERGO - AS-IS'!#REF!</f>
        <v>#REF!</v>
      </c>
      <c r="H66" s="32" t="e">
        <f>'SOS_ERGO - AS-IS'!#REF!</f>
        <v>#REF!</v>
      </c>
      <c r="I66" s="39">
        <v>1</v>
      </c>
      <c r="J66" s="40"/>
      <c r="K66" s="41"/>
      <c r="L66" s="39">
        <v>1</v>
      </c>
      <c r="M66" s="40"/>
      <c r="N66" s="41"/>
      <c r="O66" s="39">
        <v>1</v>
      </c>
      <c r="P66" s="40"/>
      <c r="Q66" s="41"/>
      <c r="R66" s="39">
        <v>1</v>
      </c>
      <c r="S66" s="40"/>
      <c r="T66" s="41"/>
      <c r="U66" s="39">
        <v>1</v>
      </c>
      <c r="V66" s="40"/>
      <c r="W66" s="41"/>
      <c r="X66" s="39">
        <v>1</v>
      </c>
      <c r="Y66" s="40"/>
      <c r="Z66" s="41"/>
      <c r="AA66" s="39">
        <v>1</v>
      </c>
      <c r="AB66" s="40"/>
      <c r="AC66" s="41"/>
      <c r="AD66" s="39">
        <v>1</v>
      </c>
      <c r="AE66" s="40"/>
      <c r="AF66" s="41"/>
      <c r="AG66" s="39">
        <v>1</v>
      </c>
      <c r="AH66" s="40"/>
      <c r="AI66" s="41"/>
      <c r="AJ66" s="22">
        <f t="shared" si="4"/>
        <v>9</v>
      </c>
      <c r="AK66" s="37">
        <f t="shared" si="1"/>
        <v>9</v>
      </c>
      <c r="AL66" s="37">
        <f t="shared" si="2"/>
        <v>0</v>
      </c>
      <c r="AM66" s="37">
        <f t="shared" si="3"/>
        <v>0</v>
      </c>
    </row>
    <row r="67" spans="1:39" x14ac:dyDescent="0.3">
      <c r="A67" s="19" t="e">
        <f>'SOS_ERGO - AS-IS'!#REF!</f>
        <v>#REF!</v>
      </c>
      <c r="B67" s="19" t="e">
        <f>'SOS_ERGO - AS-IS'!#REF!</f>
        <v>#REF!</v>
      </c>
      <c r="C67" s="19" t="e">
        <f>'SOS_ERGO - AS-IS'!#REF!</f>
        <v>#REF!</v>
      </c>
      <c r="D67" s="19" t="e">
        <f>'SOS_ERGO - AS-IS'!#REF!</f>
        <v>#REF!</v>
      </c>
      <c r="E67" s="32" t="e">
        <f>'SOS_ERGO - AS-IS'!#REF!</f>
        <v>#REF!</v>
      </c>
      <c r="F67" s="19" t="e">
        <f>'SOS_ERGO - AS-IS'!#REF!</f>
        <v>#REF!</v>
      </c>
      <c r="G67" s="53" t="e">
        <f>'SOS_ERGO - AS-IS'!#REF!</f>
        <v>#REF!</v>
      </c>
      <c r="H67" s="32" t="e">
        <f>'SOS_ERGO - AS-IS'!#REF!</f>
        <v>#REF!</v>
      </c>
      <c r="I67" s="39">
        <v>1</v>
      </c>
      <c r="J67" s="40"/>
      <c r="K67" s="41"/>
      <c r="L67" s="39">
        <v>1</v>
      </c>
      <c r="M67" s="40"/>
      <c r="N67" s="41"/>
      <c r="O67" s="39">
        <v>1</v>
      </c>
      <c r="P67" s="40"/>
      <c r="Q67" s="41"/>
      <c r="R67" s="39">
        <v>1</v>
      </c>
      <c r="S67" s="40"/>
      <c r="T67" s="41"/>
      <c r="U67" s="39">
        <v>1</v>
      </c>
      <c r="V67" s="40"/>
      <c r="W67" s="41"/>
      <c r="X67" s="39">
        <v>1</v>
      </c>
      <c r="Y67" s="40"/>
      <c r="Z67" s="41"/>
      <c r="AA67" s="39">
        <v>1</v>
      </c>
      <c r="AB67" s="40"/>
      <c r="AC67" s="41"/>
      <c r="AD67" s="39">
        <v>1</v>
      </c>
      <c r="AE67" s="40"/>
      <c r="AF67" s="41"/>
      <c r="AG67" s="39">
        <v>1</v>
      </c>
      <c r="AH67" s="40"/>
      <c r="AI67" s="41"/>
      <c r="AJ67" s="22">
        <f t="shared" si="4"/>
        <v>9</v>
      </c>
      <c r="AK67" s="37">
        <f t="shared" ref="AK67:AK130" si="5">COUNTIF(I67:AI67,1)</f>
        <v>9</v>
      </c>
      <c r="AL67" s="37">
        <f t="shared" ref="AL67:AL130" si="6">COUNTIF(I67:AI67,2)</f>
        <v>0</v>
      </c>
      <c r="AM67" s="37">
        <f t="shared" ref="AM67:AM130" si="7">COUNTIF(I67:AI67,3)</f>
        <v>0</v>
      </c>
    </row>
    <row r="68" spans="1:39" x14ac:dyDescent="0.3">
      <c r="A68" s="19" t="e">
        <f>'SOS_ERGO - AS-IS'!#REF!</f>
        <v>#REF!</v>
      </c>
      <c r="B68" s="19" t="e">
        <f>'SOS_ERGO - AS-IS'!#REF!</f>
        <v>#REF!</v>
      </c>
      <c r="C68" s="19" t="e">
        <f>'SOS_ERGO - AS-IS'!#REF!</f>
        <v>#REF!</v>
      </c>
      <c r="D68" s="19" t="e">
        <f>'SOS_ERGO - AS-IS'!#REF!</f>
        <v>#REF!</v>
      </c>
      <c r="E68" s="32" t="e">
        <f>'SOS_ERGO - AS-IS'!#REF!</f>
        <v>#REF!</v>
      </c>
      <c r="F68" s="19" t="e">
        <f>'SOS_ERGO - AS-IS'!#REF!</f>
        <v>#REF!</v>
      </c>
      <c r="G68" s="53" t="e">
        <f>'SOS_ERGO - AS-IS'!#REF!</f>
        <v>#REF!</v>
      </c>
      <c r="H68" s="32" t="e">
        <f>'SOS_ERGO - AS-IS'!#REF!</f>
        <v>#REF!</v>
      </c>
      <c r="I68" s="39">
        <v>1</v>
      </c>
      <c r="J68" s="40"/>
      <c r="K68" s="41"/>
      <c r="L68" s="39">
        <v>1</v>
      </c>
      <c r="M68" s="40"/>
      <c r="N68" s="41"/>
      <c r="O68" s="39">
        <v>1</v>
      </c>
      <c r="P68" s="40"/>
      <c r="Q68" s="41"/>
      <c r="R68" s="39">
        <v>1</v>
      </c>
      <c r="S68" s="40"/>
      <c r="T68" s="41"/>
      <c r="U68" s="39">
        <v>1</v>
      </c>
      <c r="V68" s="40"/>
      <c r="W68" s="41"/>
      <c r="X68" s="39">
        <v>1</v>
      </c>
      <c r="Y68" s="40"/>
      <c r="Z68" s="41"/>
      <c r="AA68" s="39">
        <v>1</v>
      </c>
      <c r="AB68" s="40"/>
      <c r="AC68" s="41"/>
      <c r="AD68" s="39">
        <v>1</v>
      </c>
      <c r="AE68" s="40"/>
      <c r="AF68" s="41"/>
      <c r="AG68" s="39">
        <v>1</v>
      </c>
      <c r="AH68" s="40"/>
      <c r="AI68" s="41"/>
      <c r="AJ68" s="22">
        <f t="shared" si="4"/>
        <v>9</v>
      </c>
      <c r="AK68" s="37">
        <f t="shared" si="5"/>
        <v>9</v>
      </c>
      <c r="AL68" s="37">
        <f t="shared" si="6"/>
        <v>0</v>
      </c>
      <c r="AM68" s="37">
        <f t="shared" si="7"/>
        <v>0</v>
      </c>
    </row>
    <row r="69" spans="1:39" x14ac:dyDescent="0.3">
      <c r="A69" s="19" t="e">
        <f>'SOS_ERGO - AS-IS'!#REF!</f>
        <v>#REF!</v>
      </c>
      <c r="B69" s="19" t="e">
        <f>'SOS_ERGO - AS-IS'!#REF!</f>
        <v>#REF!</v>
      </c>
      <c r="C69" s="19" t="e">
        <f>'SOS_ERGO - AS-IS'!#REF!</f>
        <v>#REF!</v>
      </c>
      <c r="D69" s="19" t="e">
        <f>'SOS_ERGO - AS-IS'!#REF!</f>
        <v>#REF!</v>
      </c>
      <c r="E69" s="32" t="e">
        <f>'SOS_ERGO - AS-IS'!#REF!</f>
        <v>#REF!</v>
      </c>
      <c r="F69" s="19" t="e">
        <f>'SOS_ERGO - AS-IS'!#REF!</f>
        <v>#REF!</v>
      </c>
      <c r="G69" s="53" t="e">
        <f>'SOS_ERGO - AS-IS'!#REF!</f>
        <v>#REF!</v>
      </c>
      <c r="H69" s="32" t="e">
        <f>'SOS_ERGO - AS-IS'!#REF!</f>
        <v>#REF!</v>
      </c>
      <c r="I69" s="39">
        <v>1</v>
      </c>
      <c r="J69" s="40"/>
      <c r="K69" s="41"/>
      <c r="L69" s="39">
        <v>1</v>
      </c>
      <c r="M69" s="40"/>
      <c r="N69" s="41"/>
      <c r="O69" s="39">
        <v>1</v>
      </c>
      <c r="P69" s="40"/>
      <c r="Q69" s="41"/>
      <c r="R69" s="39">
        <v>1</v>
      </c>
      <c r="S69" s="40"/>
      <c r="T69" s="41"/>
      <c r="U69" s="39">
        <v>1</v>
      </c>
      <c r="V69" s="40"/>
      <c r="W69" s="41"/>
      <c r="X69" s="39">
        <v>1</v>
      </c>
      <c r="Y69" s="40"/>
      <c r="Z69" s="41"/>
      <c r="AA69" s="39">
        <v>1</v>
      </c>
      <c r="AB69" s="40"/>
      <c r="AC69" s="41"/>
      <c r="AD69" s="39">
        <v>1</v>
      </c>
      <c r="AE69" s="40"/>
      <c r="AF69" s="41"/>
      <c r="AG69" s="39">
        <v>1</v>
      </c>
      <c r="AH69" s="40"/>
      <c r="AI69" s="41"/>
      <c r="AJ69" s="22">
        <f t="shared" si="4"/>
        <v>9</v>
      </c>
      <c r="AK69" s="37">
        <f t="shared" si="5"/>
        <v>9</v>
      </c>
      <c r="AL69" s="37">
        <f t="shared" si="6"/>
        <v>0</v>
      </c>
      <c r="AM69" s="37">
        <f t="shared" si="7"/>
        <v>0</v>
      </c>
    </row>
    <row r="70" spans="1:39" x14ac:dyDescent="0.3">
      <c r="A70" s="19" t="e">
        <f>'SOS_ERGO - AS-IS'!#REF!</f>
        <v>#REF!</v>
      </c>
      <c r="B70" s="19" t="e">
        <f>'SOS_ERGO - AS-IS'!#REF!</f>
        <v>#REF!</v>
      </c>
      <c r="C70" s="19" t="e">
        <f>'SOS_ERGO - AS-IS'!#REF!</f>
        <v>#REF!</v>
      </c>
      <c r="D70" s="19" t="e">
        <f>'SOS_ERGO - AS-IS'!#REF!</f>
        <v>#REF!</v>
      </c>
      <c r="E70" s="32" t="e">
        <f>'SOS_ERGO - AS-IS'!#REF!</f>
        <v>#REF!</v>
      </c>
      <c r="F70" s="19" t="e">
        <f>'SOS_ERGO - AS-IS'!#REF!</f>
        <v>#REF!</v>
      </c>
      <c r="G70" s="53" t="e">
        <f>'SOS_ERGO - AS-IS'!#REF!</f>
        <v>#REF!</v>
      </c>
      <c r="H70" s="32" t="e">
        <f>'SOS_ERGO - AS-IS'!#REF!</f>
        <v>#REF!</v>
      </c>
      <c r="I70" s="39">
        <v>1</v>
      </c>
      <c r="J70" s="40"/>
      <c r="K70" s="41"/>
      <c r="L70" s="39">
        <v>1</v>
      </c>
      <c r="M70" s="40"/>
      <c r="N70" s="41"/>
      <c r="O70" s="39">
        <v>1</v>
      </c>
      <c r="P70" s="40"/>
      <c r="Q70" s="41"/>
      <c r="R70" s="39">
        <v>1</v>
      </c>
      <c r="S70" s="40"/>
      <c r="T70" s="41"/>
      <c r="U70" s="39">
        <v>1</v>
      </c>
      <c r="V70" s="40"/>
      <c r="W70" s="41"/>
      <c r="X70" s="39">
        <v>1</v>
      </c>
      <c r="Y70" s="40"/>
      <c r="Z70" s="41"/>
      <c r="AA70" s="39">
        <v>1</v>
      </c>
      <c r="AB70" s="40"/>
      <c r="AC70" s="41"/>
      <c r="AD70" s="39">
        <v>1</v>
      </c>
      <c r="AE70" s="40"/>
      <c r="AF70" s="41"/>
      <c r="AG70" s="39">
        <v>1</v>
      </c>
      <c r="AH70" s="40"/>
      <c r="AI70" s="41"/>
      <c r="AJ70" s="22">
        <f t="shared" si="4"/>
        <v>9</v>
      </c>
      <c r="AK70" s="37">
        <f t="shared" si="5"/>
        <v>9</v>
      </c>
      <c r="AL70" s="37">
        <f t="shared" si="6"/>
        <v>0</v>
      </c>
      <c r="AM70" s="37">
        <f t="shared" si="7"/>
        <v>0</v>
      </c>
    </row>
    <row r="71" spans="1:39" x14ac:dyDescent="0.3">
      <c r="A71" s="19" t="e">
        <f>'SOS_ERGO - AS-IS'!#REF!</f>
        <v>#REF!</v>
      </c>
      <c r="B71" s="19" t="e">
        <f>'SOS_ERGO - AS-IS'!#REF!</f>
        <v>#REF!</v>
      </c>
      <c r="C71" s="19" t="e">
        <f>'SOS_ERGO - AS-IS'!#REF!</f>
        <v>#REF!</v>
      </c>
      <c r="D71" s="19" t="e">
        <f>'SOS_ERGO - AS-IS'!#REF!</f>
        <v>#REF!</v>
      </c>
      <c r="E71" s="32" t="e">
        <f>'SOS_ERGO - AS-IS'!#REF!</f>
        <v>#REF!</v>
      </c>
      <c r="F71" s="19" t="e">
        <f>'SOS_ERGO - AS-IS'!#REF!</f>
        <v>#REF!</v>
      </c>
      <c r="G71" s="53" t="e">
        <f>'SOS_ERGO - AS-IS'!#REF!</f>
        <v>#REF!</v>
      </c>
      <c r="H71" s="32" t="e">
        <f>'SOS_ERGO - AS-IS'!#REF!</f>
        <v>#REF!</v>
      </c>
      <c r="I71" s="39">
        <v>1</v>
      </c>
      <c r="J71" s="40"/>
      <c r="K71" s="41"/>
      <c r="L71" s="39">
        <v>1</v>
      </c>
      <c r="M71" s="40"/>
      <c r="N71" s="41"/>
      <c r="O71" s="39">
        <v>1</v>
      </c>
      <c r="P71" s="40"/>
      <c r="Q71" s="41"/>
      <c r="R71" s="39">
        <v>1</v>
      </c>
      <c r="S71" s="40"/>
      <c r="T71" s="41"/>
      <c r="U71" s="39">
        <v>1</v>
      </c>
      <c r="V71" s="40"/>
      <c r="W71" s="41"/>
      <c r="X71" s="39">
        <v>1</v>
      </c>
      <c r="Y71" s="40"/>
      <c r="Z71" s="41"/>
      <c r="AA71" s="39">
        <v>1</v>
      </c>
      <c r="AB71" s="40"/>
      <c r="AC71" s="41"/>
      <c r="AD71" s="39">
        <v>1</v>
      </c>
      <c r="AE71" s="40"/>
      <c r="AF71" s="41"/>
      <c r="AG71" s="39">
        <v>1</v>
      </c>
      <c r="AH71" s="40"/>
      <c r="AI71" s="41"/>
      <c r="AJ71" s="22">
        <f t="shared" si="4"/>
        <v>9</v>
      </c>
      <c r="AK71" s="37">
        <f t="shared" si="5"/>
        <v>9</v>
      </c>
      <c r="AL71" s="37">
        <f t="shared" si="6"/>
        <v>0</v>
      </c>
      <c r="AM71" s="37">
        <f t="shared" si="7"/>
        <v>0</v>
      </c>
    </row>
    <row r="72" spans="1:39" x14ac:dyDescent="0.3">
      <c r="A72" s="19" t="e">
        <f>'SOS_ERGO - AS-IS'!#REF!</f>
        <v>#REF!</v>
      </c>
      <c r="B72" s="19" t="e">
        <f>'SOS_ERGO - AS-IS'!#REF!</f>
        <v>#REF!</v>
      </c>
      <c r="C72" s="19" t="e">
        <f>'SOS_ERGO - AS-IS'!#REF!</f>
        <v>#REF!</v>
      </c>
      <c r="D72" s="19" t="e">
        <f>'SOS_ERGO - AS-IS'!#REF!</f>
        <v>#REF!</v>
      </c>
      <c r="E72" s="32" t="e">
        <f>'SOS_ERGO - AS-IS'!#REF!</f>
        <v>#REF!</v>
      </c>
      <c r="F72" s="19" t="e">
        <f>'SOS_ERGO - AS-IS'!#REF!</f>
        <v>#REF!</v>
      </c>
      <c r="G72" s="53" t="e">
        <f>'SOS_ERGO - AS-IS'!#REF!</f>
        <v>#REF!</v>
      </c>
      <c r="H72" s="32" t="e">
        <f>'SOS_ERGO - AS-IS'!#REF!</f>
        <v>#REF!</v>
      </c>
      <c r="I72" s="39">
        <v>1</v>
      </c>
      <c r="J72" s="40"/>
      <c r="K72" s="41"/>
      <c r="L72" s="39">
        <v>1</v>
      </c>
      <c r="M72" s="40"/>
      <c r="N72" s="41"/>
      <c r="O72" s="39">
        <v>1</v>
      </c>
      <c r="P72" s="40"/>
      <c r="Q72" s="41"/>
      <c r="R72" s="39">
        <v>1</v>
      </c>
      <c r="S72" s="40"/>
      <c r="T72" s="41"/>
      <c r="U72" s="39">
        <v>1</v>
      </c>
      <c r="V72" s="40"/>
      <c r="W72" s="41"/>
      <c r="X72" s="39">
        <v>1</v>
      </c>
      <c r="Y72" s="40"/>
      <c r="Z72" s="41"/>
      <c r="AA72" s="39">
        <v>1</v>
      </c>
      <c r="AB72" s="40"/>
      <c r="AC72" s="41"/>
      <c r="AD72" s="39">
        <v>1</v>
      </c>
      <c r="AE72" s="40"/>
      <c r="AF72" s="41"/>
      <c r="AG72" s="39">
        <v>1</v>
      </c>
      <c r="AH72" s="40"/>
      <c r="AI72" s="41"/>
      <c r="AJ72" s="22">
        <f t="shared" si="4"/>
        <v>9</v>
      </c>
      <c r="AK72" s="37">
        <f t="shared" si="5"/>
        <v>9</v>
      </c>
      <c r="AL72" s="37">
        <f t="shared" si="6"/>
        <v>0</v>
      </c>
      <c r="AM72" s="37">
        <f t="shared" si="7"/>
        <v>0</v>
      </c>
    </row>
    <row r="73" spans="1:39" x14ac:dyDescent="0.3">
      <c r="A73" s="19" t="e">
        <f>'SOS_ERGO - AS-IS'!#REF!</f>
        <v>#REF!</v>
      </c>
      <c r="B73" s="19" t="e">
        <f>'SOS_ERGO - AS-IS'!#REF!</f>
        <v>#REF!</v>
      </c>
      <c r="C73" s="19" t="e">
        <f>'SOS_ERGO - AS-IS'!#REF!</f>
        <v>#REF!</v>
      </c>
      <c r="D73" s="19" t="e">
        <f>'SOS_ERGO - AS-IS'!#REF!</f>
        <v>#REF!</v>
      </c>
      <c r="E73" s="32" t="e">
        <f>'SOS_ERGO - AS-IS'!#REF!</f>
        <v>#REF!</v>
      </c>
      <c r="F73" s="19" t="e">
        <f>'SOS_ERGO - AS-IS'!#REF!</f>
        <v>#REF!</v>
      </c>
      <c r="G73" s="53" t="e">
        <f>'SOS_ERGO - AS-IS'!#REF!</f>
        <v>#REF!</v>
      </c>
      <c r="H73" s="32" t="e">
        <f>'SOS_ERGO - AS-IS'!#REF!</f>
        <v>#REF!</v>
      </c>
      <c r="I73" s="39">
        <v>1</v>
      </c>
      <c r="J73" s="40"/>
      <c r="K73" s="41"/>
      <c r="L73" s="39">
        <v>1</v>
      </c>
      <c r="M73" s="40"/>
      <c r="N73" s="41"/>
      <c r="O73" s="39">
        <v>1</v>
      </c>
      <c r="P73" s="40"/>
      <c r="Q73" s="41"/>
      <c r="R73" s="39">
        <v>1</v>
      </c>
      <c r="S73" s="40"/>
      <c r="T73" s="41"/>
      <c r="U73" s="39">
        <v>1</v>
      </c>
      <c r="V73" s="40"/>
      <c r="W73" s="41"/>
      <c r="X73" s="39">
        <v>1</v>
      </c>
      <c r="Y73" s="40"/>
      <c r="Z73" s="41"/>
      <c r="AA73" s="39">
        <v>1</v>
      </c>
      <c r="AB73" s="40"/>
      <c r="AC73" s="41"/>
      <c r="AD73" s="39">
        <v>1</v>
      </c>
      <c r="AE73" s="40"/>
      <c r="AF73" s="41"/>
      <c r="AG73" s="39">
        <v>1</v>
      </c>
      <c r="AH73" s="40"/>
      <c r="AI73" s="41"/>
      <c r="AJ73" s="22">
        <f t="shared" si="4"/>
        <v>9</v>
      </c>
      <c r="AK73" s="37">
        <f t="shared" si="5"/>
        <v>9</v>
      </c>
      <c r="AL73" s="37">
        <f t="shared" si="6"/>
        <v>0</v>
      </c>
      <c r="AM73" s="37">
        <f t="shared" si="7"/>
        <v>0</v>
      </c>
    </row>
    <row r="74" spans="1:39" x14ac:dyDescent="0.3">
      <c r="A74" s="19" t="e">
        <f>'SOS_ERGO - AS-IS'!#REF!</f>
        <v>#REF!</v>
      </c>
      <c r="B74" s="19" t="e">
        <f>'SOS_ERGO - AS-IS'!#REF!</f>
        <v>#REF!</v>
      </c>
      <c r="C74" s="19" t="e">
        <f>'SOS_ERGO - AS-IS'!#REF!</f>
        <v>#REF!</v>
      </c>
      <c r="D74" s="19" t="e">
        <f>'SOS_ERGO - AS-IS'!#REF!</f>
        <v>#REF!</v>
      </c>
      <c r="E74" s="32" t="e">
        <f>'SOS_ERGO - AS-IS'!#REF!</f>
        <v>#REF!</v>
      </c>
      <c r="F74" s="19" t="e">
        <f>'SOS_ERGO - AS-IS'!#REF!</f>
        <v>#REF!</v>
      </c>
      <c r="G74" s="53" t="e">
        <f>'SOS_ERGO - AS-IS'!#REF!</f>
        <v>#REF!</v>
      </c>
      <c r="H74" s="32" t="e">
        <f>'SOS_ERGO - AS-IS'!#REF!</f>
        <v>#REF!</v>
      </c>
      <c r="I74" s="39">
        <v>1</v>
      </c>
      <c r="J74" s="40"/>
      <c r="K74" s="41"/>
      <c r="L74" s="39">
        <v>1</v>
      </c>
      <c r="M74" s="40"/>
      <c r="N74" s="41"/>
      <c r="O74" s="39">
        <v>1</v>
      </c>
      <c r="P74" s="40"/>
      <c r="Q74" s="41"/>
      <c r="R74" s="39">
        <v>1</v>
      </c>
      <c r="S74" s="40"/>
      <c r="T74" s="41"/>
      <c r="U74" s="39">
        <v>1</v>
      </c>
      <c r="V74" s="40"/>
      <c r="W74" s="41"/>
      <c r="X74" s="39">
        <v>1</v>
      </c>
      <c r="Y74" s="40"/>
      <c r="Z74" s="41"/>
      <c r="AA74" s="39">
        <v>1</v>
      </c>
      <c r="AB74" s="40"/>
      <c r="AC74" s="41"/>
      <c r="AD74" s="39">
        <v>1</v>
      </c>
      <c r="AE74" s="40"/>
      <c r="AF74" s="41"/>
      <c r="AG74" s="39">
        <v>1</v>
      </c>
      <c r="AH74" s="40"/>
      <c r="AI74" s="41"/>
      <c r="AJ74" s="22">
        <f t="shared" si="4"/>
        <v>9</v>
      </c>
      <c r="AK74" s="37">
        <f t="shared" si="5"/>
        <v>9</v>
      </c>
      <c r="AL74" s="37">
        <f t="shared" si="6"/>
        <v>0</v>
      </c>
      <c r="AM74" s="37">
        <f t="shared" si="7"/>
        <v>0</v>
      </c>
    </row>
    <row r="75" spans="1:39" x14ac:dyDescent="0.3">
      <c r="A75" s="19" t="e">
        <f>'SOS_ERGO - AS-IS'!#REF!</f>
        <v>#REF!</v>
      </c>
      <c r="B75" s="19" t="e">
        <f>'SOS_ERGO - AS-IS'!#REF!</f>
        <v>#REF!</v>
      </c>
      <c r="C75" s="19" t="e">
        <f>'SOS_ERGO - AS-IS'!#REF!</f>
        <v>#REF!</v>
      </c>
      <c r="D75" s="19" t="e">
        <f>'SOS_ERGO - AS-IS'!#REF!</f>
        <v>#REF!</v>
      </c>
      <c r="E75" s="32" t="e">
        <f>'SOS_ERGO - AS-IS'!#REF!</f>
        <v>#REF!</v>
      </c>
      <c r="F75" s="19" t="e">
        <f>'SOS_ERGO - AS-IS'!#REF!</f>
        <v>#REF!</v>
      </c>
      <c r="G75" s="53" t="e">
        <f>'SOS_ERGO - AS-IS'!#REF!</f>
        <v>#REF!</v>
      </c>
      <c r="H75" s="32" t="e">
        <f>'SOS_ERGO - AS-IS'!#REF!</f>
        <v>#REF!</v>
      </c>
      <c r="I75" s="39">
        <v>1</v>
      </c>
      <c r="J75" s="40"/>
      <c r="K75" s="41"/>
      <c r="L75" s="39">
        <v>1</v>
      </c>
      <c r="M75" s="40"/>
      <c r="N75" s="41"/>
      <c r="O75" s="39">
        <v>1</v>
      </c>
      <c r="P75" s="40"/>
      <c r="Q75" s="41"/>
      <c r="R75" s="39">
        <v>1</v>
      </c>
      <c r="S75" s="40"/>
      <c r="T75" s="41"/>
      <c r="U75" s="39">
        <v>1</v>
      </c>
      <c r="V75" s="40"/>
      <c r="W75" s="41"/>
      <c r="X75" s="39">
        <v>1</v>
      </c>
      <c r="Y75" s="40"/>
      <c r="Z75" s="41"/>
      <c r="AA75" s="39">
        <v>1</v>
      </c>
      <c r="AB75" s="40"/>
      <c r="AC75" s="41"/>
      <c r="AD75" s="39">
        <v>1</v>
      </c>
      <c r="AE75" s="40"/>
      <c r="AF75" s="41"/>
      <c r="AG75" s="39">
        <v>1</v>
      </c>
      <c r="AH75" s="40"/>
      <c r="AI75" s="41"/>
      <c r="AJ75" s="22">
        <f t="shared" si="4"/>
        <v>9</v>
      </c>
      <c r="AK75" s="37">
        <f t="shared" si="5"/>
        <v>9</v>
      </c>
      <c r="AL75" s="37">
        <f t="shared" si="6"/>
        <v>0</v>
      </c>
      <c r="AM75" s="37">
        <f t="shared" si="7"/>
        <v>0</v>
      </c>
    </row>
    <row r="76" spans="1:39" x14ac:dyDescent="0.3">
      <c r="A76" s="19" t="e">
        <f>'SOS_ERGO - AS-IS'!#REF!</f>
        <v>#REF!</v>
      </c>
      <c r="B76" s="19" t="e">
        <f>'SOS_ERGO - AS-IS'!#REF!</f>
        <v>#REF!</v>
      </c>
      <c r="C76" s="19" t="e">
        <f>'SOS_ERGO - AS-IS'!#REF!</f>
        <v>#REF!</v>
      </c>
      <c r="D76" s="19" t="e">
        <f>'SOS_ERGO - AS-IS'!#REF!</f>
        <v>#REF!</v>
      </c>
      <c r="E76" s="32" t="e">
        <f>'SOS_ERGO - AS-IS'!#REF!</f>
        <v>#REF!</v>
      </c>
      <c r="F76" s="19" t="e">
        <f>'SOS_ERGO - AS-IS'!#REF!</f>
        <v>#REF!</v>
      </c>
      <c r="G76" s="53" t="e">
        <f>'SOS_ERGO - AS-IS'!#REF!</f>
        <v>#REF!</v>
      </c>
      <c r="H76" s="32" t="e">
        <f>'SOS_ERGO - AS-IS'!#REF!</f>
        <v>#REF!</v>
      </c>
      <c r="I76" s="39">
        <v>1</v>
      </c>
      <c r="J76" s="40"/>
      <c r="K76" s="41"/>
      <c r="L76" s="39">
        <v>1</v>
      </c>
      <c r="M76" s="40"/>
      <c r="N76" s="41"/>
      <c r="O76" s="39">
        <v>1</v>
      </c>
      <c r="P76" s="40"/>
      <c r="Q76" s="41"/>
      <c r="R76" s="39">
        <v>1</v>
      </c>
      <c r="S76" s="40"/>
      <c r="T76" s="41"/>
      <c r="U76" s="39">
        <v>1</v>
      </c>
      <c r="V76" s="40"/>
      <c r="W76" s="41"/>
      <c r="X76" s="39">
        <v>1</v>
      </c>
      <c r="Y76" s="40"/>
      <c r="Z76" s="41"/>
      <c r="AA76" s="39">
        <v>1</v>
      </c>
      <c r="AB76" s="40"/>
      <c r="AC76" s="41"/>
      <c r="AD76" s="39">
        <v>1</v>
      </c>
      <c r="AE76" s="40"/>
      <c r="AF76" s="41"/>
      <c r="AG76" s="39">
        <v>1</v>
      </c>
      <c r="AH76" s="40"/>
      <c r="AI76" s="41"/>
      <c r="AJ76" s="22">
        <f t="shared" si="4"/>
        <v>9</v>
      </c>
      <c r="AK76" s="37">
        <f t="shared" si="5"/>
        <v>9</v>
      </c>
      <c r="AL76" s="37">
        <f t="shared" si="6"/>
        <v>0</v>
      </c>
      <c r="AM76" s="37">
        <f t="shared" si="7"/>
        <v>0</v>
      </c>
    </row>
    <row r="77" spans="1:39" x14ac:dyDescent="0.3">
      <c r="A77" s="19" t="e">
        <f>'SOS_ERGO - AS-IS'!#REF!</f>
        <v>#REF!</v>
      </c>
      <c r="B77" s="19" t="e">
        <f>'SOS_ERGO - AS-IS'!#REF!</f>
        <v>#REF!</v>
      </c>
      <c r="C77" s="19" t="e">
        <f>'SOS_ERGO - AS-IS'!#REF!</f>
        <v>#REF!</v>
      </c>
      <c r="D77" s="19" t="e">
        <f>'SOS_ERGO - AS-IS'!#REF!</f>
        <v>#REF!</v>
      </c>
      <c r="E77" s="32" t="e">
        <f>'SOS_ERGO - AS-IS'!#REF!</f>
        <v>#REF!</v>
      </c>
      <c r="F77" s="19" t="e">
        <f>'SOS_ERGO - AS-IS'!#REF!</f>
        <v>#REF!</v>
      </c>
      <c r="G77" s="53" t="e">
        <f>'SOS_ERGO - AS-IS'!#REF!</f>
        <v>#REF!</v>
      </c>
      <c r="H77" s="32" t="e">
        <f>'SOS_ERGO - AS-IS'!#REF!</f>
        <v>#REF!</v>
      </c>
      <c r="I77" s="39">
        <v>1</v>
      </c>
      <c r="J77" s="40"/>
      <c r="K77" s="41"/>
      <c r="L77" s="39">
        <v>1</v>
      </c>
      <c r="M77" s="40"/>
      <c r="N77" s="41"/>
      <c r="O77" s="39">
        <v>1</v>
      </c>
      <c r="P77" s="40"/>
      <c r="Q77" s="41"/>
      <c r="R77" s="39">
        <v>1</v>
      </c>
      <c r="S77" s="40"/>
      <c r="T77" s="41"/>
      <c r="U77" s="39">
        <v>1</v>
      </c>
      <c r="V77" s="40"/>
      <c r="W77" s="41"/>
      <c r="X77" s="39">
        <v>1</v>
      </c>
      <c r="Y77" s="40"/>
      <c r="Z77" s="41"/>
      <c r="AA77" s="39">
        <v>1</v>
      </c>
      <c r="AB77" s="40"/>
      <c r="AC77" s="41"/>
      <c r="AD77" s="39">
        <v>1</v>
      </c>
      <c r="AE77" s="40"/>
      <c r="AF77" s="41"/>
      <c r="AG77" s="39">
        <v>1</v>
      </c>
      <c r="AH77" s="40"/>
      <c r="AI77" s="41"/>
      <c r="AJ77" s="22">
        <f t="shared" si="4"/>
        <v>9</v>
      </c>
      <c r="AK77" s="37">
        <f t="shared" si="5"/>
        <v>9</v>
      </c>
      <c r="AL77" s="37">
        <f t="shared" si="6"/>
        <v>0</v>
      </c>
      <c r="AM77" s="37">
        <f t="shared" si="7"/>
        <v>0</v>
      </c>
    </row>
    <row r="78" spans="1:39" x14ac:dyDescent="0.3">
      <c r="A78" s="19" t="e">
        <f>'SOS_ERGO - AS-IS'!#REF!</f>
        <v>#REF!</v>
      </c>
      <c r="B78" s="19" t="e">
        <f>'SOS_ERGO - AS-IS'!#REF!</f>
        <v>#REF!</v>
      </c>
      <c r="C78" s="19" t="e">
        <f>'SOS_ERGO - AS-IS'!#REF!</f>
        <v>#REF!</v>
      </c>
      <c r="D78" s="19" t="e">
        <f>'SOS_ERGO - AS-IS'!#REF!</f>
        <v>#REF!</v>
      </c>
      <c r="E78" s="32" t="e">
        <f>'SOS_ERGO - AS-IS'!#REF!</f>
        <v>#REF!</v>
      </c>
      <c r="F78" s="19" t="e">
        <f>'SOS_ERGO - AS-IS'!#REF!</f>
        <v>#REF!</v>
      </c>
      <c r="G78" s="53" t="e">
        <f>'SOS_ERGO - AS-IS'!#REF!</f>
        <v>#REF!</v>
      </c>
      <c r="H78" s="32" t="e">
        <f>'SOS_ERGO - AS-IS'!#REF!</f>
        <v>#REF!</v>
      </c>
      <c r="I78" s="39">
        <v>1</v>
      </c>
      <c r="J78" s="40"/>
      <c r="K78" s="41"/>
      <c r="L78" s="39">
        <v>1</v>
      </c>
      <c r="M78" s="40"/>
      <c r="N78" s="41"/>
      <c r="O78" s="39">
        <v>1</v>
      </c>
      <c r="P78" s="40"/>
      <c r="Q78" s="41"/>
      <c r="R78" s="39">
        <v>1</v>
      </c>
      <c r="S78" s="40"/>
      <c r="T78" s="41"/>
      <c r="U78" s="39">
        <v>1</v>
      </c>
      <c r="V78" s="40"/>
      <c r="W78" s="41"/>
      <c r="X78" s="39">
        <v>1</v>
      </c>
      <c r="Y78" s="40"/>
      <c r="Z78" s="41"/>
      <c r="AA78" s="39">
        <v>1</v>
      </c>
      <c r="AB78" s="40"/>
      <c r="AC78" s="41"/>
      <c r="AD78" s="39">
        <v>1</v>
      </c>
      <c r="AE78" s="40"/>
      <c r="AF78" s="41"/>
      <c r="AG78" s="39">
        <v>1</v>
      </c>
      <c r="AH78" s="40"/>
      <c r="AI78" s="41"/>
      <c r="AJ78" s="22">
        <f t="shared" si="4"/>
        <v>9</v>
      </c>
      <c r="AK78" s="37">
        <f t="shared" si="5"/>
        <v>9</v>
      </c>
      <c r="AL78" s="37">
        <f t="shared" si="6"/>
        <v>0</v>
      </c>
      <c r="AM78" s="37">
        <f t="shared" si="7"/>
        <v>0</v>
      </c>
    </row>
    <row r="79" spans="1:39" x14ac:dyDescent="0.3">
      <c r="A79" s="19" t="e">
        <f>'SOS_ERGO - AS-IS'!#REF!</f>
        <v>#REF!</v>
      </c>
      <c r="B79" s="19" t="e">
        <f>'SOS_ERGO - AS-IS'!#REF!</f>
        <v>#REF!</v>
      </c>
      <c r="C79" s="19" t="e">
        <f>'SOS_ERGO - AS-IS'!#REF!</f>
        <v>#REF!</v>
      </c>
      <c r="D79" s="19" t="e">
        <f>'SOS_ERGO - AS-IS'!#REF!</f>
        <v>#REF!</v>
      </c>
      <c r="E79" s="32" t="e">
        <f>'SOS_ERGO - AS-IS'!#REF!</f>
        <v>#REF!</v>
      </c>
      <c r="F79" s="19" t="e">
        <f>'SOS_ERGO - AS-IS'!#REF!</f>
        <v>#REF!</v>
      </c>
      <c r="G79" s="53" t="e">
        <f>'SOS_ERGO - AS-IS'!#REF!</f>
        <v>#REF!</v>
      </c>
      <c r="H79" s="32" t="e">
        <f>'SOS_ERGO - AS-IS'!#REF!</f>
        <v>#REF!</v>
      </c>
      <c r="I79" s="39">
        <v>1</v>
      </c>
      <c r="J79" s="40"/>
      <c r="K79" s="41"/>
      <c r="L79" s="39">
        <v>1</v>
      </c>
      <c r="M79" s="40"/>
      <c r="N79" s="41"/>
      <c r="O79" s="39">
        <v>1</v>
      </c>
      <c r="P79" s="40"/>
      <c r="Q79" s="41"/>
      <c r="R79" s="39">
        <v>1</v>
      </c>
      <c r="S79" s="40"/>
      <c r="T79" s="41"/>
      <c r="U79" s="39">
        <v>1</v>
      </c>
      <c r="V79" s="40"/>
      <c r="W79" s="41"/>
      <c r="X79" s="39">
        <v>1</v>
      </c>
      <c r="Y79" s="40"/>
      <c r="Z79" s="41"/>
      <c r="AA79" s="39">
        <v>1</v>
      </c>
      <c r="AB79" s="40"/>
      <c r="AC79" s="41"/>
      <c r="AD79" s="39">
        <v>1</v>
      </c>
      <c r="AE79" s="40"/>
      <c r="AF79" s="41"/>
      <c r="AG79" s="39">
        <v>1</v>
      </c>
      <c r="AH79" s="40"/>
      <c r="AI79" s="41"/>
      <c r="AJ79" s="22">
        <f t="shared" si="4"/>
        <v>9</v>
      </c>
      <c r="AK79" s="37">
        <f t="shared" si="5"/>
        <v>9</v>
      </c>
      <c r="AL79" s="37">
        <f t="shared" si="6"/>
        <v>0</v>
      </c>
      <c r="AM79" s="37">
        <f t="shared" si="7"/>
        <v>0</v>
      </c>
    </row>
    <row r="80" spans="1:39" x14ac:dyDescent="0.3">
      <c r="A80" s="19" t="e">
        <f>'SOS_ERGO - AS-IS'!#REF!</f>
        <v>#REF!</v>
      </c>
      <c r="B80" s="19" t="e">
        <f>'SOS_ERGO - AS-IS'!#REF!</f>
        <v>#REF!</v>
      </c>
      <c r="C80" s="19" t="e">
        <f>'SOS_ERGO - AS-IS'!#REF!</f>
        <v>#REF!</v>
      </c>
      <c r="D80" s="19" t="e">
        <f>'SOS_ERGO - AS-IS'!#REF!</f>
        <v>#REF!</v>
      </c>
      <c r="E80" s="32" t="e">
        <f>'SOS_ERGO - AS-IS'!#REF!</f>
        <v>#REF!</v>
      </c>
      <c r="F80" s="19" t="e">
        <f>'SOS_ERGO - AS-IS'!#REF!</f>
        <v>#REF!</v>
      </c>
      <c r="G80" s="53" t="e">
        <f>'SOS_ERGO - AS-IS'!#REF!</f>
        <v>#REF!</v>
      </c>
      <c r="H80" s="32" t="e">
        <f>'SOS_ERGO - AS-IS'!#REF!</f>
        <v>#REF!</v>
      </c>
      <c r="I80" s="39">
        <v>1</v>
      </c>
      <c r="J80" s="40"/>
      <c r="K80" s="41"/>
      <c r="L80" s="39">
        <v>1</v>
      </c>
      <c r="M80" s="40"/>
      <c r="N80" s="41"/>
      <c r="O80" s="39">
        <v>1</v>
      </c>
      <c r="P80" s="40"/>
      <c r="Q80" s="41"/>
      <c r="R80" s="39">
        <v>1</v>
      </c>
      <c r="S80" s="40"/>
      <c r="T80" s="41"/>
      <c r="U80" s="39">
        <v>1</v>
      </c>
      <c r="V80" s="40"/>
      <c r="W80" s="41"/>
      <c r="X80" s="39">
        <v>1</v>
      </c>
      <c r="Y80" s="40"/>
      <c r="Z80" s="41"/>
      <c r="AA80" s="39">
        <v>1</v>
      </c>
      <c r="AB80" s="40"/>
      <c r="AC80" s="41"/>
      <c r="AD80" s="39">
        <v>1</v>
      </c>
      <c r="AE80" s="40"/>
      <c r="AF80" s="41"/>
      <c r="AG80" s="39">
        <v>1</v>
      </c>
      <c r="AH80" s="40"/>
      <c r="AI80" s="41"/>
      <c r="AJ80" s="22">
        <f t="shared" ref="AJ80:AJ143" si="8">SUM(I80:AI80)</f>
        <v>9</v>
      </c>
      <c r="AK80" s="37">
        <f t="shared" si="5"/>
        <v>9</v>
      </c>
      <c r="AL80" s="37">
        <f t="shared" si="6"/>
        <v>0</v>
      </c>
      <c r="AM80" s="37">
        <f t="shared" si="7"/>
        <v>0</v>
      </c>
    </row>
    <row r="81" spans="1:39" x14ac:dyDescent="0.3">
      <c r="A81" s="19" t="e">
        <f>'SOS_ERGO - AS-IS'!#REF!</f>
        <v>#REF!</v>
      </c>
      <c r="B81" s="19" t="e">
        <f>'SOS_ERGO - AS-IS'!#REF!</f>
        <v>#REF!</v>
      </c>
      <c r="C81" s="19" t="e">
        <f>'SOS_ERGO - AS-IS'!#REF!</f>
        <v>#REF!</v>
      </c>
      <c r="D81" s="19" t="e">
        <f>'SOS_ERGO - AS-IS'!#REF!</f>
        <v>#REF!</v>
      </c>
      <c r="E81" s="32" t="e">
        <f>'SOS_ERGO - AS-IS'!#REF!</f>
        <v>#REF!</v>
      </c>
      <c r="F81" s="19" t="e">
        <f>'SOS_ERGO - AS-IS'!#REF!</f>
        <v>#REF!</v>
      </c>
      <c r="G81" s="53" t="e">
        <f>'SOS_ERGO - AS-IS'!#REF!</f>
        <v>#REF!</v>
      </c>
      <c r="H81" s="32" t="e">
        <f>'SOS_ERGO - AS-IS'!#REF!</f>
        <v>#REF!</v>
      </c>
      <c r="I81" s="39">
        <v>1</v>
      </c>
      <c r="J81" s="40"/>
      <c r="K81" s="41"/>
      <c r="L81" s="39">
        <v>1</v>
      </c>
      <c r="M81" s="40"/>
      <c r="N81" s="41"/>
      <c r="O81" s="39">
        <v>1</v>
      </c>
      <c r="P81" s="40"/>
      <c r="Q81" s="41"/>
      <c r="R81" s="39">
        <v>1</v>
      </c>
      <c r="S81" s="40"/>
      <c r="T81" s="41"/>
      <c r="U81" s="39">
        <v>1</v>
      </c>
      <c r="V81" s="40"/>
      <c r="W81" s="41"/>
      <c r="X81" s="39">
        <v>1</v>
      </c>
      <c r="Y81" s="40"/>
      <c r="Z81" s="41"/>
      <c r="AA81" s="39">
        <v>1</v>
      </c>
      <c r="AB81" s="40"/>
      <c r="AC81" s="41"/>
      <c r="AD81" s="39">
        <v>1</v>
      </c>
      <c r="AE81" s="40"/>
      <c r="AF81" s="41"/>
      <c r="AG81" s="39">
        <v>1</v>
      </c>
      <c r="AH81" s="40"/>
      <c r="AI81" s="41"/>
      <c r="AJ81" s="22">
        <f t="shared" si="8"/>
        <v>9</v>
      </c>
      <c r="AK81" s="37">
        <f t="shared" si="5"/>
        <v>9</v>
      </c>
      <c r="AL81" s="37">
        <f t="shared" si="6"/>
        <v>0</v>
      </c>
      <c r="AM81" s="37">
        <f t="shared" si="7"/>
        <v>0</v>
      </c>
    </row>
    <row r="82" spans="1:39" x14ac:dyDescent="0.3">
      <c r="A82" s="19" t="e">
        <f>'SOS_ERGO - AS-IS'!#REF!</f>
        <v>#REF!</v>
      </c>
      <c r="B82" s="19" t="e">
        <f>'SOS_ERGO - AS-IS'!#REF!</f>
        <v>#REF!</v>
      </c>
      <c r="C82" s="19" t="e">
        <f>'SOS_ERGO - AS-IS'!#REF!</f>
        <v>#REF!</v>
      </c>
      <c r="D82" s="19" t="e">
        <f>'SOS_ERGO - AS-IS'!#REF!</f>
        <v>#REF!</v>
      </c>
      <c r="E82" s="32" t="e">
        <f>'SOS_ERGO - AS-IS'!#REF!</f>
        <v>#REF!</v>
      </c>
      <c r="F82" s="19" t="e">
        <f>'SOS_ERGO - AS-IS'!#REF!</f>
        <v>#REF!</v>
      </c>
      <c r="G82" s="53" t="e">
        <f>'SOS_ERGO - AS-IS'!#REF!</f>
        <v>#REF!</v>
      </c>
      <c r="H82" s="32" t="e">
        <f>'SOS_ERGO - AS-IS'!#REF!</f>
        <v>#REF!</v>
      </c>
      <c r="I82" s="39">
        <v>1</v>
      </c>
      <c r="J82" s="40"/>
      <c r="K82" s="41"/>
      <c r="L82" s="39">
        <v>1</v>
      </c>
      <c r="M82" s="40"/>
      <c r="N82" s="41"/>
      <c r="O82" s="39">
        <v>1</v>
      </c>
      <c r="P82" s="40"/>
      <c r="Q82" s="41"/>
      <c r="R82" s="39">
        <v>1</v>
      </c>
      <c r="S82" s="40"/>
      <c r="T82" s="41"/>
      <c r="U82" s="39">
        <v>1</v>
      </c>
      <c r="V82" s="40"/>
      <c r="W82" s="41"/>
      <c r="X82" s="39">
        <v>1</v>
      </c>
      <c r="Y82" s="40"/>
      <c r="Z82" s="41"/>
      <c r="AA82" s="39">
        <v>1</v>
      </c>
      <c r="AB82" s="40"/>
      <c r="AC82" s="41"/>
      <c r="AD82" s="39">
        <v>1</v>
      </c>
      <c r="AE82" s="40"/>
      <c r="AF82" s="41"/>
      <c r="AG82" s="39">
        <v>1</v>
      </c>
      <c r="AH82" s="40"/>
      <c r="AI82" s="41"/>
      <c r="AJ82" s="22">
        <f t="shared" si="8"/>
        <v>9</v>
      </c>
      <c r="AK82" s="37">
        <f t="shared" si="5"/>
        <v>9</v>
      </c>
      <c r="AL82" s="37">
        <f t="shared" si="6"/>
        <v>0</v>
      </c>
      <c r="AM82" s="37">
        <f t="shared" si="7"/>
        <v>0</v>
      </c>
    </row>
    <row r="83" spans="1:39" x14ac:dyDescent="0.3">
      <c r="A83" s="19" t="e">
        <f>'SOS_ERGO - AS-IS'!#REF!</f>
        <v>#REF!</v>
      </c>
      <c r="B83" s="19" t="e">
        <f>'SOS_ERGO - AS-IS'!#REF!</f>
        <v>#REF!</v>
      </c>
      <c r="C83" s="19" t="e">
        <f>'SOS_ERGO - AS-IS'!#REF!</f>
        <v>#REF!</v>
      </c>
      <c r="D83" s="19" t="e">
        <f>'SOS_ERGO - AS-IS'!#REF!</f>
        <v>#REF!</v>
      </c>
      <c r="E83" s="32" t="e">
        <f>'SOS_ERGO - AS-IS'!#REF!</f>
        <v>#REF!</v>
      </c>
      <c r="F83" s="19" t="e">
        <f>'SOS_ERGO - AS-IS'!#REF!</f>
        <v>#REF!</v>
      </c>
      <c r="G83" s="53" t="e">
        <f>'SOS_ERGO - AS-IS'!#REF!</f>
        <v>#REF!</v>
      </c>
      <c r="H83" s="32" t="e">
        <f>'SOS_ERGO - AS-IS'!#REF!</f>
        <v>#REF!</v>
      </c>
      <c r="I83" s="39">
        <v>1</v>
      </c>
      <c r="J83" s="40"/>
      <c r="K83" s="41"/>
      <c r="L83" s="39">
        <v>1</v>
      </c>
      <c r="M83" s="40"/>
      <c r="N83" s="41"/>
      <c r="O83" s="39">
        <v>1</v>
      </c>
      <c r="P83" s="40"/>
      <c r="Q83" s="41"/>
      <c r="R83" s="39">
        <v>1</v>
      </c>
      <c r="S83" s="40"/>
      <c r="T83" s="41"/>
      <c r="U83" s="39">
        <v>1</v>
      </c>
      <c r="V83" s="40"/>
      <c r="W83" s="41"/>
      <c r="X83" s="39">
        <v>1</v>
      </c>
      <c r="Y83" s="40"/>
      <c r="Z83" s="41"/>
      <c r="AA83" s="39">
        <v>1</v>
      </c>
      <c r="AB83" s="40"/>
      <c r="AC83" s="41"/>
      <c r="AD83" s="39">
        <v>1</v>
      </c>
      <c r="AE83" s="40"/>
      <c r="AF83" s="41"/>
      <c r="AG83" s="39">
        <v>1</v>
      </c>
      <c r="AH83" s="40"/>
      <c r="AI83" s="41"/>
      <c r="AJ83" s="22">
        <f t="shared" si="8"/>
        <v>9</v>
      </c>
      <c r="AK83" s="37">
        <f t="shared" si="5"/>
        <v>9</v>
      </c>
      <c r="AL83" s="37">
        <f t="shared" si="6"/>
        <v>0</v>
      </c>
      <c r="AM83" s="37">
        <f t="shared" si="7"/>
        <v>0</v>
      </c>
    </row>
    <row r="84" spans="1:39" x14ac:dyDescent="0.3">
      <c r="A84" s="19" t="e">
        <f>'SOS_ERGO - AS-IS'!#REF!</f>
        <v>#REF!</v>
      </c>
      <c r="B84" s="19" t="e">
        <f>'SOS_ERGO - AS-IS'!#REF!</f>
        <v>#REF!</v>
      </c>
      <c r="C84" s="19" t="e">
        <f>'SOS_ERGO - AS-IS'!#REF!</f>
        <v>#REF!</v>
      </c>
      <c r="D84" s="19" t="e">
        <f>'SOS_ERGO - AS-IS'!#REF!</f>
        <v>#REF!</v>
      </c>
      <c r="E84" s="32" t="e">
        <f>'SOS_ERGO - AS-IS'!#REF!</f>
        <v>#REF!</v>
      </c>
      <c r="F84" s="19" t="e">
        <f>'SOS_ERGO - AS-IS'!#REF!</f>
        <v>#REF!</v>
      </c>
      <c r="G84" s="53" t="e">
        <f>'SOS_ERGO - AS-IS'!#REF!</f>
        <v>#REF!</v>
      </c>
      <c r="H84" s="32" t="e">
        <f>'SOS_ERGO - AS-IS'!#REF!</f>
        <v>#REF!</v>
      </c>
      <c r="I84" s="39">
        <v>1</v>
      </c>
      <c r="J84" s="40"/>
      <c r="K84" s="41"/>
      <c r="L84" s="39">
        <v>1</v>
      </c>
      <c r="M84" s="40"/>
      <c r="N84" s="41"/>
      <c r="O84" s="39">
        <v>1</v>
      </c>
      <c r="P84" s="40"/>
      <c r="Q84" s="41"/>
      <c r="R84" s="39">
        <v>1</v>
      </c>
      <c r="S84" s="40"/>
      <c r="T84" s="41"/>
      <c r="U84" s="39">
        <v>1</v>
      </c>
      <c r="V84" s="40"/>
      <c r="W84" s="41"/>
      <c r="X84" s="39">
        <v>1</v>
      </c>
      <c r="Y84" s="40"/>
      <c r="Z84" s="41"/>
      <c r="AA84" s="39">
        <v>1</v>
      </c>
      <c r="AB84" s="40"/>
      <c r="AC84" s="41"/>
      <c r="AD84" s="39">
        <v>1</v>
      </c>
      <c r="AE84" s="40"/>
      <c r="AF84" s="41"/>
      <c r="AG84" s="39">
        <v>1</v>
      </c>
      <c r="AH84" s="40"/>
      <c r="AI84" s="41"/>
      <c r="AJ84" s="22">
        <f t="shared" si="8"/>
        <v>9</v>
      </c>
      <c r="AK84" s="37">
        <f t="shared" si="5"/>
        <v>9</v>
      </c>
      <c r="AL84" s="37">
        <f t="shared" si="6"/>
        <v>0</v>
      </c>
      <c r="AM84" s="37">
        <f t="shared" si="7"/>
        <v>0</v>
      </c>
    </row>
    <row r="85" spans="1:39" x14ac:dyDescent="0.3">
      <c r="A85" s="19" t="e">
        <f>'SOS_ERGO - AS-IS'!#REF!</f>
        <v>#REF!</v>
      </c>
      <c r="B85" s="19" t="e">
        <f>'SOS_ERGO - AS-IS'!#REF!</f>
        <v>#REF!</v>
      </c>
      <c r="C85" s="19" t="e">
        <f>'SOS_ERGO - AS-IS'!#REF!</f>
        <v>#REF!</v>
      </c>
      <c r="D85" s="19" t="e">
        <f>'SOS_ERGO - AS-IS'!#REF!</f>
        <v>#REF!</v>
      </c>
      <c r="E85" s="32" t="e">
        <f>'SOS_ERGO - AS-IS'!#REF!</f>
        <v>#REF!</v>
      </c>
      <c r="F85" s="19" t="e">
        <f>'SOS_ERGO - AS-IS'!#REF!</f>
        <v>#REF!</v>
      </c>
      <c r="G85" s="53" t="e">
        <f>'SOS_ERGO - AS-IS'!#REF!</f>
        <v>#REF!</v>
      </c>
      <c r="H85" s="32" t="e">
        <f>'SOS_ERGO - AS-IS'!#REF!</f>
        <v>#REF!</v>
      </c>
      <c r="I85" s="39">
        <v>1</v>
      </c>
      <c r="J85" s="40"/>
      <c r="K85" s="41"/>
      <c r="L85" s="39">
        <v>1</v>
      </c>
      <c r="M85" s="40"/>
      <c r="N85" s="41"/>
      <c r="O85" s="39">
        <v>1</v>
      </c>
      <c r="P85" s="40"/>
      <c r="Q85" s="41"/>
      <c r="R85" s="39">
        <v>1</v>
      </c>
      <c r="S85" s="40"/>
      <c r="T85" s="41"/>
      <c r="U85" s="39">
        <v>1</v>
      </c>
      <c r="V85" s="40"/>
      <c r="W85" s="41"/>
      <c r="X85" s="39">
        <v>1</v>
      </c>
      <c r="Y85" s="40"/>
      <c r="Z85" s="41"/>
      <c r="AA85" s="39">
        <v>1</v>
      </c>
      <c r="AB85" s="40"/>
      <c r="AC85" s="41"/>
      <c r="AD85" s="39">
        <v>1</v>
      </c>
      <c r="AE85" s="40"/>
      <c r="AF85" s="41"/>
      <c r="AG85" s="39">
        <v>1</v>
      </c>
      <c r="AH85" s="40"/>
      <c r="AI85" s="41"/>
      <c r="AJ85" s="22">
        <f t="shared" si="8"/>
        <v>9</v>
      </c>
      <c r="AK85" s="37">
        <f t="shared" si="5"/>
        <v>9</v>
      </c>
      <c r="AL85" s="37">
        <f t="shared" si="6"/>
        <v>0</v>
      </c>
      <c r="AM85" s="37">
        <f t="shared" si="7"/>
        <v>0</v>
      </c>
    </row>
    <row r="86" spans="1:39" x14ac:dyDescent="0.3">
      <c r="A86" s="19" t="e">
        <f>'SOS_ERGO - AS-IS'!#REF!</f>
        <v>#REF!</v>
      </c>
      <c r="B86" s="19" t="e">
        <f>'SOS_ERGO - AS-IS'!#REF!</f>
        <v>#REF!</v>
      </c>
      <c r="C86" s="19" t="e">
        <f>'SOS_ERGO - AS-IS'!#REF!</f>
        <v>#REF!</v>
      </c>
      <c r="D86" s="19" t="e">
        <f>'SOS_ERGO - AS-IS'!#REF!</f>
        <v>#REF!</v>
      </c>
      <c r="E86" s="32" t="e">
        <f>'SOS_ERGO - AS-IS'!#REF!</f>
        <v>#REF!</v>
      </c>
      <c r="F86" s="19" t="e">
        <f>'SOS_ERGO - AS-IS'!#REF!</f>
        <v>#REF!</v>
      </c>
      <c r="G86" s="53" t="e">
        <f>'SOS_ERGO - AS-IS'!#REF!</f>
        <v>#REF!</v>
      </c>
      <c r="H86" s="32" t="e">
        <f>'SOS_ERGO - AS-IS'!#REF!</f>
        <v>#REF!</v>
      </c>
      <c r="I86" s="39">
        <v>1</v>
      </c>
      <c r="J86" s="40"/>
      <c r="K86" s="41"/>
      <c r="L86" s="39">
        <v>1</v>
      </c>
      <c r="M86" s="40"/>
      <c r="N86" s="41"/>
      <c r="O86" s="39">
        <v>1</v>
      </c>
      <c r="P86" s="40"/>
      <c r="Q86" s="41"/>
      <c r="R86" s="39">
        <v>1</v>
      </c>
      <c r="S86" s="40"/>
      <c r="T86" s="41"/>
      <c r="U86" s="39">
        <v>1</v>
      </c>
      <c r="V86" s="40"/>
      <c r="W86" s="41"/>
      <c r="X86" s="39">
        <v>1</v>
      </c>
      <c r="Y86" s="40"/>
      <c r="Z86" s="41"/>
      <c r="AA86" s="39">
        <v>1</v>
      </c>
      <c r="AB86" s="40"/>
      <c r="AC86" s="41"/>
      <c r="AD86" s="39">
        <v>1</v>
      </c>
      <c r="AE86" s="40"/>
      <c r="AF86" s="41"/>
      <c r="AG86" s="39">
        <v>1</v>
      </c>
      <c r="AH86" s="40"/>
      <c r="AI86" s="41"/>
      <c r="AJ86" s="22">
        <f t="shared" si="8"/>
        <v>9</v>
      </c>
      <c r="AK86" s="37">
        <f t="shared" si="5"/>
        <v>9</v>
      </c>
      <c r="AL86" s="37">
        <f t="shared" si="6"/>
        <v>0</v>
      </c>
      <c r="AM86" s="37">
        <f t="shared" si="7"/>
        <v>0</v>
      </c>
    </row>
    <row r="87" spans="1:39" x14ac:dyDescent="0.3">
      <c r="A87" s="19" t="e">
        <f>'SOS_ERGO - AS-IS'!#REF!</f>
        <v>#REF!</v>
      </c>
      <c r="B87" s="19" t="e">
        <f>'SOS_ERGO - AS-IS'!#REF!</f>
        <v>#REF!</v>
      </c>
      <c r="C87" s="19" t="e">
        <f>'SOS_ERGO - AS-IS'!#REF!</f>
        <v>#REF!</v>
      </c>
      <c r="D87" s="19" t="e">
        <f>'SOS_ERGO - AS-IS'!#REF!</f>
        <v>#REF!</v>
      </c>
      <c r="E87" s="32" t="e">
        <f>'SOS_ERGO - AS-IS'!#REF!</f>
        <v>#REF!</v>
      </c>
      <c r="F87" s="19" t="e">
        <f>'SOS_ERGO - AS-IS'!#REF!</f>
        <v>#REF!</v>
      </c>
      <c r="G87" s="53" t="e">
        <f>'SOS_ERGO - AS-IS'!#REF!</f>
        <v>#REF!</v>
      </c>
      <c r="H87" s="32" t="e">
        <f>'SOS_ERGO - AS-IS'!#REF!</f>
        <v>#REF!</v>
      </c>
      <c r="I87" s="39">
        <v>1</v>
      </c>
      <c r="J87" s="40"/>
      <c r="K87" s="41"/>
      <c r="L87" s="39">
        <v>1</v>
      </c>
      <c r="M87" s="40"/>
      <c r="N87" s="41"/>
      <c r="O87" s="39">
        <v>1</v>
      </c>
      <c r="P87" s="40"/>
      <c r="Q87" s="41"/>
      <c r="R87" s="39">
        <v>1</v>
      </c>
      <c r="S87" s="40"/>
      <c r="T87" s="41"/>
      <c r="U87" s="39">
        <v>1</v>
      </c>
      <c r="V87" s="40"/>
      <c r="W87" s="41"/>
      <c r="X87" s="39">
        <v>1</v>
      </c>
      <c r="Y87" s="40"/>
      <c r="Z87" s="41"/>
      <c r="AA87" s="39">
        <v>1</v>
      </c>
      <c r="AB87" s="40"/>
      <c r="AC87" s="41"/>
      <c r="AD87" s="39">
        <v>1</v>
      </c>
      <c r="AE87" s="40"/>
      <c r="AF87" s="41"/>
      <c r="AG87" s="39">
        <v>1</v>
      </c>
      <c r="AH87" s="40"/>
      <c r="AI87" s="41"/>
      <c r="AJ87" s="22">
        <f t="shared" si="8"/>
        <v>9</v>
      </c>
      <c r="AK87" s="37">
        <f t="shared" si="5"/>
        <v>9</v>
      </c>
      <c r="AL87" s="37">
        <f t="shared" si="6"/>
        <v>0</v>
      </c>
      <c r="AM87" s="37">
        <f t="shared" si="7"/>
        <v>0</v>
      </c>
    </row>
    <row r="88" spans="1:39" x14ac:dyDescent="0.3">
      <c r="A88" s="19" t="e">
        <f>'SOS_ERGO - AS-IS'!#REF!</f>
        <v>#REF!</v>
      </c>
      <c r="B88" s="19" t="e">
        <f>'SOS_ERGO - AS-IS'!#REF!</f>
        <v>#REF!</v>
      </c>
      <c r="C88" s="19" t="e">
        <f>'SOS_ERGO - AS-IS'!#REF!</f>
        <v>#REF!</v>
      </c>
      <c r="D88" s="19" t="e">
        <f>'SOS_ERGO - AS-IS'!#REF!</f>
        <v>#REF!</v>
      </c>
      <c r="E88" s="32" t="e">
        <f>'SOS_ERGO - AS-IS'!#REF!</f>
        <v>#REF!</v>
      </c>
      <c r="F88" s="19" t="e">
        <f>'SOS_ERGO - AS-IS'!#REF!</f>
        <v>#REF!</v>
      </c>
      <c r="G88" s="53" t="e">
        <f>'SOS_ERGO - AS-IS'!#REF!</f>
        <v>#REF!</v>
      </c>
      <c r="H88" s="32" t="e">
        <f>'SOS_ERGO - AS-IS'!#REF!</f>
        <v>#REF!</v>
      </c>
      <c r="I88" s="39">
        <v>1</v>
      </c>
      <c r="J88" s="40"/>
      <c r="K88" s="41"/>
      <c r="L88" s="39">
        <v>1</v>
      </c>
      <c r="M88" s="40"/>
      <c r="N88" s="41"/>
      <c r="O88" s="39">
        <v>1</v>
      </c>
      <c r="P88" s="40"/>
      <c r="Q88" s="41"/>
      <c r="R88" s="39">
        <v>1</v>
      </c>
      <c r="S88" s="40"/>
      <c r="T88" s="41"/>
      <c r="U88" s="39">
        <v>1</v>
      </c>
      <c r="V88" s="40"/>
      <c r="W88" s="41"/>
      <c r="X88" s="39">
        <v>1</v>
      </c>
      <c r="Y88" s="40"/>
      <c r="Z88" s="41"/>
      <c r="AA88" s="39">
        <v>1</v>
      </c>
      <c r="AB88" s="40"/>
      <c r="AC88" s="41"/>
      <c r="AD88" s="39">
        <v>1</v>
      </c>
      <c r="AE88" s="40"/>
      <c r="AF88" s="41"/>
      <c r="AG88" s="39">
        <v>1</v>
      </c>
      <c r="AH88" s="40"/>
      <c r="AI88" s="41"/>
      <c r="AJ88" s="22">
        <f t="shared" si="8"/>
        <v>9</v>
      </c>
      <c r="AK88" s="37">
        <f t="shared" si="5"/>
        <v>9</v>
      </c>
      <c r="AL88" s="37">
        <f t="shared" si="6"/>
        <v>0</v>
      </c>
      <c r="AM88" s="37">
        <f t="shared" si="7"/>
        <v>0</v>
      </c>
    </row>
    <row r="89" spans="1:39" x14ac:dyDescent="0.3">
      <c r="A89" s="19" t="e">
        <f>'SOS_ERGO - AS-IS'!#REF!</f>
        <v>#REF!</v>
      </c>
      <c r="B89" s="19" t="e">
        <f>'SOS_ERGO - AS-IS'!#REF!</f>
        <v>#REF!</v>
      </c>
      <c r="C89" s="19" t="e">
        <f>'SOS_ERGO - AS-IS'!#REF!</f>
        <v>#REF!</v>
      </c>
      <c r="D89" s="19" t="e">
        <f>'SOS_ERGO - AS-IS'!#REF!</f>
        <v>#REF!</v>
      </c>
      <c r="E89" s="32" t="e">
        <f>'SOS_ERGO - AS-IS'!#REF!</f>
        <v>#REF!</v>
      </c>
      <c r="F89" s="19" t="e">
        <f>'SOS_ERGO - AS-IS'!#REF!</f>
        <v>#REF!</v>
      </c>
      <c r="G89" s="53" t="e">
        <f>'SOS_ERGO - AS-IS'!#REF!</f>
        <v>#REF!</v>
      </c>
      <c r="H89" s="32" t="e">
        <f>'SOS_ERGO - AS-IS'!#REF!</f>
        <v>#REF!</v>
      </c>
      <c r="I89" s="39">
        <v>1</v>
      </c>
      <c r="J89" s="40"/>
      <c r="K89" s="41"/>
      <c r="L89" s="39">
        <v>1</v>
      </c>
      <c r="M89" s="40"/>
      <c r="N89" s="41"/>
      <c r="O89" s="39">
        <v>1</v>
      </c>
      <c r="P89" s="40"/>
      <c r="Q89" s="41"/>
      <c r="R89" s="39">
        <v>1</v>
      </c>
      <c r="S89" s="40"/>
      <c r="T89" s="41"/>
      <c r="U89" s="39">
        <v>1</v>
      </c>
      <c r="V89" s="40"/>
      <c r="W89" s="41"/>
      <c r="X89" s="39">
        <v>1</v>
      </c>
      <c r="Y89" s="40"/>
      <c r="Z89" s="41"/>
      <c r="AA89" s="39">
        <v>1</v>
      </c>
      <c r="AB89" s="40"/>
      <c r="AC89" s="41"/>
      <c r="AD89" s="39">
        <v>1</v>
      </c>
      <c r="AE89" s="40"/>
      <c r="AF89" s="41"/>
      <c r="AG89" s="39">
        <v>1</v>
      </c>
      <c r="AH89" s="40"/>
      <c r="AI89" s="41"/>
      <c r="AJ89" s="22">
        <f t="shared" si="8"/>
        <v>9</v>
      </c>
      <c r="AK89" s="37">
        <f t="shared" si="5"/>
        <v>9</v>
      </c>
      <c r="AL89" s="37">
        <f t="shared" si="6"/>
        <v>0</v>
      </c>
      <c r="AM89" s="37">
        <f t="shared" si="7"/>
        <v>0</v>
      </c>
    </row>
    <row r="90" spans="1:39" x14ac:dyDescent="0.3">
      <c r="A90" s="19" t="e">
        <f>'SOS_ERGO - AS-IS'!#REF!</f>
        <v>#REF!</v>
      </c>
      <c r="B90" s="19" t="e">
        <f>'SOS_ERGO - AS-IS'!#REF!</f>
        <v>#REF!</v>
      </c>
      <c r="C90" s="19" t="e">
        <f>'SOS_ERGO - AS-IS'!#REF!</f>
        <v>#REF!</v>
      </c>
      <c r="D90" s="19" t="e">
        <f>'SOS_ERGO - AS-IS'!#REF!</f>
        <v>#REF!</v>
      </c>
      <c r="E90" s="32" t="e">
        <f>'SOS_ERGO - AS-IS'!#REF!</f>
        <v>#REF!</v>
      </c>
      <c r="F90" s="19" t="e">
        <f>'SOS_ERGO - AS-IS'!#REF!</f>
        <v>#REF!</v>
      </c>
      <c r="G90" s="53" t="e">
        <f>'SOS_ERGO - AS-IS'!#REF!</f>
        <v>#REF!</v>
      </c>
      <c r="H90" s="32" t="e">
        <f>'SOS_ERGO - AS-IS'!#REF!</f>
        <v>#REF!</v>
      </c>
      <c r="I90" s="39">
        <v>1</v>
      </c>
      <c r="J90" s="40"/>
      <c r="K90" s="41"/>
      <c r="L90" s="39">
        <v>1</v>
      </c>
      <c r="M90" s="40"/>
      <c r="N90" s="41"/>
      <c r="O90" s="39">
        <v>1</v>
      </c>
      <c r="P90" s="40"/>
      <c r="Q90" s="41"/>
      <c r="R90" s="39">
        <v>1</v>
      </c>
      <c r="S90" s="40"/>
      <c r="T90" s="41"/>
      <c r="U90" s="39">
        <v>1</v>
      </c>
      <c r="V90" s="40"/>
      <c r="W90" s="41"/>
      <c r="X90" s="39">
        <v>1</v>
      </c>
      <c r="Y90" s="40"/>
      <c r="Z90" s="41"/>
      <c r="AA90" s="39">
        <v>1</v>
      </c>
      <c r="AB90" s="40"/>
      <c r="AC90" s="41"/>
      <c r="AD90" s="39">
        <v>1</v>
      </c>
      <c r="AE90" s="40"/>
      <c r="AF90" s="41"/>
      <c r="AG90" s="39">
        <v>1</v>
      </c>
      <c r="AH90" s="40"/>
      <c r="AI90" s="41"/>
      <c r="AJ90" s="22">
        <f t="shared" si="8"/>
        <v>9</v>
      </c>
      <c r="AK90" s="37">
        <f t="shared" si="5"/>
        <v>9</v>
      </c>
      <c r="AL90" s="37">
        <f t="shared" si="6"/>
        <v>0</v>
      </c>
      <c r="AM90" s="37">
        <f t="shared" si="7"/>
        <v>0</v>
      </c>
    </row>
    <row r="91" spans="1:39" x14ac:dyDescent="0.3">
      <c r="A91" s="19" t="e">
        <f>'SOS_ERGO - AS-IS'!#REF!</f>
        <v>#REF!</v>
      </c>
      <c r="B91" s="19" t="e">
        <f>'SOS_ERGO - AS-IS'!#REF!</f>
        <v>#REF!</v>
      </c>
      <c r="C91" s="19" t="e">
        <f>'SOS_ERGO - AS-IS'!#REF!</f>
        <v>#REF!</v>
      </c>
      <c r="D91" s="19" t="e">
        <f>'SOS_ERGO - AS-IS'!#REF!</f>
        <v>#REF!</v>
      </c>
      <c r="E91" s="32" t="e">
        <f>'SOS_ERGO - AS-IS'!#REF!</f>
        <v>#REF!</v>
      </c>
      <c r="F91" s="19" t="e">
        <f>'SOS_ERGO - AS-IS'!#REF!</f>
        <v>#REF!</v>
      </c>
      <c r="G91" s="53" t="e">
        <f>'SOS_ERGO - AS-IS'!#REF!</f>
        <v>#REF!</v>
      </c>
      <c r="H91" s="32" t="e">
        <f>'SOS_ERGO - AS-IS'!#REF!</f>
        <v>#REF!</v>
      </c>
      <c r="I91" s="39">
        <v>1</v>
      </c>
      <c r="J91" s="40"/>
      <c r="K91" s="41"/>
      <c r="L91" s="39">
        <v>1</v>
      </c>
      <c r="M91" s="40"/>
      <c r="N91" s="41"/>
      <c r="O91" s="39">
        <v>1</v>
      </c>
      <c r="P91" s="40"/>
      <c r="Q91" s="41"/>
      <c r="R91" s="39">
        <v>1</v>
      </c>
      <c r="S91" s="40"/>
      <c r="T91" s="41"/>
      <c r="U91" s="39">
        <v>1</v>
      </c>
      <c r="V91" s="40"/>
      <c r="W91" s="41"/>
      <c r="X91" s="39">
        <v>1</v>
      </c>
      <c r="Y91" s="40"/>
      <c r="Z91" s="41"/>
      <c r="AA91" s="39">
        <v>1</v>
      </c>
      <c r="AB91" s="40"/>
      <c r="AC91" s="41"/>
      <c r="AD91" s="39">
        <v>1</v>
      </c>
      <c r="AE91" s="40"/>
      <c r="AF91" s="41"/>
      <c r="AG91" s="39">
        <v>1</v>
      </c>
      <c r="AH91" s="40"/>
      <c r="AI91" s="41"/>
      <c r="AJ91" s="22">
        <f t="shared" si="8"/>
        <v>9</v>
      </c>
      <c r="AK91" s="37">
        <f t="shared" si="5"/>
        <v>9</v>
      </c>
      <c r="AL91" s="37">
        <f t="shared" si="6"/>
        <v>0</v>
      </c>
      <c r="AM91" s="37">
        <f t="shared" si="7"/>
        <v>0</v>
      </c>
    </row>
    <row r="92" spans="1:39" x14ac:dyDescent="0.3">
      <c r="A92" s="19" t="e">
        <f>'SOS_ERGO - AS-IS'!#REF!</f>
        <v>#REF!</v>
      </c>
      <c r="B92" s="19" t="e">
        <f>'SOS_ERGO - AS-IS'!#REF!</f>
        <v>#REF!</v>
      </c>
      <c r="C92" s="19" t="e">
        <f>'SOS_ERGO - AS-IS'!#REF!</f>
        <v>#REF!</v>
      </c>
      <c r="D92" s="19" t="e">
        <f>'SOS_ERGO - AS-IS'!#REF!</f>
        <v>#REF!</v>
      </c>
      <c r="E92" s="32" t="e">
        <f>'SOS_ERGO - AS-IS'!#REF!</f>
        <v>#REF!</v>
      </c>
      <c r="F92" s="19" t="e">
        <f>'SOS_ERGO - AS-IS'!#REF!</f>
        <v>#REF!</v>
      </c>
      <c r="G92" s="53" t="e">
        <f>'SOS_ERGO - AS-IS'!#REF!</f>
        <v>#REF!</v>
      </c>
      <c r="H92" s="32" t="e">
        <f>'SOS_ERGO - AS-IS'!#REF!</f>
        <v>#REF!</v>
      </c>
      <c r="I92" s="39">
        <v>1</v>
      </c>
      <c r="J92" s="40"/>
      <c r="K92" s="41"/>
      <c r="L92" s="39">
        <v>1</v>
      </c>
      <c r="M92" s="40"/>
      <c r="N92" s="41"/>
      <c r="O92" s="39">
        <v>1</v>
      </c>
      <c r="P92" s="40"/>
      <c r="Q92" s="41"/>
      <c r="R92" s="39">
        <v>1</v>
      </c>
      <c r="S92" s="40"/>
      <c r="T92" s="41"/>
      <c r="U92" s="39">
        <v>1</v>
      </c>
      <c r="V92" s="40"/>
      <c r="W92" s="41"/>
      <c r="X92" s="39">
        <v>1</v>
      </c>
      <c r="Y92" s="40"/>
      <c r="Z92" s="41"/>
      <c r="AA92" s="39">
        <v>1</v>
      </c>
      <c r="AB92" s="40"/>
      <c r="AC92" s="41"/>
      <c r="AD92" s="39">
        <v>1</v>
      </c>
      <c r="AE92" s="40"/>
      <c r="AF92" s="41"/>
      <c r="AG92" s="39">
        <v>1</v>
      </c>
      <c r="AH92" s="40"/>
      <c r="AI92" s="41"/>
      <c r="AJ92" s="22">
        <f t="shared" si="8"/>
        <v>9</v>
      </c>
      <c r="AK92" s="37">
        <f t="shared" si="5"/>
        <v>9</v>
      </c>
      <c r="AL92" s="37">
        <f t="shared" si="6"/>
        <v>0</v>
      </c>
      <c r="AM92" s="37">
        <f t="shared" si="7"/>
        <v>0</v>
      </c>
    </row>
    <row r="93" spans="1:39" x14ac:dyDescent="0.3">
      <c r="A93" s="19" t="e">
        <f>'SOS_ERGO - AS-IS'!#REF!</f>
        <v>#REF!</v>
      </c>
      <c r="B93" s="19" t="e">
        <f>'SOS_ERGO - AS-IS'!#REF!</f>
        <v>#REF!</v>
      </c>
      <c r="C93" s="19" t="e">
        <f>'SOS_ERGO - AS-IS'!#REF!</f>
        <v>#REF!</v>
      </c>
      <c r="D93" s="19" t="e">
        <f>'SOS_ERGO - AS-IS'!#REF!</f>
        <v>#REF!</v>
      </c>
      <c r="E93" s="32" t="e">
        <f>'SOS_ERGO - AS-IS'!#REF!</f>
        <v>#REF!</v>
      </c>
      <c r="F93" s="19" t="e">
        <f>'SOS_ERGO - AS-IS'!#REF!</f>
        <v>#REF!</v>
      </c>
      <c r="G93" s="53" t="e">
        <f>'SOS_ERGO - AS-IS'!#REF!</f>
        <v>#REF!</v>
      </c>
      <c r="H93" s="32" t="e">
        <f>'SOS_ERGO - AS-IS'!#REF!</f>
        <v>#REF!</v>
      </c>
      <c r="I93" s="39">
        <v>1</v>
      </c>
      <c r="J93" s="40"/>
      <c r="K93" s="41"/>
      <c r="L93" s="39">
        <v>1</v>
      </c>
      <c r="M93" s="40"/>
      <c r="N93" s="41"/>
      <c r="O93" s="39">
        <v>1</v>
      </c>
      <c r="P93" s="40"/>
      <c r="Q93" s="41"/>
      <c r="R93" s="39">
        <v>1</v>
      </c>
      <c r="S93" s="40"/>
      <c r="T93" s="41"/>
      <c r="U93" s="39">
        <v>1</v>
      </c>
      <c r="V93" s="40"/>
      <c r="W93" s="41"/>
      <c r="X93" s="39">
        <v>1</v>
      </c>
      <c r="Y93" s="40"/>
      <c r="Z93" s="41"/>
      <c r="AA93" s="39">
        <v>1</v>
      </c>
      <c r="AB93" s="40"/>
      <c r="AC93" s="41"/>
      <c r="AD93" s="39">
        <v>1</v>
      </c>
      <c r="AE93" s="40"/>
      <c r="AF93" s="41"/>
      <c r="AG93" s="39">
        <v>1</v>
      </c>
      <c r="AH93" s="40"/>
      <c r="AI93" s="41"/>
      <c r="AJ93" s="22">
        <f t="shared" si="8"/>
        <v>9</v>
      </c>
      <c r="AK93" s="37">
        <f t="shared" si="5"/>
        <v>9</v>
      </c>
      <c r="AL93" s="37">
        <f t="shared" si="6"/>
        <v>0</v>
      </c>
      <c r="AM93" s="37">
        <f t="shared" si="7"/>
        <v>0</v>
      </c>
    </row>
    <row r="94" spans="1:39" x14ac:dyDescent="0.3">
      <c r="A94" s="19" t="e">
        <f>'SOS_ERGO - AS-IS'!#REF!</f>
        <v>#REF!</v>
      </c>
      <c r="B94" s="19" t="e">
        <f>'SOS_ERGO - AS-IS'!#REF!</f>
        <v>#REF!</v>
      </c>
      <c r="C94" s="19" t="e">
        <f>'SOS_ERGO - AS-IS'!#REF!</f>
        <v>#REF!</v>
      </c>
      <c r="D94" s="19" t="e">
        <f>'SOS_ERGO - AS-IS'!#REF!</f>
        <v>#REF!</v>
      </c>
      <c r="E94" s="32" t="e">
        <f>'SOS_ERGO - AS-IS'!#REF!</f>
        <v>#REF!</v>
      </c>
      <c r="F94" s="19" t="e">
        <f>'SOS_ERGO - AS-IS'!#REF!</f>
        <v>#REF!</v>
      </c>
      <c r="G94" s="53" t="e">
        <f>'SOS_ERGO - AS-IS'!#REF!</f>
        <v>#REF!</v>
      </c>
      <c r="H94" s="32" t="e">
        <f>'SOS_ERGO - AS-IS'!#REF!</f>
        <v>#REF!</v>
      </c>
      <c r="I94" s="39">
        <v>1</v>
      </c>
      <c r="J94" s="40"/>
      <c r="K94" s="41"/>
      <c r="L94" s="39">
        <v>1</v>
      </c>
      <c r="M94" s="40"/>
      <c r="N94" s="41"/>
      <c r="O94" s="39">
        <v>1</v>
      </c>
      <c r="P94" s="40"/>
      <c r="Q94" s="41"/>
      <c r="R94" s="39">
        <v>1</v>
      </c>
      <c r="S94" s="40"/>
      <c r="T94" s="41"/>
      <c r="U94" s="39">
        <v>1</v>
      </c>
      <c r="V94" s="40"/>
      <c r="W94" s="41"/>
      <c r="X94" s="39">
        <v>1</v>
      </c>
      <c r="Y94" s="40"/>
      <c r="Z94" s="41"/>
      <c r="AA94" s="39">
        <v>1</v>
      </c>
      <c r="AB94" s="40"/>
      <c r="AC94" s="41"/>
      <c r="AD94" s="39">
        <v>1</v>
      </c>
      <c r="AE94" s="40"/>
      <c r="AF94" s="41"/>
      <c r="AG94" s="39">
        <v>1</v>
      </c>
      <c r="AH94" s="40"/>
      <c r="AI94" s="41"/>
      <c r="AJ94" s="22">
        <f t="shared" si="8"/>
        <v>9</v>
      </c>
      <c r="AK94" s="37">
        <f t="shared" si="5"/>
        <v>9</v>
      </c>
      <c r="AL94" s="37">
        <f t="shared" si="6"/>
        <v>0</v>
      </c>
      <c r="AM94" s="37">
        <f t="shared" si="7"/>
        <v>0</v>
      </c>
    </row>
    <row r="95" spans="1:39" x14ac:dyDescent="0.3">
      <c r="A95" s="19" t="e">
        <f>'SOS_ERGO - AS-IS'!#REF!</f>
        <v>#REF!</v>
      </c>
      <c r="B95" s="19" t="e">
        <f>'SOS_ERGO - AS-IS'!#REF!</f>
        <v>#REF!</v>
      </c>
      <c r="C95" s="19" t="e">
        <f>'SOS_ERGO - AS-IS'!#REF!</f>
        <v>#REF!</v>
      </c>
      <c r="D95" s="19" t="e">
        <f>'SOS_ERGO - AS-IS'!#REF!</f>
        <v>#REF!</v>
      </c>
      <c r="E95" s="32" t="e">
        <f>'SOS_ERGO - AS-IS'!#REF!</f>
        <v>#REF!</v>
      </c>
      <c r="F95" s="19" t="e">
        <f>'SOS_ERGO - AS-IS'!#REF!</f>
        <v>#REF!</v>
      </c>
      <c r="G95" s="53" t="e">
        <f>'SOS_ERGO - AS-IS'!#REF!</f>
        <v>#REF!</v>
      </c>
      <c r="H95" s="32" t="e">
        <f>'SOS_ERGO - AS-IS'!#REF!</f>
        <v>#REF!</v>
      </c>
      <c r="I95" s="39">
        <v>1</v>
      </c>
      <c r="J95" s="40"/>
      <c r="K95" s="41"/>
      <c r="L95" s="39">
        <v>1</v>
      </c>
      <c r="M95" s="40"/>
      <c r="N95" s="41"/>
      <c r="O95" s="39">
        <v>1</v>
      </c>
      <c r="P95" s="40"/>
      <c r="Q95" s="41"/>
      <c r="R95" s="39">
        <v>1</v>
      </c>
      <c r="S95" s="40"/>
      <c r="T95" s="41"/>
      <c r="U95" s="39">
        <v>1</v>
      </c>
      <c r="V95" s="40"/>
      <c r="W95" s="41"/>
      <c r="X95" s="39">
        <v>1</v>
      </c>
      <c r="Y95" s="40"/>
      <c r="Z95" s="41"/>
      <c r="AA95" s="39">
        <v>1</v>
      </c>
      <c r="AB95" s="40"/>
      <c r="AC95" s="41"/>
      <c r="AD95" s="39">
        <v>1</v>
      </c>
      <c r="AE95" s="40"/>
      <c r="AF95" s="41"/>
      <c r="AG95" s="39">
        <v>1</v>
      </c>
      <c r="AH95" s="40"/>
      <c r="AI95" s="41"/>
      <c r="AJ95" s="22">
        <f t="shared" si="8"/>
        <v>9</v>
      </c>
      <c r="AK95" s="37">
        <f t="shared" si="5"/>
        <v>9</v>
      </c>
      <c r="AL95" s="37">
        <f t="shared" si="6"/>
        <v>0</v>
      </c>
      <c r="AM95" s="37">
        <f t="shared" si="7"/>
        <v>0</v>
      </c>
    </row>
    <row r="96" spans="1:39" x14ac:dyDescent="0.3">
      <c r="A96" s="19" t="e">
        <f>'SOS_ERGO - AS-IS'!#REF!</f>
        <v>#REF!</v>
      </c>
      <c r="B96" s="19" t="e">
        <f>'SOS_ERGO - AS-IS'!#REF!</f>
        <v>#REF!</v>
      </c>
      <c r="C96" s="19" t="e">
        <f>'SOS_ERGO - AS-IS'!#REF!</f>
        <v>#REF!</v>
      </c>
      <c r="D96" s="19" t="e">
        <f>'SOS_ERGO - AS-IS'!#REF!</f>
        <v>#REF!</v>
      </c>
      <c r="E96" s="32" t="e">
        <f>'SOS_ERGO - AS-IS'!#REF!</f>
        <v>#REF!</v>
      </c>
      <c r="F96" s="19" t="e">
        <f>'SOS_ERGO - AS-IS'!#REF!</f>
        <v>#REF!</v>
      </c>
      <c r="G96" s="53" t="e">
        <f>'SOS_ERGO - AS-IS'!#REF!</f>
        <v>#REF!</v>
      </c>
      <c r="H96" s="32" t="e">
        <f>'SOS_ERGO - AS-IS'!#REF!</f>
        <v>#REF!</v>
      </c>
      <c r="I96" s="39">
        <v>1</v>
      </c>
      <c r="J96" s="40"/>
      <c r="K96" s="41"/>
      <c r="L96" s="39">
        <v>1</v>
      </c>
      <c r="M96" s="40"/>
      <c r="N96" s="41"/>
      <c r="O96" s="39">
        <v>1</v>
      </c>
      <c r="P96" s="40"/>
      <c r="Q96" s="41"/>
      <c r="R96" s="39">
        <v>1</v>
      </c>
      <c r="S96" s="40"/>
      <c r="T96" s="41"/>
      <c r="U96" s="39">
        <v>1</v>
      </c>
      <c r="V96" s="40"/>
      <c r="W96" s="41"/>
      <c r="X96" s="39">
        <v>1</v>
      </c>
      <c r="Y96" s="40"/>
      <c r="Z96" s="41"/>
      <c r="AA96" s="39">
        <v>1</v>
      </c>
      <c r="AB96" s="40"/>
      <c r="AC96" s="41"/>
      <c r="AD96" s="39">
        <v>1</v>
      </c>
      <c r="AE96" s="40"/>
      <c r="AF96" s="41"/>
      <c r="AG96" s="39">
        <v>1</v>
      </c>
      <c r="AH96" s="40"/>
      <c r="AI96" s="41"/>
      <c r="AJ96" s="22">
        <f t="shared" si="8"/>
        <v>9</v>
      </c>
      <c r="AK96" s="37">
        <f t="shared" si="5"/>
        <v>9</v>
      </c>
      <c r="AL96" s="37">
        <f t="shared" si="6"/>
        <v>0</v>
      </c>
      <c r="AM96" s="37">
        <f t="shared" si="7"/>
        <v>0</v>
      </c>
    </row>
    <row r="97" spans="1:39" x14ac:dyDescent="0.3">
      <c r="A97" s="19" t="e">
        <f>'SOS_ERGO - AS-IS'!#REF!</f>
        <v>#REF!</v>
      </c>
      <c r="B97" s="19" t="e">
        <f>'SOS_ERGO - AS-IS'!#REF!</f>
        <v>#REF!</v>
      </c>
      <c r="C97" s="19" t="e">
        <f>'SOS_ERGO - AS-IS'!#REF!</f>
        <v>#REF!</v>
      </c>
      <c r="D97" s="19" t="e">
        <f>'SOS_ERGO - AS-IS'!#REF!</f>
        <v>#REF!</v>
      </c>
      <c r="E97" s="32" t="e">
        <f>'SOS_ERGO - AS-IS'!#REF!</f>
        <v>#REF!</v>
      </c>
      <c r="F97" s="19" t="e">
        <f>'SOS_ERGO - AS-IS'!#REF!</f>
        <v>#REF!</v>
      </c>
      <c r="G97" s="53" t="e">
        <f>'SOS_ERGO - AS-IS'!#REF!</f>
        <v>#REF!</v>
      </c>
      <c r="H97" s="32" t="e">
        <f>'SOS_ERGO - AS-IS'!#REF!</f>
        <v>#REF!</v>
      </c>
      <c r="I97" s="39">
        <v>1</v>
      </c>
      <c r="J97" s="40"/>
      <c r="K97" s="41"/>
      <c r="L97" s="39">
        <v>1</v>
      </c>
      <c r="M97" s="40"/>
      <c r="N97" s="41"/>
      <c r="O97" s="39">
        <v>1</v>
      </c>
      <c r="P97" s="40"/>
      <c r="Q97" s="41"/>
      <c r="R97" s="39">
        <v>1</v>
      </c>
      <c r="S97" s="40"/>
      <c r="T97" s="41"/>
      <c r="U97" s="39">
        <v>1</v>
      </c>
      <c r="V97" s="40"/>
      <c r="W97" s="41"/>
      <c r="X97" s="39">
        <v>1</v>
      </c>
      <c r="Y97" s="40"/>
      <c r="Z97" s="41"/>
      <c r="AA97" s="39">
        <v>1</v>
      </c>
      <c r="AB97" s="40"/>
      <c r="AC97" s="41"/>
      <c r="AD97" s="39">
        <v>1</v>
      </c>
      <c r="AE97" s="40"/>
      <c r="AF97" s="41"/>
      <c r="AG97" s="39">
        <v>1</v>
      </c>
      <c r="AH97" s="40"/>
      <c r="AI97" s="41"/>
      <c r="AJ97" s="22">
        <f t="shared" si="8"/>
        <v>9</v>
      </c>
      <c r="AK97" s="37">
        <f t="shared" si="5"/>
        <v>9</v>
      </c>
      <c r="AL97" s="37">
        <f t="shared" si="6"/>
        <v>0</v>
      </c>
      <c r="AM97" s="37">
        <f t="shared" si="7"/>
        <v>0</v>
      </c>
    </row>
    <row r="98" spans="1:39" x14ac:dyDescent="0.3">
      <c r="A98" s="19" t="e">
        <f>'SOS_ERGO - AS-IS'!#REF!</f>
        <v>#REF!</v>
      </c>
      <c r="B98" s="19" t="e">
        <f>'SOS_ERGO - AS-IS'!#REF!</f>
        <v>#REF!</v>
      </c>
      <c r="C98" s="19" t="e">
        <f>'SOS_ERGO - AS-IS'!#REF!</f>
        <v>#REF!</v>
      </c>
      <c r="D98" s="19" t="e">
        <f>'SOS_ERGO - AS-IS'!#REF!</f>
        <v>#REF!</v>
      </c>
      <c r="E98" s="32" t="e">
        <f>'SOS_ERGO - AS-IS'!#REF!</f>
        <v>#REF!</v>
      </c>
      <c r="F98" s="19" t="e">
        <f>'SOS_ERGO - AS-IS'!#REF!</f>
        <v>#REF!</v>
      </c>
      <c r="G98" s="53" t="e">
        <f>'SOS_ERGO - AS-IS'!#REF!</f>
        <v>#REF!</v>
      </c>
      <c r="H98" s="32" t="e">
        <f>'SOS_ERGO - AS-IS'!#REF!</f>
        <v>#REF!</v>
      </c>
      <c r="I98" s="39">
        <v>1</v>
      </c>
      <c r="J98" s="40"/>
      <c r="K98" s="41"/>
      <c r="L98" s="39">
        <v>1</v>
      </c>
      <c r="M98" s="40"/>
      <c r="N98" s="41"/>
      <c r="O98" s="39">
        <v>1</v>
      </c>
      <c r="P98" s="40"/>
      <c r="Q98" s="41"/>
      <c r="R98" s="39">
        <v>1</v>
      </c>
      <c r="S98" s="40"/>
      <c r="T98" s="41"/>
      <c r="U98" s="39">
        <v>1</v>
      </c>
      <c r="V98" s="40"/>
      <c r="W98" s="41"/>
      <c r="X98" s="39">
        <v>1</v>
      </c>
      <c r="Y98" s="40"/>
      <c r="Z98" s="41"/>
      <c r="AA98" s="39">
        <v>1</v>
      </c>
      <c r="AB98" s="40"/>
      <c r="AC98" s="41"/>
      <c r="AD98" s="39">
        <v>1</v>
      </c>
      <c r="AE98" s="40"/>
      <c r="AF98" s="41"/>
      <c r="AG98" s="39">
        <v>1</v>
      </c>
      <c r="AH98" s="40"/>
      <c r="AI98" s="41"/>
      <c r="AJ98" s="22">
        <f t="shared" si="8"/>
        <v>9</v>
      </c>
      <c r="AK98" s="37">
        <f t="shared" si="5"/>
        <v>9</v>
      </c>
      <c r="AL98" s="37">
        <f t="shared" si="6"/>
        <v>0</v>
      </c>
      <c r="AM98" s="37">
        <f t="shared" si="7"/>
        <v>0</v>
      </c>
    </row>
    <row r="99" spans="1:39" x14ac:dyDescent="0.3">
      <c r="A99" s="19" t="e">
        <f>'SOS_ERGO - AS-IS'!#REF!</f>
        <v>#REF!</v>
      </c>
      <c r="B99" s="19" t="e">
        <f>'SOS_ERGO - AS-IS'!#REF!</f>
        <v>#REF!</v>
      </c>
      <c r="C99" s="19" t="e">
        <f>'SOS_ERGO - AS-IS'!#REF!</f>
        <v>#REF!</v>
      </c>
      <c r="D99" s="19" t="e">
        <f>'SOS_ERGO - AS-IS'!#REF!</f>
        <v>#REF!</v>
      </c>
      <c r="E99" s="32" t="e">
        <f>'SOS_ERGO - AS-IS'!#REF!</f>
        <v>#REF!</v>
      </c>
      <c r="F99" s="19" t="e">
        <f>'SOS_ERGO - AS-IS'!#REF!</f>
        <v>#REF!</v>
      </c>
      <c r="G99" s="53" t="e">
        <f>'SOS_ERGO - AS-IS'!#REF!</f>
        <v>#REF!</v>
      </c>
      <c r="H99" s="32" t="e">
        <f>'SOS_ERGO - AS-IS'!#REF!</f>
        <v>#REF!</v>
      </c>
      <c r="I99" s="39">
        <v>1</v>
      </c>
      <c r="J99" s="40"/>
      <c r="K99" s="41"/>
      <c r="L99" s="39">
        <v>1</v>
      </c>
      <c r="M99" s="40"/>
      <c r="N99" s="41"/>
      <c r="O99" s="39">
        <v>1</v>
      </c>
      <c r="P99" s="40"/>
      <c r="Q99" s="41"/>
      <c r="R99" s="39">
        <v>1</v>
      </c>
      <c r="S99" s="40"/>
      <c r="T99" s="41"/>
      <c r="U99" s="39">
        <v>1</v>
      </c>
      <c r="V99" s="40"/>
      <c r="W99" s="41"/>
      <c r="X99" s="39">
        <v>1</v>
      </c>
      <c r="Y99" s="40"/>
      <c r="Z99" s="41"/>
      <c r="AA99" s="39">
        <v>1</v>
      </c>
      <c r="AB99" s="40"/>
      <c r="AC99" s="41"/>
      <c r="AD99" s="39">
        <v>1</v>
      </c>
      <c r="AE99" s="40"/>
      <c r="AF99" s="41"/>
      <c r="AG99" s="39">
        <v>1</v>
      </c>
      <c r="AH99" s="40"/>
      <c r="AI99" s="41"/>
      <c r="AJ99" s="22">
        <f t="shared" si="8"/>
        <v>9</v>
      </c>
      <c r="AK99" s="37">
        <f t="shared" si="5"/>
        <v>9</v>
      </c>
      <c r="AL99" s="37">
        <f t="shared" si="6"/>
        <v>0</v>
      </c>
      <c r="AM99" s="37">
        <f t="shared" si="7"/>
        <v>0</v>
      </c>
    </row>
    <row r="100" spans="1:39" x14ac:dyDescent="0.3">
      <c r="A100" s="19" t="e">
        <f>'SOS_ERGO - AS-IS'!#REF!</f>
        <v>#REF!</v>
      </c>
      <c r="B100" s="19" t="e">
        <f>'SOS_ERGO - AS-IS'!#REF!</f>
        <v>#REF!</v>
      </c>
      <c r="C100" s="19" t="e">
        <f>'SOS_ERGO - AS-IS'!#REF!</f>
        <v>#REF!</v>
      </c>
      <c r="D100" s="19" t="e">
        <f>'SOS_ERGO - AS-IS'!#REF!</f>
        <v>#REF!</v>
      </c>
      <c r="E100" s="32" t="e">
        <f>'SOS_ERGO - AS-IS'!#REF!</f>
        <v>#REF!</v>
      </c>
      <c r="F100" s="19" t="e">
        <f>'SOS_ERGO - AS-IS'!#REF!</f>
        <v>#REF!</v>
      </c>
      <c r="G100" s="53" t="e">
        <f>'SOS_ERGO - AS-IS'!#REF!</f>
        <v>#REF!</v>
      </c>
      <c r="H100" s="32" t="e">
        <f>'SOS_ERGO - AS-IS'!#REF!</f>
        <v>#REF!</v>
      </c>
      <c r="I100" s="39">
        <v>1</v>
      </c>
      <c r="J100" s="40"/>
      <c r="K100" s="41"/>
      <c r="L100" s="39">
        <v>1</v>
      </c>
      <c r="M100" s="40"/>
      <c r="N100" s="41"/>
      <c r="O100" s="39">
        <v>1</v>
      </c>
      <c r="P100" s="40"/>
      <c r="Q100" s="41"/>
      <c r="R100" s="39">
        <v>1</v>
      </c>
      <c r="S100" s="40"/>
      <c r="T100" s="41"/>
      <c r="U100" s="39">
        <v>1</v>
      </c>
      <c r="V100" s="40"/>
      <c r="W100" s="41"/>
      <c r="X100" s="39">
        <v>1</v>
      </c>
      <c r="Y100" s="40"/>
      <c r="Z100" s="41"/>
      <c r="AA100" s="39">
        <v>1</v>
      </c>
      <c r="AB100" s="40"/>
      <c r="AC100" s="41"/>
      <c r="AD100" s="39">
        <v>1</v>
      </c>
      <c r="AE100" s="40"/>
      <c r="AF100" s="41"/>
      <c r="AG100" s="39">
        <v>1</v>
      </c>
      <c r="AH100" s="40"/>
      <c r="AI100" s="41"/>
      <c r="AJ100" s="22">
        <f>SUM(I100:AI100)</f>
        <v>9</v>
      </c>
      <c r="AK100" s="37">
        <f t="shared" si="5"/>
        <v>9</v>
      </c>
      <c r="AL100" s="37">
        <f t="shared" si="6"/>
        <v>0</v>
      </c>
      <c r="AM100" s="37">
        <f t="shared" si="7"/>
        <v>0</v>
      </c>
    </row>
    <row r="101" spans="1:39" x14ac:dyDescent="0.3">
      <c r="A101" s="19" t="e">
        <f>'SOS_ERGO - AS-IS'!#REF!</f>
        <v>#REF!</v>
      </c>
      <c r="B101" s="19" t="e">
        <f>'SOS_ERGO - AS-IS'!#REF!</f>
        <v>#REF!</v>
      </c>
      <c r="C101" s="19" t="e">
        <f>'SOS_ERGO - AS-IS'!#REF!</f>
        <v>#REF!</v>
      </c>
      <c r="D101" s="19" t="e">
        <f>'SOS_ERGO - AS-IS'!#REF!</f>
        <v>#REF!</v>
      </c>
      <c r="E101" s="32" t="e">
        <f>'SOS_ERGO - AS-IS'!#REF!</f>
        <v>#REF!</v>
      </c>
      <c r="F101" s="19" t="e">
        <f>'SOS_ERGO - AS-IS'!#REF!</f>
        <v>#REF!</v>
      </c>
      <c r="G101" s="53" t="e">
        <f>'SOS_ERGO - AS-IS'!#REF!</f>
        <v>#REF!</v>
      </c>
      <c r="H101" s="32" t="e">
        <f>'SOS_ERGO - AS-IS'!#REF!</f>
        <v>#REF!</v>
      </c>
      <c r="I101" s="39">
        <v>1</v>
      </c>
      <c r="J101" s="40"/>
      <c r="K101" s="41"/>
      <c r="L101" s="39">
        <v>1</v>
      </c>
      <c r="M101" s="40"/>
      <c r="N101" s="41"/>
      <c r="O101" s="39">
        <v>1</v>
      </c>
      <c r="P101" s="40"/>
      <c r="Q101" s="41"/>
      <c r="R101" s="39">
        <v>1</v>
      </c>
      <c r="S101" s="40"/>
      <c r="T101" s="41"/>
      <c r="U101" s="39">
        <v>1</v>
      </c>
      <c r="V101" s="40"/>
      <c r="W101" s="41"/>
      <c r="X101" s="39">
        <v>1</v>
      </c>
      <c r="Y101" s="40"/>
      <c r="Z101" s="41"/>
      <c r="AA101" s="39">
        <v>1</v>
      </c>
      <c r="AB101" s="40"/>
      <c r="AC101" s="41"/>
      <c r="AD101" s="39">
        <v>1</v>
      </c>
      <c r="AE101" s="40"/>
      <c r="AF101" s="41"/>
      <c r="AG101" s="39">
        <v>1</v>
      </c>
      <c r="AH101" s="40"/>
      <c r="AI101" s="41"/>
      <c r="AJ101" s="22">
        <f t="shared" si="8"/>
        <v>9</v>
      </c>
      <c r="AK101" s="37">
        <f t="shared" si="5"/>
        <v>9</v>
      </c>
      <c r="AL101" s="37">
        <f t="shared" si="6"/>
        <v>0</v>
      </c>
      <c r="AM101" s="37">
        <f t="shared" si="7"/>
        <v>0</v>
      </c>
    </row>
    <row r="102" spans="1:39" x14ac:dyDescent="0.3">
      <c r="A102" s="19" t="e">
        <f>'SOS_ERGO - AS-IS'!#REF!</f>
        <v>#REF!</v>
      </c>
      <c r="B102" s="19" t="e">
        <f>'SOS_ERGO - AS-IS'!#REF!</f>
        <v>#REF!</v>
      </c>
      <c r="C102" s="19" t="e">
        <f>'SOS_ERGO - AS-IS'!#REF!</f>
        <v>#REF!</v>
      </c>
      <c r="D102" s="19" t="e">
        <f>'SOS_ERGO - AS-IS'!#REF!</f>
        <v>#REF!</v>
      </c>
      <c r="E102" s="32" t="e">
        <f>'SOS_ERGO - AS-IS'!#REF!</f>
        <v>#REF!</v>
      </c>
      <c r="F102" s="19" t="e">
        <f>'SOS_ERGO - AS-IS'!#REF!</f>
        <v>#REF!</v>
      </c>
      <c r="G102" s="53" t="e">
        <f>'SOS_ERGO - AS-IS'!#REF!</f>
        <v>#REF!</v>
      </c>
      <c r="H102" s="32" t="e">
        <f>'SOS_ERGO - AS-IS'!#REF!</f>
        <v>#REF!</v>
      </c>
      <c r="I102" s="39">
        <v>1</v>
      </c>
      <c r="J102" s="40"/>
      <c r="K102" s="41"/>
      <c r="L102" s="39">
        <v>1</v>
      </c>
      <c r="M102" s="40"/>
      <c r="N102" s="41"/>
      <c r="O102" s="39">
        <v>1</v>
      </c>
      <c r="P102" s="40"/>
      <c r="Q102" s="41"/>
      <c r="R102" s="39">
        <v>1</v>
      </c>
      <c r="S102" s="40"/>
      <c r="T102" s="41"/>
      <c r="U102" s="39">
        <v>1</v>
      </c>
      <c r="V102" s="40"/>
      <c r="W102" s="41"/>
      <c r="X102" s="39">
        <v>1</v>
      </c>
      <c r="Y102" s="40"/>
      <c r="Z102" s="41"/>
      <c r="AA102" s="39">
        <v>1</v>
      </c>
      <c r="AB102" s="40"/>
      <c r="AC102" s="41"/>
      <c r="AD102" s="39">
        <v>1</v>
      </c>
      <c r="AE102" s="40"/>
      <c r="AF102" s="41"/>
      <c r="AG102" s="39">
        <v>1</v>
      </c>
      <c r="AH102" s="40"/>
      <c r="AI102" s="41"/>
      <c r="AJ102" s="22">
        <f t="shared" si="8"/>
        <v>9</v>
      </c>
      <c r="AK102" s="37">
        <f t="shared" si="5"/>
        <v>9</v>
      </c>
      <c r="AL102" s="37">
        <f t="shared" si="6"/>
        <v>0</v>
      </c>
      <c r="AM102" s="37">
        <f t="shared" si="7"/>
        <v>0</v>
      </c>
    </row>
    <row r="103" spans="1:39" x14ac:dyDescent="0.3">
      <c r="A103" s="19" t="e">
        <f>'SOS_ERGO - AS-IS'!#REF!</f>
        <v>#REF!</v>
      </c>
      <c r="B103" s="19" t="e">
        <f>'SOS_ERGO - AS-IS'!#REF!</f>
        <v>#REF!</v>
      </c>
      <c r="C103" s="19" t="e">
        <f>'SOS_ERGO - AS-IS'!#REF!</f>
        <v>#REF!</v>
      </c>
      <c r="D103" s="19" t="e">
        <f>'SOS_ERGO - AS-IS'!#REF!</f>
        <v>#REF!</v>
      </c>
      <c r="E103" s="32" t="e">
        <f>'SOS_ERGO - AS-IS'!#REF!</f>
        <v>#REF!</v>
      </c>
      <c r="F103" s="19" t="e">
        <f>'SOS_ERGO - AS-IS'!#REF!</f>
        <v>#REF!</v>
      </c>
      <c r="G103" s="53" t="e">
        <f>'SOS_ERGO - AS-IS'!#REF!</f>
        <v>#REF!</v>
      </c>
      <c r="H103" s="32" t="e">
        <f>'SOS_ERGO - AS-IS'!#REF!</f>
        <v>#REF!</v>
      </c>
      <c r="I103" s="39">
        <v>1</v>
      </c>
      <c r="J103" s="40"/>
      <c r="K103" s="41"/>
      <c r="L103" s="39">
        <v>1</v>
      </c>
      <c r="M103" s="40"/>
      <c r="N103" s="41"/>
      <c r="O103" s="39">
        <v>1</v>
      </c>
      <c r="P103" s="40"/>
      <c r="Q103" s="41"/>
      <c r="R103" s="39">
        <v>1</v>
      </c>
      <c r="S103" s="40"/>
      <c r="T103" s="41"/>
      <c r="U103" s="39">
        <v>1</v>
      </c>
      <c r="V103" s="40"/>
      <c r="W103" s="41"/>
      <c r="X103" s="39">
        <v>1</v>
      </c>
      <c r="Y103" s="40"/>
      <c r="Z103" s="41"/>
      <c r="AA103" s="39">
        <v>1</v>
      </c>
      <c r="AB103" s="40"/>
      <c r="AC103" s="41"/>
      <c r="AD103" s="39">
        <v>1</v>
      </c>
      <c r="AE103" s="40"/>
      <c r="AF103" s="41"/>
      <c r="AG103" s="39">
        <v>1</v>
      </c>
      <c r="AH103" s="40"/>
      <c r="AI103" s="41"/>
      <c r="AJ103" s="22">
        <f t="shared" si="8"/>
        <v>9</v>
      </c>
      <c r="AK103" s="37">
        <f t="shared" si="5"/>
        <v>9</v>
      </c>
      <c r="AL103" s="37">
        <f t="shared" si="6"/>
        <v>0</v>
      </c>
      <c r="AM103" s="37">
        <f t="shared" si="7"/>
        <v>0</v>
      </c>
    </row>
    <row r="104" spans="1:39" x14ac:dyDescent="0.3">
      <c r="A104" s="19" t="e">
        <f>'SOS_ERGO - AS-IS'!#REF!</f>
        <v>#REF!</v>
      </c>
      <c r="B104" s="19" t="e">
        <f>'SOS_ERGO - AS-IS'!#REF!</f>
        <v>#REF!</v>
      </c>
      <c r="C104" s="19" t="e">
        <f>'SOS_ERGO - AS-IS'!#REF!</f>
        <v>#REF!</v>
      </c>
      <c r="D104" s="19" t="e">
        <f>'SOS_ERGO - AS-IS'!#REF!</f>
        <v>#REF!</v>
      </c>
      <c r="E104" s="32" t="e">
        <f>'SOS_ERGO - AS-IS'!#REF!</f>
        <v>#REF!</v>
      </c>
      <c r="F104" s="19" t="e">
        <f>'SOS_ERGO - AS-IS'!#REF!</f>
        <v>#REF!</v>
      </c>
      <c r="G104" s="53" t="e">
        <f>'SOS_ERGO - AS-IS'!#REF!</f>
        <v>#REF!</v>
      </c>
      <c r="H104" s="32" t="e">
        <f>'SOS_ERGO - AS-IS'!#REF!</f>
        <v>#REF!</v>
      </c>
      <c r="I104" s="39">
        <v>1</v>
      </c>
      <c r="J104" s="40"/>
      <c r="K104" s="41"/>
      <c r="L104" s="39">
        <v>1</v>
      </c>
      <c r="M104" s="40"/>
      <c r="N104" s="41"/>
      <c r="O104" s="39">
        <v>1</v>
      </c>
      <c r="P104" s="40"/>
      <c r="Q104" s="41"/>
      <c r="R104" s="39">
        <v>1</v>
      </c>
      <c r="S104" s="40"/>
      <c r="T104" s="41"/>
      <c r="U104" s="39">
        <v>1</v>
      </c>
      <c r="V104" s="40"/>
      <c r="W104" s="41"/>
      <c r="X104" s="39">
        <v>1</v>
      </c>
      <c r="Y104" s="40"/>
      <c r="Z104" s="41"/>
      <c r="AA104" s="39">
        <v>1</v>
      </c>
      <c r="AB104" s="40"/>
      <c r="AC104" s="41"/>
      <c r="AD104" s="39">
        <v>1</v>
      </c>
      <c r="AE104" s="40"/>
      <c r="AF104" s="41"/>
      <c r="AG104" s="39">
        <v>1</v>
      </c>
      <c r="AH104" s="40"/>
      <c r="AI104" s="41"/>
      <c r="AJ104" s="22">
        <f t="shared" si="8"/>
        <v>9</v>
      </c>
      <c r="AK104" s="37">
        <f t="shared" si="5"/>
        <v>9</v>
      </c>
      <c r="AL104" s="37">
        <f t="shared" si="6"/>
        <v>0</v>
      </c>
      <c r="AM104" s="37">
        <f t="shared" si="7"/>
        <v>0</v>
      </c>
    </row>
    <row r="105" spans="1:39" x14ac:dyDescent="0.3">
      <c r="A105" s="19" t="e">
        <f>'SOS_ERGO - AS-IS'!#REF!</f>
        <v>#REF!</v>
      </c>
      <c r="B105" s="19" t="e">
        <f>'SOS_ERGO - AS-IS'!#REF!</f>
        <v>#REF!</v>
      </c>
      <c r="C105" s="19" t="e">
        <f>'SOS_ERGO - AS-IS'!#REF!</f>
        <v>#REF!</v>
      </c>
      <c r="D105" s="19" t="e">
        <f>'SOS_ERGO - AS-IS'!#REF!</f>
        <v>#REF!</v>
      </c>
      <c r="E105" s="32" t="e">
        <f>'SOS_ERGO - AS-IS'!#REF!</f>
        <v>#REF!</v>
      </c>
      <c r="F105" s="19" t="e">
        <f>'SOS_ERGO - AS-IS'!#REF!</f>
        <v>#REF!</v>
      </c>
      <c r="G105" s="53" t="e">
        <f>'SOS_ERGO - AS-IS'!#REF!</f>
        <v>#REF!</v>
      </c>
      <c r="H105" s="32" t="e">
        <f>'SOS_ERGO - AS-IS'!#REF!</f>
        <v>#REF!</v>
      </c>
      <c r="I105" s="39">
        <v>1</v>
      </c>
      <c r="J105" s="40"/>
      <c r="K105" s="41"/>
      <c r="L105" s="39">
        <v>1</v>
      </c>
      <c r="M105" s="40"/>
      <c r="N105" s="41"/>
      <c r="O105" s="39">
        <v>1</v>
      </c>
      <c r="P105" s="40"/>
      <c r="Q105" s="41"/>
      <c r="R105" s="39">
        <v>1</v>
      </c>
      <c r="S105" s="40"/>
      <c r="T105" s="41"/>
      <c r="U105" s="39">
        <v>1</v>
      </c>
      <c r="V105" s="40"/>
      <c r="W105" s="41"/>
      <c r="X105" s="39">
        <v>1</v>
      </c>
      <c r="Y105" s="40"/>
      <c r="Z105" s="41"/>
      <c r="AA105" s="39">
        <v>1</v>
      </c>
      <c r="AB105" s="40"/>
      <c r="AC105" s="41"/>
      <c r="AD105" s="39">
        <v>1</v>
      </c>
      <c r="AE105" s="40"/>
      <c r="AF105" s="41"/>
      <c r="AG105" s="39">
        <v>1</v>
      </c>
      <c r="AH105" s="40"/>
      <c r="AI105" s="41"/>
      <c r="AJ105" s="22">
        <f t="shared" si="8"/>
        <v>9</v>
      </c>
      <c r="AK105" s="37">
        <f t="shared" si="5"/>
        <v>9</v>
      </c>
      <c r="AL105" s="37">
        <f t="shared" si="6"/>
        <v>0</v>
      </c>
      <c r="AM105" s="37">
        <f t="shared" si="7"/>
        <v>0</v>
      </c>
    </row>
    <row r="106" spans="1:39" x14ac:dyDescent="0.3">
      <c r="A106" s="19" t="e">
        <f>'SOS_ERGO - AS-IS'!#REF!</f>
        <v>#REF!</v>
      </c>
      <c r="B106" s="19" t="e">
        <f>'SOS_ERGO - AS-IS'!#REF!</f>
        <v>#REF!</v>
      </c>
      <c r="C106" s="19" t="e">
        <f>'SOS_ERGO - AS-IS'!#REF!</f>
        <v>#REF!</v>
      </c>
      <c r="D106" s="19" t="e">
        <f>'SOS_ERGO - AS-IS'!#REF!</f>
        <v>#REF!</v>
      </c>
      <c r="E106" s="32" t="e">
        <f>'SOS_ERGO - AS-IS'!#REF!</f>
        <v>#REF!</v>
      </c>
      <c r="F106" s="19" t="e">
        <f>'SOS_ERGO - AS-IS'!#REF!</f>
        <v>#REF!</v>
      </c>
      <c r="G106" s="53" t="e">
        <f>'SOS_ERGO - AS-IS'!#REF!</f>
        <v>#REF!</v>
      </c>
      <c r="H106" s="32" t="e">
        <f>'SOS_ERGO - AS-IS'!#REF!</f>
        <v>#REF!</v>
      </c>
      <c r="I106" s="39">
        <v>1</v>
      </c>
      <c r="J106" s="40"/>
      <c r="K106" s="41"/>
      <c r="L106" s="39">
        <v>1</v>
      </c>
      <c r="M106" s="40"/>
      <c r="N106" s="41"/>
      <c r="O106" s="39">
        <v>1</v>
      </c>
      <c r="P106" s="40"/>
      <c r="Q106" s="41"/>
      <c r="R106" s="39">
        <v>1</v>
      </c>
      <c r="S106" s="40"/>
      <c r="T106" s="41"/>
      <c r="U106" s="39">
        <v>1</v>
      </c>
      <c r="V106" s="40"/>
      <c r="W106" s="41"/>
      <c r="X106" s="39">
        <v>1</v>
      </c>
      <c r="Y106" s="40"/>
      <c r="Z106" s="41"/>
      <c r="AA106" s="39">
        <v>1</v>
      </c>
      <c r="AB106" s="40"/>
      <c r="AC106" s="41"/>
      <c r="AD106" s="39">
        <v>1</v>
      </c>
      <c r="AE106" s="40"/>
      <c r="AF106" s="41"/>
      <c r="AG106" s="39">
        <v>1</v>
      </c>
      <c r="AH106" s="40"/>
      <c r="AI106" s="41"/>
      <c r="AJ106" s="22">
        <f t="shared" si="8"/>
        <v>9</v>
      </c>
      <c r="AK106" s="37">
        <f t="shared" si="5"/>
        <v>9</v>
      </c>
      <c r="AL106" s="37">
        <f t="shared" si="6"/>
        <v>0</v>
      </c>
      <c r="AM106" s="37">
        <f t="shared" si="7"/>
        <v>0</v>
      </c>
    </row>
    <row r="107" spans="1:39" x14ac:dyDescent="0.3">
      <c r="A107" s="19" t="e">
        <f>'SOS_ERGO - AS-IS'!#REF!</f>
        <v>#REF!</v>
      </c>
      <c r="B107" s="19" t="e">
        <f>'SOS_ERGO - AS-IS'!#REF!</f>
        <v>#REF!</v>
      </c>
      <c r="C107" s="19" t="e">
        <f>'SOS_ERGO - AS-IS'!#REF!</f>
        <v>#REF!</v>
      </c>
      <c r="D107" s="19" t="e">
        <f>'SOS_ERGO - AS-IS'!#REF!</f>
        <v>#REF!</v>
      </c>
      <c r="E107" s="32" t="e">
        <f>'SOS_ERGO - AS-IS'!#REF!</f>
        <v>#REF!</v>
      </c>
      <c r="F107" s="19" t="e">
        <f>'SOS_ERGO - AS-IS'!#REF!</f>
        <v>#REF!</v>
      </c>
      <c r="G107" s="53" t="e">
        <f>'SOS_ERGO - AS-IS'!#REF!</f>
        <v>#REF!</v>
      </c>
      <c r="H107" s="32" t="e">
        <f>'SOS_ERGO - AS-IS'!#REF!</f>
        <v>#REF!</v>
      </c>
      <c r="I107" s="39">
        <v>1</v>
      </c>
      <c r="J107" s="40"/>
      <c r="K107" s="41"/>
      <c r="L107" s="39">
        <v>1</v>
      </c>
      <c r="M107" s="40"/>
      <c r="N107" s="41"/>
      <c r="O107" s="39">
        <v>1</v>
      </c>
      <c r="P107" s="40"/>
      <c r="Q107" s="41"/>
      <c r="R107" s="39">
        <v>1</v>
      </c>
      <c r="S107" s="40"/>
      <c r="T107" s="41"/>
      <c r="U107" s="39">
        <v>1</v>
      </c>
      <c r="V107" s="40"/>
      <c r="W107" s="41"/>
      <c r="X107" s="39">
        <v>1</v>
      </c>
      <c r="Y107" s="40"/>
      <c r="Z107" s="41"/>
      <c r="AA107" s="39">
        <v>1</v>
      </c>
      <c r="AB107" s="40"/>
      <c r="AC107" s="41"/>
      <c r="AD107" s="39">
        <v>1</v>
      </c>
      <c r="AE107" s="40"/>
      <c r="AF107" s="41"/>
      <c r="AG107" s="39">
        <v>1</v>
      </c>
      <c r="AH107" s="40"/>
      <c r="AI107" s="41"/>
      <c r="AJ107" s="22">
        <f t="shared" si="8"/>
        <v>9</v>
      </c>
      <c r="AK107" s="37">
        <f t="shared" si="5"/>
        <v>9</v>
      </c>
      <c r="AL107" s="37">
        <f t="shared" si="6"/>
        <v>0</v>
      </c>
      <c r="AM107" s="37">
        <f t="shared" si="7"/>
        <v>0</v>
      </c>
    </row>
    <row r="108" spans="1:39" x14ac:dyDescent="0.3">
      <c r="A108" s="19" t="e">
        <f>'SOS_ERGO - AS-IS'!#REF!</f>
        <v>#REF!</v>
      </c>
      <c r="B108" s="19" t="e">
        <f>'SOS_ERGO - AS-IS'!#REF!</f>
        <v>#REF!</v>
      </c>
      <c r="C108" s="19" t="e">
        <f>'SOS_ERGO - AS-IS'!#REF!</f>
        <v>#REF!</v>
      </c>
      <c r="D108" s="19" t="e">
        <f>'SOS_ERGO - AS-IS'!#REF!</f>
        <v>#REF!</v>
      </c>
      <c r="E108" s="32" t="e">
        <f>'SOS_ERGO - AS-IS'!#REF!</f>
        <v>#REF!</v>
      </c>
      <c r="F108" s="19" t="e">
        <f>'SOS_ERGO - AS-IS'!#REF!</f>
        <v>#REF!</v>
      </c>
      <c r="G108" s="53" t="e">
        <f>'SOS_ERGO - AS-IS'!#REF!</f>
        <v>#REF!</v>
      </c>
      <c r="H108" s="32" t="e">
        <f>'SOS_ERGO - AS-IS'!#REF!</f>
        <v>#REF!</v>
      </c>
      <c r="I108" s="39">
        <v>1</v>
      </c>
      <c r="J108" s="40"/>
      <c r="K108" s="41"/>
      <c r="L108" s="39">
        <v>1</v>
      </c>
      <c r="M108" s="40"/>
      <c r="N108" s="41"/>
      <c r="O108" s="39">
        <v>1</v>
      </c>
      <c r="P108" s="40"/>
      <c r="Q108" s="41"/>
      <c r="R108" s="39">
        <v>1</v>
      </c>
      <c r="S108" s="40"/>
      <c r="T108" s="41"/>
      <c r="U108" s="39">
        <v>1</v>
      </c>
      <c r="V108" s="40"/>
      <c r="W108" s="41"/>
      <c r="X108" s="39">
        <v>1</v>
      </c>
      <c r="Y108" s="40"/>
      <c r="Z108" s="41"/>
      <c r="AA108" s="39">
        <v>1</v>
      </c>
      <c r="AB108" s="40"/>
      <c r="AC108" s="41"/>
      <c r="AD108" s="39">
        <v>1</v>
      </c>
      <c r="AE108" s="40"/>
      <c r="AF108" s="41"/>
      <c r="AG108" s="39">
        <v>1</v>
      </c>
      <c r="AH108" s="40"/>
      <c r="AI108" s="41"/>
      <c r="AJ108" s="22">
        <f t="shared" si="8"/>
        <v>9</v>
      </c>
      <c r="AK108" s="37">
        <f t="shared" si="5"/>
        <v>9</v>
      </c>
      <c r="AL108" s="37">
        <f t="shared" si="6"/>
        <v>0</v>
      </c>
      <c r="AM108" s="37">
        <f t="shared" si="7"/>
        <v>0</v>
      </c>
    </row>
    <row r="109" spans="1:39" x14ac:dyDescent="0.3">
      <c r="A109" s="19" t="e">
        <f>'SOS_ERGO - AS-IS'!#REF!</f>
        <v>#REF!</v>
      </c>
      <c r="B109" s="19" t="e">
        <f>'SOS_ERGO - AS-IS'!#REF!</f>
        <v>#REF!</v>
      </c>
      <c r="C109" s="19" t="e">
        <f>'SOS_ERGO - AS-IS'!#REF!</f>
        <v>#REF!</v>
      </c>
      <c r="D109" s="19" t="e">
        <f>'SOS_ERGO - AS-IS'!#REF!</f>
        <v>#REF!</v>
      </c>
      <c r="E109" s="32" t="e">
        <f>'SOS_ERGO - AS-IS'!#REF!</f>
        <v>#REF!</v>
      </c>
      <c r="F109" s="19" t="e">
        <f>'SOS_ERGO - AS-IS'!#REF!</f>
        <v>#REF!</v>
      </c>
      <c r="G109" s="53" t="e">
        <f>'SOS_ERGO - AS-IS'!#REF!</f>
        <v>#REF!</v>
      </c>
      <c r="H109" s="32" t="e">
        <f>'SOS_ERGO - AS-IS'!#REF!</f>
        <v>#REF!</v>
      </c>
      <c r="I109" s="39">
        <v>1</v>
      </c>
      <c r="J109" s="40"/>
      <c r="K109" s="41"/>
      <c r="L109" s="39">
        <v>1</v>
      </c>
      <c r="M109" s="40"/>
      <c r="N109" s="41"/>
      <c r="O109" s="39">
        <v>1</v>
      </c>
      <c r="P109" s="40"/>
      <c r="Q109" s="41"/>
      <c r="R109" s="39">
        <v>1</v>
      </c>
      <c r="S109" s="40"/>
      <c r="T109" s="41"/>
      <c r="U109" s="39">
        <v>1</v>
      </c>
      <c r="V109" s="40"/>
      <c r="W109" s="41"/>
      <c r="X109" s="39">
        <v>1</v>
      </c>
      <c r="Y109" s="40"/>
      <c r="Z109" s="41"/>
      <c r="AA109" s="39">
        <v>1</v>
      </c>
      <c r="AB109" s="40"/>
      <c r="AC109" s="41"/>
      <c r="AD109" s="39">
        <v>1</v>
      </c>
      <c r="AE109" s="40"/>
      <c r="AF109" s="41"/>
      <c r="AG109" s="39">
        <v>1</v>
      </c>
      <c r="AH109" s="40"/>
      <c r="AI109" s="41"/>
      <c r="AJ109" s="22">
        <f t="shared" si="8"/>
        <v>9</v>
      </c>
      <c r="AK109" s="37">
        <f t="shared" si="5"/>
        <v>9</v>
      </c>
      <c r="AL109" s="37">
        <f t="shared" si="6"/>
        <v>0</v>
      </c>
      <c r="AM109" s="37">
        <f t="shared" si="7"/>
        <v>0</v>
      </c>
    </row>
    <row r="110" spans="1:39" x14ac:dyDescent="0.3">
      <c r="A110" s="19" t="e">
        <f>'SOS_ERGO - AS-IS'!#REF!</f>
        <v>#REF!</v>
      </c>
      <c r="B110" s="19" t="e">
        <f>'SOS_ERGO - AS-IS'!#REF!</f>
        <v>#REF!</v>
      </c>
      <c r="C110" s="19" t="e">
        <f>'SOS_ERGO - AS-IS'!#REF!</f>
        <v>#REF!</v>
      </c>
      <c r="D110" s="19" t="e">
        <f>'SOS_ERGO - AS-IS'!#REF!</f>
        <v>#REF!</v>
      </c>
      <c r="E110" s="32" t="e">
        <f>'SOS_ERGO - AS-IS'!#REF!</f>
        <v>#REF!</v>
      </c>
      <c r="F110" s="19" t="e">
        <f>'SOS_ERGO - AS-IS'!#REF!</f>
        <v>#REF!</v>
      </c>
      <c r="G110" s="53" t="e">
        <f>'SOS_ERGO - AS-IS'!#REF!</f>
        <v>#REF!</v>
      </c>
      <c r="H110" s="32" t="e">
        <f>'SOS_ERGO - AS-IS'!#REF!</f>
        <v>#REF!</v>
      </c>
      <c r="I110" s="39">
        <v>1</v>
      </c>
      <c r="J110" s="40"/>
      <c r="K110" s="41"/>
      <c r="L110" s="39">
        <v>1</v>
      </c>
      <c r="M110" s="40"/>
      <c r="N110" s="41"/>
      <c r="O110" s="39">
        <v>1</v>
      </c>
      <c r="P110" s="40"/>
      <c r="Q110" s="41"/>
      <c r="R110" s="39">
        <v>1</v>
      </c>
      <c r="S110" s="40"/>
      <c r="T110" s="41"/>
      <c r="U110" s="39">
        <v>1</v>
      </c>
      <c r="V110" s="40"/>
      <c r="W110" s="41"/>
      <c r="X110" s="39">
        <v>1</v>
      </c>
      <c r="Y110" s="40"/>
      <c r="Z110" s="41"/>
      <c r="AA110" s="39">
        <v>1</v>
      </c>
      <c r="AB110" s="40"/>
      <c r="AC110" s="41"/>
      <c r="AD110" s="39">
        <v>1</v>
      </c>
      <c r="AE110" s="40"/>
      <c r="AF110" s="41"/>
      <c r="AG110" s="39">
        <v>1</v>
      </c>
      <c r="AH110" s="40"/>
      <c r="AI110" s="41"/>
      <c r="AJ110" s="22">
        <f t="shared" si="8"/>
        <v>9</v>
      </c>
      <c r="AK110" s="37">
        <f t="shared" si="5"/>
        <v>9</v>
      </c>
      <c r="AL110" s="37">
        <f t="shared" si="6"/>
        <v>0</v>
      </c>
      <c r="AM110" s="37">
        <f t="shared" si="7"/>
        <v>0</v>
      </c>
    </row>
    <row r="111" spans="1:39" x14ac:dyDescent="0.3">
      <c r="A111" s="19" t="e">
        <f>'SOS_ERGO - AS-IS'!#REF!</f>
        <v>#REF!</v>
      </c>
      <c r="B111" s="19" t="e">
        <f>'SOS_ERGO - AS-IS'!#REF!</f>
        <v>#REF!</v>
      </c>
      <c r="C111" s="19" t="e">
        <f>'SOS_ERGO - AS-IS'!#REF!</f>
        <v>#REF!</v>
      </c>
      <c r="D111" s="19" t="e">
        <f>'SOS_ERGO - AS-IS'!#REF!</f>
        <v>#REF!</v>
      </c>
      <c r="E111" s="32" t="e">
        <f>'SOS_ERGO - AS-IS'!#REF!</f>
        <v>#REF!</v>
      </c>
      <c r="F111" s="19" t="e">
        <f>'SOS_ERGO - AS-IS'!#REF!</f>
        <v>#REF!</v>
      </c>
      <c r="G111" s="53" t="e">
        <f>'SOS_ERGO - AS-IS'!#REF!</f>
        <v>#REF!</v>
      </c>
      <c r="H111" s="32" t="e">
        <f>'SOS_ERGO - AS-IS'!#REF!</f>
        <v>#REF!</v>
      </c>
      <c r="I111" s="39">
        <v>1</v>
      </c>
      <c r="J111" s="40"/>
      <c r="K111" s="41"/>
      <c r="L111" s="39">
        <v>1</v>
      </c>
      <c r="M111" s="40"/>
      <c r="N111" s="41"/>
      <c r="O111" s="39">
        <v>1</v>
      </c>
      <c r="P111" s="40"/>
      <c r="Q111" s="41"/>
      <c r="R111" s="39">
        <v>1</v>
      </c>
      <c r="S111" s="40"/>
      <c r="T111" s="41"/>
      <c r="U111" s="39">
        <v>1</v>
      </c>
      <c r="V111" s="40"/>
      <c r="W111" s="41"/>
      <c r="X111" s="39">
        <v>1</v>
      </c>
      <c r="Y111" s="40"/>
      <c r="Z111" s="41"/>
      <c r="AA111" s="39">
        <v>1</v>
      </c>
      <c r="AB111" s="40"/>
      <c r="AC111" s="41"/>
      <c r="AD111" s="39">
        <v>1</v>
      </c>
      <c r="AE111" s="40"/>
      <c r="AF111" s="41"/>
      <c r="AG111" s="39">
        <v>1</v>
      </c>
      <c r="AH111" s="40"/>
      <c r="AI111" s="41"/>
      <c r="AJ111" s="22">
        <f t="shared" si="8"/>
        <v>9</v>
      </c>
      <c r="AK111" s="37">
        <f t="shared" si="5"/>
        <v>9</v>
      </c>
      <c r="AL111" s="37">
        <f t="shared" si="6"/>
        <v>0</v>
      </c>
      <c r="AM111" s="37">
        <f t="shared" si="7"/>
        <v>0</v>
      </c>
    </row>
    <row r="112" spans="1:39" x14ac:dyDescent="0.3">
      <c r="A112" s="19" t="e">
        <f>'SOS_ERGO - AS-IS'!#REF!</f>
        <v>#REF!</v>
      </c>
      <c r="B112" s="19" t="e">
        <f>'SOS_ERGO - AS-IS'!#REF!</f>
        <v>#REF!</v>
      </c>
      <c r="C112" s="19" t="e">
        <f>'SOS_ERGO - AS-IS'!#REF!</f>
        <v>#REF!</v>
      </c>
      <c r="D112" s="19" t="e">
        <f>'SOS_ERGO - AS-IS'!#REF!</f>
        <v>#REF!</v>
      </c>
      <c r="E112" s="32" t="e">
        <f>'SOS_ERGO - AS-IS'!#REF!</f>
        <v>#REF!</v>
      </c>
      <c r="F112" s="19" t="e">
        <f>'SOS_ERGO - AS-IS'!#REF!</f>
        <v>#REF!</v>
      </c>
      <c r="G112" s="53" t="e">
        <f>'SOS_ERGO - AS-IS'!#REF!</f>
        <v>#REF!</v>
      </c>
      <c r="H112" s="32" t="e">
        <f>'SOS_ERGO - AS-IS'!#REF!</f>
        <v>#REF!</v>
      </c>
      <c r="I112" s="39">
        <v>1</v>
      </c>
      <c r="J112" s="40"/>
      <c r="K112" s="41"/>
      <c r="L112" s="39">
        <v>1</v>
      </c>
      <c r="M112" s="40"/>
      <c r="N112" s="41"/>
      <c r="O112" s="39">
        <v>1</v>
      </c>
      <c r="P112" s="40"/>
      <c r="Q112" s="41"/>
      <c r="R112" s="39">
        <v>1</v>
      </c>
      <c r="S112" s="40"/>
      <c r="T112" s="41"/>
      <c r="U112" s="39">
        <v>1</v>
      </c>
      <c r="V112" s="40"/>
      <c r="W112" s="41"/>
      <c r="X112" s="39">
        <v>1</v>
      </c>
      <c r="Y112" s="40"/>
      <c r="Z112" s="41"/>
      <c r="AA112" s="39">
        <v>1</v>
      </c>
      <c r="AB112" s="40"/>
      <c r="AC112" s="41"/>
      <c r="AD112" s="39">
        <v>1</v>
      </c>
      <c r="AE112" s="40"/>
      <c r="AF112" s="41"/>
      <c r="AG112" s="39">
        <v>1</v>
      </c>
      <c r="AH112" s="40"/>
      <c r="AI112" s="41"/>
      <c r="AJ112" s="22">
        <f t="shared" si="8"/>
        <v>9</v>
      </c>
      <c r="AK112" s="37">
        <f t="shared" si="5"/>
        <v>9</v>
      </c>
      <c r="AL112" s="37">
        <f t="shared" si="6"/>
        <v>0</v>
      </c>
      <c r="AM112" s="37">
        <f t="shared" si="7"/>
        <v>0</v>
      </c>
    </row>
    <row r="113" spans="1:39" x14ac:dyDescent="0.3">
      <c r="A113" s="19" t="e">
        <f>'SOS_ERGO - AS-IS'!#REF!</f>
        <v>#REF!</v>
      </c>
      <c r="B113" s="19" t="e">
        <f>'SOS_ERGO - AS-IS'!#REF!</f>
        <v>#REF!</v>
      </c>
      <c r="C113" s="19" t="e">
        <f>'SOS_ERGO - AS-IS'!#REF!</f>
        <v>#REF!</v>
      </c>
      <c r="D113" s="19" t="e">
        <f>'SOS_ERGO - AS-IS'!#REF!</f>
        <v>#REF!</v>
      </c>
      <c r="E113" s="32" t="e">
        <f>'SOS_ERGO - AS-IS'!#REF!</f>
        <v>#REF!</v>
      </c>
      <c r="F113" s="19" t="e">
        <f>'SOS_ERGO - AS-IS'!#REF!</f>
        <v>#REF!</v>
      </c>
      <c r="G113" s="53" t="e">
        <f>'SOS_ERGO - AS-IS'!#REF!</f>
        <v>#REF!</v>
      </c>
      <c r="H113" s="32" t="e">
        <f>'SOS_ERGO - AS-IS'!#REF!</f>
        <v>#REF!</v>
      </c>
      <c r="I113" s="39">
        <v>1</v>
      </c>
      <c r="J113" s="40"/>
      <c r="K113" s="41"/>
      <c r="L113" s="39">
        <v>1</v>
      </c>
      <c r="M113" s="40"/>
      <c r="N113" s="41"/>
      <c r="O113" s="39">
        <v>1</v>
      </c>
      <c r="P113" s="40"/>
      <c r="Q113" s="41"/>
      <c r="R113" s="39">
        <v>1</v>
      </c>
      <c r="S113" s="40"/>
      <c r="T113" s="41"/>
      <c r="U113" s="39">
        <v>1</v>
      </c>
      <c r="V113" s="40"/>
      <c r="W113" s="41"/>
      <c r="X113" s="39">
        <v>1</v>
      </c>
      <c r="Y113" s="40"/>
      <c r="Z113" s="41"/>
      <c r="AA113" s="39">
        <v>1</v>
      </c>
      <c r="AB113" s="40"/>
      <c r="AC113" s="41"/>
      <c r="AD113" s="39">
        <v>1</v>
      </c>
      <c r="AE113" s="40"/>
      <c r="AF113" s="41"/>
      <c r="AG113" s="39">
        <v>1</v>
      </c>
      <c r="AH113" s="40"/>
      <c r="AI113" s="41"/>
      <c r="AJ113" s="22">
        <f t="shared" si="8"/>
        <v>9</v>
      </c>
      <c r="AK113" s="37">
        <f t="shared" si="5"/>
        <v>9</v>
      </c>
      <c r="AL113" s="37">
        <f t="shared" si="6"/>
        <v>0</v>
      </c>
      <c r="AM113" s="37">
        <f t="shared" si="7"/>
        <v>0</v>
      </c>
    </row>
    <row r="114" spans="1:39" x14ac:dyDescent="0.3">
      <c r="A114" s="19" t="e">
        <f>'SOS_ERGO - AS-IS'!#REF!</f>
        <v>#REF!</v>
      </c>
      <c r="B114" s="19" t="e">
        <f>'SOS_ERGO - AS-IS'!#REF!</f>
        <v>#REF!</v>
      </c>
      <c r="C114" s="19" t="e">
        <f>'SOS_ERGO - AS-IS'!#REF!</f>
        <v>#REF!</v>
      </c>
      <c r="D114" s="19" t="e">
        <f>'SOS_ERGO - AS-IS'!#REF!</f>
        <v>#REF!</v>
      </c>
      <c r="E114" s="32" t="e">
        <f>'SOS_ERGO - AS-IS'!#REF!</f>
        <v>#REF!</v>
      </c>
      <c r="F114" s="19" t="e">
        <f>'SOS_ERGO - AS-IS'!#REF!</f>
        <v>#REF!</v>
      </c>
      <c r="G114" s="53" t="e">
        <f>'SOS_ERGO - AS-IS'!#REF!</f>
        <v>#REF!</v>
      </c>
      <c r="H114" s="32" t="e">
        <f>'SOS_ERGO - AS-IS'!#REF!</f>
        <v>#REF!</v>
      </c>
      <c r="I114" s="39">
        <v>1</v>
      </c>
      <c r="J114" s="40"/>
      <c r="K114" s="41"/>
      <c r="L114" s="39">
        <v>1</v>
      </c>
      <c r="M114" s="40"/>
      <c r="N114" s="41"/>
      <c r="O114" s="39">
        <v>1</v>
      </c>
      <c r="P114" s="40"/>
      <c r="Q114" s="41"/>
      <c r="R114" s="39">
        <v>1</v>
      </c>
      <c r="S114" s="40"/>
      <c r="T114" s="41"/>
      <c r="U114" s="39">
        <v>1</v>
      </c>
      <c r="V114" s="40"/>
      <c r="W114" s="41"/>
      <c r="X114" s="39">
        <v>1</v>
      </c>
      <c r="Y114" s="40"/>
      <c r="Z114" s="41"/>
      <c r="AA114" s="39">
        <v>1</v>
      </c>
      <c r="AB114" s="40"/>
      <c r="AC114" s="41"/>
      <c r="AD114" s="39">
        <v>1</v>
      </c>
      <c r="AE114" s="40"/>
      <c r="AF114" s="41"/>
      <c r="AG114" s="39">
        <v>1</v>
      </c>
      <c r="AH114" s="40"/>
      <c r="AI114" s="41"/>
      <c r="AJ114" s="22">
        <f t="shared" si="8"/>
        <v>9</v>
      </c>
      <c r="AK114" s="37">
        <f t="shared" si="5"/>
        <v>9</v>
      </c>
      <c r="AL114" s="37">
        <f t="shared" si="6"/>
        <v>0</v>
      </c>
      <c r="AM114" s="37">
        <f t="shared" si="7"/>
        <v>0</v>
      </c>
    </row>
    <row r="115" spans="1:39" x14ac:dyDescent="0.3">
      <c r="A115" s="19" t="e">
        <f>'SOS_ERGO - AS-IS'!#REF!</f>
        <v>#REF!</v>
      </c>
      <c r="B115" s="19" t="e">
        <f>'SOS_ERGO - AS-IS'!#REF!</f>
        <v>#REF!</v>
      </c>
      <c r="C115" s="19" t="e">
        <f>'SOS_ERGO - AS-IS'!#REF!</f>
        <v>#REF!</v>
      </c>
      <c r="D115" s="19" t="e">
        <f>'SOS_ERGO - AS-IS'!#REF!</f>
        <v>#REF!</v>
      </c>
      <c r="E115" s="32" t="e">
        <f>'SOS_ERGO - AS-IS'!#REF!</f>
        <v>#REF!</v>
      </c>
      <c r="F115" s="19" t="e">
        <f>'SOS_ERGO - AS-IS'!#REF!</f>
        <v>#REF!</v>
      </c>
      <c r="G115" s="53" t="e">
        <f>'SOS_ERGO - AS-IS'!#REF!</f>
        <v>#REF!</v>
      </c>
      <c r="H115" s="32" t="e">
        <f>'SOS_ERGO - AS-IS'!#REF!</f>
        <v>#REF!</v>
      </c>
      <c r="I115" s="39">
        <v>1</v>
      </c>
      <c r="J115" s="40"/>
      <c r="K115" s="41"/>
      <c r="L115" s="39">
        <v>1</v>
      </c>
      <c r="M115" s="40"/>
      <c r="N115" s="41"/>
      <c r="O115" s="39">
        <v>1</v>
      </c>
      <c r="P115" s="40"/>
      <c r="Q115" s="41"/>
      <c r="R115" s="39">
        <v>1</v>
      </c>
      <c r="S115" s="40"/>
      <c r="T115" s="41"/>
      <c r="U115" s="39">
        <v>1</v>
      </c>
      <c r="V115" s="40"/>
      <c r="W115" s="41"/>
      <c r="X115" s="39">
        <v>1</v>
      </c>
      <c r="Y115" s="40"/>
      <c r="Z115" s="41"/>
      <c r="AA115" s="39">
        <v>1</v>
      </c>
      <c r="AB115" s="40"/>
      <c r="AC115" s="41"/>
      <c r="AD115" s="39">
        <v>1</v>
      </c>
      <c r="AE115" s="40"/>
      <c r="AF115" s="41"/>
      <c r="AG115" s="39">
        <v>1</v>
      </c>
      <c r="AH115" s="40"/>
      <c r="AI115" s="41"/>
      <c r="AJ115" s="22">
        <f t="shared" si="8"/>
        <v>9</v>
      </c>
      <c r="AK115" s="37">
        <f t="shared" si="5"/>
        <v>9</v>
      </c>
      <c r="AL115" s="37">
        <f t="shared" si="6"/>
        <v>0</v>
      </c>
      <c r="AM115" s="37">
        <f t="shared" si="7"/>
        <v>0</v>
      </c>
    </row>
    <row r="116" spans="1:39" x14ac:dyDescent="0.3">
      <c r="A116" s="19" t="e">
        <f>'SOS_ERGO - AS-IS'!#REF!</f>
        <v>#REF!</v>
      </c>
      <c r="B116" s="19" t="e">
        <f>'SOS_ERGO - AS-IS'!#REF!</f>
        <v>#REF!</v>
      </c>
      <c r="C116" s="19" t="e">
        <f>'SOS_ERGO - AS-IS'!#REF!</f>
        <v>#REF!</v>
      </c>
      <c r="D116" s="19" t="e">
        <f>'SOS_ERGO - AS-IS'!#REF!</f>
        <v>#REF!</v>
      </c>
      <c r="E116" s="32" t="e">
        <f>'SOS_ERGO - AS-IS'!#REF!</f>
        <v>#REF!</v>
      </c>
      <c r="F116" s="19" t="e">
        <f>'SOS_ERGO - AS-IS'!#REF!</f>
        <v>#REF!</v>
      </c>
      <c r="G116" s="53" t="e">
        <f>'SOS_ERGO - AS-IS'!#REF!</f>
        <v>#REF!</v>
      </c>
      <c r="H116" s="32" t="e">
        <f>'SOS_ERGO - AS-IS'!#REF!</f>
        <v>#REF!</v>
      </c>
      <c r="I116" s="39">
        <v>1</v>
      </c>
      <c r="J116" s="40"/>
      <c r="K116" s="41"/>
      <c r="L116" s="39">
        <v>1</v>
      </c>
      <c r="M116" s="40"/>
      <c r="N116" s="41"/>
      <c r="O116" s="39">
        <v>1</v>
      </c>
      <c r="P116" s="40"/>
      <c r="Q116" s="41"/>
      <c r="R116" s="39">
        <v>1</v>
      </c>
      <c r="S116" s="40"/>
      <c r="T116" s="41"/>
      <c r="U116" s="39">
        <v>1</v>
      </c>
      <c r="V116" s="40"/>
      <c r="W116" s="41"/>
      <c r="X116" s="39">
        <v>1</v>
      </c>
      <c r="Y116" s="40"/>
      <c r="Z116" s="41"/>
      <c r="AA116" s="39">
        <v>1</v>
      </c>
      <c r="AB116" s="40"/>
      <c r="AC116" s="41"/>
      <c r="AD116" s="39">
        <v>1</v>
      </c>
      <c r="AE116" s="40"/>
      <c r="AF116" s="41"/>
      <c r="AG116" s="39">
        <v>1</v>
      </c>
      <c r="AH116" s="40"/>
      <c r="AI116" s="41"/>
      <c r="AJ116" s="22">
        <f t="shared" si="8"/>
        <v>9</v>
      </c>
      <c r="AK116" s="37">
        <f t="shared" si="5"/>
        <v>9</v>
      </c>
      <c r="AL116" s="37">
        <f t="shared" si="6"/>
        <v>0</v>
      </c>
      <c r="AM116" s="37">
        <f t="shared" si="7"/>
        <v>0</v>
      </c>
    </row>
    <row r="117" spans="1:39" x14ac:dyDescent="0.3">
      <c r="A117" s="19" t="e">
        <f>'SOS_ERGO - AS-IS'!#REF!</f>
        <v>#REF!</v>
      </c>
      <c r="B117" s="19" t="e">
        <f>'SOS_ERGO - AS-IS'!#REF!</f>
        <v>#REF!</v>
      </c>
      <c r="C117" s="19" t="e">
        <f>'SOS_ERGO - AS-IS'!#REF!</f>
        <v>#REF!</v>
      </c>
      <c r="D117" s="19" t="e">
        <f>'SOS_ERGO - AS-IS'!#REF!</f>
        <v>#REF!</v>
      </c>
      <c r="E117" s="32" t="e">
        <f>'SOS_ERGO - AS-IS'!#REF!</f>
        <v>#REF!</v>
      </c>
      <c r="F117" s="19" t="e">
        <f>'SOS_ERGO - AS-IS'!#REF!</f>
        <v>#REF!</v>
      </c>
      <c r="G117" s="53" t="e">
        <f>'SOS_ERGO - AS-IS'!#REF!</f>
        <v>#REF!</v>
      </c>
      <c r="H117" s="32" t="e">
        <f>'SOS_ERGO - AS-IS'!#REF!</f>
        <v>#REF!</v>
      </c>
      <c r="I117" s="39">
        <v>1</v>
      </c>
      <c r="J117" s="40"/>
      <c r="K117" s="41"/>
      <c r="L117" s="39">
        <v>1</v>
      </c>
      <c r="M117" s="40"/>
      <c r="N117" s="41"/>
      <c r="O117" s="39">
        <v>1</v>
      </c>
      <c r="P117" s="40"/>
      <c r="Q117" s="41"/>
      <c r="R117" s="39">
        <v>1</v>
      </c>
      <c r="S117" s="40"/>
      <c r="T117" s="41"/>
      <c r="U117" s="39">
        <v>1</v>
      </c>
      <c r="V117" s="40"/>
      <c r="W117" s="41"/>
      <c r="X117" s="39">
        <v>1</v>
      </c>
      <c r="Y117" s="40"/>
      <c r="Z117" s="41"/>
      <c r="AA117" s="39">
        <v>1</v>
      </c>
      <c r="AB117" s="40"/>
      <c r="AC117" s="41"/>
      <c r="AD117" s="39">
        <v>1</v>
      </c>
      <c r="AE117" s="40"/>
      <c r="AF117" s="41"/>
      <c r="AG117" s="39">
        <v>1</v>
      </c>
      <c r="AH117" s="40"/>
      <c r="AI117" s="41"/>
      <c r="AJ117" s="22">
        <f t="shared" si="8"/>
        <v>9</v>
      </c>
      <c r="AK117" s="37">
        <f t="shared" si="5"/>
        <v>9</v>
      </c>
      <c r="AL117" s="37">
        <f t="shared" si="6"/>
        <v>0</v>
      </c>
      <c r="AM117" s="37">
        <f t="shared" si="7"/>
        <v>0</v>
      </c>
    </row>
    <row r="118" spans="1:39" x14ac:dyDescent="0.3">
      <c r="A118" s="19" t="e">
        <f>'SOS_ERGO - AS-IS'!#REF!</f>
        <v>#REF!</v>
      </c>
      <c r="B118" s="19" t="e">
        <f>'SOS_ERGO - AS-IS'!#REF!</f>
        <v>#REF!</v>
      </c>
      <c r="C118" s="19" t="e">
        <f>'SOS_ERGO - AS-IS'!#REF!</f>
        <v>#REF!</v>
      </c>
      <c r="D118" s="19" t="e">
        <f>'SOS_ERGO - AS-IS'!#REF!</f>
        <v>#REF!</v>
      </c>
      <c r="E118" s="32" t="e">
        <f>'SOS_ERGO - AS-IS'!#REF!</f>
        <v>#REF!</v>
      </c>
      <c r="F118" s="19" t="e">
        <f>'SOS_ERGO - AS-IS'!#REF!</f>
        <v>#REF!</v>
      </c>
      <c r="G118" s="53" t="e">
        <f>'SOS_ERGO - AS-IS'!#REF!</f>
        <v>#REF!</v>
      </c>
      <c r="H118" s="32" t="e">
        <f>'SOS_ERGO - AS-IS'!#REF!</f>
        <v>#REF!</v>
      </c>
      <c r="I118" s="39">
        <v>1</v>
      </c>
      <c r="J118" s="40"/>
      <c r="K118" s="41"/>
      <c r="L118" s="39">
        <v>1</v>
      </c>
      <c r="M118" s="40"/>
      <c r="N118" s="41"/>
      <c r="O118" s="39">
        <v>1</v>
      </c>
      <c r="P118" s="40"/>
      <c r="Q118" s="41"/>
      <c r="R118" s="39">
        <v>1</v>
      </c>
      <c r="S118" s="40"/>
      <c r="T118" s="41"/>
      <c r="U118" s="39">
        <v>1</v>
      </c>
      <c r="V118" s="40"/>
      <c r="W118" s="41"/>
      <c r="X118" s="39">
        <v>1</v>
      </c>
      <c r="Y118" s="40"/>
      <c r="Z118" s="41"/>
      <c r="AA118" s="39">
        <v>1</v>
      </c>
      <c r="AB118" s="40"/>
      <c r="AC118" s="41"/>
      <c r="AD118" s="39">
        <v>1</v>
      </c>
      <c r="AE118" s="40"/>
      <c r="AF118" s="41"/>
      <c r="AG118" s="39">
        <v>1</v>
      </c>
      <c r="AH118" s="40"/>
      <c r="AI118" s="41"/>
      <c r="AJ118" s="22">
        <f t="shared" si="8"/>
        <v>9</v>
      </c>
      <c r="AK118" s="37">
        <f t="shared" si="5"/>
        <v>9</v>
      </c>
      <c r="AL118" s="37">
        <f t="shared" si="6"/>
        <v>0</v>
      </c>
      <c r="AM118" s="37">
        <f t="shared" si="7"/>
        <v>0</v>
      </c>
    </row>
    <row r="119" spans="1:39" x14ac:dyDescent="0.3">
      <c r="A119" s="19" t="e">
        <f>'SOS_ERGO - AS-IS'!#REF!</f>
        <v>#REF!</v>
      </c>
      <c r="B119" s="19" t="e">
        <f>'SOS_ERGO - AS-IS'!#REF!</f>
        <v>#REF!</v>
      </c>
      <c r="C119" s="19" t="e">
        <f>'SOS_ERGO - AS-IS'!#REF!</f>
        <v>#REF!</v>
      </c>
      <c r="D119" s="19" t="e">
        <f>'SOS_ERGO - AS-IS'!#REF!</f>
        <v>#REF!</v>
      </c>
      <c r="E119" s="32" t="e">
        <f>'SOS_ERGO - AS-IS'!#REF!</f>
        <v>#REF!</v>
      </c>
      <c r="F119" s="19" t="e">
        <f>'SOS_ERGO - AS-IS'!#REF!</f>
        <v>#REF!</v>
      </c>
      <c r="G119" s="53" t="e">
        <f>'SOS_ERGO - AS-IS'!#REF!</f>
        <v>#REF!</v>
      </c>
      <c r="H119" s="32" t="e">
        <f>'SOS_ERGO - AS-IS'!#REF!</f>
        <v>#REF!</v>
      </c>
      <c r="I119" s="39">
        <v>1</v>
      </c>
      <c r="J119" s="40"/>
      <c r="K119" s="41"/>
      <c r="L119" s="39">
        <v>1</v>
      </c>
      <c r="M119" s="40"/>
      <c r="N119" s="41"/>
      <c r="O119" s="39">
        <v>1</v>
      </c>
      <c r="P119" s="40"/>
      <c r="Q119" s="41"/>
      <c r="R119" s="39">
        <v>1</v>
      </c>
      <c r="S119" s="40"/>
      <c r="T119" s="41"/>
      <c r="U119" s="39">
        <v>1</v>
      </c>
      <c r="V119" s="40"/>
      <c r="W119" s="41"/>
      <c r="X119" s="39">
        <v>1</v>
      </c>
      <c r="Y119" s="40"/>
      <c r="Z119" s="41"/>
      <c r="AA119" s="39">
        <v>1</v>
      </c>
      <c r="AB119" s="40"/>
      <c r="AC119" s="41"/>
      <c r="AD119" s="39">
        <v>1</v>
      </c>
      <c r="AE119" s="40"/>
      <c r="AF119" s="41"/>
      <c r="AG119" s="39">
        <v>1</v>
      </c>
      <c r="AH119" s="40"/>
      <c r="AI119" s="41"/>
      <c r="AJ119" s="22">
        <f t="shared" si="8"/>
        <v>9</v>
      </c>
      <c r="AK119" s="37">
        <f t="shared" si="5"/>
        <v>9</v>
      </c>
      <c r="AL119" s="37">
        <f t="shared" si="6"/>
        <v>0</v>
      </c>
      <c r="AM119" s="37">
        <f t="shared" si="7"/>
        <v>0</v>
      </c>
    </row>
    <row r="120" spans="1:39" x14ac:dyDescent="0.3">
      <c r="A120" s="19" t="e">
        <f>'SOS_ERGO - AS-IS'!#REF!</f>
        <v>#REF!</v>
      </c>
      <c r="B120" s="19" t="e">
        <f>'SOS_ERGO - AS-IS'!#REF!</f>
        <v>#REF!</v>
      </c>
      <c r="C120" s="19" t="e">
        <f>'SOS_ERGO - AS-IS'!#REF!</f>
        <v>#REF!</v>
      </c>
      <c r="D120" s="19" t="e">
        <f>'SOS_ERGO - AS-IS'!#REF!</f>
        <v>#REF!</v>
      </c>
      <c r="E120" s="32" t="e">
        <f>'SOS_ERGO - AS-IS'!#REF!</f>
        <v>#REF!</v>
      </c>
      <c r="F120" s="19" t="e">
        <f>'SOS_ERGO - AS-IS'!#REF!</f>
        <v>#REF!</v>
      </c>
      <c r="G120" s="53" t="e">
        <f>'SOS_ERGO - AS-IS'!#REF!</f>
        <v>#REF!</v>
      </c>
      <c r="H120" s="32" t="e">
        <f>'SOS_ERGO - AS-IS'!#REF!</f>
        <v>#REF!</v>
      </c>
      <c r="I120" s="39">
        <v>1</v>
      </c>
      <c r="J120" s="40"/>
      <c r="K120" s="41"/>
      <c r="L120" s="39">
        <v>1</v>
      </c>
      <c r="M120" s="40"/>
      <c r="N120" s="41"/>
      <c r="O120" s="39">
        <v>1</v>
      </c>
      <c r="P120" s="40"/>
      <c r="Q120" s="41"/>
      <c r="R120" s="39">
        <v>1</v>
      </c>
      <c r="S120" s="40"/>
      <c r="T120" s="41"/>
      <c r="U120" s="39">
        <v>1</v>
      </c>
      <c r="V120" s="40"/>
      <c r="W120" s="41"/>
      <c r="X120" s="39">
        <v>1</v>
      </c>
      <c r="Y120" s="40"/>
      <c r="Z120" s="41"/>
      <c r="AA120" s="39">
        <v>1</v>
      </c>
      <c r="AB120" s="40"/>
      <c r="AC120" s="41"/>
      <c r="AD120" s="39">
        <v>1</v>
      </c>
      <c r="AE120" s="40"/>
      <c r="AF120" s="41"/>
      <c r="AG120" s="39">
        <v>1</v>
      </c>
      <c r="AH120" s="40"/>
      <c r="AI120" s="41"/>
      <c r="AJ120" s="22">
        <f t="shared" si="8"/>
        <v>9</v>
      </c>
      <c r="AK120" s="37">
        <f t="shared" si="5"/>
        <v>9</v>
      </c>
      <c r="AL120" s="37">
        <f t="shared" si="6"/>
        <v>0</v>
      </c>
      <c r="AM120" s="37">
        <f t="shared" si="7"/>
        <v>0</v>
      </c>
    </row>
    <row r="121" spans="1:39" x14ac:dyDescent="0.3">
      <c r="A121" s="19" t="e">
        <f>'SOS_ERGO - AS-IS'!#REF!</f>
        <v>#REF!</v>
      </c>
      <c r="B121" s="19" t="e">
        <f>'SOS_ERGO - AS-IS'!#REF!</f>
        <v>#REF!</v>
      </c>
      <c r="C121" s="19" t="e">
        <f>'SOS_ERGO - AS-IS'!#REF!</f>
        <v>#REF!</v>
      </c>
      <c r="D121" s="19" t="e">
        <f>'SOS_ERGO - AS-IS'!#REF!</f>
        <v>#REF!</v>
      </c>
      <c r="E121" s="32" t="e">
        <f>'SOS_ERGO - AS-IS'!#REF!</f>
        <v>#REF!</v>
      </c>
      <c r="F121" s="19" t="e">
        <f>'SOS_ERGO - AS-IS'!#REF!</f>
        <v>#REF!</v>
      </c>
      <c r="G121" s="53" t="e">
        <f>'SOS_ERGO - AS-IS'!#REF!</f>
        <v>#REF!</v>
      </c>
      <c r="H121" s="32" t="e">
        <f>'SOS_ERGO - AS-IS'!#REF!</f>
        <v>#REF!</v>
      </c>
      <c r="I121" s="39">
        <v>1</v>
      </c>
      <c r="J121" s="40"/>
      <c r="K121" s="41"/>
      <c r="L121" s="39">
        <v>1</v>
      </c>
      <c r="M121" s="40"/>
      <c r="N121" s="41"/>
      <c r="O121" s="39">
        <v>1</v>
      </c>
      <c r="P121" s="40"/>
      <c r="Q121" s="41"/>
      <c r="R121" s="39">
        <v>1</v>
      </c>
      <c r="S121" s="40"/>
      <c r="T121" s="41"/>
      <c r="U121" s="39">
        <v>1</v>
      </c>
      <c r="V121" s="40"/>
      <c r="W121" s="41"/>
      <c r="X121" s="39">
        <v>1</v>
      </c>
      <c r="Y121" s="40"/>
      <c r="Z121" s="41"/>
      <c r="AA121" s="39">
        <v>1</v>
      </c>
      <c r="AB121" s="40"/>
      <c r="AC121" s="41"/>
      <c r="AD121" s="39">
        <v>1</v>
      </c>
      <c r="AE121" s="40"/>
      <c r="AF121" s="41"/>
      <c r="AG121" s="39">
        <v>1</v>
      </c>
      <c r="AH121" s="40"/>
      <c r="AI121" s="41"/>
      <c r="AJ121" s="22">
        <f t="shared" si="8"/>
        <v>9</v>
      </c>
      <c r="AK121" s="37">
        <f t="shared" si="5"/>
        <v>9</v>
      </c>
      <c r="AL121" s="37">
        <f t="shared" si="6"/>
        <v>0</v>
      </c>
      <c r="AM121" s="37">
        <f t="shared" si="7"/>
        <v>0</v>
      </c>
    </row>
    <row r="122" spans="1:39" x14ac:dyDescent="0.3">
      <c r="A122" s="19" t="e">
        <f>'SOS_ERGO - AS-IS'!#REF!</f>
        <v>#REF!</v>
      </c>
      <c r="B122" s="19" t="e">
        <f>'SOS_ERGO - AS-IS'!#REF!</f>
        <v>#REF!</v>
      </c>
      <c r="C122" s="19" t="e">
        <f>'SOS_ERGO - AS-IS'!#REF!</f>
        <v>#REF!</v>
      </c>
      <c r="D122" s="19" t="e">
        <f>'SOS_ERGO - AS-IS'!#REF!</f>
        <v>#REF!</v>
      </c>
      <c r="E122" s="32" t="e">
        <f>'SOS_ERGO - AS-IS'!#REF!</f>
        <v>#REF!</v>
      </c>
      <c r="F122" s="19" t="e">
        <f>'SOS_ERGO - AS-IS'!#REF!</f>
        <v>#REF!</v>
      </c>
      <c r="G122" s="53" t="e">
        <f>'SOS_ERGO - AS-IS'!#REF!</f>
        <v>#REF!</v>
      </c>
      <c r="H122" s="32" t="e">
        <f>'SOS_ERGO - AS-IS'!#REF!</f>
        <v>#REF!</v>
      </c>
      <c r="I122" s="39">
        <v>1</v>
      </c>
      <c r="J122" s="40"/>
      <c r="K122" s="41"/>
      <c r="L122" s="39">
        <v>1</v>
      </c>
      <c r="M122" s="40"/>
      <c r="N122" s="41"/>
      <c r="O122" s="39">
        <v>1</v>
      </c>
      <c r="P122" s="40"/>
      <c r="Q122" s="41"/>
      <c r="R122" s="39">
        <v>1</v>
      </c>
      <c r="S122" s="40"/>
      <c r="T122" s="41"/>
      <c r="U122" s="39">
        <v>1</v>
      </c>
      <c r="V122" s="40"/>
      <c r="W122" s="41"/>
      <c r="X122" s="39">
        <v>1</v>
      </c>
      <c r="Y122" s="40"/>
      <c r="Z122" s="41"/>
      <c r="AA122" s="39">
        <v>1</v>
      </c>
      <c r="AB122" s="40"/>
      <c r="AC122" s="41"/>
      <c r="AD122" s="39">
        <v>1</v>
      </c>
      <c r="AE122" s="40"/>
      <c r="AF122" s="41"/>
      <c r="AG122" s="39">
        <v>1</v>
      </c>
      <c r="AH122" s="40"/>
      <c r="AI122" s="41"/>
      <c r="AJ122" s="22">
        <f t="shared" si="8"/>
        <v>9</v>
      </c>
      <c r="AK122" s="37">
        <f t="shared" si="5"/>
        <v>9</v>
      </c>
      <c r="AL122" s="37">
        <f t="shared" si="6"/>
        <v>0</v>
      </c>
      <c r="AM122" s="37">
        <f t="shared" si="7"/>
        <v>0</v>
      </c>
    </row>
    <row r="123" spans="1:39" x14ac:dyDescent="0.3">
      <c r="A123" s="19" t="e">
        <f>'SOS_ERGO - AS-IS'!#REF!</f>
        <v>#REF!</v>
      </c>
      <c r="B123" s="19" t="e">
        <f>'SOS_ERGO - AS-IS'!#REF!</f>
        <v>#REF!</v>
      </c>
      <c r="C123" s="19" t="e">
        <f>'SOS_ERGO - AS-IS'!#REF!</f>
        <v>#REF!</v>
      </c>
      <c r="D123" s="19" t="e">
        <f>'SOS_ERGO - AS-IS'!#REF!</f>
        <v>#REF!</v>
      </c>
      <c r="E123" s="32" t="e">
        <f>'SOS_ERGO - AS-IS'!#REF!</f>
        <v>#REF!</v>
      </c>
      <c r="F123" s="19" t="e">
        <f>'SOS_ERGO - AS-IS'!#REF!</f>
        <v>#REF!</v>
      </c>
      <c r="G123" s="53" t="e">
        <f>'SOS_ERGO - AS-IS'!#REF!</f>
        <v>#REF!</v>
      </c>
      <c r="H123" s="32" t="e">
        <f>'SOS_ERGO - AS-IS'!#REF!</f>
        <v>#REF!</v>
      </c>
      <c r="I123" s="39">
        <v>1</v>
      </c>
      <c r="J123" s="40"/>
      <c r="K123" s="41"/>
      <c r="L123" s="39">
        <v>1</v>
      </c>
      <c r="M123" s="40"/>
      <c r="N123" s="41"/>
      <c r="O123" s="39">
        <v>1</v>
      </c>
      <c r="P123" s="40"/>
      <c r="Q123" s="41"/>
      <c r="R123" s="39">
        <v>1</v>
      </c>
      <c r="S123" s="40"/>
      <c r="T123" s="41"/>
      <c r="U123" s="39">
        <v>1</v>
      </c>
      <c r="V123" s="40"/>
      <c r="W123" s="41"/>
      <c r="X123" s="39">
        <v>1</v>
      </c>
      <c r="Y123" s="40"/>
      <c r="Z123" s="41"/>
      <c r="AA123" s="39">
        <v>1</v>
      </c>
      <c r="AB123" s="40"/>
      <c r="AC123" s="41"/>
      <c r="AD123" s="39">
        <v>1</v>
      </c>
      <c r="AE123" s="40"/>
      <c r="AF123" s="41"/>
      <c r="AG123" s="39">
        <v>1</v>
      </c>
      <c r="AH123" s="40"/>
      <c r="AI123" s="41"/>
      <c r="AJ123" s="22">
        <f t="shared" si="8"/>
        <v>9</v>
      </c>
      <c r="AK123" s="37">
        <f t="shared" si="5"/>
        <v>9</v>
      </c>
      <c r="AL123" s="37">
        <f t="shared" si="6"/>
        <v>0</v>
      </c>
      <c r="AM123" s="37">
        <f t="shared" si="7"/>
        <v>0</v>
      </c>
    </row>
    <row r="124" spans="1:39" x14ac:dyDescent="0.3">
      <c r="A124" s="19" t="e">
        <f>'SOS_ERGO - AS-IS'!#REF!</f>
        <v>#REF!</v>
      </c>
      <c r="B124" s="19" t="e">
        <f>'SOS_ERGO - AS-IS'!#REF!</f>
        <v>#REF!</v>
      </c>
      <c r="C124" s="19" t="e">
        <f>'SOS_ERGO - AS-IS'!#REF!</f>
        <v>#REF!</v>
      </c>
      <c r="D124" s="19" t="e">
        <f>'SOS_ERGO - AS-IS'!#REF!</f>
        <v>#REF!</v>
      </c>
      <c r="E124" s="32" t="e">
        <f>'SOS_ERGO - AS-IS'!#REF!</f>
        <v>#REF!</v>
      </c>
      <c r="F124" s="19" t="e">
        <f>'SOS_ERGO - AS-IS'!#REF!</f>
        <v>#REF!</v>
      </c>
      <c r="G124" s="53" t="e">
        <f>'SOS_ERGO - AS-IS'!#REF!</f>
        <v>#REF!</v>
      </c>
      <c r="H124" s="32" t="e">
        <f>'SOS_ERGO - AS-IS'!#REF!</f>
        <v>#REF!</v>
      </c>
      <c r="I124" s="39">
        <v>1</v>
      </c>
      <c r="J124" s="40"/>
      <c r="K124" s="41"/>
      <c r="L124" s="39">
        <v>1</v>
      </c>
      <c r="M124" s="40"/>
      <c r="N124" s="41"/>
      <c r="O124" s="39">
        <v>1</v>
      </c>
      <c r="P124" s="40"/>
      <c r="Q124" s="41"/>
      <c r="R124" s="39">
        <v>1</v>
      </c>
      <c r="S124" s="40"/>
      <c r="T124" s="41"/>
      <c r="U124" s="39">
        <v>1</v>
      </c>
      <c r="V124" s="40"/>
      <c r="W124" s="41"/>
      <c r="X124" s="39">
        <v>1</v>
      </c>
      <c r="Y124" s="40"/>
      <c r="Z124" s="41"/>
      <c r="AA124" s="39">
        <v>1</v>
      </c>
      <c r="AB124" s="40"/>
      <c r="AC124" s="41"/>
      <c r="AD124" s="39">
        <v>1</v>
      </c>
      <c r="AE124" s="40"/>
      <c r="AF124" s="41"/>
      <c r="AG124" s="39">
        <v>1</v>
      </c>
      <c r="AH124" s="40"/>
      <c r="AI124" s="41"/>
      <c r="AJ124" s="22">
        <f t="shared" si="8"/>
        <v>9</v>
      </c>
      <c r="AK124" s="37">
        <f t="shared" si="5"/>
        <v>9</v>
      </c>
      <c r="AL124" s="37">
        <f t="shared" si="6"/>
        <v>0</v>
      </c>
      <c r="AM124" s="37">
        <f t="shared" si="7"/>
        <v>0</v>
      </c>
    </row>
    <row r="125" spans="1:39" x14ac:dyDescent="0.3">
      <c r="A125" s="19" t="e">
        <f>'SOS_ERGO - AS-IS'!#REF!</f>
        <v>#REF!</v>
      </c>
      <c r="B125" s="19" t="e">
        <f>'SOS_ERGO - AS-IS'!#REF!</f>
        <v>#REF!</v>
      </c>
      <c r="C125" s="19" t="e">
        <f>'SOS_ERGO - AS-IS'!#REF!</f>
        <v>#REF!</v>
      </c>
      <c r="D125" s="19" t="e">
        <f>'SOS_ERGO - AS-IS'!#REF!</f>
        <v>#REF!</v>
      </c>
      <c r="E125" s="32" t="e">
        <f>'SOS_ERGO - AS-IS'!#REF!</f>
        <v>#REF!</v>
      </c>
      <c r="F125" s="19" t="e">
        <f>'SOS_ERGO - AS-IS'!#REF!</f>
        <v>#REF!</v>
      </c>
      <c r="G125" s="53" t="e">
        <f>'SOS_ERGO - AS-IS'!#REF!</f>
        <v>#REF!</v>
      </c>
      <c r="H125" s="32" t="e">
        <f>'SOS_ERGO - AS-IS'!#REF!</f>
        <v>#REF!</v>
      </c>
      <c r="I125" s="39">
        <v>1</v>
      </c>
      <c r="J125" s="40"/>
      <c r="K125" s="41"/>
      <c r="L125" s="39">
        <v>1</v>
      </c>
      <c r="M125" s="40"/>
      <c r="N125" s="41"/>
      <c r="O125" s="39">
        <v>1</v>
      </c>
      <c r="P125" s="40"/>
      <c r="Q125" s="41"/>
      <c r="R125" s="39">
        <v>1</v>
      </c>
      <c r="S125" s="40"/>
      <c r="T125" s="41"/>
      <c r="U125" s="39">
        <v>1</v>
      </c>
      <c r="V125" s="40"/>
      <c r="W125" s="41"/>
      <c r="X125" s="39">
        <v>1</v>
      </c>
      <c r="Y125" s="40"/>
      <c r="Z125" s="41"/>
      <c r="AA125" s="39">
        <v>1</v>
      </c>
      <c r="AB125" s="40"/>
      <c r="AC125" s="41"/>
      <c r="AD125" s="39">
        <v>1</v>
      </c>
      <c r="AE125" s="40"/>
      <c r="AF125" s="41"/>
      <c r="AG125" s="39">
        <v>1</v>
      </c>
      <c r="AH125" s="40"/>
      <c r="AI125" s="41"/>
      <c r="AJ125" s="22">
        <f t="shared" si="8"/>
        <v>9</v>
      </c>
      <c r="AK125" s="37">
        <f t="shared" si="5"/>
        <v>9</v>
      </c>
      <c r="AL125" s="37">
        <f t="shared" si="6"/>
        <v>0</v>
      </c>
      <c r="AM125" s="37">
        <f t="shared" si="7"/>
        <v>0</v>
      </c>
    </row>
    <row r="126" spans="1:39" x14ac:dyDescent="0.3">
      <c r="A126" s="19" t="e">
        <f>'SOS_ERGO - AS-IS'!#REF!</f>
        <v>#REF!</v>
      </c>
      <c r="B126" s="19" t="e">
        <f>'SOS_ERGO - AS-IS'!#REF!</f>
        <v>#REF!</v>
      </c>
      <c r="C126" s="19" t="e">
        <f>'SOS_ERGO - AS-IS'!#REF!</f>
        <v>#REF!</v>
      </c>
      <c r="D126" s="19" t="e">
        <f>'SOS_ERGO - AS-IS'!#REF!</f>
        <v>#REF!</v>
      </c>
      <c r="E126" s="32" t="e">
        <f>'SOS_ERGO - AS-IS'!#REF!</f>
        <v>#REF!</v>
      </c>
      <c r="F126" s="19" t="e">
        <f>'SOS_ERGO - AS-IS'!#REF!</f>
        <v>#REF!</v>
      </c>
      <c r="G126" s="53" t="e">
        <f>'SOS_ERGO - AS-IS'!#REF!</f>
        <v>#REF!</v>
      </c>
      <c r="H126" s="32" t="e">
        <f>'SOS_ERGO - AS-IS'!#REF!</f>
        <v>#REF!</v>
      </c>
      <c r="I126" s="39">
        <v>1</v>
      </c>
      <c r="J126" s="40"/>
      <c r="K126" s="41"/>
      <c r="L126" s="39">
        <v>1</v>
      </c>
      <c r="M126" s="40"/>
      <c r="N126" s="41"/>
      <c r="O126" s="39">
        <v>1</v>
      </c>
      <c r="P126" s="40"/>
      <c r="Q126" s="41"/>
      <c r="R126" s="39">
        <v>1</v>
      </c>
      <c r="S126" s="40"/>
      <c r="T126" s="41"/>
      <c r="U126" s="39">
        <v>1</v>
      </c>
      <c r="V126" s="40"/>
      <c r="W126" s="41"/>
      <c r="X126" s="39">
        <v>1</v>
      </c>
      <c r="Y126" s="40"/>
      <c r="Z126" s="41"/>
      <c r="AA126" s="39">
        <v>1</v>
      </c>
      <c r="AB126" s="40"/>
      <c r="AC126" s="41"/>
      <c r="AD126" s="39">
        <v>1</v>
      </c>
      <c r="AE126" s="40"/>
      <c r="AF126" s="41"/>
      <c r="AG126" s="39">
        <v>1</v>
      </c>
      <c r="AH126" s="40"/>
      <c r="AI126" s="41"/>
      <c r="AJ126" s="22">
        <f t="shared" si="8"/>
        <v>9</v>
      </c>
      <c r="AK126" s="37">
        <f t="shared" si="5"/>
        <v>9</v>
      </c>
      <c r="AL126" s="37">
        <f t="shared" si="6"/>
        <v>0</v>
      </c>
      <c r="AM126" s="37">
        <f t="shared" si="7"/>
        <v>0</v>
      </c>
    </row>
    <row r="127" spans="1:39" x14ac:dyDescent="0.3">
      <c r="A127" s="19" t="e">
        <f>'SOS_ERGO - AS-IS'!#REF!</f>
        <v>#REF!</v>
      </c>
      <c r="B127" s="19" t="e">
        <f>'SOS_ERGO - AS-IS'!#REF!</f>
        <v>#REF!</v>
      </c>
      <c r="C127" s="19" t="e">
        <f>'SOS_ERGO - AS-IS'!#REF!</f>
        <v>#REF!</v>
      </c>
      <c r="D127" s="19" t="e">
        <f>'SOS_ERGO - AS-IS'!#REF!</f>
        <v>#REF!</v>
      </c>
      <c r="E127" s="32" t="e">
        <f>'SOS_ERGO - AS-IS'!#REF!</f>
        <v>#REF!</v>
      </c>
      <c r="F127" s="19" t="e">
        <f>'SOS_ERGO - AS-IS'!#REF!</f>
        <v>#REF!</v>
      </c>
      <c r="G127" s="53" t="e">
        <f>'SOS_ERGO - AS-IS'!#REF!</f>
        <v>#REF!</v>
      </c>
      <c r="H127" s="32" t="e">
        <f>'SOS_ERGO - AS-IS'!#REF!</f>
        <v>#REF!</v>
      </c>
      <c r="I127" s="39">
        <v>1</v>
      </c>
      <c r="J127" s="40"/>
      <c r="K127" s="41"/>
      <c r="L127" s="39">
        <v>1</v>
      </c>
      <c r="M127" s="40"/>
      <c r="N127" s="41"/>
      <c r="O127" s="39">
        <v>1</v>
      </c>
      <c r="P127" s="40"/>
      <c r="Q127" s="41"/>
      <c r="R127" s="39">
        <v>1</v>
      </c>
      <c r="S127" s="40"/>
      <c r="T127" s="41"/>
      <c r="U127" s="39">
        <v>1</v>
      </c>
      <c r="V127" s="40"/>
      <c r="W127" s="41"/>
      <c r="X127" s="39">
        <v>1</v>
      </c>
      <c r="Y127" s="40"/>
      <c r="Z127" s="41"/>
      <c r="AA127" s="39">
        <v>1</v>
      </c>
      <c r="AB127" s="40"/>
      <c r="AC127" s="41"/>
      <c r="AD127" s="39">
        <v>1</v>
      </c>
      <c r="AE127" s="40"/>
      <c r="AF127" s="41"/>
      <c r="AG127" s="39">
        <v>1</v>
      </c>
      <c r="AH127" s="40"/>
      <c r="AI127" s="41"/>
      <c r="AJ127" s="22">
        <f t="shared" si="8"/>
        <v>9</v>
      </c>
      <c r="AK127" s="37">
        <f t="shared" si="5"/>
        <v>9</v>
      </c>
      <c r="AL127" s="37">
        <f t="shared" si="6"/>
        <v>0</v>
      </c>
      <c r="AM127" s="37">
        <f t="shared" si="7"/>
        <v>0</v>
      </c>
    </row>
    <row r="128" spans="1:39" x14ac:dyDescent="0.3">
      <c r="A128" s="19" t="e">
        <f>'SOS_ERGO - AS-IS'!#REF!</f>
        <v>#REF!</v>
      </c>
      <c r="B128" s="19" t="e">
        <f>'SOS_ERGO - AS-IS'!#REF!</f>
        <v>#REF!</v>
      </c>
      <c r="C128" s="19" t="e">
        <f>'SOS_ERGO - AS-IS'!#REF!</f>
        <v>#REF!</v>
      </c>
      <c r="D128" s="19" t="e">
        <f>'SOS_ERGO - AS-IS'!#REF!</f>
        <v>#REF!</v>
      </c>
      <c r="E128" s="32" t="e">
        <f>'SOS_ERGO - AS-IS'!#REF!</f>
        <v>#REF!</v>
      </c>
      <c r="F128" s="19" t="e">
        <f>'SOS_ERGO - AS-IS'!#REF!</f>
        <v>#REF!</v>
      </c>
      <c r="G128" s="53" t="e">
        <f>'SOS_ERGO - AS-IS'!#REF!</f>
        <v>#REF!</v>
      </c>
      <c r="H128" s="32" t="e">
        <f>'SOS_ERGO - AS-IS'!#REF!</f>
        <v>#REF!</v>
      </c>
      <c r="I128" s="39">
        <v>1</v>
      </c>
      <c r="J128" s="40"/>
      <c r="K128" s="41"/>
      <c r="L128" s="39">
        <v>1</v>
      </c>
      <c r="M128" s="40"/>
      <c r="N128" s="41"/>
      <c r="O128" s="39">
        <v>1</v>
      </c>
      <c r="P128" s="40"/>
      <c r="Q128" s="41"/>
      <c r="R128" s="39">
        <v>1</v>
      </c>
      <c r="S128" s="40"/>
      <c r="T128" s="41"/>
      <c r="U128" s="39">
        <v>1</v>
      </c>
      <c r="V128" s="40"/>
      <c r="W128" s="41"/>
      <c r="X128" s="39">
        <v>1</v>
      </c>
      <c r="Y128" s="40"/>
      <c r="Z128" s="41"/>
      <c r="AA128" s="39">
        <v>1</v>
      </c>
      <c r="AB128" s="40"/>
      <c r="AC128" s="41"/>
      <c r="AD128" s="39">
        <v>1</v>
      </c>
      <c r="AE128" s="40"/>
      <c r="AF128" s="41"/>
      <c r="AG128" s="39">
        <v>1</v>
      </c>
      <c r="AH128" s="40"/>
      <c r="AI128" s="41"/>
      <c r="AJ128" s="22">
        <f t="shared" si="8"/>
        <v>9</v>
      </c>
      <c r="AK128" s="37">
        <f t="shared" si="5"/>
        <v>9</v>
      </c>
      <c r="AL128" s="37">
        <f t="shared" si="6"/>
        <v>0</v>
      </c>
      <c r="AM128" s="37">
        <f t="shared" si="7"/>
        <v>0</v>
      </c>
    </row>
    <row r="129" spans="1:39" x14ac:dyDescent="0.3">
      <c r="A129" s="19" t="e">
        <f>'SOS_ERGO - AS-IS'!#REF!</f>
        <v>#REF!</v>
      </c>
      <c r="B129" s="19" t="e">
        <f>'SOS_ERGO - AS-IS'!#REF!</f>
        <v>#REF!</v>
      </c>
      <c r="C129" s="19" t="e">
        <f>'SOS_ERGO - AS-IS'!#REF!</f>
        <v>#REF!</v>
      </c>
      <c r="D129" s="19" t="e">
        <f>'SOS_ERGO - AS-IS'!#REF!</f>
        <v>#REF!</v>
      </c>
      <c r="E129" s="32" t="e">
        <f>'SOS_ERGO - AS-IS'!#REF!</f>
        <v>#REF!</v>
      </c>
      <c r="F129" s="19" t="e">
        <f>'SOS_ERGO - AS-IS'!#REF!</f>
        <v>#REF!</v>
      </c>
      <c r="G129" s="53" t="e">
        <f>'SOS_ERGO - AS-IS'!#REF!</f>
        <v>#REF!</v>
      </c>
      <c r="H129" s="32" t="e">
        <f>'SOS_ERGO - AS-IS'!#REF!</f>
        <v>#REF!</v>
      </c>
      <c r="I129" s="39">
        <v>1</v>
      </c>
      <c r="J129" s="40"/>
      <c r="K129" s="41"/>
      <c r="L129" s="39">
        <v>1</v>
      </c>
      <c r="M129" s="40"/>
      <c r="N129" s="41"/>
      <c r="O129" s="39">
        <v>1</v>
      </c>
      <c r="P129" s="40"/>
      <c r="Q129" s="41"/>
      <c r="R129" s="39">
        <v>1</v>
      </c>
      <c r="S129" s="40"/>
      <c r="T129" s="41"/>
      <c r="U129" s="39">
        <v>1</v>
      </c>
      <c r="V129" s="40"/>
      <c r="W129" s="41"/>
      <c r="X129" s="39">
        <v>1</v>
      </c>
      <c r="Y129" s="40"/>
      <c r="Z129" s="41"/>
      <c r="AA129" s="39">
        <v>1</v>
      </c>
      <c r="AB129" s="40"/>
      <c r="AC129" s="41"/>
      <c r="AD129" s="39">
        <v>1</v>
      </c>
      <c r="AE129" s="40"/>
      <c r="AF129" s="41"/>
      <c r="AG129" s="39">
        <v>1</v>
      </c>
      <c r="AH129" s="40"/>
      <c r="AI129" s="41"/>
      <c r="AJ129" s="22">
        <f t="shared" si="8"/>
        <v>9</v>
      </c>
      <c r="AK129" s="37">
        <f t="shared" si="5"/>
        <v>9</v>
      </c>
      <c r="AL129" s="37">
        <f t="shared" si="6"/>
        <v>0</v>
      </c>
      <c r="AM129" s="37">
        <f t="shared" si="7"/>
        <v>0</v>
      </c>
    </row>
    <row r="130" spans="1:39" x14ac:dyDescent="0.3">
      <c r="A130" s="19" t="e">
        <f>'SOS_ERGO - AS-IS'!#REF!</f>
        <v>#REF!</v>
      </c>
      <c r="B130" s="19" t="e">
        <f>'SOS_ERGO - AS-IS'!#REF!</f>
        <v>#REF!</v>
      </c>
      <c r="C130" s="19" t="e">
        <f>'SOS_ERGO - AS-IS'!#REF!</f>
        <v>#REF!</v>
      </c>
      <c r="D130" s="19" t="e">
        <f>'SOS_ERGO - AS-IS'!#REF!</f>
        <v>#REF!</v>
      </c>
      <c r="E130" s="32" t="e">
        <f>'SOS_ERGO - AS-IS'!#REF!</f>
        <v>#REF!</v>
      </c>
      <c r="F130" s="19" t="e">
        <f>'SOS_ERGO - AS-IS'!#REF!</f>
        <v>#REF!</v>
      </c>
      <c r="G130" s="53" t="e">
        <f>'SOS_ERGO - AS-IS'!#REF!</f>
        <v>#REF!</v>
      </c>
      <c r="H130" s="32" t="e">
        <f>'SOS_ERGO - AS-IS'!#REF!</f>
        <v>#REF!</v>
      </c>
      <c r="I130" s="39">
        <v>1</v>
      </c>
      <c r="J130" s="40"/>
      <c r="K130" s="41"/>
      <c r="L130" s="39">
        <v>1</v>
      </c>
      <c r="M130" s="40"/>
      <c r="N130" s="41"/>
      <c r="O130" s="39">
        <v>1</v>
      </c>
      <c r="P130" s="40"/>
      <c r="Q130" s="41"/>
      <c r="R130" s="39">
        <v>1</v>
      </c>
      <c r="S130" s="40"/>
      <c r="T130" s="41"/>
      <c r="U130" s="39">
        <v>1</v>
      </c>
      <c r="V130" s="40"/>
      <c r="W130" s="41"/>
      <c r="X130" s="39">
        <v>1</v>
      </c>
      <c r="Y130" s="40"/>
      <c r="Z130" s="41"/>
      <c r="AA130" s="39">
        <v>1</v>
      </c>
      <c r="AB130" s="40"/>
      <c r="AC130" s="41"/>
      <c r="AD130" s="39">
        <v>1</v>
      </c>
      <c r="AE130" s="40"/>
      <c r="AF130" s="41"/>
      <c r="AG130" s="39">
        <v>1</v>
      </c>
      <c r="AH130" s="40"/>
      <c r="AI130" s="41"/>
      <c r="AJ130" s="22">
        <f t="shared" si="8"/>
        <v>9</v>
      </c>
      <c r="AK130" s="37">
        <f t="shared" si="5"/>
        <v>9</v>
      </c>
      <c r="AL130" s="37">
        <f t="shared" si="6"/>
        <v>0</v>
      </c>
      <c r="AM130" s="37">
        <f t="shared" si="7"/>
        <v>0</v>
      </c>
    </row>
    <row r="131" spans="1:39" x14ac:dyDescent="0.3">
      <c r="A131" s="19" t="e">
        <f>'SOS_ERGO - AS-IS'!#REF!</f>
        <v>#REF!</v>
      </c>
      <c r="B131" s="19" t="e">
        <f>'SOS_ERGO - AS-IS'!#REF!</f>
        <v>#REF!</v>
      </c>
      <c r="C131" s="19" t="e">
        <f>'SOS_ERGO - AS-IS'!#REF!</f>
        <v>#REF!</v>
      </c>
      <c r="D131" s="19" t="e">
        <f>'SOS_ERGO - AS-IS'!#REF!</f>
        <v>#REF!</v>
      </c>
      <c r="E131" s="32" t="e">
        <f>'SOS_ERGO - AS-IS'!#REF!</f>
        <v>#REF!</v>
      </c>
      <c r="F131" s="19" t="e">
        <f>'SOS_ERGO - AS-IS'!#REF!</f>
        <v>#REF!</v>
      </c>
      <c r="G131" s="53" t="e">
        <f>'SOS_ERGO - AS-IS'!#REF!</f>
        <v>#REF!</v>
      </c>
      <c r="H131" s="32" t="e">
        <f>'SOS_ERGO - AS-IS'!#REF!</f>
        <v>#REF!</v>
      </c>
      <c r="I131" s="39">
        <v>1</v>
      </c>
      <c r="J131" s="40"/>
      <c r="K131" s="41"/>
      <c r="L131" s="39">
        <v>1</v>
      </c>
      <c r="M131" s="40"/>
      <c r="N131" s="41"/>
      <c r="O131" s="39">
        <v>1</v>
      </c>
      <c r="P131" s="40"/>
      <c r="Q131" s="41"/>
      <c r="R131" s="39">
        <v>1</v>
      </c>
      <c r="S131" s="40"/>
      <c r="T131" s="41"/>
      <c r="U131" s="39">
        <v>1</v>
      </c>
      <c r="V131" s="40"/>
      <c r="W131" s="41"/>
      <c r="X131" s="39">
        <v>1</v>
      </c>
      <c r="Y131" s="40"/>
      <c r="Z131" s="41"/>
      <c r="AA131" s="39">
        <v>1</v>
      </c>
      <c r="AB131" s="40"/>
      <c r="AC131" s="41"/>
      <c r="AD131" s="39">
        <v>1</v>
      </c>
      <c r="AE131" s="40"/>
      <c r="AF131" s="41"/>
      <c r="AG131" s="39">
        <v>1</v>
      </c>
      <c r="AH131" s="40"/>
      <c r="AI131" s="41"/>
      <c r="AJ131" s="22">
        <f t="shared" si="8"/>
        <v>9</v>
      </c>
      <c r="AK131" s="37">
        <f t="shared" ref="AK131:AK194" si="9">COUNTIF(I131:AI131,1)</f>
        <v>9</v>
      </c>
      <c r="AL131" s="37">
        <f t="shared" ref="AL131:AL194" si="10">COUNTIF(I131:AI131,2)</f>
        <v>0</v>
      </c>
      <c r="AM131" s="37">
        <f t="shared" ref="AM131:AM194" si="11">COUNTIF(I131:AI131,3)</f>
        <v>0</v>
      </c>
    </row>
    <row r="132" spans="1:39" x14ac:dyDescent="0.3">
      <c r="A132" s="19" t="e">
        <f>'SOS_ERGO - AS-IS'!#REF!</f>
        <v>#REF!</v>
      </c>
      <c r="B132" s="19" t="e">
        <f>'SOS_ERGO - AS-IS'!#REF!</f>
        <v>#REF!</v>
      </c>
      <c r="C132" s="19" t="e">
        <f>'SOS_ERGO - AS-IS'!#REF!</f>
        <v>#REF!</v>
      </c>
      <c r="D132" s="19" t="e">
        <f>'SOS_ERGO - AS-IS'!#REF!</f>
        <v>#REF!</v>
      </c>
      <c r="E132" s="32" t="e">
        <f>'SOS_ERGO - AS-IS'!#REF!</f>
        <v>#REF!</v>
      </c>
      <c r="F132" s="19" t="e">
        <f>'SOS_ERGO - AS-IS'!#REF!</f>
        <v>#REF!</v>
      </c>
      <c r="G132" s="53" t="e">
        <f>'SOS_ERGO - AS-IS'!#REF!</f>
        <v>#REF!</v>
      </c>
      <c r="H132" s="32" t="e">
        <f>'SOS_ERGO - AS-IS'!#REF!</f>
        <v>#REF!</v>
      </c>
      <c r="I132" s="39">
        <v>1</v>
      </c>
      <c r="J132" s="40"/>
      <c r="K132" s="41"/>
      <c r="L132" s="39">
        <v>1</v>
      </c>
      <c r="M132" s="40"/>
      <c r="N132" s="41"/>
      <c r="O132" s="39">
        <v>1</v>
      </c>
      <c r="P132" s="40"/>
      <c r="Q132" s="41"/>
      <c r="R132" s="39">
        <v>1</v>
      </c>
      <c r="S132" s="40"/>
      <c r="T132" s="41"/>
      <c r="U132" s="39">
        <v>1</v>
      </c>
      <c r="V132" s="40"/>
      <c r="W132" s="41"/>
      <c r="X132" s="39">
        <v>1</v>
      </c>
      <c r="Y132" s="40"/>
      <c r="Z132" s="41"/>
      <c r="AA132" s="39">
        <v>1</v>
      </c>
      <c r="AB132" s="40"/>
      <c r="AC132" s="41"/>
      <c r="AD132" s="39">
        <v>1</v>
      </c>
      <c r="AE132" s="40"/>
      <c r="AF132" s="41"/>
      <c r="AG132" s="39">
        <v>1</v>
      </c>
      <c r="AH132" s="40"/>
      <c r="AI132" s="41"/>
      <c r="AJ132" s="22">
        <f t="shared" si="8"/>
        <v>9</v>
      </c>
      <c r="AK132" s="37">
        <f t="shared" si="9"/>
        <v>9</v>
      </c>
      <c r="AL132" s="37">
        <f t="shared" si="10"/>
        <v>0</v>
      </c>
      <c r="AM132" s="37">
        <f t="shared" si="11"/>
        <v>0</v>
      </c>
    </row>
    <row r="133" spans="1:39" x14ac:dyDescent="0.3">
      <c r="A133" s="19" t="e">
        <f>'SOS_ERGO - AS-IS'!#REF!</f>
        <v>#REF!</v>
      </c>
      <c r="B133" s="19" t="e">
        <f>'SOS_ERGO - AS-IS'!#REF!</f>
        <v>#REF!</v>
      </c>
      <c r="C133" s="19" t="e">
        <f>'SOS_ERGO - AS-IS'!#REF!</f>
        <v>#REF!</v>
      </c>
      <c r="D133" s="19" t="e">
        <f>'SOS_ERGO - AS-IS'!#REF!</f>
        <v>#REF!</v>
      </c>
      <c r="E133" s="32" t="e">
        <f>'SOS_ERGO - AS-IS'!#REF!</f>
        <v>#REF!</v>
      </c>
      <c r="F133" s="19" t="e">
        <f>'SOS_ERGO - AS-IS'!#REF!</f>
        <v>#REF!</v>
      </c>
      <c r="G133" s="53" t="e">
        <f>'SOS_ERGO - AS-IS'!#REF!</f>
        <v>#REF!</v>
      </c>
      <c r="H133" s="32" t="e">
        <f>'SOS_ERGO - AS-IS'!#REF!</f>
        <v>#REF!</v>
      </c>
      <c r="I133" s="39">
        <v>1</v>
      </c>
      <c r="J133" s="40"/>
      <c r="K133" s="41"/>
      <c r="L133" s="39">
        <v>1</v>
      </c>
      <c r="M133" s="40"/>
      <c r="N133" s="41"/>
      <c r="O133" s="39">
        <v>1</v>
      </c>
      <c r="P133" s="40"/>
      <c r="Q133" s="41"/>
      <c r="R133" s="39">
        <v>1</v>
      </c>
      <c r="S133" s="40"/>
      <c r="T133" s="41"/>
      <c r="U133" s="39">
        <v>1</v>
      </c>
      <c r="V133" s="40"/>
      <c r="W133" s="41"/>
      <c r="X133" s="39">
        <v>1</v>
      </c>
      <c r="Y133" s="40"/>
      <c r="Z133" s="41"/>
      <c r="AA133" s="39">
        <v>1</v>
      </c>
      <c r="AB133" s="40"/>
      <c r="AC133" s="41"/>
      <c r="AD133" s="39">
        <v>1</v>
      </c>
      <c r="AE133" s="40"/>
      <c r="AF133" s="41"/>
      <c r="AG133" s="39">
        <v>1</v>
      </c>
      <c r="AH133" s="40"/>
      <c r="AI133" s="41"/>
      <c r="AJ133" s="22">
        <f t="shared" si="8"/>
        <v>9</v>
      </c>
      <c r="AK133" s="37">
        <f t="shared" si="9"/>
        <v>9</v>
      </c>
      <c r="AL133" s="37">
        <f t="shared" si="10"/>
        <v>0</v>
      </c>
      <c r="AM133" s="37">
        <f t="shared" si="11"/>
        <v>0</v>
      </c>
    </row>
    <row r="134" spans="1:39" x14ac:dyDescent="0.3">
      <c r="A134" s="19" t="e">
        <f>'SOS_ERGO - AS-IS'!#REF!</f>
        <v>#REF!</v>
      </c>
      <c r="B134" s="19" t="e">
        <f>'SOS_ERGO - AS-IS'!#REF!</f>
        <v>#REF!</v>
      </c>
      <c r="C134" s="19" t="e">
        <f>'SOS_ERGO - AS-IS'!#REF!</f>
        <v>#REF!</v>
      </c>
      <c r="D134" s="19" t="e">
        <f>'SOS_ERGO - AS-IS'!#REF!</f>
        <v>#REF!</v>
      </c>
      <c r="E134" s="32" t="e">
        <f>'SOS_ERGO - AS-IS'!#REF!</f>
        <v>#REF!</v>
      </c>
      <c r="F134" s="19" t="e">
        <f>'SOS_ERGO - AS-IS'!#REF!</f>
        <v>#REF!</v>
      </c>
      <c r="G134" s="53" t="e">
        <f>'SOS_ERGO - AS-IS'!#REF!</f>
        <v>#REF!</v>
      </c>
      <c r="H134" s="32" t="e">
        <f>'SOS_ERGO - AS-IS'!#REF!</f>
        <v>#REF!</v>
      </c>
      <c r="I134" s="39">
        <v>1</v>
      </c>
      <c r="J134" s="40"/>
      <c r="K134" s="41"/>
      <c r="L134" s="39">
        <v>1</v>
      </c>
      <c r="M134" s="40"/>
      <c r="N134" s="41"/>
      <c r="O134" s="39">
        <v>1</v>
      </c>
      <c r="P134" s="40"/>
      <c r="Q134" s="41"/>
      <c r="R134" s="39">
        <v>1</v>
      </c>
      <c r="S134" s="40"/>
      <c r="T134" s="41"/>
      <c r="U134" s="39">
        <v>1</v>
      </c>
      <c r="V134" s="40"/>
      <c r="W134" s="41"/>
      <c r="X134" s="39">
        <v>1</v>
      </c>
      <c r="Y134" s="40"/>
      <c r="Z134" s="41"/>
      <c r="AA134" s="39">
        <v>1</v>
      </c>
      <c r="AB134" s="40"/>
      <c r="AC134" s="41"/>
      <c r="AD134" s="39">
        <v>1</v>
      </c>
      <c r="AE134" s="40"/>
      <c r="AF134" s="41"/>
      <c r="AG134" s="39">
        <v>1</v>
      </c>
      <c r="AH134" s="40"/>
      <c r="AI134" s="41"/>
      <c r="AJ134" s="22">
        <f t="shared" si="8"/>
        <v>9</v>
      </c>
      <c r="AK134" s="37">
        <f t="shared" si="9"/>
        <v>9</v>
      </c>
      <c r="AL134" s="37">
        <f t="shared" si="10"/>
        <v>0</v>
      </c>
      <c r="AM134" s="37">
        <f t="shared" si="11"/>
        <v>0</v>
      </c>
    </row>
    <row r="135" spans="1:39" x14ac:dyDescent="0.3">
      <c r="A135" s="19" t="e">
        <f>'SOS_ERGO - AS-IS'!#REF!</f>
        <v>#REF!</v>
      </c>
      <c r="B135" s="19" t="e">
        <f>'SOS_ERGO - AS-IS'!#REF!</f>
        <v>#REF!</v>
      </c>
      <c r="C135" s="19" t="e">
        <f>'SOS_ERGO - AS-IS'!#REF!</f>
        <v>#REF!</v>
      </c>
      <c r="D135" s="19" t="e">
        <f>'SOS_ERGO - AS-IS'!#REF!</f>
        <v>#REF!</v>
      </c>
      <c r="E135" s="32" t="e">
        <f>'SOS_ERGO - AS-IS'!#REF!</f>
        <v>#REF!</v>
      </c>
      <c r="F135" s="19" t="e">
        <f>'SOS_ERGO - AS-IS'!#REF!</f>
        <v>#REF!</v>
      </c>
      <c r="G135" s="53" t="e">
        <f>'SOS_ERGO - AS-IS'!#REF!</f>
        <v>#REF!</v>
      </c>
      <c r="H135" s="32" t="e">
        <f>'SOS_ERGO - AS-IS'!#REF!</f>
        <v>#REF!</v>
      </c>
      <c r="I135" s="39">
        <v>1</v>
      </c>
      <c r="J135" s="40"/>
      <c r="K135" s="41"/>
      <c r="L135" s="39">
        <v>1</v>
      </c>
      <c r="M135" s="40"/>
      <c r="N135" s="41"/>
      <c r="O135" s="39">
        <v>1</v>
      </c>
      <c r="P135" s="40"/>
      <c r="Q135" s="41"/>
      <c r="R135" s="39">
        <v>1</v>
      </c>
      <c r="S135" s="40"/>
      <c r="T135" s="41"/>
      <c r="U135" s="39">
        <v>1</v>
      </c>
      <c r="V135" s="40"/>
      <c r="W135" s="41"/>
      <c r="X135" s="39">
        <v>1</v>
      </c>
      <c r="Y135" s="40"/>
      <c r="Z135" s="41"/>
      <c r="AA135" s="39">
        <v>1</v>
      </c>
      <c r="AB135" s="40"/>
      <c r="AC135" s="41"/>
      <c r="AD135" s="39">
        <v>1</v>
      </c>
      <c r="AE135" s="40"/>
      <c r="AF135" s="41"/>
      <c r="AG135" s="39">
        <v>1</v>
      </c>
      <c r="AH135" s="40"/>
      <c r="AI135" s="41"/>
      <c r="AJ135" s="22">
        <f t="shared" si="8"/>
        <v>9</v>
      </c>
      <c r="AK135" s="37">
        <f t="shared" si="9"/>
        <v>9</v>
      </c>
      <c r="AL135" s="37">
        <f t="shared" si="10"/>
        <v>0</v>
      </c>
      <c r="AM135" s="37">
        <f t="shared" si="11"/>
        <v>0</v>
      </c>
    </row>
    <row r="136" spans="1:39" x14ac:dyDescent="0.3">
      <c r="A136" s="19" t="e">
        <f>'SOS_ERGO - AS-IS'!#REF!</f>
        <v>#REF!</v>
      </c>
      <c r="B136" s="19" t="e">
        <f>'SOS_ERGO - AS-IS'!#REF!</f>
        <v>#REF!</v>
      </c>
      <c r="C136" s="19" t="e">
        <f>'SOS_ERGO - AS-IS'!#REF!</f>
        <v>#REF!</v>
      </c>
      <c r="D136" s="19" t="e">
        <f>'SOS_ERGO - AS-IS'!#REF!</f>
        <v>#REF!</v>
      </c>
      <c r="E136" s="32" t="e">
        <f>'SOS_ERGO - AS-IS'!#REF!</f>
        <v>#REF!</v>
      </c>
      <c r="F136" s="19" t="e">
        <f>'SOS_ERGO - AS-IS'!#REF!</f>
        <v>#REF!</v>
      </c>
      <c r="G136" s="53" t="e">
        <f>'SOS_ERGO - AS-IS'!#REF!</f>
        <v>#REF!</v>
      </c>
      <c r="H136" s="32" t="e">
        <f>'SOS_ERGO - AS-IS'!#REF!</f>
        <v>#REF!</v>
      </c>
      <c r="I136" s="39">
        <v>1</v>
      </c>
      <c r="J136" s="40"/>
      <c r="K136" s="41"/>
      <c r="L136" s="39">
        <v>1</v>
      </c>
      <c r="M136" s="40"/>
      <c r="N136" s="41"/>
      <c r="O136" s="39">
        <v>1</v>
      </c>
      <c r="P136" s="40"/>
      <c r="Q136" s="41"/>
      <c r="R136" s="39">
        <v>1</v>
      </c>
      <c r="S136" s="40"/>
      <c r="T136" s="41"/>
      <c r="U136" s="39">
        <v>1</v>
      </c>
      <c r="V136" s="40"/>
      <c r="W136" s="41"/>
      <c r="X136" s="39">
        <v>1</v>
      </c>
      <c r="Y136" s="40"/>
      <c r="Z136" s="41"/>
      <c r="AA136" s="39">
        <v>1</v>
      </c>
      <c r="AB136" s="40"/>
      <c r="AC136" s="41"/>
      <c r="AD136" s="39">
        <v>1</v>
      </c>
      <c r="AE136" s="40"/>
      <c r="AF136" s="41"/>
      <c r="AG136" s="39">
        <v>1</v>
      </c>
      <c r="AH136" s="40"/>
      <c r="AI136" s="41"/>
      <c r="AJ136" s="22">
        <f t="shared" si="8"/>
        <v>9</v>
      </c>
      <c r="AK136" s="37">
        <f t="shared" si="9"/>
        <v>9</v>
      </c>
      <c r="AL136" s="37">
        <f t="shared" si="10"/>
        <v>0</v>
      </c>
      <c r="AM136" s="37">
        <f t="shared" si="11"/>
        <v>0</v>
      </c>
    </row>
    <row r="137" spans="1:39" x14ac:dyDescent="0.3">
      <c r="A137" s="19" t="e">
        <f>'SOS_ERGO - AS-IS'!#REF!</f>
        <v>#REF!</v>
      </c>
      <c r="B137" s="19" t="e">
        <f>'SOS_ERGO - AS-IS'!#REF!</f>
        <v>#REF!</v>
      </c>
      <c r="C137" s="19" t="e">
        <f>'SOS_ERGO - AS-IS'!#REF!</f>
        <v>#REF!</v>
      </c>
      <c r="D137" s="19" t="e">
        <f>'SOS_ERGO - AS-IS'!#REF!</f>
        <v>#REF!</v>
      </c>
      <c r="E137" s="32" t="e">
        <f>'SOS_ERGO - AS-IS'!#REF!</f>
        <v>#REF!</v>
      </c>
      <c r="F137" s="19" t="e">
        <f>'SOS_ERGO - AS-IS'!#REF!</f>
        <v>#REF!</v>
      </c>
      <c r="G137" s="53" t="e">
        <f>'SOS_ERGO - AS-IS'!#REF!</f>
        <v>#REF!</v>
      </c>
      <c r="H137" s="32" t="e">
        <f>'SOS_ERGO - AS-IS'!#REF!</f>
        <v>#REF!</v>
      </c>
      <c r="I137" s="39">
        <v>1</v>
      </c>
      <c r="J137" s="40"/>
      <c r="K137" s="41"/>
      <c r="L137" s="39">
        <v>1</v>
      </c>
      <c r="M137" s="40"/>
      <c r="N137" s="41"/>
      <c r="O137" s="39">
        <v>1</v>
      </c>
      <c r="P137" s="40"/>
      <c r="Q137" s="41"/>
      <c r="R137" s="39">
        <v>1</v>
      </c>
      <c r="S137" s="40"/>
      <c r="T137" s="41"/>
      <c r="U137" s="39">
        <v>1</v>
      </c>
      <c r="V137" s="40"/>
      <c r="W137" s="41"/>
      <c r="X137" s="39">
        <v>1</v>
      </c>
      <c r="Y137" s="40"/>
      <c r="Z137" s="41"/>
      <c r="AA137" s="39">
        <v>1</v>
      </c>
      <c r="AB137" s="40"/>
      <c r="AC137" s="41"/>
      <c r="AD137" s="39">
        <v>1</v>
      </c>
      <c r="AE137" s="40"/>
      <c r="AF137" s="41"/>
      <c r="AG137" s="39">
        <v>1</v>
      </c>
      <c r="AH137" s="40"/>
      <c r="AI137" s="41"/>
      <c r="AJ137" s="22">
        <f t="shared" si="8"/>
        <v>9</v>
      </c>
      <c r="AK137" s="37">
        <f t="shared" si="9"/>
        <v>9</v>
      </c>
      <c r="AL137" s="37">
        <f t="shared" si="10"/>
        <v>0</v>
      </c>
      <c r="AM137" s="37">
        <f t="shared" si="11"/>
        <v>0</v>
      </c>
    </row>
    <row r="138" spans="1:39" x14ac:dyDescent="0.3">
      <c r="A138" s="19" t="e">
        <f>'SOS_ERGO - AS-IS'!#REF!</f>
        <v>#REF!</v>
      </c>
      <c r="B138" s="19" t="e">
        <f>'SOS_ERGO - AS-IS'!#REF!</f>
        <v>#REF!</v>
      </c>
      <c r="C138" s="19" t="e">
        <f>'SOS_ERGO - AS-IS'!#REF!</f>
        <v>#REF!</v>
      </c>
      <c r="D138" s="19" t="e">
        <f>'SOS_ERGO - AS-IS'!#REF!</f>
        <v>#REF!</v>
      </c>
      <c r="E138" s="32" t="e">
        <f>'SOS_ERGO - AS-IS'!#REF!</f>
        <v>#REF!</v>
      </c>
      <c r="F138" s="19" t="e">
        <f>'SOS_ERGO - AS-IS'!#REF!</f>
        <v>#REF!</v>
      </c>
      <c r="G138" s="53" t="e">
        <f>'SOS_ERGO - AS-IS'!#REF!</f>
        <v>#REF!</v>
      </c>
      <c r="H138" s="32" t="e">
        <f>'SOS_ERGO - AS-IS'!#REF!</f>
        <v>#REF!</v>
      </c>
      <c r="I138" s="39">
        <v>1</v>
      </c>
      <c r="J138" s="40"/>
      <c r="K138" s="41"/>
      <c r="L138" s="39">
        <v>1</v>
      </c>
      <c r="M138" s="40"/>
      <c r="N138" s="41"/>
      <c r="O138" s="39">
        <v>1</v>
      </c>
      <c r="P138" s="40"/>
      <c r="Q138" s="41"/>
      <c r="R138" s="39">
        <v>1</v>
      </c>
      <c r="S138" s="40"/>
      <c r="T138" s="41"/>
      <c r="U138" s="39">
        <v>1</v>
      </c>
      <c r="V138" s="40"/>
      <c r="W138" s="41"/>
      <c r="X138" s="39">
        <v>1</v>
      </c>
      <c r="Y138" s="40"/>
      <c r="Z138" s="41"/>
      <c r="AA138" s="39">
        <v>1</v>
      </c>
      <c r="AB138" s="40"/>
      <c r="AC138" s="41"/>
      <c r="AD138" s="39">
        <v>1</v>
      </c>
      <c r="AE138" s="40"/>
      <c r="AF138" s="41"/>
      <c r="AG138" s="39">
        <v>1</v>
      </c>
      <c r="AH138" s="40"/>
      <c r="AI138" s="41"/>
      <c r="AJ138" s="22">
        <f t="shared" si="8"/>
        <v>9</v>
      </c>
      <c r="AK138" s="37">
        <f t="shared" si="9"/>
        <v>9</v>
      </c>
      <c r="AL138" s="37">
        <f t="shared" si="10"/>
        <v>0</v>
      </c>
      <c r="AM138" s="37">
        <f t="shared" si="11"/>
        <v>0</v>
      </c>
    </row>
    <row r="139" spans="1:39" x14ac:dyDescent="0.3">
      <c r="A139" s="19" t="e">
        <f>'SOS_ERGO - AS-IS'!#REF!</f>
        <v>#REF!</v>
      </c>
      <c r="B139" s="19" t="e">
        <f>'SOS_ERGO - AS-IS'!#REF!</f>
        <v>#REF!</v>
      </c>
      <c r="C139" s="19" t="e">
        <f>'SOS_ERGO - AS-IS'!#REF!</f>
        <v>#REF!</v>
      </c>
      <c r="D139" s="19" t="e">
        <f>'SOS_ERGO - AS-IS'!#REF!</f>
        <v>#REF!</v>
      </c>
      <c r="E139" s="32" t="e">
        <f>'SOS_ERGO - AS-IS'!#REF!</f>
        <v>#REF!</v>
      </c>
      <c r="F139" s="19" t="e">
        <f>'SOS_ERGO - AS-IS'!#REF!</f>
        <v>#REF!</v>
      </c>
      <c r="G139" s="53" t="e">
        <f>'SOS_ERGO - AS-IS'!#REF!</f>
        <v>#REF!</v>
      </c>
      <c r="H139" s="32" t="e">
        <f>'SOS_ERGO - AS-IS'!#REF!</f>
        <v>#REF!</v>
      </c>
      <c r="I139" s="39">
        <v>1</v>
      </c>
      <c r="J139" s="40"/>
      <c r="K139" s="41"/>
      <c r="L139" s="39">
        <v>1</v>
      </c>
      <c r="M139" s="40"/>
      <c r="N139" s="41"/>
      <c r="O139" s="39">
        <v>1</v>
      </c>
      <c r="P139" s="40"/>
      <c r="Q139" s="41"/>
      <c r="R139" s="39">
        <v>1</v>
      </c>
      <c r="S139" s="40"/>
      <c r="T139" s="41"/>
      <c r="U139" s="39">
        <v>1</v>
      </c>
      <c r="V139" s="40"/>
      <c r="W139" s="41"/>
      <c r="X139" s="39">
        <v>1</v>
      </c>
      <c r="Y139" s="40"/>
      <c r="Z139" s="41"/>
      <c r="AA139" s="39">
        <v>1</v>
      </c>
      <c r="AB139" s="40"/>
      <c r="AC139" s="41"/>
      <c r="AD139" s="39">
        <v>1</v>
      </c>
      <c r="AE139" s="40"/>
      <c r="AF139" s="41"/>
      <c r="AG139" s="39">
        <v>1</v>
      </c>
      <c r="AH139" s="40"/>
      <c r="AI139" s="41"/>
      <c r="AJ139" s="22">
        <f t="shared" si="8"/>
        <v>9</v>
      </c>
      <c r="AK139" s="37">
        <f t="shared" si="9"/>
        <v>9</v>
      </c>
      <c r="AL139" s="37">
        <f t="shared" si="10"/>
        <v>0</v>
      </c>
      <c r="AM139" s="37">
        <f t="shared" si="11"/>
        <v>0</v>
      </c>
    </row>
    <row r="140" spans="1:39" x14ac:dyDescent="0.3">
      <c r="A140" s="19" t="e">
        <f>'SOS_ERGO - AS-IS'!#REF!</f>
        <v>#REF!</v>
      </c>
      <c r="B140" s="19" t="e">
        <f>'SOS_ERGO - AS-IS'!#REF!</f>
        <v>#REF!</v>
      </c>
      <c r="C140" s="19" t="e">
        <f>'SOS_ERGO - AS-IS'!#REF!</f>
        <v>#REF!</v>
      </c>
      <c r="D140" s="19" t="e">
        <f>'SOS_ERGO - AS-IS'!#REF!</f>
        <v>#REF!</v>
      </c>
      <c r="E140" s="32" t="e">
        <f>'SOS_ERGO - AS-IS'!#REF!</f>
        <v>#REF!</v>
      </c>
      <c r="F140" s="19" t="e">
        <f>'SOS_ERGO - AS-IS'!#REF!</f>
        <v>#REF!</v>
      </c>
      <c r="G140" s="53" t="e">
        <f>'SOS_ERGO - AS-IS'!#REF!</f>
        <v>#REF!</v>
      </c>
      <c r="H140" s="32" t="e">
        <f>'SOS_ERGO - AS-IS'!#REF!</f>
        <v>#REF!</v>
      </c>
      <c r="I140" s="39">
        <v>1</v>
      </c>
      <c r="J140" s="40"/>
      <c r="K140" s="41"/>
      <c r="L140" s="39">
        <v>1</v>
      </c>
      <c r="M140" s="40"/>
      <c r="N140" s="41"/>
      <c r="O140" s="39">
        <v>1</v>
      </c>
      <c r="P140" s="40"/>
      <c r="Q140" s="41"/>
      <c r="R140" s="39">
        <v>1</v>
      </c>
      <c r="S140" s="40"/>
      <c r="T140" s="41"/>
      <c r="U140" s="39">
        <v>1</v>
      </c>
      <c r="V140" s="40"/>
      <c r="W140" s="41"/>
      <c r="X140" s="39">
        <v>1</v>
      </c>
      <c r="Y140" s="40"/>
      <c r="Z140" s="41"/>
      <c r="AA140" s="39">
        <v>1</v>
      </c>
      <c r="AB140" s="40"/>
      <c r="AC140" s="41"/>
      <c r="AD140" s="39">
        <v>1</v>
      </c>
      <c r="AE140" s="40"/>
      <c r="AF140" s="41"/>
      <c r="AG140" s="39">
        <v>1</v>
      </c>
      <c r="AH140" s="40"/>
      <c r="AI140" s="41"/>
      <c r="AJ140" s="22">
        <f t="shared" si="8"/>
        <v>9</v>
      </c>
      <c r="AK140" s="37">
        <f t="shared" si="9"/>
        <v>9</v>
      </c>
      <c r="AL140" s="37">
        <f t="shared" si="10"/>
        <v>0</v>
      </c>
      <c r="AM140" s="37">
        <f t="shared" si="11"/>
        <v>0</v>
      </c>
    </row>
    <row r="141" spans="1:39" x14ac:dyDescent="0.3">
      <c r="A141" s="19" t="e">
        <f>'SOS_ERGO - AS-IS'!#REF!</f>
        <v>#REF!</v>
      </c>
      <c r="B141" s="19" t="e">
        <f>'SOS_ERGO - AS-IS'!#REF!</f>
        <v>#REF!</v>
      </c>
      <c r="C141" s="19" t="e">
        <f>'SOS_ERGO - AS-IS'!#REF!</f>
        <v>#REF!</v>
      </c>
      <c r="D141" s="19" t="e">
        <f>'SOS_ERGO - AS-IS'!#REF!</f>
        <v>#REF!</v>
      </c>
      <c r="E141" s="32" t="e">
        <f>'SOS_ERGO - AS-IS'!#REF!</f>
        <v>#REF!</v>
      </c>
      <c r="F141" s="19" t="e">
        <f>'SOS_ERGO - AS-IS'!#REF!</f>
        <v>#REF!</v>
      </c>
      <c r="G141" s="53" t="e">
        <f>'SOS_ERGO - AS-IS'!#REF!</f>
        <v>#REF!</v>
      </c>
      <c r="H141" s="32" t="e">
        <f>'SOS_ERGO - AS-IS'!#REF!</f>
        <v>#REF!</v>
      </c>
      <c r="I141" s="39">
        <v>1</v>
      </c>
      <c r="J141" s="40"/>
      <c r="K141" s="41"/>
      <c r="L141" s="39">
        <v>1</v>
      </c>
      <c r="M141" s="40"/>
      <c r="N141" s="41"/>
      <c r="O141" s="39">
        <v>1</v>
      </c>
      <c r="P141" s="40"/>
      <c r="Q141" s="41"/>
      <c r="R141" s="39">
        <v>1</v>
      </c>
      <c r="S141" s="40"/>
      <c r="T141" s="41"/>
      <c r="U141" s="39">
        <v>1</v>
      </c>
      <c r="V141" s="40"/>
      <c r="W141" s="41"/>
      <c r="X141" s="39">
        <v>1</v>
      </c>
      <c r="Y141" s="40"/>
      <c r="Z141" s="41"/>
      <c r="AA141" s="39">
        <v>1</v>
      </c>
      <c r="AB141" s="40"/>
      <c r="AC141" s="41"/>
      <c r="AD141" s="39">
        <v>1</v>
      </c>
      <c r="AE141" s="40"/>
      <c r="AF141" s="41"/>
      <c r="AG141" s="39">
        <v>1</v>
      </c>
      <c r="AH141" s="40"/>
      <c r="AI141" s="41"/>
      <c r="AJ141" s="22">
        <f t="shared" si="8"/>
        <v>9</v>
      </c>
      <c r="AK141" s="37">
        <f t="shared" si="9"/>
        <v>9</v>
      </c>
      <c r="AL141" s="37">
        <f t="shared" si="10"/>
        <v>0</v>
      </c>
      <c r="AM141" s="37">
        <f t="shared" si="11"/>
        <v>0</v>
      </c>
    </row>
    <row r="142" spans="1:39" x14ac:dyDescent="0.3">
      <c r="A142" s="19" t="e">
        <f>'SOS_ERGO - AS-IS'!#REF!</f>
        <v>#REF!</v>
      </c>
      <c r="B142" s="19" t="e">
        <f>'SOS_ERGO - AS-IS'!#REF!</f>
        <v>#REF!</v>
      </c>
      <c r="C142" s="19" t="e">
        <f>'SOS_ERGO - AS-IS'!#REF!</f>
        <v>#REF!</v>
      </c>
      <c r="D142" s="19" t="e">
        <f>'SOS_ERGO - AS-IS'!#REF!</f>
        <v>#REF!</v>
      </c>
      <c r="E142" s="32" t="e">
        <f>'SOS_ERGO - AS-IS'!#REF!</f>
        <v>#REF!</v>
      </c>
      <c r="F142" s="19" t="e">
        <f>'SOS_ERGO - AS-IS'!#REF!</f>
        <v>#REF!</v>
      </c>
      <c r="G142" s="53" t="e">
        <f>'SOS_ERGO - AS-IS'!#REF!</f>
        <v>#REF!</v>
      </c>
      <c r="H142" s="32" t="e">
        <f>'SOS_ERGO - AS-IS'!#REF!</f>
        <v>#REF!</v>
      </c>
      <c r="I142" s="39">
        <v>1</v>
      </c>
      <c r="J142" s="40"/>
      <c r="K142" s="41"/>
      <c r="L142" s="39">
        <v>1</v>
      </c>
      <c r="M142" s="40"/>
      <c r="N142" s="41"/>
      <c r="O142" s="39">
        <v>1</v>
      </c>
      <c r="P142" s="40"/>
      <c r="Q142" s="41"/>
      <c r="R142" s="39">
        <v>1</v>
      </c>
      <c r="S142" s="40"/>
      <c r="T142" s="41"/>
      <c r="U142" s="39">
        <v>1</v>
      </c>
      <c r="V142" s="40"/>
      <c r="W142" s="41"/>
      <c r="X142" s="39">
        <v>1</v>
      </c>
      <c r="Y142" s="40"/>
      <c r="Z142" s="41"/>
      <c r="AA142" s="39">
        <v>1</v>
      </c>
      <c r="AB142" s="40"/>
      <c r="AC142" s="41"/>
      <c r="AD142" s="39">
        <v>1</v>
      </c>
      <c r="AE142" s="40"/>
      <c r="AF142" s="41"/>
      <c r="AG142" s="39">
        <v>1</v>
      </c>
      <c r="AH142" s="40"/>
      <c r="AI142" s="41"/>
      <c r="AJ142" s="22">
        <f t="shared" si="8"/>
        <v>9</v>
      </c>
      <c r="AK142" s="37">
        <f t="shared" si="9"/>
        <v>9</v>
      </c>
      <c r="AL142" s="37">
        <f t="shared" si="10"/>
        <v>0</v>
      </c>
      <c r="AM142" s="37">
        <f t="shared" si="11"/>
        <v>0</v>
      </c>
    </row>
    <row r="143" spans="1:39" x14ac:dyDescent="0.3">
      <c r="A143" s="19" t="e">
        <f>'SOS_ERGO - AS-IS'!#REF!</f>
        <v>#REF!</v>
      </c>
      <c r="B143" s="19" t="e">
        <f>'SOS_ERGO - AS-IS'!#REF!</f>
        <v>#REF!</v>
      </c>
      <c r="C143" s="19" t="e">
        <f>'SOS_ERGO - AS-IS'!#REF!</f>
        <v>#REF!</v>
      </c>
      <c r="D143" s="19" t="e">
        <f>'SOS_ERGO - AS-IS'!#REF!</f>
        <v>#REF!</v>
      </c>
      <c r="E143" s="32" t="e">
        <f>'SOS_ERGO - AS-IS'!#REF!</f>
        <v>#REF!</v>
      </c>
      <c r="F143" s="19" t="e">
        <f>'SOS_ERGO - AS-IS'!#REF!</f>
        <v>#REF!</v>
      </c>
      <c r="G143" s="53" t="e">
        <f>'SOS_ERGO - AS-IS'!#REF!</f>
        <v>#REF!</v>
      </c>
      <c r="H143" s="32" t="e">
        <f>'SOS_ERGO - AS-IS'!#REF!</f>
        <v>#REF!</v>
      </c>
      <c r="I143" s="39">
        <v>1</v>
      </c>
      <c r="J143" s="40"/>
      <c r="K143" s="41"/>
      <c r="L143" s="39">
        <v>1</v>
      </c>
      <c r="M143" s="40"/>
      <c r="N143" s="41"/>
      <c r="O143" s="39">
        <v>1</v>
      </c>
      <c r="P143" s="40"/>
      <c r="Q143" s="41"/>
      <c r="R143" s="39">
        <v>1</v>
      </c>
      <c r="S143" s="40"/>
      <c r="T143" s="41"/>
      <c r="U143" s="39">
        <v>1</v>
      </c>
      <c r="V143" s="40"/>
      <c r="W143" s="41"/>
      <c r="X143" s="39">
        <v>1</v>
      </c>
      <c r="Y143" s="40"/>
      <c r="Z143" s="41"/>
      <c r="AA143" s="39">
        <v>1</v>
      </c>
      <c r="AB143" s="40"/>
      <c r="AC143" s="41"/>
      <c r="AD143" s="39">
        <v>1</v>
      </c>
      <c r="AE143" s="40"/>
      <c r="AF143" s="41"/>
      <c r="AG143" s="39">
        <v>1</v>
      </c>
      <c r="AH143" s="40"/>
      <c r="AI143" s="41"/>
      <c r="AJ143" s="22">
        <f t="shared" si="8"/>
        <v>9</v>
      </c>
      <c r="AK143" s="37">
        <f t="shared" si="9"/>
        <v>9</v>
      </c>
      <c r="AL143" s="37">
        <f t="shared" si="10"/>
        <v>0</v>
      </c>
      <c r="AM143" s="37">
        <f t="shared" si="11"/>
        <v>0</v>
      </c>
    </row>
    <row r="144" spans="1:39" x14ac:dyDescent="0.3">
      <c r="A144" s="19" t="e">
        <f>'SOS_ERGO - AS-IS'!#REF!</f>
        <v>#REF!</v>
      </c>
      <c r="B144" s="19" t="e">
        <f>'SOS_ERGO - AS-IS'!#REF!</f>
        <v>#REF!</v>
      </c>
      <c r="C144" s="19" t="e">
        <f>'SOS_ERGO - AS-IS'!#REF!</f>
        <v>#REF!</v>
      </c>
      <c r="D144" s="19" t="e">
        <f>'SOS_ERGO - AS-IS'!#REF!</f>
        <v>#REF!</v>
      </c>
      <c r="E144" s="32" t="e">
        <f>'SOS_ERGO - AS-IS'!#REF!</f>
        <v>#REF!</v>
      </c>
      <c r="F144" s="19" t="e">
        <f>'SOS_ERGO - AS-IS'!#REF!</f>
        <v>#REF!</v>
      </c>
      <c r="G144" s="53" t="e">
        <f>'SOS_ERGO - AS-IS'!#REF!</f>
        <v>#REF!</v>
      </c>
      <c r="H144" s="32" t="e">
        <f>'SOS_ERGO - AS-IS'!#REF!</f>
        <v>#REF!</v>
      </c>
      <c r="I144" s="39">
        <v>1</v>
      </c>
      <c r="J144" s="40"/>
      <c r="K144" s="41"/>
      <c r="L144" s="39">
        <v>1</v>
      </c>
      <c r="M144" s="40"/>
      <c r="N144" s="41"/>
      <c r="O144" s="39">
        <v>1</v>
      </c>
      <c r="P144" s="40"/>
      <c r="Q144" s="41"/>
      <c r="R144" s="39">
        <v>1</v>
      </c>
      <c r="S144" s="40"/>
      <c r="T144" s="41"/>
      <c r="U144" s="39">
        <v>1</v>
      </c>
      <c r="V144" s="40"/>
      <c r="W144" s="41"/>
      <c r="X144" s="39">
        <v>1</v>
      </c>
      <c r="Y144" s="40"/>
      <c r="Z144" s="41"/>
      <c r="AA144" s="39">
        <v>1</v>
      </c>
      <c r="AB144" s="40"/>
      <c r="AC144" s="41"/>
      <c r="AD144" s="39">
        <v>1</v>
      </c>
      <c r="AE144" s="40"/>
      <c r="AF144" s="41"/>
      <c r="AG144" s="39">
        <v>1</v>
      </c>
      <c r="AH144" s="40"/>
      <c r="AI144" s="41"/>
      <c r="AJ144" s="22">
        <f t="shared" ref="AJ144:AJ207" si="12">SUM(I144:AI144)</f>
        <v>9</v>
      </c>
      <c r="AK144" s="37">
        <f t="shared" si="9"/>
        <v>9</v>
      </c>
      <c r="AL144" s="37">
        <f t="shared" si="10"/>
        <v>0</v>
      </c>
      <c r="AM144" s="37">
        <f t="shared" si="11"/>
        <v>0</v>
      </c>
    </row>
    <row r="145" spans="1:39" x14ac:dyDescent="0.3">
      <c r="A145" s="19" t="e">
        <f>'SOS_ERGO - AS-IS'!#REF!</f>
        <v>#REF!</v>
      </c>
      <c r="B145" s="19" t="e">
        <f>'SOS_ERGO - AS-IS'!#REF!</f>
        <v>#REF!</v>
      </c>
      <c r="C145" s="19" t="e">
        <f>'SOS_ERGO - AS-IS'!#REF!</f>
        <v>#REF!</v>
      </c>
      <c r="D145" s="19" t="e">
        <f>'SOS_ERGO - AS-IS'!#REF!</f>
        <v>#REF!</v>
      </c>
      <c r="E145" s="32" t="e">
        <f>'SOS_ERGO - AS-IS'!#REF!</f>
        <v>#REF!</v>
      </c>
      <c r="F145" s="19" t="e">
        <f>'SOS_ERGO - AS-IS'!#REF!</f>
        <v>#REF!</v>
      </c>
      <c r="G145" s="53" t="e">
        <f>'SOS_ERGO - AS-IS'!#REF!</f>
        <v>#REF!</v>
      </c>
      <c r="H145" s="32" t="e">
        <f>'SOS_ERGO - AS-IS'!#REF!</f>
        <v>#REF!</v>
      </c>
      <c r="I145" s="39">
        <v>1</v>
      </c>
      <c r="J145" s="40"/>
      <c r="K145" s="41"/>
      <c r="L145" s="39">
        <v>1</v>
      </c>
      <c r="M145" s="40"/>
      <c r="N145" s="41"/>
      <c r="O145" s="39">
        <v>1</v>
      </c>
      <c r="P145" s="40"/>
      <c r="Q145" s="41"/>
      <c r="R145" s="39">
        <v>1</v>
      </c>
      <c r="S145" s="40"/>
      <c r="T145" s="41"/>
      <c r="U145" s="39">
        <v>1</v>
      </c>
      <c r="V145" s="40"/>
      <c r="W145" s="41"/>
      <c r="X145" s="39">
        <v>1</v>
      </c>
      <c r="Y145" s="40"/>
      <c r="Z145" s="41"/>
      <c r="AA145" s="39">
        <v>1</v>
      </c>
      <c r="AB145" s="40"/>
      <c r="AC145" s="41"/>
      <c r="AD145" s="39">
        <v>1</v>
      </c>
      <c r="AE145" s="40"/>
      <c r="AF145" s="41"/>
      <c r="AG145" s="39">
        <v>1</v>
      </c>
      <c r="AH145" s="40"/>
      <c r="AI145" s="41"/>
      <c r="AJ145" s="22">
        <f t="shared" si="12"/>
        <v>9</v>
      </c>
      <c r="AK145" s="37">
        <f t="shared" si="9"/>
        <v>9</v>
      </c>
      <c r="AL145" s="37">
        <f t="shared" si="10"/>
        <v>0</v>
      </c>
      <c r="AM145" s="37">
        <f t="shared" si="11"/>
        <v>0</v>
      </c>
    </row>
    <row r="146" spans="1:39" x14ac:dyDescent="0.3">
      <c r="A146" s="19" t="e">
        <f>'SOS_ERGO - AS-IS'!#REF!</f>
        <v>#REF!</v>
      </c>
      <c r="B146" s="19" t="e">
        <f>'SOS_ERGO - AS-IS'!#REF!</f>
        <v>#REF!</v>
      </c>
      <c r="C146" s="19" t="e">
        <f>'SOS_ERGO - AS-IS'!#REF!</f>
        <v>#REF!</v>
      </c>
      <c r="D146" s="19" t="e">
        <f>'SOS_ERGO - AS-IS'!#REF!</f>
        <v>#REF!</v>
      </c>
      <c r="E146" s="32" t="e">
        <f>'SOS_ERGO - AS-IS'!#REF!</f>
        <v>#REF!</v>
      </c>
      <c r="F146" s="19" t="e">
        <f>'SOS_ERGO - AS-IS'!#REF!</f>
        <v>#REF!</v>
      </c>
      <c r="G146" s="53" t="e">
        <f>'SOS_ERGO - AS-IS'!#REF!</f>
        <v>#REF!</v>
      </c>
      <c r="H146" s="32" t="e">
        <f>'SOS_ERGO - AS-IS'!#REF!</f>
        <v>#REF!</v>
      </c>
      <c r="I146" s="39">
        <v>1</v>
      </c>
      <c r="J146" s="40"/>
      <c r="K146" s="41"/>
      <c r="L146" s="39">
        <v>1</v>
      </c>
      <c r="M146" s="40"/>
      <c r="N146" s="41"/>
      <c r="O146" s="39">
        <v>1</v>
      </c>
      <c r="P146" s="40"/>
      <c r="Q146" s="41"/>
      <c r="R146" s="39">
        <v>1</v>
      </c>
      <c r="S146" s="40"/>
      <c r="T146" s="41"/>
      <c r="U146" s="39">
        <v>1</v>
      </c>
      <c r="V146" s="40"/>
      <c r="W146" s="41"/>
      <c r="X146" s="39">
        <v>1</v>
      </c>
      <c r="Y146" s="40"/>
      <c r="Z146" s="41"/>
      <c r="AA146" s="39">
        <v>1</v>
      </c>
      <c r="AB146" s="40"/>
      <c r="AC146" s="41"/>
      <c r="AD146" s="39">
        <v>1</v>
      </c>
      <c r="AE146" s="40"/>
      <c r="AF146" s="41"/>
      <c r="AG146" s="39">
        <v>1</v>
      </c>
      <c r="AH146" s="40"/>
      <c r="AI146" s="41"/>
      <c r="AJ146" s="22">
        <f t="shared" si="12"/>
        <v>9</v>
      </c>
      <c r="AK146" s="37">
        <f t="shared" si="9"/>
        <v>9</v>
      </c>
      <c r="AL146" s="37">
        <f t="shared" si="10"/>
        <v>0</v>
      </c>
      <c r="AM146" s="37">
        <f t="shared" si="11"/>
        <v>0</v>
      </c>
    </row>
    <row r="147" spans="1:39" x14ac:dyDescent="0.3">
      <c r="A147" s="19" t="e">
        <f>'SOS_ERGO - AS-IS'!#REF!</f>
        <v>#REF!</v>
      </c>
      <c r="B147" s="19" t="e">
        <f>'SOS_ERGO - AS-IS'!#REF!</f>
        <v>#REF!</v>
      </c>
      <c r="C147" s="19" t="e">
        <f>'SOS_ERGO - AS-IS'!#REF!</f>
        <v>#REF!</v>
      </c>
      <c r="D147" s="19" t="e">
        <f>'SOS_ERGO - AS-IS'!#REF!</f>
        <v>#REF!</v>
      </c>
      <c r="E147" s="32" t="e">
        <f>'SOS_ERGO - AS-IS'!#REF!</f>
        <v>#REF!</v>
      </c>
      <c r="F147" s="19" t="e">
        <f>'SOS_ERGO - AS-IS'!#REF!</f>
        <v>#REF!</v>
      </c>
      <c r="G147" s="53" t="e">
        <f>'SOS_ERGO - AS-IS'!#REF!</f>
        <v>#REF!</v>
      </c>
      <c r="H147" s="32" t="e">
        <f>'SOS_ERGO - AS-IS'!#REF!</f>
        <v>#REF!</v>
      </c>
      <c r="I147" s="39">
        <v>1</v>
      </c>
      <c r="J147" s="40"/>
      <c r="K147" s="41"/>
      <c r="L147" s="39">
        <v>1</v>
      </c>
      <c r="M147" s="40"/>
      <c r="N147" s="41"/>
      <c r="O147" s="39">
        <v>1</v>
      </c>
      <c r="P147" s="40"/>
      <c r="Q147" s="41"/>
      <c r="R147" s="39">
        <v>1</v>
      </c>
      <c r="S147" s="40"/>
      <c r="T147" s="41"/>
      <c r="U147" s="39">
        <v>1</v>
      </c>
      <c r="V147" s="40"/>
      <c r="W147" s="41"/>
      <c r="X147" s="39">
        <v>1</v>
      </c>
      <c r="Y147" s="40"/>
      <c r="Z147" s="41"/>
      <c r="AA147" s="39">
        <v>1</v>
      </c>
      <c r="AB147" s="40"/>
      <c r="AC147" s="41"/>
      <c r="AD147" s="39">
        <v>1</v>
      </c>
      <c r="AE147" s="40"/>
      <c r="AF147" s="41"/>
      <c r="AG147" s="39">
        <v>1</v>
      </c>
      <c r="AH147" s="40"/>
      <c r="AI147" s="41"/>
      <c r="AJ147" s="22">
        <f t="shared" si="12"/>
        <v>9</v>
      </c>
      <c r="AK147" s="37">
        <f t="shared" si="9"/>
        <v>9</v>
      </c>
      <c r="AL147" s="37">
        <f t="shared" si="10"/>
        <v>0</v>
      </c>
      <c r="AM147" s="37">
        <f t="shared" si="11"/>
        <v>0</v>
      </c>
    </row>
    <row r="148" spans="1:39" x14ac:dyDescent="0.3">
      <c r="A148" s="19" t="e">
        <f>'SOS_ERGO - AS-IS'!#REF!</f>
        <v>#REF!</v>
      </c>
      <c r="B148" s="19" t="e">
        <f>'SOS_ERGO - AS-IS'!#REF!</f>
        <v>#REF!</v>
      </c>
      <c r="C148" s="19" t="e">
        <f>'SOS_ERGO - AS-IS'!#REF!</f>
        <v>#REF!</v>
      </c>
      <c r="D148" s="19" t="e">
        <f>'SOS_ERGO - AS-IS'!#REF!</f>
        <v>#REF!</v>
      </c>
      <c r="E148" s="32" t="e">
        <f>'SOS_ERGO - AS-IS'!#REF!</f>
        <v>#REF!</v>
      </c>
      <c r="F148" s="19" t="e">
        <f>'SOS_ERGO - AS-IS'!#REF!</f>
        <v>#REF!</v>
      </c>
      <c r="G148" s="53" t="e">
        <f>'SOS_ERGO - AS-IS'!#REF!</f>
        <v>#REF!</v>
      </c>
      <c r="H148" s="32" t="e">
        <f>'SOS_ERGO - AS-IS'!#REF!</f>
        <v>#REF!</v>
      </c>
      <c r="I148" s="39">
        <v>1</v>
      </c>
      <c r="J148" s="40"/>
      <c r="K148" s="41"/>
      <c r="L148" s="39">
        <v>1</v>
      </c>
      <c r="M148" s="40"/>
      <c r="N148" s="41"/>
      <c r="O148" s="39">
        <v>1</v>
      </c>
      <c r="P148" s="40"/>
      <c r="Q148" s="41"/>
      <c r="R148" s="39">
        <v>1</v>
      </c>
      <c r="S148" s="40"/>
      <c r="T148" s="41"/>
      <c r="U148" s="39">
        <v>1</v>
      </c>
      <c r="V148" s="40"/>
      <c r="W148" s="41"/>
      <c r="X148" s="39">
        <v>1</v>
      </c>
      <c r="Y148" s="40"/>
      <c r="Z148" s="41"/>
      <c r="AA148" s="39">
        <v>1</v>
      </c>
      <c r="AB148" s="40"/>
      <c r="AC148" s="41"/>
      <c r="AD148" s="39">
        <v>1</v>
      </c>
      <c r="AE148" s="40"/>
      <c r="AF148" s="41"/>
      <c r="AG148" s="39">
        <v>1</v>
      </c>
      <c r="AH148" s="40"/>
      <c r="AI148" s="41"/>
      <c r="AJ148" s="22">
        <f t="shared" si="12"/>
        <v>9</v>
      </c>
      <c r="AK148" s="37">
        <f t="shared" si="9"/>
        <v>9</v>
      </c>
      <c r="AL148" s="37">
        <f t="shared" si="10"/>
        <v>0</v>
      </c>
      <c r="AM148" s="37">
        <f t="shared" si="11"/>
        <v>0</v>
      </c>
    </row>
    <row r="149" spans="1:39" x14ac:dyDescent="0.3">
      <c r="A149" s="19" t="e">
        <f>'SOS_ERGO - AS-IS'!#REF!</f>
        <v>#REF!</v>
      </c>
      <c r="B149" s="19" t="e">
        <f>'SOS_ERGO - AS-IS'!#REF!</f>
        <v>#REF!</v>
      </c>
      <c r="C149" s="19" t="e">
        <f>'SOS_ERGO - AS-IS'!#REF!</f>
        <v>#REF!</v>
      </c>
      <c r="D149" s="19" t="e">
        <f>'SOS_ERGO - AS-IS'!#REF!</f>
        <v>#REF!</v>
      </c>
      <c r="E149" s="32" t="e">
        <f>'SOS_ERGO - AS-IS'!#REF!</f>
        <v>#REF!</v>
      </c>
      <c r="F149" s="19" t="e">
        <f>'SOS_ERGO - AS-IS'!#REF!</f>
        <v>#REF!</v>
      </c>
      <c r="G149" s="53" t="e">
        <f>'SOS_ERGO - AS-IS'!#REF!</f>
        <v>#REF!</v>
      </c>
      <c r="H149" s="32" t="e">
        <f>'SOS_ERGO - AS-IS'!#REF!</f>
        <v>#REF!</v>
      </c>
      <c r="I149" s="39">
        <v>1</v>
      </c>
      <c r="J149" s="40"/>
      <c r="K149" s="41"/>
      <c r="L149" s="39">
        <v>1</v>
      </c>
      <c r="M149" s="40"/>
      <c r="N149" s="41"/>
      <c r="O149" s="39">
        <v>1</v>
      </c>
      <c r="P149" s="40"/>
      <c r="Q149" s="41"/>
      <c r="R149" s="39">
        <v>1</v>
      </c>
      <c r="S149" s="40"/>
      <c r="T149" s="41"/>
      <c r="U149" s="39">
        <v>1</v>
      </c>
      <c r="V149" s="40"/>
      <c r="W149" s="41"/>
      <c r="X149" s="39">
        <v>1</v>
      </c>
      <c r="Y149" s="40"/>
      <c r="Z149" s="41"/>
      <c r="AA149" s="39">
        <v>1</v>
      </c>
      <c r="AB149" s="40"/>
      <c r="AC149" s="41"/>
      <c r="AD149" s="39">
        <v>1</v>
      </c>
      <c r="AE149" s="40"/>
      <c r="AF149" s="41"/>
      <c r="AG149" s="39">
        <v>1</v>
      </c>
      <c r="AH149" s="40"/>
      <c r="AI149" s="41"/>
      <c r="AJ149" s="22">
        <f t="shared" si="12"/>
        <v>9</v>
      </c>
      <c r="AK149" s="37">
        <f t="shared" si="9"/>
        <v>9</v>
      </c>
      <c r="AL149" s="37">
        <f t="shared" si="10"/>
        <v>0</v>
      </c>
      <c r="AM149" s="37">
        <f t="shared" si="11"/>
        <v>0</v>
      </c>
    </row>
    <row r="150" spans="1:39" x14ac:dyDescent="0.3">
      <c r="A150" s="19" t="e">
        <f>'SOS_ERGO - AS-IS'!#REF!</f>
        <v>#REF!</v>
      </c>
      <c r="B150" s="19" t="e">
        <f>'SOS_ERGO - AS-IS'!#REF!</f>
        <v>#REF!</v>
      </c>
      <c r="C150" s="19" t="e">
        <f>'SOS_ERGO - AS-IS'!#REF!</f>
        <v>#REF!</v>
      </c>
      <c r="D150" s="19" t="e">
        <f>'SOS_ERGO - AS-IS'!#REF!</f>
        <v>#REF!</v>
      </c>
      <c r="E150" s="32" t="e">
        <f>'SOS_ERGO - AS-IS'!#REF!</f>
        <v>#REF!</v>
      </c>
      <c r="F150" s="19" t="e">
        <f>'SOS_ERGO - AS-IS'!#REF!</f>
        <v>#REF!</v>
      </c>
      <c r="G150" s="53" t="e">
        <f>'SOS_ERGO - AS-IS'!#REF!</f>
        <v>#REF!</v>
      </c>
      <c r="H150" s="32" t="e">
        <f>'SOS_ERGO - AS-IS'!#REF!</f>
        <v>#REF!</v>
      </c>
      <c r="I150" s="39">
        <v>1</v>
      </c>
      <c r="J150" s="40"/>
      <c r="K150" s="41"/>
      <c r="L150" s="39">
        <v>1</v>
      </c>
      <c r="M150" s="40"/>
      <c r="N150" s="41"/>
      <c r="O150" s="39">
        <v>1</v>
      </c>
      <c r="P150" s="40"/>
      <c r="Q150" s="41"/>
      <c r="R150" s="39">
        <v>1</v>
      </c>
      <c r="S150" s="40"/>
      <c r="T150" s="41"/>
      <c r="U150" s="39">
        <v>1</v>
      </c>
      <c r="V150" s="40"/>
      <c r="W150" s="41"/>
      <c r="X150" s="39">
        <v>1</v>
      </c>
      <c r="Y150" s="40"/>
      <c r="Z150" s="41"/>
      <c r="AA150" s="39">
        <v>1</v>
      </c>
      <c r="AB150" s="40"/>
      <c r="AC150" s="41"/>
      <c r="AD150" s="39">
        <v>1</v>
      </c>
      <c r="AE150" s="40"/>
      <c r="AF150" s="41"/>
      <c r="AG150" s="39">
        <v>1</v>
      </c>
      <c r="AH150" s="40"/>
      <c r="AI150" s="41"/>
      <c r="AJ150" s="22">
        <f t="shared" ref="AJ150:AJ168" si="13">SUM(I150:AI150)</f>
        <v>9</v>
      </c>
      <c r="AK150" s="37">
        <f t="shared" si="9"/>
        <v>9</v>
      </c>
      <c r="AL150" s="37">
        <f t="shared" si="10"/>
        <v>0</v>
      </c>
      <c r="AM150" s="37">
        <f t="shared" si="11"/>
        <v>0</v>
      </c>
    </row>
    <row r="151" spans="1:39" x14ac:dyDescent="0.3">
      <c r="A151" s="19" t="e">
        <f>'SOS_ERGO - AS-IS'!#REF!</f>
        <v>#REF!</v>
      </c>
      <c r="B151" s="19" t="e">
        <f>'SOS_ERGO - AS-IS'!#REF!</f>
        <v>#REF!</v>
      </c>
      <c r="C151" s="19" t="e">
        <f>'SOS_ERGO - AS-IS'!#REF!</f>
        <v>#REF!</v>
      </c>
      <c r="D151" s="19" t="e">
        <f>'SOS_ERGO - AS-IS'!#REF!</f>
        <v>#REF!</v>
      </c>
      <c r="E151" s="32" t="e">
        <f>'SOS_ERGO - AS-IS'!#REF!</f>
        <v>#REF!</v>
      </c>
      <c r="F151" s="19" t="e">
        <f>'SOS_ERGO - AS-IS'!#REF!</f>
        <v>#REF!</v>
      </c>
      <c r="G151" s="53" t="e">
        <f>'SOS_ERGO - AS-IS'!#REF!</f>
        <v>#REF!</v>
      </c>
      <c r="H151" s="32" t="e">
        <f>'SOS_ERGO - AS-IS'!#REF!</f>
        <v>#REF!</v>
      </c>
      <c r="I151" s="39">
        <v>1</v>
      </c>
      <c r="J151" s="40"/>
      <c r="K151" s="41"/>
      <c r="L151" s="39">
        <v>1</v>
      </c>
      <c r="M151" s="40"/>
      <c r="N151" s="41"/>
      <c r="O151" s="39">
        <v>1</v>
      </c>
      <c r="P151" s="40"/>
      <c r="Q151" s="41"/>
      <c r="R151" s="39">
        <v>1</v>
      </c>
      <c r="S151" s="40"/>
      <c r="T151" s="41"/>
      <c r="U151" s="39">
        <v>1</v>
      </c>
      <c r="V151" s="40"/>
      <c r="W151" s="41"/>
      <c r="X151" s="39">
        <v>1</v>
      </c>
      <c r="Y151" s="40"/>
      <c r="Z151" s="41"/>
      <c r="AA151" s="39">
        <v>1</v>
      </c>
      <c r="AB151" s="40"/>
      <c r="AC151" s="41"/>
      <c r="AD151" s="39">
        <v>1</v>
      </c>
      <c r="AE151" s="40"/>
      <c r="AF151" s="41"/>
      <c r="AG151" s="39">
        <v>1</v>
      </c>
      <c r="AH151" s="40"/>
      <c r="AI151" s="41"/>
      <c r="AJ151" s="22">
        <f t="shared" si="13"/>
        <v>9</v>
      </c>
      <c r="AK151" s="37">
        <f t="shared" si="9"/>
        <v>9</v>
      </c>
      <c r="AL151" s="37">
        <f t="shared" si="10"/>
        <v>0</v>
      </c>
      <c r="AM151" s="37">
        <f t="shared" si="11"/>
        <v>0</v>
      </c>
    </row>
    <row r="152" spans="1:39" x14ac:dyDescent="0.3">
      <c r="A152" s="19" t="e">
        <f>'SOS_ERGO - AS-IS'!#REF!</f>
        <v>#REF!</v>
      </c>
      <c r="B152" s="19" t="e">
        <f>'SOS_ERGO - AS-IS'!#REF!</f>
        <v>#REF!</v>
      </c>
      <c r="C152" s="19" t="e">
        <f>'SOS_ERGO - AS-IS'!#REF!</f>
        <v>#REF!</v>
      </c>
      <c r="D152" s="19" t="e">
        <f>'SOS_ERGO - AS-IS'!#REF!</f>
        <v>#REF!</v>
      </c>
      <c r="E152" s="32" t="e">
        <f>'SOS_ERGO - AS-IS'!#REF!</f>
        <v>#REF!</v>
      </c>
      <c r="F152" s="19" t="e">
        <f>'SOS_ERGO - AS-IS'!#REF!</f>
        <v>#REF!</v>
      </c>
      <c r="G152" s="53" t="e">
        <f>'SOS_ERGO - AS-IS'!#REF!</f>
        <v>#REF!</v>
      </c>
      <c r="H152" s="32" t="e">
        <f>'SOS_ERGO - AS-IS'!#REF!</f>
        <v>#REF!</v>
      </c>
      <c r="I152" s="39">
        <v>1</v>
      </c>
      <c r="J152" s="40"/>
      <c r="K152" s="41"/>
      <c r="L152" s="39">
        <v>1</v>
      </c>
      <c r="M152" s="40"/>
      <c r="N152" s="41"/>
      <c r="O152" s="39">
        <v>1</v>
      </c>
      <c r="P152" s="40"/>
      <c r="Q152" s="41"/>
      <c r="R152" s="39">
        <v>1</v>
      </c>
      <c r="S152" s="40"/>
      <c r="T152" s="41"/>
      <c r="U152" s="39">
        <v>1</v>
      </c>
      <c r="V152" s="40"/>
      <c r="W152" s="41"/>
      <c r="X152" s="39">
        <v>1</v>
      </c>
      <c r="Y152" s="40"/>
      <c r="Z152" s="41"/>
      <c r="AA152" s="39">
        <v>1</v>
      </c>
      <c r="AB152" s="40"/>
      <c r="AC152" s="41"/>
      <c r="AD152" s="39">
        <v>1</v>
      </c>
      <c r="AE152" s="40"/>
      <c r="AF152" s="41"/>
      <c r="AG152" s="39">
        <v>1</v>
      </c>
      <c r="AH152" s="40"/>
      <c r="AI152" s="41"/>
      <c r="AJ152" s="22">
        <f t="shared" si="13"/>
        <v>9</v>
      </c>
      <c r="AK152" s="37">
        <f t="shared" si="9"/>
        <v>9</v>
      </c>
      <c r="AL152" s="37">
        <f t="shared" si="10"/>
        <v>0</v>
      </c>
      <c r="AM152" s="37">
        <f t="shared" si="11"/>
        <v>0</v>
      </c>
    </row>
    <row r="153" spans="1:39" x14ac:dyDescent="0.3">
      <c r="A153" s="19" t="e">
        <f>'SOS_ERGO - AS-IS'!#REF!</f>
        <v>#REF!</v>
      </c>
      <c r="B153" s="19" t="e">
        <f>'SOS_ERGO - AS-IS'!#REF!</f>
        <v>#REF!</v>
      </c>
      <c r="C153" s="19" t="e">
        <f>'SOS_ERGO - AS-IS'!#REF!</f>
        <v>#REF!</v>
      </c>
      <c r="D153" s="19" t="e">
        <f>'SOS_ERGO - AS-IS'!#REF!</f>
        <v>#REF!</v>
      </c>
      <c r="E153" s="32" t="e">
        <f>'SOS_ERGO - AS-IS'!#REF!</f>
        <v>#REF!</v>
      </c>
      <c r="F153" s="19" t="e">
        <f>'SOS_ERGO - AS-IS'!#REF!</f>
        <v>#REF!</v>
      </c>
      <c r="G153" s="53" t="e">
        <f>'SOS_ERGO - AS-IS'!#REF!</f>
        <v>#REF!</v>
      </c>
      <c r="H153" s="32" t="e">
        <f>'SOS_ERGO - AS-IS'!#REF!</f>
        <v>#REF!</v>
      </c>
      <c r="I153" s="39">
        <v>1</v>
      </c>
      <c r="J153" s="40"/>
      <c r="K153" s="41"/>
      <c r="L153" s="39">
        <v>1</v>
      </c>
      <c r="M153" s="40"/>
      <c r="N153" s="41"/>
      <c r="O153" s="39">
        <v>1</v>
      </c>
      <c r="P153" s="40"/>
      <c r="Q153" s="41"/>
      <c r="R153" s="39">
        <v>1</v>
      </c>
      <c r="S153" s="40"/>
      <c r="T153" s="41"/>
      <c r="U153" s="39">
        <v>1</v>
      </c>
      <c r="V153" s="40"/>
      <c r="W153" s="41"/>
      <c r="X153" s="39">
        <v>1</v>
      </c>
      <c r="Y153" s="40"/>
      <c r="Z153" s="41"/>
      <c r="AA153" s="39">
        <v>1</v>
      </c>
      <c r="AB153" s="40"/>
      <c r="AC153" s="41"/>
      <c r="AD153" s="39">
        <v>1</v>
      </c>
      <c r="AE153" s="40"/>
      <c r="AF153" s="41"/>
      <c r="AG153" s="39">
        <v>1</v>
      </c>
      <c r="AH153" s="40"/>
      <c r="AI153" s="41"/>
      <c r="AJ153" s="22">
        <f t="shared" si="13"/>
        <v>9</v>
      </c>
      <c r="AK153" s="37">
        <f t="shared" si="9"/>
        <v>9</v>
      </c>
      <c r="AL153" s="37">
        <f t="shared" si="10"/>
        <v>0</v>
      </c>
      <c r="AM153" s="37">
        <f t="shared" si="11"/>
        <v>0</v>
      </c>
    </row>
    <row r="154" spans="1:39" x14ac:dyDescent="0.3">
      <c r="A154" s="19" t="e">
        <f>'SOS_ERGO - AS-IS'!#REF!</f>
        <v>#REF!</v>
      </c>
      <c r="B154" s="19" t="e">
        <f>'SOS_ERGO - AS-IS'!#REF!</f>
        <v>#REF!</v>
      </c>
      <c r="C154" s="19" t="e">
        <f>'SOS_ERGO - AS-IS'!#REF!</f>
        <v>#REF!</v>
      </c>
      <c r="D154" s="19" t="e">
        <f>'SOS_ERGO - AS-IS'!#REF!</f>
        <v>#REF!</v>
      </c>
      <c r="E154" s="32" t="e">
        <f>'SOS_ERGO - AS-IS'!#REF!</f>
        <v>#REF!</v>
      </c>
      <c r="F154" s="19" t="e">
        <f>'SOS_ERGO - AS-IS'!#REF!</f>
        <v>#REF!</v>
      </c>
      <c r="G154" s="53" t="e">
        <f>'SOS_ERGO - AS-IS'!#REF!</f>
        <v>#REF!</v>
      </c>
      <c r="H154" s="32" t="e">
        <f>'SOS_ERGO - AS-IS'!#REF!</f>
        <v>#REF!</v>
      </c>
      <c r="I154" s="39">
        <v>1</v>
      </c>
      <c r="J154" s="40"/>
      <c r="K154" s="41"/>
      <c r="L154" s="39">
        <v>1</v>
      </c>
      <c r="M154" s="40"/>
      <c r="N154" s="41"/>
      <c r="O154" s="39">
        <v>1</v>
      </c>
      <c r="P154" s="40"/>
      <c r="Q154" s="41"/>
      <c r="R154" s="39">
        <v>1</v>
      </c>
      <c r="S154" s="40"/>
      <c r="T154" s="41"/>
      <c r="U154" s="39">
        <v>1</v>
      </c>
      <c r="V154" s="40"/>
      <c r="W154" s="41"/>
      <c r="X154" s="39">
        <v>1</v>
      </c>
      <c r="Y154" s="40"/>
      <c r="Z154" s="41"/>
      <c r="AA154" s="39">
        <v>1</v>
      </c>
      <c r="AB154" s="40"/>
      <c r="AC154" s="41"/>
      <c r="AD154" s="39">
        <v>1</v>
      </c>
      <c r="AE154" s="40"/>
      <c r="AF154" s="41"/>
      <c r="AG154" s="39">
        <v>1</v>
      </c>
      <c r="AH154" s="40"/>
      <c r="AI154" s="41"/>
      <c r="AJ154" s="22">
        <f t="shared" si="13"/>
        <v>9</v>
      </c>
      <c r="AK154" s="37">
        <f t="shared" si="9"/>
        <v>9</v>
      </c>
      <c r="AL154" s="37">
        <f t="shared" si="10"/>
        <v>0</v>
      </c>
      <c r="AM154" s="37">
        <f t="shared" si="11"/>
        <v>0</v>
      </c>
    </row>
    <row r="155" spans="1:39" x14ac:dyDescent="0.3">
      <c r="A155" s="19" t="e">
        <f>'SOS_ERGO - AS-IS'!#REF!</f>
        <v>#REF!</v>
      </c>
      <c r="B155" s="19" t="e">
        <f>'SOS_ERGO - AS-IS'!#REF!</f>
        <v>#REF!</v>
      </c>
      <c r="C155" s="19" t="e">
        <f>'SOS_ERGO - AS-IS'!#REF!</f>
        <v>#REF!</v>
      </c>
      <c r="D155" s="19" t="e">
        <f>'SOS_ERGO - AS-IS'!#REF!</f>
        <v>#REF!</v>
      </c>
      <c r="E155" s="32" t="e">
        <f>'SOS_ERGO - AS-IS'!#REF!</f>
        <v>#REF!</v>
      </c>
      <c r="F155" s="19" t="e">
        <f>'SOS_ERGO - AS-IS'!#REF!</f>
        <v>#REF!</v>
      </c>
      <c r="G155" s="53" t="e">
        <f>'SOS_ERGO - AS-IS'!#REF!</f>
        <v>#REF!</v>
      </c>
      <c r="H155" s="32" t="e">
        <f>'SOS_ERGO - AS-IS'!#REF!</f>
        <v>#REF!</v>
      </c>
      <c r="I155" s="39">
        <v>1</v>
      </c>
      <c r="J155" s="40"/>
      <c r="K155" s="41"/>
      <c r="L155" s="39">
        <v>1</v>
      </c>
      <c r="M155" s="40"/>
      <c r="N155" s="41"/>
      <c r="O155" s="39">
        <v>1</v>
      </c>
      <c r="P155" s="40"/>
      <c r="Q155" s="41"/>
      <c r="R155" s="39">
        <v>1</v>
      </c>
      <c r="S155" s="40"/>
      <c r="T155" s="41"/>
      <c r="U155" s="39">
        <v>1</v>
      </c>
      <c r="V155" s="40"/>
      <c r="W155" s="41"/>
      <c r="X155" s="39">
        <v>1</v>
      </c>
      <c r="Y155" s="40"/>
      <c r="Z155" s="41"/>
      <c r="AA155" s="39">
        <v>1</v>
      </c>
      <c r="AB155" s="40"/>
      <c r="AC155" s="41"/>
      <c r="AD155" s="39">
        <v>1</v>
      </c>
      <c r="AE155" s="40"/>
      <c r="AF155" s="41"/>
      <c r="AG155" s="39">
        <v>1</v>
      </c>
      <c r="AH155" s="40"/>
      <c r="AI155" s="41"/>
      <c r="AJ155" s="22">
        <f t="shared" si="13"/>
        <v>9</v>
      </c>
      <c r="AK155" s="37">
        <f t="shared" si="9"/>
        <v>9</v>
      </c>
      <c r="AL155" s="37">
        <f t="shared" si="10"/>
        <v>0</v>
      </c>
      <c r="AM155" s="37">
        <f t="shared" si="11"/>
        <v>0</v>
      </c>
    </row>
    <row r="156" spans="1:39" x14ac:dyDescent="0.3">
      <c r="A156" s="19" t="e">
        <f>'SOS_ERGO - AS-IS'!#REF!</f>
        <v>#REF!</v>
      </c>
      <c r="B156" s="19" t="e">
        <f>'SOS_ERGO - AS-IS'!#REF!</f>
        <v>#REF!</v>
      </c>
      <c r="C156" s="19" t="e">
        <f>'SOS_ERGO - AS-IS'!#REF!</f>
        <v>#REF!</v>
      </c>
      <c r="D156" s="19" t="e">
        <f>'SOS_ERGO - AS-IS'!#REF!</f>
        <v>#REF!</v>
      </c>
      <c r="E156" s="32" t="e">
        <f>'SOS_ERGO - AS-IS'!#REF!</f>
        <v>#REF!</v>
      </c>
      <c r="F156" s="19" t="e">
        <f>'SOS_ERGO - AS-IS'!#REF!</f>
        <v>#REF!</v>
      </c>
      <c r="G156" s="53" t="e">
        <f>'SOS_ERGO - AS-IS'!#REF!</f>
        <v>#REF!</v>
      </c>
      <c r="H156" s="32" t="e">
        <f>'SOS_ERGO - AS-IS'!#REF!</f>
        <v>#REF!</v>
      </c>
      <c r="I156" s="39">
        <v>1</v>
      </c>
      <c r="J156" s="40"/>
      <c r="K156" s="41"/>
      <c r="L156" s="39">
        <v>1</v>
      </c>
      <c r="M156" s="40"/>
      <c r="N156" s="41"/>
      <c r="O156" s="39">
        <v>1</v>
      </c>
      <c r="P156" s="40"/>
      <c r="Q156" s="41"/>
      <c r="R156" s="39">
        <v>1</v>
      </c>
      <c r="S156" s="40"/>
      <c r="T156" s="41"/>
      <c r="U156" s="39">
        <v>1</v>
      </c>
      <c r="V156" s="40"/>
      <c r="W156" s="41"/>
      <c r="X156" s="39">
        <v>1</v>
      </c>
      <c r="Y156" s="40"/>
      <c r="Z156" s="41"/>
      <c r="AA156" s="39">
        <v>1</v>
      </c>
      <c r="AB156" s="40"/>
      <c r="AC156" s="41"/>
      <c r="AD156" s="39">
        <v>1</v>
      </c>
      <c r="AE156" s="40"/>
      <c r="AF156" s="41"/>
      <c r="AG156" s="39">
        <v>1</v>
      </c>
      <c r="AH156" s="40"/>
      <c r="AI156" s="41"/>
      <c r="AJ156" s="22">
        <f t="shared" si="13"/>
        <v>9</v>
      </c>
      <c r="AK156" s="37">
        <f t="shared" si="9"/>
        <v>9</v>
      </c>
      <c r="AL156" s="37">
        <f t="shared" si="10"/>
        <v>0</v>
      </c>
      <c r="AM156" s="37">
        <f t="shared" si="11"/>
        <v>0</v>
      </c>
    </row>
    <row r="157" spans="1:39" x14ac:dyDescent="0.3">
      <c r="A157" s="19" t="e">
        <f>'SOS_ERGO - AS-IS'!#REF!</f>
        <v>#REF!</v>
      </c>
      <c r="B157" s="19" t="e">
        <f>'SOS_ERGO - AS-IS'!#REF!</f>
        <v>#REF!</v>
      </c>
      <c r="C157" s="19" t="e">
        <f>'SOS_ERGO - AS-IS'!#REF!</f>
        <v>#REF!</v>
      </c>
      <c r="D157" s="19" t="e">
        <f>'SOS_ERGO - AS-IS'!#REF!</f>
        <v>#REF!</v>
      </c>
      <c r="E157" s="32" t="e">
        <f>'SOS_ERGO - AS-IS'!#REF!</f>
        <v>#REF!</v>
      </c>
      <c r="F157" s="19" t="e">
        <f>'SOS_ERGO - AS-IS'!#REF!</f>
        <v>#REF!</v>
      </c>
      <c r="G157" s="53" t="e">
        <f>'SOS_ERGO - AS-IS'!#REF!</f>
        <v>#REF!</v>
      </c>
      <c r="H157" s="32" t="e">
        <f>'SOS_ERGO - AS-IS'!#REF!</f>
        <v>#REF!</v>
      </c>
      <c r="I157" s="39">
        <v>1</v>
      </c>
      <c r="J157" s="40"/>
      <c r="K157" s="41"/>
      <c r="L157" s="39">
        <v>1</v>
      </c>
      <c r="M157" s="40"/>
      <c r="N157" s="41"/>
      <c r="O157" s="39">
        <v>1</v>
      </c>
      <c r="P157" s="40"/>
      <c r="Q157" s="41"/>
      <c r="R157" s="39">
        <v>1</v>
      </c>
      <c r="S157" s="40"/>
      <c r="T157" s="41"/>
      <c r="U157" s="39">
        <v>1</v>
      </c>
      <c r="V157" s="40"/>
      <c r="W157" s="41"/>
      <c r="X157" s="39">
        <v>1</v>
      </c>
      <c r="Y157" s="40"/>
      <c r="Z157" s="41"/>
      <c r="AA157" s="39">
        <v>1</v>
      </c>
      <c r="AB157" s="40"/>
      <c r="AC157" s="41"/>
      <c r="AD157" s="39">
        <v>1</v>
      </c>
      <c r="AE157" s="40"/>
      <c r="AF157" s="41"/>
      <c r="AG157" s="39">
        <v>1</v>
      </c>
      <c r="AH157" s="40"/>
      <c r="AI157" s="41"/>
      <c r="AJ157" s="22">
        <f t="shared" si="13"/>
        <v>9</v>
      </c>
      <c r="AK157" s="37">
        <f t="shared" si="9"/>
        <v>9</v>
      </c>
      <c r="AL157" s="37">
        <f t="shared" si="10"/>
        <v>0</v>
      </c>
      <c r="AM157" s="37">
        <f t="shared" si="11"/>
        <v>0</v>
      </c>
    </row>
    <row r="158" spans="1:39" x14ac:dyDescent="0.3">
      <c r="A158" s="19" t="e">
        <f>'SOS_ERGO - AS-IS'!#REF!</f>
        <v>#REF!</v>
      </c>
      <c r="B158" s="19" t="e">
        <f>'SOS_ERGO - AS-IS'!#REF!</f>
        <v>#REF!</v>
      </c>
      <c r="C158" s="19" t="e">
        <f>'SOS_ERGO - AS-IS'!#REF!</f>
        <v>#REF!</v>
      </c>
      <c r="D158" s="19" t="e">
        <f>'SOS_ERGO - AS-IS'!#REF!</f>
        <v>#REF!</v>
      </c>
      <c r="E158" s="32" t="e">
        <f>'SOS_ERGO - AS-IS'!#REF!</f>
        <v>#REF!</v>
      </c>
      <c r="F158" s="19" t="e">
        <f>'SOS_ERGO - AS-IS'!#REF!</f>
        <v>#REF!</v>
      </c>
      <c r="G158" s="53" t="e">
        <f>'SOS_ERGO - AS-IS'!#REF!</f>
        <v>#REF!</v>
      </c>
      <c r="H158" s="32" t="e">
        <f>'SOS_ERGO - AS-IS'!#REF!</f>
        <v>#REF!</v>
      </c>
      <c r="I158" s="39">
        <v>1</v>
      </c>
      <c r="J158" s="40"/>
      <c r="K158" s="41"/>
      <c r="L158" s="39">
        <v>1</v>
      </c>
      <c r="M158" s="40"/>
      <c r="N158" s="41"/>
      <c r="O158" s="39">
        <v>1</v>
      </c>
      <c r="P158" s="40"/>
      <c r="Q158" s="41"/>
      <c r="R158" s="39">
        <v>1</v>
      </c>
      <c r="S158" s="40"/>
      <c r="T158" s="41"/>
      <c r="U158" s="39">
        <v>1</v>
      </c>
      <c r="V158" s="40"/>
      <c r="W158" s="41"/>
      <c r="X158" s="39">
        <v>1</v>
      </c>
      <c r="Y158" s="40"/>
      <c r="Z158" s="41"/>
      <c r="AA158" s="39">
        <v>1</v>
      </c>
      <c r="AB158" s="40"/>
      <c r="AC158" s="41"/>
      <c r="AD158" s="39">
        <v>1</v>
      </c>
      <c r="AE158" s="40"/>
      <c r="AF158" s="41"/>
      <c r="AG158" s="39">
        <v>1</v>
      </c>
      <c r="AH158" s="40"/>
      <c r="AI158" s="41"/>
      <c r="AJ158" s="22">
        <f t="shared" si="13"/>
        <v>9</v>
      </c>
      <c r="AK158" s="37">
        <f t="shared" si="9"/>
        <v>9</v>
      </c>
      <c r="AL158" s="37">
        <f t="shared" si="10"/>
        <v>0</v>
      </c>
      <c r="AM158" s="37">
        <f t="shared" si="11"/>
        <v>0</v>
      </c>
    </row>
    <row r="159" spans="1:39" x14ac:dyDescent="0.3">
      <c r="A159" s="19" t="e">
        <f>'SOS_ERGO - AS-IS'!#REF!</f>
        <v>#REF!</v>
      </c>
      <c r="B159" s="19" t="e">
        <f>'SOS_ERGO - AS-IS'!#REF!</f>
        <v>#REF!</v>
      </c>
      <c r="C159" s="19" t="e">
        <f>'SOS_ERGO - AS-IS'!#REF!</f>
        <v>#REF!</v>
      </c>
      <c r="D159" s="19" t="e">
        <f>'SOS_ERGO - AS-IS'!#REF!</f>
        <v>#REF!</v>
      </c>
      <c r="E159" s="32" t="e">
        <f>'SOS_ERGO - AS-IS'!#REF!</f>
        <v>#REF!</v>
      </c>
      <c r="F159" s="19" t="e">
        <f>'SOS_ERGO - AS-IS'!#REF!</f>
        <v>#REF!</v>
      </c>
      <c r="G159" s="53" t="e">
        <f>'SOS_ERGO - AS-IS'!#REF!</f>
        <v>#REF!</v>
      </c>
      <c r="H159" s="32" t="e">
        <f>'SOS_ERGO - AS-IS'!#REF!</f>
        <v>#REF!</v>
      </c>
      <c r="I159" s="39">
        <v>1</v>
      </c>
      <c r="J159" s="40"/>
      <c r="K159" s="41"/>
      <c r="L159" s="39">
        <v>1</v>
      </c>
      <c r="M159" s="40"/>
      <c r="N159" s="41"/>
      <c r="O159" s="39">
        <v>1</v>
      </c>
      <c r="P159" s="40"/>
      <c r="Q159" s="41"/>
      <c r="R159" s="39">
        <v>1</v>
      </c>
      <c r="S159" s="40"/>
      <c r="T159" s="41"/>
      <c r="U159" s="39">
        <v>1</v>
      </c>
      <c r="V159" s="40"/>
      <c r="W159" s="41"/>
      <c r="X159" s="39">
        <v>1</v>
      </c>
      <c r="Y159" s="40"/>
      <c r="Z159" s="41"/>
      <c r="AA159" s="39">
        <v>1</v>
      </c>
      <c r="AB159" s="40"/>
      <c r="AC159" s="41"/>
      <c r="AD159" s="39">
        <v>1</v>
      </c>
      <c r="AE159" s="40"/>
      <c r="AF159" s="41"/>
      <c r="AG159" s="39">
        <v>1</v>
      </c>
      <c r="AH159" s="40"/>
      <c r="AI159" s="41"/>
      <c r="AJ159" s="22">
        <f t="shared" si="13"/>
        <v>9</v>
      </c>
      <c r="AK159" s="37">
        <f t="shared" si="9"/>
        <v>9</v>
      </c>
      <c r="AL159" s="37">
        <f t="shared" si="10"/>
        <v>0</v>
      </c>
      <c r="AM159" s="37">
        <f t="shared" si="11"/>
        <v>0</v>
      </c>
    </row>
    <row r="160" spans="1:39" x14ac:dyDescent="0.3">
      <c r="A160" s="19" t="e">
        <f>'SOS_ERGO - AS-IS'!#REF!</f>
        <v>#REF!</v>
      </c>
      <c r="B160" s="19" t="e">
        <f>'SOS_ERGO - AS-IS'!#REF!</f>
        <v>#REF!</v>
      </c>
      <c r="C160" s="19" t="e">
        <f>'SOS_ERGO - AS-IS'!#REF!</f>
        <v>#REF!</v>
      </c>
      <c r="D160" s="19" t="e">
        <f>'SOS_ERGO - AS-IS'!#REF!</f>
        <v>#REF!</v>
      </c>
      <c r="E160" s="32" t="e">
        <f>'SOS_ERGO - AS-IS'!#REF!</f>
        <v>#REF!</v>
      </c>
      <c r="F160" s="19" t="e">
        <f>'SOS_ERGO - AS-IS'!#REF!</f>
        <v>#REF!</v>
      </c>
      <c r="G160" s="53" t="e">
        <f>'SOS_ERGO - AS-IS'!#REF!</f>
        <v>#REF!</v>
      </c>
      <c r="H160" s="32" t="e">
        <f>'SOS_ERGO - AS-IS'!#REF!</f>
        <v>#REF!</v>
      </c>
      <c r="I160" s="39">
        <v>1</v>
      </c>
      <c r="J160" s="40"/>
      <c r="K160" s="41"/>
      <c r="L160" s="39">
        <v>1</v>
      </c>
      <c r="M160" s="40"/>
      <c r="N160" s="41"/>
      <c r="O160" s="39">
        <v>1</v>
      </c>
      <c r="P160" s="40"/>
      <c r="Q160" s="41"/>
      <c r="R160" s="39">
        <v>1</v>
      </c>
      <c r="S160" s="40"/>
      <c r="T160" s="41"/>
      <c r="U160" s="39">
        <v>1</v>
      </c>
      <c r="V160" s="40"/>
      <c r="W160" s="41"/>
      <c r="X160" s="39">
        <v>1</v>
      </c>
      <c r="Y160" s="40"/>
      <c r="Z160" s="41"/>
      <c r="AA160" s="39">
        <v>1</v>
      </c>
      <c r="AB160" s="40"/>
      <c r="AC160" s="41"/>
      <c r="AD160" s="39">
        <v>1</v>
      </c>
      <c r="AE160" s="40"/>
      <c r="AF160" s="41"/>
      <c r="AG160" s="39">
        <v>1</v>
      </c>
      <c r="AH160" s="40"/>
      <c r="AI160" s="41"/>
      <c r="AJ160" s="22">
        <f t="shared" si="13"/>
        <v>9</v>
      </c>
      <c r="AK160" s="37">
        <f t="shared" si="9"/>
        <v>9</v>
      </c>
      <c r="AL160" s="37">
        <f t="shared" si="10"/>
        <v>0</v>
      </c>
      <c r="AM160" s="37">
        <f t="shared" si="11"/>
        <v>0</v>
      </c>
    </row>
    <row r="161" spans="1:39" x14ac:dyDescent="0.3">
      <c r="A161" s="19" t="e">
        <f>'SOS_ERGO - AS-IS'!#REF!</f>
        <v>#REF!</v>
      </c>
      <c r="B161" s="19" t="e">
        <f>'SOS_ERGO - AS-IS'!#REF!</f>
        <v>#REF!</v>
      </c>
      <c r="C161" s="19" t="e">
        <f>'SOS_ERGO - AS-IS'!#REF!</f>
        <v>#REF!</v>
      </c>
      <c r="D161" s="19" t="e">
        <f>'SOS_ERGO - AS-IS'!#REF!</f>
        <v>#REF!</v>
      </c>
      <c r="E161" s="32" t="e">
        <f>'SOS_ERGO - AS-IS'!#REF!</f>
        <v>#REF!</v>
      </c>
      <c r="F161" s="19" t="e">
        <f>'SOS_ERGO - AS-IS'!#REF!</f>
        <v>#REF!</v>
      </c>
      <c r="G161" s="53" t="e">
        <f>'SOS_ERGO - AS-IS'!#REF!</f>
        <v>#REF!</v>
      </c>
      <c r="H161" s="32" t="e">
        <f>'SOS_ERGO - AS-IS'!#REF!</f>
        <v>#REF!</v>
      </c>
      <c r="I161" s="39">
        <v>1</v>
      </c>
      <c r="J161" s="40"/>
      <c r="K161" s="41"/>
      <c r="L161" s="39">
        <v>1</v>
      </c>
      <c r="M161" s="40"/>
      <c r="N161" s="41"/>
      <c r="O161" s="39">
        <v>1</v>
      </c>
      <c r="P161" s="40"/>
      <c r="Q161" s="41"/>
      <c r="R161" s="39">
        <v>1</v>
      </c>
      <c r="S161" s="40"/>
      <c r="T161" s="41"/>
      <c r="U161" s="39">
        <v>1</v>
      </c>
      <c r="V161" s="40"/>
      <c r="W161" s="41"/>
      <c r="X161" s="39">
        <v>1</v>
      </c>
      <c r="Y161" s="40"/>
      <c r="Z161" s="41"/>
      <c r="AA161" s="39">
        <v>1</v>
      </c>
      <c r="AB161" s="40"/>
      <c r="AC161" s="41"/>
      <c r="AD161" s="39">
        <v>1</v>
      </c>
      <c r="AE161" s="40"/>
      <c r="AF161" s="41"/>
      <c r="AG161" s="39">
        <v>1</v>
      </c>
      <c r="AH161" s="40"/>
      <c r="AI161" s="41"/>
      <c r="AJ161" s="22">
        <f t="shared" si="13"/>
        <v>9</v>
      </c>
      <c r="AK161" s="37">
        <f t="shared" si="9"/>
        <v>9</v>
      </c>
      <c r="AL161" s="37">
        <f t="shared" si="10"/>
        <v>0</v>
      </c>
      <c r="AM161" s="37">
        <f t="shared" si="11"/>
        <v>0</v>
      </c>
    </row>
    <row r="162" spans="1:39" x14ac:dyDescent="0.3">
      <c r="A162" s="19" t="e">
        <f>'SOS_ERGO - AS-IS'!#REF!</f>
        <v>#REF!</v>
      </c>
      <c r="B162" s="19" t="e">
        <f>'SOS_ERGO - AS-IS'!#REF!</f>
        <v>#REF!</v>
      </c>
      <c r="C162" s="19" t="e">
        <f>'SOS_ERGO - AS-IS'!#REF!</f>
        <v>#REF!</v>
      </c>
      <c r="D162" s="19" t="e">
        <f>'SOS_ERGO - AS-IS'!#REF!</f>
        <v>#REF!</v>
      </c>
      <c r="E162" s="32" t="e">
        <f>'SOS_ERGO - AS-IS'!#REF!</f>
        <v>#REF!</v>
      </c>
      <c r="F162" s="19" t="e">
        <f>'SOS_ERGO - AS-IS'!#REF!</f>
        <v>#REF!</v>
      </c>
      <c r="G162" s="53" t="e">
        <f>'SOS_ERGO - AS-IS'!#REF!</f>
        <v>#REF!</v>
      </c>
      <c r="H162" s="32" t="e">
        <f>'SOS_ERGO - AS-IS'!#REF!</f>
        <v>#REF!</v>
      </c>
      <c r="I162" s="39">
        <v>1</v>
      </c>
      <c r="J162" s="40"/>
      <c r="K162" s="41"/>
      <c r="L162" s="39">
        <v>1</v>
      </c>
      <c r="M162" s="40"/>
      <c r="N162" s="41"/>
      <c r="O162" s="39">
        <v>1</v>
      </c>
      <c r="P162" s="40"/>
      <c r="Q162" s="41"/>
      <c r="R162" s="39">
        <v>1</v>
      </c>
      <c r="S162" s="40"/>
      <c r="T162" s="41"/>
      <c r="U162" s="39">
        <v>1</v>
      </c>
      <c r="V162" s="40"/>
      <c r="W162" s="41"/>
      <c r="X162" s="39">
        <v>1</v>
      </c>
      <c r="Y162" s="40"/>
      <c r="Z162" s="41"/>
      <c r="AA162" s="39">
        <v>1</v>
      </c>
      <c r="AB162" s="40"/>
      <c r="AC162" s="41"/>
      <c r="AD162" s="39">
        <v>1</v>
      </c>
      <c r="AE162" s="40"/>
      <c r="AF162" s="41"/>
      <c r="AG162" s="39">
        <v>1</v>
      </c>
      <c r="AH162" s="40"/>
      <c r="AI162" s="41"/>
      <c r="AJ162" s="22">
        <f t="shared" si="13"/>
        <v>9</v>
      </c>
      <c r="AK162" s="37">
        <f t="shared" si="9"/>
        <v>9</v>
      </c>
      <c r="AL162" s="37">
        <f t="shared" si="10"/>
        <v>0</v>
      </c>
      <c r="AM162" s="37">
        <f t="shared" si="11"/>
        <v>0</v>
      </c>
    </row>
    <row r="163" spans="1:39" x14ac:dyDescent="0.3">
      <c r="A163" s="19" t="e">
        <f>'SOS_ERGO - AS-IS'!#REF!</f>
        <v>#REF!</v>
      </c>
      <c r="B163" s="19" t="e">
        <f>'SOS_ERGO - AS-IS'!#REF!</f>
        <v>#REF!</v>
      </c>
      <c r="C163" s="19" t="e">
        <f>'SOS_ERGO - AS-IS'!#REF!</f>
        <v>#REF!</v>
      </c>
      <c r="D163" s="19" t="e">
        <f>'SOS_ERGO - AS-IS'!#REF!</f>
        <v>#REF!</v>
      </c>
      <c r="E163" s="32" t="e">
        <f>'SOS_ERGO - AS-IS'!#REF!</f>
        <v>#REF!</v>
      </c>
      <c r="F163" s="19" t="e">
        <f>'SOS_ERGO - AS-IS'!#REF!</f>
        <v>#REF!</v>
      </c>
      <c r="G163" s="53" t="e">
        <f>'SOS_ERGO - AS-IS'!#REF!</f>
        <v>#REF!</v>
      </c>
      <c r="H163" s="32" t="e">
        <f>'SOS_ERGO - AS-IS'!#REF!</f>
        <v>#REF!</v>
      </c>
      <c r="I163" s="39">
        <v>1</v>
      </c>
      <c r="J163" s="40"/>
      <c r="K163" s="41"/>
      <c r="L163" s="39">
        <v>1</v>
      </c>
      <c r="M163" s="40"/>
      <c r="N163" s="41"/>
      <c r="O163" s="39">
        <v>1</v>
      </c>
      <c r="P163" s="40"/>
      <c r="Q163" s="41"/>
      <c r="R163" s="39">
        <v>1</v>
      </c>
      <c r="S163" s="40"/>
      <c r="T163" s="41"/>
      <c r="U163" s="39">
        <v>1</v>
      </c>
      <c r="V163" s="40"/>
      <c r="W163" s="41"/>
      <c r="X163" s="39">
        <v>1</v>
      </c>
      <c r="Y163" s="40"/>
      <c r="Z163" s="41"/>
      <c r="AA163" s="39">
        <v>1</v>
      </c>
      <c r="AB163" s="40"/>
      <c r="AC163" s="41"/>
      <c r="AD163" s="39">
        <v>1</v>
      </c>
      <c r="AE163" s="40"/>
      <c r="AF163" s="41"/>
      <c r="AG163" s="39">
        <v>1</v>
      </c>
      <c r="AH163" s="40"/>
      <c r="AI163" s="41"/>
      <c r="AJ163" s="22">
        <f t="shared" si="13"/>
        <v>9</v>
      </c>
      <c r="AK163" s="37">
        <f t="shared" si="9"/>
        <v>9</v>
      </c>
      <c r="AL163" s="37">
        <f t="shared" si="10"/>
        <v>0</v>
      </c>
      <c r="AM163" s="37">
        <f t="shared" si="11"/>
        <v>0</v>
      </c>
    </row>
    <row r="164" spans="1:39" x14ac:dyDescent="0.3">
      <c r="A164" s="19" t="e">
        <f>'SOS_ERGO - AS-IS'!#REF!</f>
        <v>#REF!</v>
      </c>
      <c r="B164" s="19" t="e">
        <f>'SOS_ERGO - AS-IS'!#REF!</f>
        <v>#REF!</v>
      </c>
      <c r="C164" s="19" t="e">
        <f>'SOS_ERGO - AS-IS'!#REF!</f>
        <v>#REF!</v>
      </c>
      <c r="D164" s="19" t="e">
        <f>'SOS_ERGO - AS-IS'!#REF!</f>
        <v>#REF!</v>
      </c>
      <c r="E164" s="32" t="e">
        <f>'SOS_ERGO - AS-IS'!#REF!</f>
        <v>#REF!</v>
      </c>
      <c r="F164" s="19" t="e">
        <f>'SOS_ERGO - AS-IS'!#REF!</f>
        <v>#REF!</v>
      </c>
      <c r="G164" s="53" t="e">
        <f>'SOS_ERGO - AS-IS'!#REF!</f>
        <v>#REF!</v>
      </c>
      <c r="H164" s="32" t="e">
        <f>'SOS_ERGO - AS-IS'!#REF!</f>
        <v>#REF!</v>
      </c>
      <c r="I164" s="39">
        <v>1</v>
      </c>
      <c r="J164" s="40"/>
      <c r="K164" s="41"/>
      <c r="L164" s="39">
        <v>1</v>
      </c>
      <c r="M164" s="40"/>
      <c r="N164" s="41"/>
      <c r="O164" s="39">
        <v>1</v>
      </c>
      <c r="P164" s="40"/>
      <c r="Q164" s="41"/>
      <c r="R164" s="39">
        <v>1</v>
      </c>
      <c r="S164" s="40"/>
      <c r="T164" s="41"/>
      <c r="U164" s="39">
        <v>1</v>
      </c>
      <c r="V164" s="40"/>
      <c r="W164" s="41"/>
      <c r="X164" s="39">
        <v>1</v>
      </c>
      <c r="Y164" s="40"/>
      <c r="Z164" s="41"/>
      <c r="AA164" s="39">
        <v>1</v>
      </c>
      <c r="AB164" s="40"/>
      <c r="AC164" s="41"/>
      <c r="AD164" s="39">
        <v>1</v>
      </c>
      <c r="AE164" s="40"/>
      <c r="AF164" s="41"/>
      <c r="AG164" s="39">
        <v>1</v>
      </c>
      <c r="AH164" s="40"/>
      <c r="AI164" s="41"/>
      <c r="AJ164" s="22">
        <f t="shared" si="13"/>
        <v>9</v>
      </c>
      <c r="AK164" s="37">
        <f t="shared" si="9"/>
        <v>9</v>
      </c>
      <c r="AL164" s="37">
        <f t="shared" si="10"/>
        <v>0</v>
      </c>
      <c r="AM164" s="37">
        <f t="shared" si="11"/>
        <v>0</v>
      </c>
    </row>
    <row r="165" spans="1:39" x14ac:dyDescent="0.3">
      <c r="A165" s="19" t="e">
        <f>'SOS_ERGO - AS-IS'!#REF!</f>
        <v>#REF!</v>
      </c>
      <c r="B165" s="19" t="e">
        <f>'SOS_ERGO - AS-IS'!#REF!</f>
        <v>#REF!</v>
      </c>
      <c r="C165" s="19" t="e">
        <f>'SOS_ERGO - AS-IS'!#REF!</f>
        <v>#REF!</v>
      </c>
      <c r="D165" s="19" t="e">
        <f>'SOS_ERGO - AS-IS'!#REF!</f>
        <v>#REF!</v>
      </c>
      <c r="E165" s="32" t="e">
        <f>'SOS_ERGO - AS-IS'!#REF!</f>
        <v>#REF!</v>
      </c>
      <c r="F165" s="19" t="e">
        <f>'SOS_ERGO - AS-IS'!#REF!</f>
        <v>#REF!</v>
      </c>
      <c r="G165" s="53" t="e">
        <f>'SOS_ERGO - AS-IS'!#REF!</f>
        <v>#REF!</v>
      </c>
      <c r="H165" s="32" t="e">
        <f>'SOS_ERGO - AS-IS'!#REF!</f>
        <v>#REF!</v>
      </c>
      <c r="I165" s="39">
        <v>1</v>
      </c>
      <c r="J165" s="40"/>
      <c r="K165" s="41"/>
      <c r="L165" s="39">
        <v>1</v>
      </c>
      <c r="M165" s="40"/>
      <c r="N165" s="41"/>
      <c r="O165" s="39">
        <v>1</v>
      </c>
      <c r="P165" s="40"/>
      <c r="Q165" s="41"/>
      <c r="R165" s="39">
        <v>1</v>
      </c>
      <c r="S165" s="40"/>
      <c r="T165" s="41"/>
      <c r="U165" s="39">
        <v>1</v>
      </c>
      <c r="V165" s="40"/>
      <c r="W165" s="41"/>
      <c r="X165" s="39">
        <v>1</v>
      </c>
      <c r="Y165" s="40"/>
      <c r="Z165" s="41"/>
      <c r="AA165" s="39">
        <v>1</v>
      </c>
      <c r="AB165" s="40"/>
      <c r="AC165" s="41"/>
      <c r="AD165" s="39">
        <v>1</v>
      </c>
      <c r="AE165" s="40"/>
      <c r="AF165" s="41"/>
      <c r="AG165" s="39">
        <v>1</v>
      </c>
      <c r="AH165" s="40"/>
      <c r="AI165" s="41"/>
      <c r="AJ165" s="22">
        <f t="shared" si="13"/>
        <v>9</v>
      </c>
      <c r="AK165" s="37">
        <f t="shared" si="9"/>
        <v>9</v>
      </c>
      <c r="AL165" s="37">
        <f t="shared" si="10"/>
        <v>0</v>
      </c>
      <c r="AM165" s="37">
        <f t="shared" si="11"/>
        <v>0</v>
      </c>
    </row>
    <row r="166" spans="1:39" x14ac:dyDescent="0.3">
      <c r="A166" s="19" t="e">
        <f>'SOS_ERGO - AS-IS'!#REF!</f>
        <v>#REF!</v>
      </c>
      <c r="B166" s="19" t="e">
        <f>'SOS_ERGO - AS-IS'!#REF!</f>
        <v>#REF!</v>
      </c>
      <c r="C166" s="19" t="e">
        <f>'SOS_ERGO - AS-IS'!#REF!</f>
        <v>#REF!</v>
      </c>
      <c r="D166" s="19" t="e">
        <f>'SOS_ERGO - AS-IS'!#REF!</f>
        <v>#REF!</v>
      </c>
      <c r="E166" s="32" t="e">
        <f>'SOS_ERGO - AS-IS'!#REF!</f>
        <v>#REF!</v>
      </c>
      <c r="F166" s="19" t="e">
        <f>'SOS_ERGO - AS-IS'!#REF!</f>
        <v>#REF!</v>
      </c>
      <c r="G166" s="53" t="e">
        <f>'SOS_ERGO - AS-IS'!#REF!</f>
        <v>#REF!</v>
      </c>
      <c r="H166" s="32" t="e">
        <f>'SOS_ERGO - AS-IS'!#REF!</f>
        <v>#REF!</v>
      </c>
      <c r="I166" s="39">
        <v>1</v>
      </c>
      <c r="J166" s="40"/>
      <c r="K166" s="41"/>
      <c r="L166" s="39">
        <v>1</v>
      </c>
      <c r="M166" s="40"/>
      <c r="N166" s="41"/>
      <c r="O166" s="39">
        <v>1</v>
      </c>
      <c r="P166" s="40"/>
      <c r="Q166" s="41"/>
      <c r="R166" s="39">
        <v>1</v>
      </c>
      <c r="S166" s="40"/>
      <c r="T166" s="41"/>
      <c r="U166" s="39">
        <v>1</v>
      </c>
      <c r="V166" s="40"/>
      <c r="W166" s="41"/>
      <c r="X166" s="39">
        <v>1</v>
      </c>
      <c r="Y166" s="40"/>
      <c r="Z166" s="41"/>
      <c r="AA166" s="39">
        <v>1</v>
      </c>
      <c r="AB166" s="40"/>
      <c r="AC166" s="41"/>
      <c r="AD166" s="39">
        <v>1</v>
      </c>
      <c r="AE166" s="40"/>
      <c r="AF166" s="41"/>
      <c r="AG166" s="39">
        <v>1</v>
      </c>
      <c r="AH166" s="40"/>
      <c r="AI166" s="41"/>
      <c r="AJ166" s="22">
        <f t="shared" si="13"/>
        <v>9</v>
      </c>
      <c r="AK166" s="37">
        <f t="shared" si="9"/>
        <v>9</v>
      </c>
      <c r="AL166" s="37">
        <f t="shared" si="10"/>
        <v>0</v>
      </c>
      <c r="AM166" s="37">
        <f t="shared" si="11"/>
        <v>0</v>
      </c>
    </row>
    <row r="167" spans="1:39" x14ac:dyDescent="0.3">
      <c r="A167" s="19" t="e">
        <f>'SOS_ERGO - AS-IS'!#REF!</f>
        <v>#REF!</v>
      </c>
      <c r="B167" s="19" t="e">
        <f>'SOS_ERGO - AS-IS'!#REF!</f>
        <v>#REF!</v>
      </c>
      <c r="C167" s="19" t="e">
        <f>'SOS_ERGO - AS-IS'!#REF!</f>
        <v>#REF!</v>
      </c>
      <c r="D167" s="19" t="e">
        <f>'SOS_ERGO - AS-IS'!#REF!</f>
        <v>#REF!</v>
      </c>
      <c r="E167" s="32" t="e">
        <f>'SOS_ERGO - AS-IS'!#REF!</f>
        <v>#REF!</v>
      </c>
      <c r="F167" s="19" t="e">
        <f>'SOS_ERGO - AS-IS'!#REF!</f>
        <v>#REF!</v>
      </c>
      <c r="G167" s="53" t="e">
        <f>'SOS_ERGO - AS-IS'!#REF!</f>
        <v>#REF!</v>
      </c>
      <c r="H167" s="32" t="e">
        <f>'SOS_ERGO - AS-IS'!#REF!</f>
        <v>#REF!</v>
      </c>
      <c r="I167" s="39">
        <v>1</v>
      </c>
      <c r="J167" s="40"/>
      <c r="K167" s="41"/>
      <c r="L167" s="39">
        <v>1</v>
      </c>
      <c r="M167" s="40"/>
      <c r="N167" s="41"/>
      <c r="O167" s="39">
        <v>1</v>
      </c>
      <c r="P167" s="40"/>
      <c r="Q167" s="41"/>
      <c r="R167" s="39">
        <v>1</v>
      </c>
      <c r="S167" s="40"/>
      <c r="T167" s="41"/>
      <c r="U167" s="39">
        <v>1</v>
      </c>
      <c r="V167" s="40"/>
      <c r="W167" s="41"/>
      <c r="X167" s="39">
        <v>1</v>
      </c>
      <c r="Y167" s="40"/>
      <c r="Z167" s="41"/>
      <c r="AA167" s="39">
        <v>1</v>
      </c>
      <c r="AB167" s="40"/>
      <c r="AC167" s="41"/>
      <c r="AD167" s="39">
        <v>1</v>
      </c>
      <c r="AE167" s="40"/>
      <c r="AF167" s="41"/>
      <c r="AG167" s="39">
        <v>1</v>
      </c>
      <c r="AH167" s="40"/>
      <c r="AI167" s="41"/>
      <c r="AJ167" s="22">
        <f t="shared" si="13"/>
        <v>9</v>
      </c>
      <c r="AK167" s="37">
        <f t="shared" si="9"/>
        <v>9</v>
      </c>
      <c r="AL167" s="37">
        <f t="shared" si="10"/>
        <v>0</v>
      </c>
      <c r="AM167" s="37">
        <f t="shared" si="11"/>
        <v>0</v>
      </c>
    </row>
    <row r="168" spans="1:39" x14ac:dyDescent="0.3">
      <c r="A168" s="19" t="e">
        <f>'SOS_ERGO - AS-IS'!#REF!</f>
        <v>#REF!</v>
      </c>
      <c r="B168" s="19" t="e">
        <f>'SOS_ERGO - AS-IS'!#REF!</f>
        <v>#REF!</v>
      </c>
      <c r="C168" s="19" t="e">
        <f>'SOS_ERGO - AS-IS'!#REF!</f>
        <v>#REF!</v>
      </c>
      <c r="D168" s="19" t="e">
        <f>'SOS_ERGO - AS-IS'!#REF!</f>
        <v>#REF!</v>
      </c>
      <c r="E168" s="32" t="e">
        <f>'SOS_ERGO - AS-IS'!#REF!</f>
        <v>#REF!</v>
      </c>
      <c r="F168" s="19" t="e">
        <f>'SOS_ERGO - AS-IS'!#REF!</f>
        <v>#REF!</v>
      </c>
      <c r="G168" s="53" t="e">
        <f>'SOS_ERGO - AS-IS'!#REF!</f>
        <v>#REF!</v>
      </c>
      <c r="H168" s="32" t="e">
        <f>'SOS_ERGO - AS-IS'!#REF!</f>
        <v>#REF!</v>
      </c>
      <c r="I168" s="39">
        <v>1</v>
      </c>
      <c r="J168" s="40"/>
      <c r="K168" s="41"/>
      <c r="L168" s="39">
        <v>1</v>
      </c>
      <c r="M168" s="40"/>
      <c r="N168" s="41"/>
      <c r="O168" s="39">
        <v>1</v>
      </c>
      <c r="P168" s="40"/>
      <c r="Q168" s="41"/>
      <c r="R168" s="39">
        <v>1</v>
      </c>
      <c r="S168" s="40"/>
      <c r="T168" s="41"/>
      <c r="U168" s="39">
        <v>1</v>
      </c>
      <c r="V168" s="40"/>
      <c r="W168" s="41"/>
      <c r="X168" s="39">
        <v>1</v>
      </c>
      <c r="Y168" s="40"/>
      <c r="Z168" s="41"/>
      <c r="AA168" s="39">
        <v>1</v>
      </c>
      <c r="AB168" s="40"/>
      <c r="AC168" s="41"/>
      <c r="AD168" s="39">
        <v>1</v>
      </c>
      <c r="AE168" s="40"/>
      <c r="AF168" s="41"/>
      <c r="AG168" s="39">
        <v>1</v>
      </c>
      <c r="AH168" s="40"/>
      <c r="AI168" s="41"/>
      <c r="AJ168" s="22">
        <f t="shared" si="13"/>
        <v>9</v>
      </c>
      <c r="AK168" s="37">
        <f t="shared" si="9"/>
        <v>9</v>
      </c>
      <c r="AL168" s="37">
        <f t="shared" si="10"/>
        <v>0</v>
      </c>
      <c r="AM168" s="37">
        <f t="shared" si="11"/>
        <v>0</v>
      </c>
    </row>
    <row r="169" spans="1:39" x14ac:dyDescent="0.3">
      <c r="A169" s="19" t="e">
        <f>'SOS_ERGO - AS-IS'!#REF!</f>
        <v>#REF!</v>
      </c>
      <c r="B169" s="19" t="e">
        <f>'SOS_ERGO - AS-IS'!#REF!</f>
        <v>#REF!</v>
      </c>
      <c r="C169" s="19" t="e">
        <f>'SOS_ERGO - AS-IS'!#REF!</f>
        <v>#REF!</v>
      </c>
      <c r="D169" s="19" t="e">
        <f>'SOS_ERGO - AS-IS'!#REF!</f>
        <v>#REF!</v>
      </c>
      <c r="E169" s="32" t="e">
        <f>'SOS_ERGO - AS-IS'!#REF!</f>
        <v>#REF!</v>
      </c>
      <c r="F169" s="19" t="e">
        <f>'SOS_ERGO - AS-IS'!#REF!</f>
        <v>#REF!</v>
      </c>
      <c r="G169" s="53" t="e">
        <f>'SOS_ERGO - AS-IS'!#REF!</f>
        <v>#REF!</v>
      </c>
      <c r="H169" s="32" t="e">
        <f>'SOS_ERGO - AS-IS'!#REF!</f>
        <v>#REF!</v>
      </c>
      <c r="I169" s="39">
        <v>1</v>
      </c>
      <c r="J169" s="40"/>
      <c r="K169" s="41"/>
      <c r="L169" s="39">
        <v>1</v>
      </c>
      <c r="M169" s="40"/>
      <c r="N169" s="41"/>
      <c r="O169" s="39">
        <v>1</v>
      </c>
      <c r="P169" s="40"/>
      <c r="Q169" s="41"/>
      <c r="R169" s="39">
        <v>1</v>
      </c>
      <c r="S169" s="40"/>
      <c r="T169" s="41"/>
      <c r="U169" s="39">
        <v>1</v>
      </c>
      <c r="V169" s="40"/>
      <c r="W169" s="41"/>
      <c r="X169" s="39">
        <v>1</v>
      </c>
      <c r="Y169" s="40"/>
      <c r="Z169" s="41"/>
      <c r="AA169" s="39">
        <v>1</v>
      </c>
      <c r="AB169" s="40"/>
      <c r="AC169" s="41"/>
      <c r="AD169" s="39">
        <v>1</v>
      </c>
      <c r="AE169" s="40"/>
      <c r="AF169" s="41"/>
      <c r="AG169" s="39">
        <v>1</v>
      </c>
      <c r="AH169" s="40"/>
      <c r="AI169" s="41"/>
      <c r="AJ169" s="22">
        <f>SUM(I169:AI169)</f>
        <v>9</v>
      </c>
      <c r="AK169" s="37">
        <f t="shared" si="9"/>
        <v>9</v>
      </c>
      <c r="AL169" s="37">
        <f t="shared" si="10"/>
        <v>0</v>
      </c>
      <c r="AM169" s="37">
        <f t="shared" si="11"/>
        <v>0</v>
      </c>
    </row>
    <row r="170" spans="1:39" x14ac:dyDescent="0.3">
      <c r="A170" s="19" t="e">
        <f>'SOS_ERGO - AS-IS'!#REF!</f>
        <v>#REF!</v>
      </c>
      <c r="B170" s="19" t="e">
        <f>'SOS_ERGO - AS-IS'!#REF!</f>
        <v>#REF!</v>
      </c>
      <c r="C170" s="19" t="e">
        <f>'SOS_ERGO - AS-IS'!#REF!</f>
        <v>#REF!</v>
      </c>
      <c r="D170" s="19" t="e">
        <f>'SOS_ERGO - AS-IS'!#REF!</f>
        <v>#REF!</v>
      </c>
      <c r="E170" s="32" t="e">
        <f>'SOS_ERGO - AS-IS'!#REF!</f>
        <v>#REF!</v>
      </c>
      <c r="F170" s="19" t="e">
        <f>'SOS_ERGO - AS-IS'!#REF!</f>
        <v>#REF!</v>
      </c>
      <c r="G170" s="53" t="e">
        <f>'SOS_ERGO - AS-IS'!#REF!</f>
        <v>#REF!</v>
      </c>
      <c r="H170" s="32" t="e">
        <f>'SOS_ERGO - AS-IS'!#REF!</f>
        <v>#REF!</v>
      </c>
      <c r="I170" s="39">
        <v>1</v>
      </c>
      <c r="J170" s="40"/>
      <c r="K170" s="41"/>
      <c r="L170" s="39">
        <v>1</v>
      </c>
      <c r="M170" s="40"/>
      <c r="N170" s="41"/>
      <c r="O170" s="39">
        <v>1</v>
      </c>
      <c r="P170" s="40"/>
      <c r="Q170" s="41"/>
      <c r="R170" s="39">
        <v>1</v>
      </c>
      <c r="S170" s="40"/>
      <c r="T170" s="41"/>
      <c r="U170" s="39">
        <v>1</v>
      </c>
      <c r="V170" s="40"/>
      <c r="W170" s="41"/>
      <c r="X170" s="39">
        <v>1</v>
      </c>
      <c r="Y170" s="40"/>
      <c r="Z170" s="41"/>
      <c r="AA170" s="39">
        <v>1</v>
      </c>
      <c r="AB170" s="40"/>
      <c r="AC170" s="41"/>
      <c r="AD170" s="39">
        <v>1</v>
      </c>
      <c r="AE170" s="40"/>
      <c r="AF170" s="41"/>
      <c r="AG170" s="39">
        <v>1</v>
      </c>
      <c r="AH170" s="40"/>
      <c r="AI170" s="41"/>
      <c r="AJ170" s="22">
        <f>SUM(I170:AI170)</f>
        <v>9</v>
      </c>
      <c r="AK170" s="37">
        <f t="shared" si="9"/>
        <v>9</v>
      </c>
      <c r="AL170" s="37">
        <f t="shared" si="10"/>
        <v>0</v>
      </c>
      <c r="AM170" s="37">
        <f t="shared" si="11"/>
        <v>0</v>
      </c>
    </row>
    <row r="171" spans="1:39" x14ac:dyDescent="0.3">
      <c r="A171" s="19" t="e">
        <f>'SOS_ERGO - AS-IS'!#REF!</f>
        <v>#REF!</v>
      </c>
      <c r="B171" s="19" t="e">
        <f>'SOS_ERGO - AS-IS'!#REF!</f>
        <v>#REF!</v>
      </c>
      <c r="C171" s="19" t="e">
        <f>'SOS_ERGO - AS-IS'!#REF!</f>
        <v>#REF!</v>
      </c>
      <c r="D171" s="19" t="e">
        <f>'SOS_ERGO - AS-IS'!#REF!</f>
        <v>#REF!</v>
      </c>
      <c r="E171" s="32" t="e">
        <f>'SOS_ERGO - AS-IS'!#REF!</f>
        <v>#REF!</v>
      </c>
      <c r="F171" s="19" t="e">
        <f>'SOS_ERGO - AS-IS'!#REF!</f>
        <v>#REF!</v>
      </c>
      <c r="G171" s="53" t="e">
        <f>'SOS_ERGO - AS-IS'!#REF!</f>
        <v>#REF!</v>
      </c>
      <c r="H171" s="32" t="e">
        <f>'SOS_ERGO - AS-IS'!#REF!</f>
        <v>#REF!</v>
      </c>
      <c r="I171" s="39">
        <v>1</v>
      </c>
      <c r="J171" s="40"/>
      <c r="K171" s="41"/>
      <c r="L171" s="39">
        <v>1</v>
      </c>
      <c r="M171" s="40"/>
      <c r="N171" s="41"/>
      <c r="O171" s="39">
        <v>1</v>
      </c>
      <c r="P171" s="40"/>
      <c r="Q171" s="41"/>
      <c r="R171" s="39">
        <v>1</v>
      </c>
      <c r="S171" s="40"/>
      <c r="T171" s="41"/>
      <c r="U171" s="39">
        <v>1</v>
      </c>
      <c r="V171" s="40"/>
      <c r="W171" s="41"/>
      <c r="X171" s="39">
        <v>1</v>
      </c>
      <c r="Y171" s="40"/>
      <c r="Z171" s="41"/>
      <c r="AA171" s="39">
        <v>1</v>
      </c>
      <c r="AB171" s="40"/>
      <c r="AC171" s="41"/>
      <c r="AD171" s="39">
        <v>1</v>
      </c>
      <c r="AE171" s="40"/>
      <c r="AF171" s="41"/>
      <c r="AG171" s="39">
        <v>1</v>
      </c>
      <c r="AH171" s="40"/>
      <c r="AI171" s="41"/>
      <c r="AJ171" s="22">
        <f>SUM(I171:AI171)</f>
        <v>9</v>
      </c>
      <c r="AK171" s="37">
        <f t="shared" si="9"/>
        <v>9</v>
      </c>
      <c r="AL171" s="37">
        <f t="shared" si="10"/>
        <v>0</v>
      </c>
      <c r="AM171" s="37">
        <f t="shared" si="11"/>
        <v>0</v>
      </c>
    </row>
    <row r="172" spans="1:39" x14ac:dyDescent="0.3">
      <c r="A172" s="19" t="e">
        <f>'SOS_ERGO - AS-IS'!#REF!</f>
        <v>#REF!</v>
      </c>
      <c r="B172" s="19" t="e">
        <f>'SOS_ERGO - AS-IS'!#REF!</f>
        <v>#REF!</v>
      </c>
      <c r="C172" s="19" t="e">
        <f>'SOS_ERGO - AS-IS'!#REF!</f>
        <v>#REF!</v>
      </c>
      <c r="D172" s="19" t="e">
        <f>'SOS_ERGO - AS-IS'!#REF!</f>
        <v>#REF!</v>
      </c>
      <c r="E172" s="32" t="e">
        <f>'SOS_ERGO - AS-IS'!#REF!</f>
        <v>#REF!</v>
      </c>
      <c r="F172" s="19" t="e">
        <f>'SOS_ERGO - AS-IS'!#REF!</f>
        <v>#REF!</v>
      </c>
      <c r="G172" s="53" t="e">
        <f>'SOS_ERGO - AS-IS'!#REF!</f>
        <v>#REF!</v>
      </c>
      <c r="H172" s="32" t="e">
        <f>'SOS_ERGO - AS-IS'!#REF!</f>
        <v>#REF!</v>
      </c>
      <c r="I172" s="39">
        <v>1</v>
      </c>
      <c r="J172" s="40"/>
      <c r="K172" s="41"/>
      <c r="L172" s="39">
        <v>1</v>
      </c>
      <c r="M172" s="40"/>
      <c r="N172" s="41"/>
      <c r="O172" s="39">
        <v>1</v>
      </c>
      <c r="P172" s="40"/>
      <c r="Q172" s="41"/>
      <c r="R172" s="39">
        <v>1</v>
      </c>
      <c r="S172" s="40"/>
      <c r="T172" s="41"/>
      <c r="U172" s="39">
        <v>1</v>
      </c>
      <c r="V172" s="40"/>
      <c r="W172" s="41"/>
      <c r="X172" s="39">
        <v>1</v>
      </c>
      <c r="Y172" s="40"/>
      <c r="Z172" s="41"/>
      <c r="AA172" s="39">
        <v>1</v>
      </c>
      <c r="AB172" s="40"/>
      <c r="AC172" s="41"/>
      <c r="AD172" s="39">
        <v>1</v>
      </c>
      <c r="AE172" s="40"/>
      <c r="AF172" s="41"/>
      <c r="AG172" s="39">
        <v>1</v>
      </c>
      <c r="AH172" s="40"/>
      <c r="AI172" s="41"/>
      <c r="AJ172" s="22">
        <f>SUM(I172:AI172)</f>
        <v>9</v>
      </c>
      <c r="AK172" s="37">
        <f t="shared" si="9"/>
        <v>9</v>
      </c>
      <c r="AL172" s="37">
        <f t="shared" si="10"/>
        <v>0</v>
      </c>
      <c r="AM172" s="37">
        <f t="shared" si="11"/>
        <v>0</v>
      </c>
    </row>
    <row r="173" spans="1:39" x14ac:dyDescent="0.3">
      <c r="A173" s="19" t="e">
        <f>'SOS_ERGO - AS-IS'!#REF!</f>
        <v>#REF!</v>
      </c>
      <c r="B173" s="19" t="e">
        <f>'SOS_ERGO - AS-IS'!#REF!</f>
        <v>#REF!</v>
      </c>
      <c r="C173" s="19" t="e">
        <f>'SOS_ERGO - AS-IS'!#REF!</f>
        <v>#REF!</v>
      </c>
      <c r="D173" s="19" t="e">
        <f>'SOS_ERGO - AS-IS'!#REF!</f>
        <v>#REF!</v>
      </c>
      <c r="E173" s="32" t="e">
        <f>'SOS_ERGO - AS-IS'!#REF!</f>
        <v>#REF!</v>
      </c>
      <c r="F173" s="19" t="e">
        <f>'SOS_ERGO - AS-IS'!#REF!</f>
        <v>#REF!</v>
      </c>
      <c r="G173" s="53" t="e">
        <f>'SOS_ERGO - AS-IS'!#REF!</f>
        <v>#REF!</v>
      </c>
      <c r="H173" s="32" t="e">
        <f>'SOS_ERGO - AS-IS'!#REF!</f>
        <v>#REF!</v>
      </c>
      <c r="I173" s="39">
        <v>1</v>
      </c>
      <c r="J173" s="40"/>
      <c r="K173" s="41"/>
      <c r="L173" s="39">
        <v>1</v>
      </c>
      <c r="M173" s="40"/>
      <c r="N173" s="41"/>
      <c r="O173" s="39">
        <v>1</v>
      </c>
      <c r="P173" s="40"/>
      <c r="Q173" s="41"/>
      <c r="R173" s="39">
        <v>1</v>
      </c>
      <c r="S173" s="40"/>
      <c r="T173" s="41"/>
      <c r="U173" s="39">
        <v>1</v>
      </c>
      <c r="V173" s="40"/>
      <c r="W173" s="41"/>
      <c r="X173" s="39">
        <v>1</v>
      </c>
      <c r="Y173" s="40"/>
      <c r="Z173" s="41"/>
      <c r="AA173" s="39">
        <v>1</v>
      </c>
      <c r="AB173" s="40"/>
      <c r="AC173" s="41"/>
      <c r="AD173" s="39">
        <v>1</v>
      </c>
      <c r="AE173" s="40"/>
      <c r="AF173" s="41"/>
      <c r="AG173" s="39">
        <v>1</v>
      </c>
      <c r="AH173" s="40"/>
      <c r="AI173" s="41"/>
      <c r="AJ173" s="22">
        <f t="shared" si="12"/>
        <v>9</v>
      </c>
      <c r="AK173" s="37">
        <f t="shared" si="9"/>
        <v>9</v>
      </c>
      <c r="AL173" s="37">
        <f t="shared" si="10"/>
        <v>0</v>
      </c>
      <c r="AM173" s="37">
        <f t="shared" si="11"/>
        <v>0</v>
      </c>
    </row>
    <row r="174" spans="1:39" x14ac:dyDescent="0.3">
      <c r="A174" s="19" t="e">
        <f>'SOS_ERGO - AS-IS'!#REF!</f>
        <v>#REF!</v>
      </c>
      <c r="B174" s="19" t="e">
        <f>'SOS_ERGO - AS-IS'!#REF!</f>
        <v>#REF!</v>
      </c>
      <c r="C174" s="19" t="e">
        <f>'SOS_ERGO - AS-IS'!#REF!</f>
        <v>#REF!</v>
      </c>
      <c r="D174" s="19" t="e">
        <f>'SOS_ERGO - AS-IS'!#REF!</f>
        <v>#REF!</v>
      </c>
      <c r="E174" s="32" t="e">
        <f>'SOS_ERGO - AS-IS'!#REF!</f>
        <v>#REF!</v>
      </c>
      <c r="F174" s="19" t="e">
        <f>'SOS_ERGO - AS-IS'!#REF!</f>
        <v>#REF!</v>
      </c>
      <c r="G174" s="53" t="e">
        <f>'SOS_ERGO - AS-IS'!#REF!</f>
        <v>#REF!</v>
      </c>
      <c r="H174" s="32" t="e">
        <f>'SOS_ERGO - AS-IS'!#REF!</f>
        <v>#REF!</v>
      </c>
      <c r="I174" s="39">
        <v>1</v>
      </c>
      <c r="J174" s="40"/>
      <c r="K174" s="41"/>
      <c r="L174" s="39">
        <v>1</v>
      </c>
      <c r="M174" s="40"/>
      <c r="N174" s="41"/>
      <c r="O174" s="39">
        <v>1</v>
      </c>
      <c r="P174" s="40"/>
      <c r="Q174" s="41"/>
      <c r="R174" s="39">
        <v>1</v>
      </c>
      <c r="S174" s="40"/>
      <c r="T174" s="41"/>
      <c r="U174" s="39">
        <v>1</v>
      </c>
      <c r="V174" s="40"/>
      <c r="W174" s="41"/>
      <c r="X174" s="39">
        <v>1</v>
      </c>
      <c r="Y174" s="40"/>
      <c r="Z174" s="41"/>
      <c r="AA174" s="39">
        <v>1</v>
      </c>
      <c r="AB174" s="40"/>
      <c r="AC174" s="41"/>
      <c r="AD174" s="39">
        <v>1</v>
      </c>
      <c r="AE174" s="40"/>
      <c r="AF174" s="41"/>
      <c r="AG174" s="39">
        <v>1</v>
      </c>
      <c r="AH174" s="40"/>
      <c r="AI174" s="41"/>
      <c r="AJ174" s="22">
        <f t="shared" si="12"/>
        <v>9</v>
      </c>
      <c r="AK174" s="37">
        <f t="shared" si="9"/>
        <v>9</v>
      </c>
      <c r="AL174" s="37">
        <f t="shared" si="10"/>
        <v>0</v>
      </c>
      <c r="AM174" s="37">
        <f t="shared" si="11"/>
        <v>0</v>
      </c>
    </row>
    <row r="175" spans="1:39" x14ac:dyDescent="0.3">
      <c r="A175" s="19" t="e">
        <f>'SOS_ERGO - AS-IS'!#REF!</f>
        <v>#REF!</v>
      </c>
      <c r="B175" s="19" t="e">
        <f>'SOS_ERGO - AS-IS'!#REF!</f>
        <v>#REF!</v>
      </c>
      <c r="C175" s="19" t="e">
        <f>'SOS_ERGO - AS-IS'!#REF!</f>
        <v>#REF!</v>
      </c>
      <c r="D175" s="19" t="e">
        <f>'SOS_ERGO - AS-IS'!#REF!</f>
        <v>#REF!</v>
      </c>
      <c r="E175" s="32" t="e">
        <f>'SOS_ERGO - AS-IS'!#REF!</f>
        <v>#REF!</v>
      </c>
      <c r="F175" s="19" t="e">
        <f>'SOS_ERGO - AS-IS'!#REF!</f>
        <v>#REF!</v>
      </c>
      <c r="G175" s="53" t="e">
        <f>'SOS_ERGO - AS-IS'!#REF!</f>
        <v>#REF!</v>
      </c>
      <c r="H175" s="32" t="e">
        <f>'SOS_ERGO - AS-IS'!#REF!</f>
        <v>#REF!</v>
      </c>
      <c r="I175" s="39">
        <v>1</v>
      </c>
      <c r="J175" s="40"/>
      <c r="K175" s="41"/>
      <c r="L175" s="39">
        <v>1</v>
      </c>
      <c r="M175" s="40"/>
      <c r="N175" s="41"/>
      <c r="O175" s="39">
        <v>1</v>
      </c>
      <c r="P175" s="40"/>
      <c r="Q175" s="41"/>
      <c r="R175" s="39">
        <v>1</v>
      </c>
      <c r="S175" s="40"/>
      <c r="T175" s="41"/>
      <c r="U175" s="39">
        <v>1</v>
      </c>
      <c r="V175" s="40"/>
      <c r="W175" s="41"/>
      <c r="X175" s="39">
        <v>1</v>
      </c>
      <c r="Y175" s="40"/>
      <c r="Z175" s="41"/>
      <c r="AA175" s="39">
        <v>1</v>
      </c>
      <c r="AB175" s="40"/>
      <c r="AC175" s="41"/>
      <c r="AD175" s="39">
        <v>1</v>
      </c>
      <c r="AE175" s="40"/>
      <c r="AF175" s="41"/>
      <c r="AG175" s="39">
        <v>1</v>
      </c>
      <c r="AH175" s="40"/>
      <c r="AI175" s="41"/>
      <c r="AJ175" s="22">
        <f t="shared" si="12"/>
        <v>9</v>
      </c>
      <c r="AK175" s="37">
        <f t="shared" si="9"/>
        <v>9</v>
      </c>
      <c r="AL175" s="37">
        <f t="shared" si="10"/>
        <v>0</v>
      </c>
      <c r="AM175" s="37">
        <f t="shared" si="11"/>
        <v>0</v>
      </c>
    </row>
    <row r="176" spans="1:39" x14ac:dyDescent="0.3">
      <c r="A176" s="19" t="e">
        <f>'SOS_ERGO - AS-IS'!#REF!</f>
        <v>#REF!</v>
      </c>
      <c r="B176" s="19" t="e">
        <f>'SOS_ERGO - AS-IS'!#REF!</f>
        <v>#REF!</v>
      </c>
      <c r="C176" s="19" t="e">
        <f>'SOS_ERGO - AS-IS'!#REF!</f>
        <v>#REF!</v>
      </c>
      <c r="D176" s="19" t="e">
        <f>'SOS_ERGO - AS-IS'!#REF!</f>
        <v>#REF!</v>
      </c>
      <c r="E176" s="32" t="e">
        <f>'SOS_ERGO - AS-IS'!#REF!</f>
        <v>#REF!</v>
      </c>
      <c r="F176" s="19" t="e">
        <f>'SOS_ERGO - AS-IS'!#REF!</f>
        <v>#REF!</v>
      </c>
      <c r="G176" s="53" t="e">
        <f>'SOS_ERGO - AS-IS'!#REF!</f>
        <v>#REF!</v>
      </c>
      <c r="H176" s="32" t="e">
        <f>'SOS_ERGO - AS-IS'!#REF!</f>
        <v>#REF!</v>
      </c>
      <c r="I176" s="39">
        <v>1</v>
      </c>
      <c r="J176" s="40"/>
      <c r="K176" s="41"/>
      <c r="L176" s="39">
        <v>1</v>
      </c>
      <c r="M176" s="40"/>
      <c r="N176" s="41"/>
      <c r="O176" s="39">
        <v>1</v>
      </c>
      <c r="P176" s="40"/>
      <c r="Q176" s="41"/>
      <c r="R176" s="39">
        <v>1</v>
      </c>
      <c r="S176" s="40"/>
      <c r="T176" s="41"/>
      <c r="U176" s="39">
        <v>1</v>
      </c>
      <c r="V176" s="40"/>
      <c r="W176" s="41"/>
      <c r="X176" s="39">
        <v>1</v>
      </c>
      <c r="Y176" s="40"/>
      <c r="Z176" s="41"/>
      <c r="AA176" s="39">
        <v>1</v>
      </c>
      <c r="AB176" s="40"/>
      <c r="AC176" s="41"/>
      <c r="AD176" s="39">
        <v>1</v>
      </c>
      <c r="AE176" s="40"/>
      <c r="AF176" s="41"/>
      <c r="AG176" s="39">
        <v>1</v>
      </c>
      <c r="AH176" s="40"/>
      <c r="AI176" s="41"/>
      <c r="AJ176" s="22">
        <f t="shared" si="12"/>
        <v>9</v>
      </c>
      <c r="AK176" s="37">
        <f t="shared" si="9"/>
        <v>9</v>
      </c>
      <c r="AL176" s="37">
        <f t="shared" si="10"/>
        <v>0</v>
      </c>
      <c r="AM176" s="37">
        <f t="shared" si="11"/>
        <v>0</v>
      </c>
    </row>
    <row r="177" spans="1:39" x14ac:dyDescent="0.3">
      <c r="A177" s="19" t="e">
        <f>'SOS_ERGO - AS-IS'!#REF!</f>
        <v>#REF!</v>
      </c>
      <c r="B177" s="19" t="e">
        <f>'SOS_ERGO - AS-IS'!#REF!</f>
        <v>#REF!</v>
      </c>
      <c r="C177" s="19" t="e">
        <f>'SOS_ERGO - AS-IS'!#REF!</f>
        <v>#REF!</v>
      </c>
      <c r="D177" s="19" t="e">
        <f>'SOS_ERGO - AS-IS'!#REF!</f>
        <v>#REF!</v>
      </c>
      <c r="E177" s="32" t="e">
        <f>'SOS_ERGO - AS-IS'!#REF!</f>
        <v>#REF!</v>
      </c>
      <c r="F177" s="19" t="e">
        <f>'SOS_ERGO - AS-IS'!#REF!</f>
        <v>#REF!</v>
      </c>
      <c r="G177" s="53" t="e">
        <f>'SOS_ERGO - AS-IS'!#REF!</f>
        <v>#REF!</v>
      </c>
      <c r="H177" s="32" t="e">
        <f>'SOS_ERGO - AS-IS'!#REF!</f>
        <v>#REF!</v>
      </c>
      <c r="I177" s="39">
        <v>1</v>
      </c>
      <c r="J177" s="40"/>
      <c r="K177" s="41"/>
      <c r="L177" s="39">
        <v>1</v>
      </c>
      <c r="M177" s="40"/>
      <c r="N177" s="41"/>
      <c r="O177" s="39">
        <v>1</v>
      </c>
      <c r="P177" s="40"/>
      <c r="Q177" s="41"/>
      <c r="R177" s="39">
        <v>1</v>
      </c>
      <c r="S177" s="40"/>
      <c r="T177" s="41"/>
      <c r="U177" s="39">
        <v>1</v>
      </c>
      <c r="V177" s="40"/>
      <c r="W177" s="41"/>
      <c r="X177" s="39">
        <v>1</v>
      </c>
      <c r="Y177" s="40"/>
      <c r="Z177" s="41"/>
      <c r="AA177" s="39">
        <v>1</v>
      </c>
      <c r="AB177" s="40"/>
      <c r="AC177" s="41"/>
      <c r="AD177" s="39">
        <v>1</v>
      </c>
      <c r="AE177" s="40"/>
      <c r="AF177" s="41"/>
      <c r="AG177" s="39">
        <v>1</v>
      </c>
      <c r="AH177" s="40"/>
      <c r="AI177" s="41"/>
      <c r="AJ177" s="22">
        <f t="shared" si="12"/>
        <v>9</v>
      </c>
      <c r="AK177" s="37">
        <f t="shared" si="9"/>
        <v>9</v>
      </c>
      <c r="AL177" s="37">
        <f t="shared" si="10"/>
        <v>0</v>
      </c>
      <c r="AM177" s="37">
        <f t="shared" si="11"/>
        <v>0</v>
      </c>
    </row>
    <row r="178" spans="1:39" x14ac:dyDescent="0.3">
      <c r="A178" s="19" t="e">
        <f>'SOS_ERGO - AS-IS'!#REF!</f>
        <v>#REF!</v>
      </c>
      <c r="B178" s="19" t="e">
        <f>'SOS_ERGO - AS-IS'!#REF!</f>
        <v>#REF!</v>
      </c>
      <c r="C178" s="19" t="e">
        <f>'SOS_ERGO - AS-IS'!#REF!</f>
        <v>#REF!</v>
      </c>
      <c r="D178" s="19" t="e">
        <f>'SOS_ERGO - AS-IS'!#REF!</f>
        <v>#REF!</v>
      </c>
      <c r="E178" s="32" t="e">
        <f>'SOS_ERGO - AS-IS'!#REF!</f>
        <v>#REF!</v>
      </c>
      <c r="F178" s="19" t="e">
        <f>'SOS_ERGO - AS-IS'!#REF!</f>
        <v>#REF!</v>
      </c>
      <c r="G178" s="53" t="e">
        <f>'SOS_ERGO - AS-IS'!#REF!</f>
        <v>#REF!</v>
      </c>
      <c r="H178" s="32" t="e">
        <f>'SOS_ERGO - AS-IS'!#REF!</f>
        <v>#REF!</v>
      </c>
      <c r="I178" s="39">
        <v>1</v>
      </c>
      <c r="J178" s="40"/>
      <c r="K178" s="41"/>
      <c r="L178" s="39">
        <v>1</v>
      </c>
      <c r="M178" s="40"/>
      <c r="N178" s="41"/>
      <c r="O178" s="39">
        <v>1</v>
      </c>
      <c r="P178" s="40"/>
      <c r="Q178" s="41"/>
      <c r="R178" s="39">
        <v>1</v>
      </c>
      <c r="S178" s="40"/>
      <c r="T178" s="41"/>
      <c r="U178" s="39">
        <v>1</v>
      </c>
      <c r="V178" s="40"/>
      <c r="W178" s="41"/>
      <c r="X178" s="39">
        <v>1</v>
      </c>
      <c r="Y178" s="40"/>
      <c r="Z178" s="41"/>
      <c r="AA178" s="39">
        <v>1</v>
      </c>
      <c r="AB178" s="40"/>
      <c r="AC178" s="41"/>
      <c r="AD178" s="39">
        <v>1</v>
      </c>
      <c r="AE178" s="40"/>
      <c r="AF178" s="41"/>
      <c r="AG178" s="39">
        <v>1</v>
      </c>
      <c r="AH178" s="40"/>
      <c r="AI178" s="41"/>
      <c r="AJ178" s="22">
        <f t="shared" si="12"/>
        <v>9</v>
      </c>
      <c r="AK178" s="37">
        <f t="shared" si="9"/>
        <v>9</v>
      </c>
      <c r="AL178" s="37">
        <f t="shared" si="10"/>
        <v>0</v>
      </c>
      <c r="AM178" s="37">
        <f t="shared" si="11"/>
        <v>0</v>
      </c>
    </row>
    <row r="179" spans="1:39" x14ac:dyDescent="0.3">
      <c r="A179" s="19" t="e">
        <f>'SOS_ERGO - AS-IS'!#REF!</f>
        <v>#REF!</v>
      </c>
      <c r="B179" s="19" t="e">
        <f>'SOS_ERGO - AS-IS'!#REF!</f>
        <v>#REF!</v>
      </c>
      <c r="C179" s="19" t="e">
        <f>'SOS_ERGO - AS-IS'!#REF!</f>
        <v>#REF!</v>
      </c>
      <c r="D179" s="19" t="e">
        <f>'SOS_ERGO - AS-IS'!#REF!</f>
        <v>#REF!</v>
      </c>
      <c r="E179" s="32" t="e">
        <f>'SOS_ERGO - AS-IS'!#REF!</f>
        <v>#REF!</v>
      </c>
      <c r="F179" s="19" t="e">
        <f>'SOS_ERGO - AS-IS'!#REF!</f>
        <v>#REF!</v>
      </c>
      <c r="G179" s="53" t="e">
        <f>'SOS_ERGO - AS-IS'!#REF!</f>
        <v>#REF!</v>
      </c>
      <c r="H179" s="32" t="e">
        <f>'SOS_ERGO - AS-IS'!#REF!</f>
        <v>#REF!</v>
      </c>
      <c r="I179" s="39">
        <v>1</v>
      </c>
      <c r="J179" s="40"/>
      <c r="K179" s="41"/>
      <c r="L179" s="39">
        <v>1</v>
      </c>
      <c r="M179" s="40"/>
      <c r="N179" s="41"/>
      <c r="O179" s="39">
        <v>1</v>
      </c>
      <c r="P179" s="40"/>
      <c r="Q179" s="41"/>
      <c r="R179" s="39">
        <v>1</v>
      </c>
      <c r="S179" s="40"/>
      <c r="T179" s="41"/>
      <c r="U179" s="39">
        <v>1</v>
      </c>
      <c r="V179" s="40"/>
      <c r="W179" s="41"/>
      <c r="X179" s="39">
        <v>1</v>
      </c>
      <c r="Y179" s="40"/>
      <c r="Z179" s="41"/>
      <c r="AA179" s="39">
        <v>1</v>
      </c>
      <c r="AB179" s="40"/>
      <c r="AC179" s="41"/>
      <c r="AD179" s="39">
        <v>1</v>
      </c>
      <c r="AE179" s="40"/>
      <c r="AF179" s="41"/>
      <c r="AG179" s="39">
        <v>1</v>
      </c>
      <c r="AH179" s="40"/>
      <c r="AI179" s="41"/>
      <c r="AJ179" s="22">
        <f t="shared" si="12"/>
        <v>9</v>
      </c>
      <c r="AK179" s="37">
        <f t="shared" si="9"/>
        <v>9</v>
      </c>
      <c r="AL179" s="37">
        <f t="shared" si="10"/>
        <v>0</v>
      </c>
      <c r="AM179" s="37">
        <f t="shared" si="11"/>
        <v>0</v>
      </c>
    </row>
    <row r="180" spans="1:39" x14ac:dyDescent="0.3">
      <c r="A180" s="19" t="e">
        <f>'SOS_ERGO - AS-IS'!#REF!</f>
        <v>#REF!</v>
      </c>
      <c r="B180" s="19" t="e">
        <f>'SOS_ERGO - AS-IS'!#REF!</f>
        <v>#REF!</v>
      </c>
      <c r="C180" s="19" t="e">
        <f>'SOS_ERGO - AS-IS'!#REF!</f>
        <v>#REF!</v>
      </c>
      <c r="D180" s="19" t="e">
        <f>'SOS_ERGO - AS-IS'!#REF!</f>
        <v>#REF!</v>
      </c>
      <c r="E180" s="32" t="e">
        <f>'SOS_ERGO - AS-IS'!#REF!</f>
        <v>#REF!</v>
      </c>
      <c r="F180" s="19" t="e">
        <f>'SOS_ERGO - AS-IS'!#REF!</f>
        <v>#REF!</v>
      </c>
      <c r="G180" s="53" t="e">
        <f>'SOS_ERGO - AS-IS'!#REF!</f>
        <v>#REF!</v>
      </c>
      <c r="H180" s="32" t="e">
        <f>'SOS_ERGO - AS-IS'!#REF!</f>
        <v>#REF!</v>
      </c>
      <c r="I180" s="39">
        <v>1</v>
      </c>
      <c r="J180" s="40"/>
      <c r="K180" s="41"/>
      <c r="L180" s="39">
        <v>1</v>
      </c>
      <c r="M180" s="40"/>
      <c r="N180" s="41"/>
      <c r="O180" s="39">
        <v>1</v>
      </c>
      <c r="P180" s="40"/>
      <c r="Q180" s="41"/>
      <c r="R180" s="39">
        <v>1</v>
      </c>
      <c r="S180" s="40"/>
      <c r="T180" s="41"/>
      <c r="U180" s="39">
        <v>1</v>
      </c>
      <c r="V180" s="40"/>
      <c r="W180" s="41"/>
      <c r="X180" s="39">
        <v>1</v>
      </c>
      <c r="Y180" s="40"/>
      <c r="Z180" s="41"/>
      <c r="AA180" s="39">
        <v>1</v>
      </c>
      <c r="AB180" s="40"/>
      <c r="AC180" s="41"/>
      <c r="AD180" s="39">
        <v>1</v>
      </c>
      <c r="AE180" s="40"/>
      <c r="AF180" s="41"/>
      <c r="AG180" s="39">
        <v>1</v>
      </c>
      <c r="AH180" s="40"/>
      <c r="AI180" s="41"/>
      <c r="AJ180" s="22">
        <f t="shared" si="12"/>
        <v>9</v>
      </c>
      <c r="AK180" s="37">
        <f t="shared" si="9"/>
        <v>9</v>
      </c>
      <c r="AL180" s="37">
        <f t="shared" si="10"/>
        <v>0</v>
      </c>
      <c r="AM180" s="37">
        <f t="shared" si="11"/>
        <v>0</v>
      </c>
    </row>
    <row r="181" spans="1:39" x14ac:dyDescent="0.3">
      <c r="A181" s="19" t="e">
        <f>'SOS_ERGO - AS-IS'!#REF!</f>
        <v>#REF!</v>
      </c>
      <c r="B181" s="19" t="e">
        <f>'SOS_ERGO - AS-IS'!#REF!</f>
        <v>#REF!</v>
      </c>
      <c r="C181" s="19" t="e">
        <f>'SOS_ERGO - AS-IS'!#REF!</f>
        <v>#REF!</v>
      </c>
      <c r="D181" s="19" t="e">
        <f>'SOS_ERGO - AS-IS'!#REF!</f>
        <v>#REF!</v>
      </c>
      <c r="E181" s="32" t="e">
        <f>'SOS_ERGO - AS-IS'!#REF!</f>
        <v>#REF!</v>
      </c>
      <c r="F181" s="19" t="e">
        <f>'SOS_ERGO - AS-IS'!#REF!</f>
        <v>#REF!</v>
      </c>
      <c r="G181" s="53" t="e">
        <f>'SOS_ERGO - AS-IS'!#REF!</f>
        <v>#REF!</v>
      </c>
      <c r="H181" s="32" t="e">
        <f>'SOS_ERGO - AS-IS'!#REF!</f>
        <v>#REF!</v>
      </c>
      <c r="I181" s="39">
        <v>1</v>
      </c>
      <c r="J181" s="40"/>
      <c r="K181" s="41"/>
      <c r="L181" s="39">
        <v>1</v>
      </c>
      <c r="M181" s="40"/>
      <c r="N181" s="41"/>
      <c r="O181" s="39">
        <v>1</v>
      </c>
      <c r="P181" s="40"/>
      <c r="Q181" s="41"/>
      <c r="R181" s="39">
        <v>1</v>
      </c>
      <c r="S181" s="40"/>
      <c r="T181" s="41"/>
      <c r="U181" s="39">
        <v>1</v>
      </c>
      <c r="V181" s="40"/>
      <c r="W181" s="41"/>
      <c r="X181" s="39">
        <v>1</v>
      </c>
      <c r="Y181" s="40"/>
      <c r="Z181" s="41"/>
      <c r="AA181" s="39">
        <v>1</v>
      </c>
      <c r="AB181" s="40"/>
      <c r="AC181" s="41"/>
      <c r="AD181" s="39">
        <v>1</v>
      </c>
      <c r="AE181" s="40"/>
      <c r="AF181" s="41"/>
      <c r="AG181" s="39">
        <v>1</v>
      </c>
      <c r="AH181" s="40"/>
      <c r="AI181" s="41"/>
      <c r="AJ181" s="22">
        <f t="shared" si="12"/>
        <v>9</v>
      </c>
      <c r="AK181" s="37">
        <f t="shared" si="9"/>
        <v>9</v>
      </c>
      <c r="AL181" s="37">
        <f t="shared" si="10"/>
        <v>0</v>
      </c>
      <c r="AM181" s="37">
        <f t="shared" si="11"/>
        <v>0</v>
      </c>
    </row>
    <row r="182" spans="1:39" x14ac:dyDescent="0.3">
      <c r="A182" s="19" t="e">
        <f>'SOS_ERGO - AS-IS'!#REF!</f>
        <v>#REF!</v>
      </c>
      <c r="B182" s="19" t="e">
        <f>'SOS_ERGO - AS-IS'!#REF!</f>
        <v>#REF!</v>
      </c>
      <c r="C182" s="19" t="e">
        <f>'SOS_ERGO - AS-IS'!#REF!</f>
        <v>#REF!</v>
      </c>
      <c r="D182" s="19" t="e">
        <f>'SOS_ERGO - AS-IS'!#REF!</f>
        <v>#REF!</v>
      </c>
      <c r="E182" s="32" t="e">
        <f>'SOS_ERGO - AS-IS'!#REF!</f>
        <v>#REF!</v>
      </c>
      <c r="F182" s="19" t="e">
        <f>'SOS_ERGO - AS-IS'!#REF!</f>
        <v>#REF!</v>
      </c>
      <c r="G182" s="53" t="e">
        <f>'SOS_ERGO - AS-IS'!#REF!</f>
        <v>#REF!</v>
      </c>
      <c r="H182" s="32" t="e">
        <f>'SOS_ERGO - AS-IS'!#REF!</f>
        <v>#REF!</v>
      </c>
      <c r="I182" s="39">
        <v>1</v>
      </c>
      <c r="J182" s="40"/>
      <c r="K182" s="41"/>
      <c r="L182" s="39">
        <v>1</v>
      </c>
      <c r="M182" s="40"/>
      <c r="N182" s="41"/>
      <c r="O182" s="39">
        <v>1</v>
      </c>
      <c r="P182" s="40"/>
      <c r="Q182" s="41"/>
      <c r="R182" s="39">
        <v>1</v>
      </c>
      <c r="S182" s="40"/>
      <c r="T182" s="41"/>
      <c r="U182" s="39">
        <v>1</v>
      </c>
      <c r="V182" s="40"/>
      <c r="W182" s="41"/>
      <c r="X182" s="39">
        <v>1</v>
      </c>
      <c r="Y182" s="40"/>
      <c r="Z182" s="41"/>
      <c r="AA182" s="39">
        <v>1</v>
      </c>
      <c r="AB182" s="40"/>
      <c r="AC182" s="41"/>
      <c r="AD182" s="39">
        <v>1</v>
      </c>
      <c r="AE182" s="40"/>
      <c r="AF182" s="41"/>
      <c r="AG182" s="39">
        <v>1</v>
      </c>
      <c r="AH182" s="40"/>
      <c r="AI182" s="41"/>
      <c r="AJ182" s="22">
        <f t="shared" si="12"/>
        <v>9</v>
      </c>
      <c r="AK182" s="37">
        <f t="shared" si="9"/>
        <v>9</v>
      </c>
      <c r="AL182" s="37">
        <f t="shared" si="10"/>
        <v>0</v>
      </c>
      <c r="AM182" s="37">
        <f t="shared" si="11"/>
        <v>0</v>
      </c>
    </row>
    <row r="183" spans="1:39" x14ac:dyDescent="0.3">
      <c r="A183" s="19" t="e">
        <f>'SOS_ERGO - AS-IS'!#REF!</f>
        <v>#REF!</v>
      </c>
      <c r="B183" s="19" t="e">
        <f>'SOS_ERGO - AS-IS'!#REF!</f>
        <v>#REF!</v>
      </c>
      <c r="C183" s="19" t="e">
        <f>'SOS_ERGO - AS-IS'!#REF!</f>
        <v>#REF!</v>
      </c>
      <c r="D183" s="19" t="e">
        <f>'SOS_ERGO - AS-IS'!#REF!</f>
        <v>#REF!</v>
      </c>
      <c r="E183" s="32" t="e">
        <f>'SOS_ERGO - AS-IS'!#REF!</f>
        <v>#REF!</v>
      </c>
      <c r="F183" s="19" t="e">
        <f>'SOS_ERGO - AS-IS'!#REF!</f>
        <v>#REF!</v>
      </c>
      <c r="G183" s="53" t="e">
        <f>'SOS_ERGO - AS-IS'!#REF!</f>
        <v>#REF!</v>
      </c>
      <c r="H183" s="32" t="e">
        <f>'SOS_ERGO - AS-IS'!#REF!</f>
        <v>#REF!</v>
      </c>
      <c r="I183" s="39">
        <v>1</v>
      </c>
      <c r="J183" s="40"/>
      <c r="K183" s="41"/>
      <c r="L183" s="39">
        <v>1</v>
      </c>
      <c r="M183" s="40"/>
      <c r="N183" s="41"/>
      <c r="O183" s="39">
        <v>1</v>
      </c>
      <c r="P183" s="40"/>
      <c r="Q183" s="41"/>
      <c r="R183" s="39">
        <v>1</v>
      </c>
      <c r="S183" s="40"/>
      <c r="T183" s="41"/>
      <c r="U183" s="39">
        <v>1</v>
      </c>
      <c r="V183" s="40"/>
      <c r="W183" s="41"/>
      <c r="X183" s="39">
        <v>1</v>
      </c>
      <c r="Y183" s="40"/>
      <c r="Z183" s="41"/>
      <c r="AA183" s="39">
        <v>1</v>
      </c>
      <c r="AB183" s="40"/>
      <c r="AC183" s="41"/>
      <c r="AD183" s="39">
        <v>1</v>
      </c>
      <c r="AE183" s="40"/>
      <c r="AF183" s="41"/>
      <c r="AG183" s="39">
        <v>1</v>
      </c>
      <c r="AH183" s="40"/>
      <c r="AI183" s="41"/>
      <c r="AJ183" s="22">
        <f t="shared" si="12"/>
        <v>9</v>
      </c>
      <c r="AK183" s="37">
        <f t="shared" si="9"/>
        <v>9</v>
      </c>
      <c r="AL183" s="37">
        <f t="shared" si="10"/>
        <v>0</v>
      </c>
      <c r="AM183" s="37">
        <f t="shared" si="11"/>
        <v>0</v>
      </c>
    </row>
    <row r="184" spans="1:39" x14ac:dyDescent="0.3">
      <c r="A184" s="19" t="e">
        <f>'SOS_ERGO - AS-IS'!#REF!</f>
        <v>#REF!</v>
      </c>
      <c r="B184" s="19" t="e">
        <f>'SOS_ERGO - AS-IS'!#REF!</f>
        <v>#REF!</v>
      </c>
      <c r="C184" s="19" t="e">
        <f>'SOS_ERGO - AS-IS'!#REF!</f>
        <v>#REF!</v>
      </c>
      <c r="D184" s="19" t="e">
        <f>'SOS_ERGO - AS-IS'!#REF!</f>
        <v>#REF!</v>
      </c>
      <c r="E184" s="32" t="e">
        <f>'SOS_ERGO - AS-IS'!#REF!</f>
        <v>#REF!</v>
      </c>
      <c r="F184" s="19" t="e">
        <f>'SOS_ERGO - AS-IS'!#REF!</f>
        <v>#REF!</v>
      </c>
      <c r="G184" s="53" t="e">
        <f>'SOS_ERGO - AS-IS'!#REF!</f>
        <v>#REF!</v>
      </c>
      <c r="H184" s="32" t="e">
        <f>'SOS_ERGO - AS-IS'!#REF!</f>
        <v>#REF!</v>
      </c>
      <c r="I184" s="39">
        <v>1</v>
      </c>
      <c r="J184" s="40"/>
      <c r="K184" s="41"/>
      <c r="L184" s="39">
        <v>1</v>
      </c>
      <c r="M184" s="40"/>
      <c r="N184" s="41"/>
      <c r="O184" s="39">
        <v>1</v>
      </c>
      <c r="P184" s="40"/>
      <c r="Q184" s="41"/>
      <c r="R184" s="39">
        <v>1</v>
      </c>
      <c r="S184" s="40"/>
      <c r="T184" s="41"/>
      <c r="U184" s="39">
        <v>1</v>
      </c>
      <c r="V184" s="40"/>
      <c r="W184" s="41"/>
      <c r="X184" s="39">
        <v>1</v>
      </c>
      <c r="Y184" s="40"/>
      <c r="Z184" s="41"/>
      <c r="AA184" s="39">
        <v>1</v>
      </c>
      <c r="AB184" s="40"/>
      <c r="AC184" s="41"/>
      <c r="AD184" s="39">
        <v>1</v>
      </c>
      <c r="AE184" s="40"/>
      <c r="AF184" s="41"/>
      <c r="AG184" s="39">
        <v>1</v>
      </c>
      <c r="AH184" s="40"/>
      <c r="AI184" s="41"/>
      <c r="AJ184" s="22">
        <f t="shared" si="12"/>
        <v>9</v>
      </c>
      <c r="AK184" s="37">
        <f t="shared" si="9"/>
        <v>9</v>
      </c>
      <c r="AL184" s="37">
        <f t="shared" si="10"/>
        <v>0</v>
      </c>
      <c r="AM184" s="37">
        <f t="shared" si="11"/>
        <v>0</v>
      </c>
    </row>
    <row r="185" spans="1:39" x14ac:dyDescent="0.3">
      <c r="A185" s="19" t="e">
        <f>'SOS_ERGO - AS-IS'!#REF!</f>
        <v>#REF!</v>
      </c>
      <c r="B185" s="19" t="e">
        <f>'SOS_ERGO - AS-IS'!#REF!</f>
        <v>#REF!</v>
      </c>
      <c r="C185" s="19" t="e">
        <f>'SOS_ERGO - AS-IS'!#REF!</f>
        <v>#REF!</v>
      </c>
      <c r="D185" s="19" t="e">
        <f>'SOS_ERGO - AS-IS'!#REF!</f>
        <v>#REF!</v>
      </c>
      <c r="E185" s="32" t="e">
        <f>'SOS_ERGO - AS-IS'!#REF!</f>
        <v>#REF!</v>
      </c>
      <c r="F185" s="19" t="e">
        <f>'SOS_ERGO - AS-IS'!#REF!</f>
        <v>#REF!</v>
      </c>
      <c r="G185" s="53" t="e">
        <f>'SOS_ERGO - AS-IS'!#REF!</f>
        <v>#REF!</v>
      </c>
      <c r="H185" s="32" t="e">
        <f>'SOS_ERGO - AS-IS'!#REF!</f>
        <v>#REF!</v>
      </c>
      <c r="I185" s="39">
        <v>1</v>
      </c>
      <c r="J185" s="40"/>
      <c r="K185" s="41"/>
      <c r="L185" s="39">
        <v>1</v>
      </c>
      <c r="M185" s="40"/>
      <c r="N185" s="41"/>
      <c r="O185" s="39">
        <v>1</v>
      </c>
      <c r="P185" s="40"/>
      <c r="Q185" s="41"/>
      <c r="R185" s="39">
        <v>1</v>
      </c>
      <c r="S185" s="40"/>
      <c r="T185" s="41"/>
      <c r="U185" s="39">
        <v>1</v>
      </c>
      <c r="V185" s="40"/>
      <c r="W185" s="41"/>
      <c r="X185" s="39">
        <v>1</v>
      </c>
      <c r="Y185" s="40"/>
      <c r="Z185" s="41"/>
      <c r="AA185" s="39">
        <v>1</v>
      </c>
      <c r="AB185" s="40"/>
      <c r="AC185" s="41"/>
      <c r="AD185" s="39">
        <v>1</v>
      </c>
      <c r="AE185" s="40"/>
      <c r="AF185" s="41"/>
      <c r="AG185" s="39">
        <v>1</v>
      </c>
      <c r="AH185" s="40"/>
      <c r="AI185" s="41"/>
      <c r="AJ185" s="22">
        <f t="shared" si="12"/>
        <v>9</v>
      </c>
      <c r="AK185" s="37">
        <f t="shared" si="9"/>
        <v>9</v>
      </c>
      <c r="AL185" s="37">
        <f t="shared" si="10"/>
        <v>0</v>
      </c>
      <c r="AM185" s="37">
        <f t="shared" si="11"/>
        <v>0</v>
      </c>
    </row>
    <row r="186" spans="1:39" x14ac:dyDescent="0.3">
      <c r="A186" s="19" t="e">
        <f>'SOS_ERGO - AS-IS'!#REF!</f>
        <v>#REF!</v>
      </c>
      <c r="B186" s="19" t="e">
        <f>'SOS_ERGO - AS-IS'!#REF!</f>
        <v>#REF!</v>
      </c>
      <c r="C186" s="19" t="e">
        <f>'SOS_ERGO - AS-IS'!#REF!</f>
        <v>#REF!</v>
      </c>
      <c r="D186" s="19" t="e">
        <f>'SOS_ERGO - AS-IS'!#REF!</f>
        <v>#REF!</v>
      </c>
      <c r="E186" s="32" t="e">
        <f>'SOS_ERGO - AS-IS'!#REF!</f>
        <v>#REF!</v>
      </c>
      <c r="F186" s="19" t="e">
        <f>'SOS_ERGO - AS-IS'!#REF!</f>
        <v>#REF!</v>
      </c>
      <c r="G186" s="53" t="e">
        <f>'SOS_ERGO - AS-IS'!#REF!</f>
        <v>#REF!</v>
      </c>
      <c r="H186" s="32" t="e">
        <f>'SOS_ERGO - AS-IS'!#REF!</f>
        <v>#REF!</v>
      </c>
      <c r="I186" s="39">
        <v>1</v>
      </c>
      <c r="J186" s="40"/>
      <c r="K186" s="41"/>
      <c r="L186" s="39">
        <v>1</v>
      </c>
      <c r="M186" s="40"/>
      <c r="N186" s="41"/>
      <c r="O186" s="39">
        <v>1</v>
      </c>
      <c r="P186" s="40"/>
      <c r="Q186" s="41"/>
      <c r="R186" s="39">
        <v>1</v>
      </c>
      <c r="S186" s="40"/>
      <c r="T186" s="41"/>
      <c r="U186" s="39">
        <v>1</v>
      </c>
      <c r="V186" s="40"/>
      <c r="W186" s="41"/>
      <c r="X186" s="39">
        <v>1</v>
      </c>
      <c r="Y186" s="40"/>
      <c r="Z186" s="41"/>
      <c r="AA186" s="39">
        <v>1</v>
      </c>
      <c r="AB186" s="40"/>
      <c r="AC186" s="41"/>
      <c r="AD186" s="39">
        <v>1</v>
      </c>
      <c r="AE186" s="40"/>
      <c r="AF186" s="41"/>
      <c r="AG186" s="39">
        <v>1</v>
      </c>
      <c r="AH186" s="40"/>
      <c r="AI186" s="41"/>
      <c r="AJ186" s="22">
        <f t="shared" si="12"/>
        <v>9</v>
      </c>
      <c r="AK186" s="37">
        <f t="shared" si="9"/>
        <v>9</v>
      </c>
      <c r="AL186" s="37">
        <f t="shared" si="10"/>
        <v>0</v>
      </c>
      <c r="AM186" s="37">
        <f t="shared" si="11"/>
        <v>0</v>
      </c>
    </row>
    <row r="187" spans="1:39" x14ac:dyDescent="0.3">
      <c r="A187" s="19" t="e">
        <f>'SOS_ERGO - AS-IS'!#REF!</f>
        <v>#REF!</v>
      </c>
      <c r="B187" s="19" t="e">
        <f>'SOS_ERGO - AS-IS'!#REF!</f>
        <v>#REF!</v>
      </c>
      <c r="C187" s="19" t="e">
        <f>'SOS_ERGO - AS-IS'!#REF!</f>
        <v>#REF!</v>
      </c>
      <c r="D187" s="19" t="e">
        <f>'SOS_ERGO - AS-IS'!#REF!</f>
        <v>#REF!</v>
      </c>
      <c r="E187" s="32" t="e">
        <f>'SOS_ERGO - AS-IS'!#REF!</f>
        <v>#REF!</v>
      </c>
      <c r="F187" s="19" t="e">
        <f>'SOS_ERGO - AS-IS'!#REF!</f>
        <v>#REF!</v>
      </c>
      <c r="G187" s="53" t="e">
        <f>'SOS_ERGO - AS-IS'!#REF!</f>
        <v>#REF!</v>
      </c>
      <c r="H187" s="32" t="e">
        <f>'SOS_ERGO - AS-IS'!#REF!</f>
        <v>#REF!</v>
      </c>
      <c r="I187" s="39">
        <v>1</v>
      </c>
      <c r="J187" s="40"/>
      <c r="K187" s="41"/>
      <c r="L187" s="39">
        <v>1</v>
      </c>
      <c r="M187" s="40"/>
      <c r="N187" s="41"/>
      <c r="O187" s="39">
        <v>1</v>
      </c>
      <c r="P187" s="40"/>
      <c r="Q187" s="41"/>
      <c r="R187" s="39">
        <v>1</v>
      </c>
      <c r="S187" s="40"/>
      <c r="T187" s="41"/>
      <c r="U187" s="39">
        <v>1</v>
      </c>
      <c r="V187" s="40"/>
      <c r="W187" s="41"/>
      <c r="X187" s="39">
        <v>1</v>
      </c>
      <c r="Y187" s="40"/>
      <c r="Z187" s="41"/>
      <c r="AA187" s="39">
        <v>1</v>
      </c>
      <c r="AB187" s="40"/>
      <c r="AC187" s="41"/>
      <c r="AD187" s="39">
        <v>1</v>
      </c>
      <c r="AE187" s="40"/>
      <c r="AF187" s="41"/>
      <c r="AG187" s="39">
        <v>1</v>
      </c>
      <c r="AH187" s="40"/>
      <c r="AI187" s="41"/>
      <c r="AJ187" s="22">
        <f t="shared" si="12"/>
        <v>9</v>
      </c>
      <c r="AK187" s="37">
        <f t="shared" si="9"/>
        <v>9</v>
      </c>
      <c r="AL187" s="37">
        <f t="shared" si="10"/>
        <v>0</v>
      </c>
      <c r="AM187" s="37">
        <f t="shared" si="11"/>
        <v>0</v>
      </c>
    </row>
    <row r="188" spans="1:39" x14ac:dyDescent="0.3">
      <c r="A188" s="19" t="e">
        <f>'SOS_ERGO - AS-IS'!#REF!</f>
        <v>#REF!</v>
      </c>
      <c r="B188" s="19" t="e">
        <f>'SOS_ERGO - AS-IS'!#REF!</f>
        <v>#REF!</v>
      </c>
      <c r="C188" s="19" t="e">
        <f>'SOS_ERGO - AS-IS'!#REF!</f>
        <v>#REF!</v>
      </c>
      <c r="D188" s="19" t="e">
        <f>'SOS_ERGO - AS-IS'!#REF!</f>
        <v>#REF!</v>
      </c>
      <c r="E188" s="32" t="e">
        <f>'SOS_ERGO - AS-IS'!#REF!</f>
        <v>#REF!</v>
      </c>
      <c r="F188" s="19" t="e">
        <f>'SOS_ERGO - AS-IS'!#REF!</f>
        <v>#REF!</v>
      </c>
      <c r="G188" s="53" t="e">
        <f>'SOS_ERGO - AS-IS'!#REF!</f>
        <v>#REF!</v>
      </c>
      <c r="H188" s="32" t="e">
        <f>'SOS_ERGO - AS-IS'!#REF!</f>
        <v>#REF!</v>
      </c>
      <c r="I188" s="39">
        <v>1</v>
      </c>
      <c r="J188" s="40"/>
      <c r="K188" s="41"/>
      <c r="L188" s="39">
        <v>1</v>
      </c>
      <c r="M188" s="40"/>
      <c r="N188" s="41"/>
      <c r="O188" s="39">
        <v>1</v>
      </c>
      <c r="P188" s="40"/>
      <c r="Q188" s="41"/>
      <c r="R188" s="39">
        <v>1</v>
      </c>
      <c r="S188" s="40"/>
      <c r="T188" s="41"/>
      <c r="U188" s="39">
        <v>1</v>
      </c>
      <c r="V188" s="40"/>
      <c r="W188" s="41"/>
      <c r="X188" s="39">
        <v>1</v>
      </c>
      <c r="Y188" s="40"/>
      <c r="Z188" s="41"/>
      <c r="AA188" s="39">
        <v>1</v>
      </c>
      <c r="AB188" s="40"/>
      <c r="AC188" s="41"/>
      <c r="AD188" s="39">
        <v>1</v>
      </c>
      <c r="AE188" s="40"/>
      <c r="AF188" s="41"/>
      <c r="AG188" s="39">
        <v>1</v>
      </c>
      <c r="AH188" s="40"/>
      <c r="AI188" s="41"/>
      <c r="AJ188" s="22">
        <f t="shared" si="12"/>
        <v>9</v>
      </c>
      <c r="AK188" s="37">
        <f t="shared" si="9"/>
        <v>9</v>
      </c>
      <c r="AL188" s="37">
        <f t="shared" si="10"/>
        <v>0</v>
      </c>
      <c r="AM188" s="37">
        <f t="shared" si="11"/>
        <v>0</v>
      </c>
    </row>
    <row r="189" spans="1:39" x14ac:dyDescent="0.3">
      <c r="A189" s="19" t="e">
        <f>'SOS_ERGO - AS-IS'!#REF!</f>
        <v>#REF!</v>
      </c>
      <c r="B189" s="19" t="e">
        <f>'SOS_ERGO - AS-IS'!#REF!</f>
        <v>#REF!</v>
      </c>
      <c r="C189" s="19" t="e">
        <f>'SOS_ERGO - AS-IS'!#REF!</f>
        <v>#REF!</v>
      </c>
      <c r="D189" s="19" t="e">
        <f>'SOS_ERGO - AS-IS'!#REF!</f>
        <v>#REF!</v>
      </c>
      <c r="E189" s="32" t="e">
        <f>'SOS_ERGO - AS-IS'!#REF!</f>
        <v>#REF!</v>
      </c>
      <c r="F189" s="19" t="e">
        <f>'SOS_ERGO - AS-IS'!#REF!</f>
        <v>#REF!</v>
      </c>
      <c r="G189" s="53" t="e">
        <f>'SOS_ERGO - AS-IS'!#REF!</f>
        <v>#REF!</v>
      </c>
      <c r="H189" s="32" t="e">
        <f>'SOS_ERGO - AS-IS'!#REF!</f>
        <v>#REF!</v>
      </c>
      <c r="I189" s="39">
        <v>1</v>
      </c>
      <c r="J189" s="40"/>
      <c r="K189" s="41"/>
      <c r="L189" s="39">
        <v>1</v>
      </c>
      <c r="M189" s="40"/>
      <c r="N189" s="41"/>
      <c r="O189" s="39">
        <v>1</v>
      </c>
      <c r="P189" s="40"/>
      <c r="Q189" s="41"/>
      <c r="R189" s="39">
        <v>1</v>
      </c>
      <c r="S189" s="40"/>
      <c r="T189" s="41"/>
      <c r="U189" s="39">
        <v>1</v>
      </c>
      <c r="V189" s="40"/>
      <c r="W189" s="41"/>
      <c r="X189" s="39">
        <v>1</v>
      </c>
      <c r="Y189" s="40"/>
      <c r="Z189" s="41"/>
      <c r="AA189" s="39">
        <v>1</v>
      </c>
      <c r="AB189" s="40"/>
      <c r="AC189" s="41"/>
      <c r="AD189" s="39">
        <v>1</v>
      </c>
      <c r="AE189" s="40"/>
      <c r="AF189" s="41"/>
      <c r="AG189" s="39">
        <v>1</v>
      </c>
      <c r="AH189" s="40"/>
      <c r="AI189" s="41"/>
      <c r="AJ189" s="22">
        <f t="shared" si="12"/>
        <v>9</v>
      </c>
      <c r="AK189" s="37">
        <f t="shared" si="9"/>
        <v>9</v>
      </c>
      <c r="AL189" s="37">
        <f t="shared" si="10"/>
        <v>0</v>
      </c>
      <c r="AM189" s="37">
        <f t="shared" si="11"/>
        <v>0</v>
      </c>
    </row>
    <row r="190" spans="1:39" x14ac:dyDescent="0.3">
      <c r="A190" s="19" t="e">
        <f>'SOS_ERGO - AS-IS'!#REF!</f>
        <v>#REF!</v>
      </c>
      <c r="B190" s="19" t="e">
        <f>'SOS_ERGO - AS-IS'!#REF!</f>
        <v>#REF!</v>
      </c>
      <c r="C190" s="19" t="e">
        <f>'SOS_ERGO - AS-IS'!#REF!</f>
        <v>#REF!</v>
      </c>
      <c r="D190" s="19" t="e">
        <f>'SOS_ERGO - AS-IS'!#REF!</f>
        <v>#REF!</v>
      </c>
      <c r="E190" s="32" t="e">
        <f>'SOS_ERGO - AS-IS'!#REF!</f>
        <v>#REF!</v>
      </c>
      <c r="F190" s="19" t="e">
        <f>'SOS_ERGO - AS-IS'!#REF!</f>
        <v>#REF!</v>
      </c>
      <c r="G190" s="53" t="e">
        <f>'SOS_ERGO - AS-IS'!#REF!</f>
        <v>#REF!</v>
      </c>
      <c r="H190" s="32" t="e">
        <f>'SOS_ERGO - AS-IS'!#REF!</f>
        <v>#REF!</v>
      </c>
      <c r="I190" s="39">
        <v>1</v>
      </c>
      <c r="J190" s="40"/>
      <c r="K190" s="41"/>
      <c r="L190" s="39">
        <v>1</v>
      </c>
      <c r="M190" s="40"/>
      <c r="N190" s="41"/>
      <c r="O190" s="39">
        <v>1</v>
      </c>
      <c r="P190" s="40"/>
      <c r="Q190" s="41"/>
      <c r="R190" s="39">
        <v>1</v>
      </c>
      <c r="S190" s="40"/>
      <c r="T190" s="41"/>
      <c r="U190" s="39">
        <v>1</v>
      </c>
      <c r="V190" s="40"/>
      <c r="W190" s="41"/>
      <c r="X190" s="39">
        <v>1</v>
      </c>
      <c r="Y190" s="40"/>
      <c r="Z190" s="41"/>
      <c r="AA190" s="39">
        <v>1</v>
      </c>
      <c r="AB190" s="40"/>
      <c r="AC190" s="41"/>
      <c r="AD190" s="39">
        <v>1</v>
      </c>
      <c r="AE190" s="40"/>
      <c r="AF190" s="41"/>
      <c r="AG190" s="39">
        <v>1</v>
      </c>
      <c r="AH190" s="40"/>
      <c r="AI190" s="41"/>
      <c r="AJ190" s="22">
        <f t="shared" si="12"/>
        <v>9</v>
      </c>
      <c r="AK190" s="37">
        <f t="shared" si="9"/>
        <v>9</v>
      </c>
      <c r="AL190" s="37">
        <f t="shared" si="10"/>
        <v>0</v>
      </c>
      <c r="AM190" s="37">
        <f t="shared" si="11"/>
        <v>0</v>
      </c>
    </row>
    <row r="191" spans="1:39" x14ac:dyDescent="0.3">
      <c r="A191" s="19" t="e">
        <f>'SOS_ERGO - AS-IS'!#REF!</f>
        <v>#REF!</v>
      </c>
      <c r="B191" s="19" t="e">
        <f>'SOS_ERGO - AS-IS'!#REF!</f>
        <v>#REF!</v>
      </c>
      <c r="C191" s="19" t="e">
        <f>'SOS_ERGO - AS-IS'!#REF!</f>
        <v>#REF!</v>
      </c>
      <c r="D191" s="19" t="e">
        <f>'SOS_ERGO - AS-IS'!#REF!</f>
        <v>#REF!</v>
      </c>
      <c r="E191" s="32" t="e">
        <f>'SOS_ERGO - AS-IS'!#REF!</f>
        <v>#REF!</v>
      </c>
      <c r="F191" s="19" t="e">
        <f>'SOS_ERGO - AS-IS'!#REF!</f>
        <v>#REF!</v>
      </c>
      <c r="G191" s="53" t="e">
        <f>'SOS_ERGO - AS-IS'!#REF!</f>
        <v>#REF!</v>
      </c>
      <c r="H191" s="32" t="e">
        <f>'SOS_ERGO - AS-IS'!#REF!</f>
        <v>#REF!</v>
      </c>
      <c r="I191" s="39">
        <v>1</v>
      </c>
      <c r="J191" s="40"/>
      <c r="K191" s="41"/>
      <c r="L191" s="39">
        <v>1</v>
      </c>
      <c r="M191" s="40"/>
      <c r="N191" s="41"/>
      <c r="O191" s="39">
        <v>1</v>
      </c>
      <c r="P191" s="40"/>
      <c r="Q191" s="41"/>
      <c r="R191" s="39">
        <v>1</v>
      </c>
      <c r="S191" s="40"/>
      <c r="T191" s="41"/>
      <c r="U191" s="39">
        <v>1</v>
      </c>
      <c r="V191" s="40"/>
      <c r="W191" s="41"/>
      <c r="X191" s="39">
        <v>1</v>
      </c>
      <c r="Y191" s="40"/>
      <c r="Z191" s="41"/>
      <c r="AA191" s="39">
        <v>1</v>
      </c>
      <c r="AB191" s="40"/>
      <c r="AC191" s="41"/>
      <c r="AD191" s="39">
        <v>1</v>
      </c>
      <c r="AE191" s="40"/>
      <c r="AF191" s="41"/>
      <c r="AG191" s="39">
        <v>1</v>
      </c>
      <c r="AH191" s="40"/>
      <c r="AI191" s="41"/>
      <c r="AJ191" s="22">
        <f t="shared" si="12"/>
        <v>9</v>
      </c>
      <c r="AK191" s="37">
        <f t="shared" si="9"/>
        <v>9</v>
      </c>
      <c r="AL191" s="37">
        <f t="shared" si="10"/>
        <v>0</v>
      </c>
      <c r="AM191" s="37">
        <f t="shared" si="11"/>
        <v>0</v>
      </c>
    </row>
    <row r="192" spans="1:39" x14ac:dyDescent="0.3">
      <c r="A192" s="19" t="e">
        <f>'SOS_ERGO - AS-IS'!#REF!</f>
        <v>#REF!</v>
      </c>
      <c r="B192" s="19" t="e">
        <f>'SOS_ERGO - AS-IS'!#REF!</f>
        <v>#REF!</v>
      </c>
      <c r="C192" s="19" t="e">
        <f>'SOS_ERGO - AS-IS'!#REF!</f>
        <v>#REF!</v>
      </c>
      <c r="D192" s="19" t="e">
        <f>'SOS_ERGO - AS-IS'!#REF!</f>
        <v>#REF!</v>
      </c>
      <c r="E192" s="32" t="e">
        <f>'SOS_ERGO - AS-IS'!#REF!</f>
        <v>#REF!</v>
      </c>
      <c r="F192" s="19" t="e">
        <f>'SOS_ERGO - AS-IS'!#REF!</f>
        <v>#REF!</v>
      </c>
      <c r="G192" s="53" t="e">
        <f>'SOS_ERGO - AS-IS'!#REF!</f>
        <v>#REF!</v>
      </c>
      <c r="H192" s="32" t="e">
        <f>'SOS_ERGO - AS-IS'!#REF!</f>
        <v>#REF!</v>
      </c>
      <c r="I192" s="39">
        <v>1</v>
      </c>
      <c r="J192" s="40"/>
      <c r="K192" s="41"/>
      <c r="L192" s="39">
        <v>1</v>
      </c>
      <c r="M192" s="40"/>
      <c r="N192" s="41"/>
      <c r="O192" s="39">
        <v>1</v>
      </c>
      <c r="P192" s="40"/>
      <c r="Q192" s="41"/>
      <c r="R192" s="39">
        <v>1</v>
      </c>
      <c r="S192" s="40"/>
      <c r="T192" s="41"/>
      <c r="U192" s="39">
        <v>1</v>
      </c>
      <c r="V192" s="40"/>
      <c r="W192" s="41"/>
      <c r="X192" s="39">
        <v>1</v>
      </c>
      <c r="Y192" s="40"/>
      <c r="Z192" s="41"/>
      <c r="AA192" s="39">
        <v>1</v>
      </c>
      <c r="AB192" s="40"/>
      <c r="AC192" s="41"/>
      <c r="AD192" s="39">
        <v>1</v>
      </c>
      <c r="AE192" s="40"/>
      <c r="AF192" s="41"/>
      <c r="AG192" s="39">
        <v>1</v>
      </c>
      <c r="AH192" s="40"/>
      <c r="AI192" s="41"/>
      <c r="AJ192" s="22">
        <f t="shared" si="12"/>
        <v>9</v>
      </c>
      <c r="AK192" s="37">
        <f t="shared" si="9"/>
        <v>9</v>
      </c>
      <c r="AL192" s="37">
        <f t="shared" si="10"/>
        <v>0</v>
      </c>
      <c r="AM192" s="37">
        <f t="shared" si="11"/>
        <v>0</v>
      </c>
    </row>
    <row r="193" spans="1:39" x14ac:dyDescent="0.3">
      <c r="A193" s="19" t="e">
        <f>'SOS_ERGO - AS-IS'!#REF!</f>
        <v>#REF!</v>
      </c>
      <c r="B193" s="19" t="e">
        <f>'SOS_ERGO - AS-IS'!#REF!</f>
        <v>#REF!</v>
      </c>
      <c r="C193" s="19" t="e">
        <f>'SOS_ERGO - AS-IS'!#REF!</f>
        <v>#REF!</v>
      </c>
      <c r="D193" s="19" t="e">
        <f>'SOS_ERGO - AS-IS'!#REF!</f>
        <v>#REF!</v>
      </c>
      <c r="E193" s="32" t="e">
        <f>'SOS_ERGO - AS-IS'!#REF!</f>
        <v>#REF!</v>
      </c>
      <c r="F193" s="19" t="e">
        <f>'SOS_ERGO - AS-IS'!#REF!</f>
        <v>#REF!</v>
      </c>
      <c r="G193" s="53" t="e">
        <f>'SOS_ERGO - AS-IS'!#REF!</f>
        <v>#REF!</v>
      </c>
      <c r="H193" s="32" t="e">
        <f>'SOS_ERGO - AS-IS'!#REF!</f>
        <v>#REF!</v>
      </c>
      <c r="I193" s="39">
        <v>1</v>
      </c>
      <c r="J193" s="40"/>
      <c r="K193" s="41"/>
      <c r="L193" s="39">
        <v>1</v>
      </c>
      <c r="M193" s="40"/>
      <c r="N193" s="41"/>
      <c r="O193" s="39">
        <v>1</v>
      </c>
      <c r="P193" s="40"/>
      <c r="Q193" s="41"/>
      <c r="R193" s="39">
        <v>1</v>
      </c>
      <c r="S193" s="40"/>
      <c r="T193" s="41"/>
      <c r="U193" s="39">
        <v>1</v>
      </c>
      <c r="V193" s="40"/>
      <c r="W193" s="41"/>
      <c r="X193" s="39">
        <v>1</v>
      </c>
      <c r="Y193" s="40"/>
      <c r="Z193" s="41"/>
      <c r="AA193" s="39">
        <v>1</v>
      </c>
      <c r="AB193" s="40"/>
      <c r="AC193" s="41"/>
      <c r="AD193" s="39">
        <v>1</v>
      </c>
      <c r="AE193" s="40"/>
      <c r="AF193" s="41"/>
      <c r="AG193" s="39">
        <v>1</v>
      </c>
      <c r="AH193" s="40"/>
      <c r="AI193" s="41"/>
      <c r="AJ193" s="22">
        <f t="shared" si="12"/>
        <v>9</v>
      </c>
      <c r="AK193" s="37">
        <f t="shared" si="9"/>
        <v>9</v>
      </c>
      <c r="AL193" s="37">
        <f t="shared" si="10"/>
        <v>0</v>
      </c>
      <c r="AM193" s="37">
        <f t="shared" si="11"/>
        <v>0</v>
      </c>
    </row>
    <row r="194" spans="1:39" x14ac:dyDescent="0.3">
      <c r="A194" s="19" t="e">
        <f>'SOS_ERGO - AS-IS'!#REF!</f>
        <v>#REF!</v>
      </c>
      <c r="B194" s="19" t="e">
        <f>'SOS_ERGO - AS-IS'!#REF!</f>
        <v>#REF!</v>
      </c>
      <c r="C194" s="19" t="e">
        <f>'SOS_ERGO - AS-IS'!#REF!</f>
        <v>#REF!</v>
      </c>
      <c r="D194" s="19" t="e">
        <f>'SOS_ERGO - AS-IS'!#REF!</f>
        <v>#REF!</v>
      </c>
      <c r="E194" s="32" t="e">
        <f>'SOS_ERGO - AS-IS'!#REF!</f>
        <v>#REF!</v>
      </c>
      <c r="F194" s="19" t="e">
        <f>'SOS_ERGO - AS-IS'!#REF!</f>
        <v>#REF!</v>
      </c>
      <c r="G194" s="53" t="e">
        <f>'SOS_ERGO - AS-IS'!#REF!</f>
        <v>#REF!</v>
      </c>
      <c r="H194" s="32" t="e">
        <f>'SOS_ERGO - AS-IS'!#REF!</f>
        <v>#REF!</v>
      </c>
      <c r="I194" s="39">
        <v>1</v>
      </c>
      <c r="J194" s="40"/>
      <c r="K194" s="41"/>
      <c r="L194" s="39">
        <v>1</v>
      </c>
      <c r="M194" s="40"/>
      <c r="N194" s="41"/>
      <c r="O194" s="39">
        <v>1</v>
      </c>
      <c r="P194" s="40"/>
      <c r="Q194" s="41"/>
      <c r="R194" s="39">
        <v>1</v>
      </c>
      <c r="S194" s="40"/>
      <c r="T194" s="41"/>
      <c r="U194" s="39">
        <v>1</v>
      </c>
      <c r="V194" s="40"/>
      <c r="W194" s="41"/>
      <c r="X194" s="39">
        <v>1</v>
      </c>
      <c r="Y194" s="40"/>
      <c r="Z194" s="41"/>
      <c r="AA194" s="39">
        <v>1</v>
      </c>
      <c r="AB194" s="40"/>
      <c r="AC194" s="41"/>
      <c r="AD194" s="39">
        <v>1</v>
      </c>
      <c r="AE194" s="40"/>
      <c r="AF194" s="41"/>
      <c r="AG194" s="39">
        <v>1</v>
      </c>
      <c r="AH194" s="40"/>
      <c r="AI194" s="41"/>
      <c r="AJ194" s="22">
        <f t="shared" si="12"/>
        <v>9</v>
      </c>
      <c r="AK194" s="37">
        <f t="shared" si="9"/>
        <v>9</v>
      </c>
      <c r="AL194" s="37">
        <f t="shared" si="10"/>
        <v>0</v>
      </c>
      <c r="AM194" s="37">
        <f t="shared" si="11"/>
        <v>0</v>
      </c>
    </row>
    <row r="195" spans="1:39" x14ac:dyDescent="0.3">
      <c r="A195" s="19" t="e">
        <f>'SOS_ERGO - AS-IS'!#REF!</f>
        <v>#REF!</v>
      </c>
      <c r="B195" s="19" t="e">
        <f>'SOS_ERGO - AS-IS'!#REF!</f>
        <v>#REF!</v>
      </c>
      <c r="C195" s="19" t="e">
        <f>'SOS_ERGO - AS-IS'!#REF!</f>
        <v>#REF!</v>
      </c>
      <c r="D195" s="19" t="e">
        <f>'SOS_ERGO - AS-IS'!#REF!</f>
        <v>#REF!</v>
      </c>
      <c r="E195" s="32" t="e">
        <f>'SOS_ERGO - AS-IS'!#REF!</f>
        <v>#REF!</v>
      </c>
      <c r="F195" s="19" t="e">
        <f>'SOS_ERGO - AS-IS'!#REF!</f>
        <v>#REF!</v>
      </c>
      <c r="G195" s="53" t="e">
        <f>'SOS_ERGO - AS-IS'!#REF!</f>
        <v>#REF!</v>
      </c>
      <c r="H195" s="32" t="e">
        <f>'SOS_ERGO - AS-IS'!#REF!</f>
        <v>#REF!</v>
      </c>
      <c r="I195" s="39">
        <v>1</v>
      </c>
      <c r="J195" s="40"/>
      <c r="K195" s="41"/>
      <c r="L195" s="39">
        <v>1</v>
      </c>
      <c r="M195" s="40"/>
      <c r="N195" s="41"/>
      <c r="O195" s="39">
        <v>1</v>
      </c>
      <c r="P195" s="40"/>
      <c r="Q195" s="41"/>
      <c r="R195" s="39">
        <v>1</v>
      </c>
      <c r="S195" s="40"/>
      <c r="T195" s="41"/>
      <c r="U195" s="39">
        <v>1</v>
      </c>
      <c r="V195" s="40"/>
      <c r="W195" s="41"/>
      <c r="X195" s="39">
        <v>1</v>
      </c>
      <c r="Y195" s="40"/>
      <c r="Z195" s="41"/>
      <c r="AA195" s="39">
        <v>1</v>
      </c>
      <c r="AB195" s="40"/>
      <c r="AC195" s="41"/>
      <c r="AD195" s="39">
        <v>1</v>
      </c>
      <c r="AE195" s="40"/>
      <c r="AF195" s="41"/>
      <c r="AG195" s="39">
        <v>1</v>
      </c>
      <c r="AH195" s="40"/>
      <c r="AI195" s="41"/>
      <c r="AJ195" s="22">
        <f t="shared" si="12"/>
        <v>9</v>
      </c>
      <c r="AK195" s="37">
        <f t="shared" ref="AK195:AK258" si="14">COUNTIF(I195:AI195,1)</f>
        <v>9</v>
      </c>
      <c r="AL195" s="37">
        <f t="shared" ref="AL195:AL258" si="15">COUNTIF(I195:AI195,2)</f>
        <v>0</v>
      </c>
      <c r="AM195" s="37">
        <f t="shared" ref="AM195:AM258" si="16">COUNTIF(I195:AI195,3)</f>
        <v>0</v>
      </c>
    </row>
    <row r="196" spans="1:39" x14ac:dyDescent="0.3">
      <c r="A196" s="19" t="e">
        <f>'SOS_ERGO - AS-IS'!#REF!</f>
        <v>#REF!</v>
      </c>
      <c r="B196" s="19" t="e">
        <f>'SOS_ERGO - AS-IS'!#REF!</f>
        <v>#REF!</v>
      </c>
      <c r="C196" s="19" t="e">
        <f>'SOS_ERGO - AS-IS'!#REF!</f>
        <v>#REF!</v>
      </c>
      <c r="D196" s="19" t="e">
        <f>'SOS_ERGO - AS-IS'!#REF!</f>
        <v>#REF!</v>
      </c>
      <c r="E196" s="32" t="e">
        <f>'SOS_ERGO - AS-IS'!#REF!</f>
        <v>#REF!</v>
      </c>
      <c r="F196" s="19" t="e">
        <f>'SOS_ERGO - AS-IS'!#REF!</f>
        <v>#REF!</v>
      </c>
      <c r="G196" s="53" t="e">
        <f>'SOS_ERGO - AS-IS'!#REF!</f>
        <v>#REF!</v>
      </c>
      <c r="H196" s="32" t="e">
        <f>'SOS_ERGO - AS-IS'!#REF!</f>
        <v>#REF!</v>
      </c>
      <c r="I196" s="39">
        <v>1</v>
      </c>
      <c r="J196" s="40"/>
      <c r="K196" s="41"/>
      <c r="L196" s="39">
        <v>1</v>
      </c>
      <c r="M196" s="40"/>
      <c r="N196" s="41"/>
      <c r="O196" s="39">
        <v>1</v>
      </c>
      <c r="P196" s="40"/>
      <c r="Q196" s="41"/>
      <c r="R196" s="39">
        <v>1</v>
      </c>
      <c r="S196" s="40"/>
      <c r="T196" s="41"/>
      <c r="U196" s="39">
        <v>1</v>
      </c>
      <c r="V196" s="40"/>
      <c r="W196" s="41"/>
      <c r="X196" s="39">
        <v>1</v>
      </c>
      <c r="Y196" s="40"/>
      <c r="Z196" s="41"/>
      <c r="AA196" s="39">
        <v>1</v>
      </c>
      <c r="AB196" s="40"/>
      <c r="AC196" s="41"/>
      <c r="AD196" s="39">
        <v>1</v>
      </c>
      <c r="AE196" s="40"/>
      <c r="AF196" s="41"/>
      <c r="AG196" s="39">
        <v>1</v>
      </c>
      <c r="AH196" s="40"/>
      <c r="AI196" s="41"/>
      <c r="AJ196" s="22">
        <f t="shared" si="12"/>
        <v>9</v>
      </c>
      <c r="AK196" s="37">
        <f t="shared" si="14"/>
        <v>9</v>
      </c>
      <c r="AL196" s="37">
        <f t="shared" si="15"/>
        <v>0</v>
      </c>
      <c r="AM196" s="37">
        <f t="shared" si="16"/>
        <v>0</v>
      </c>
    </row>
    <row r="197" spans="1:39" x14ac:dyDescent="0.3">
      <c r="A197" s="19" t="e">
        <f>'SOS_ERGO - AS-IS'!#REF!</f>
        <v>#REF!</v>
      </c>
      <c r="B197" s="19" t="e">
        <f>'SOS_ERGO - AS-IS'!#REF!</f>
        <v>#REF!</v>
      </c>
      <c r="C197" s="19" t="e">
        <f>'SOS_ERGO - AS-IS'!#REF!</f>
        <v>#REF!</v>
      </c>
      <c r="D197" s="19" t="e">
        <f>'SOS_ERGO - AS-IS'!#REF!</f>
        <v>#REF!</v>
      </c>
      <c r="E197" s="32" t="e">
        <f>'SOS_ERGO - AS-IS'!#REF!</f>
        <v>#REF!</v>
      </c>
      <c r="F197" s="19" t="e">
        <f>'SOS_ERGO - AS-IS'!#REF!</f>
        <v>#REF!</v>
      </c>
      <c r="G197" s="53" t="e">
        <f>'SOS_ERGO - AS-IS'!#REF!</f>
        <v>#REF!</v>
      </c>
      <c r="H197" s="32" t="e">
        <f>'SOS_ERGO - AS-IS'!#REF!</f>
        <v>#REF!</v>
      </c>
      <c r="I197" s="39">
        <v>1</v>
      </c>
      <c r="J197" s="40"/>
      <c r="K197" s="41"/>
      <c r="L197" s="39">
        <v>1</v>
      </c>
      <c r="M197" s="40"/>
      <c r="N197" s="41"/>
      <c r="O197" s="39">
        <v>1</v>
      </c>
      <c r="P197" s="40"/>
      <c r="Q197" s="41"/>
      <c r="R197" s="39">
        <v>1</v>
      </c>
      <c r="S197" s="40"/>
      <c r="T197" s="41"/>
      <c r="U197" s="39">
        <v>1</v>
      </c>
      <c r="V197" s="40"/>
      <c r="W197" s="41"/>
      <c r="X197" s="39">
        <v>1</v>
      </c>
      <c r="Y197" s="40"/>
      <c r="Z197" s="41"/>
      <c r="AA197" s="39">
        <v>1</v>
      </c>
      <c r="AB197" s="40"/>
      <c r="AC197" s="41"/>
      <c r="AD197" s="39">
        <v>1</v>
      </c>
      <c r="AE197" s="40"/>
      <c r="AF197" s="41"/>
      <c r="AG197" s="39">
        <v>1</v>
      </c>
      <c r="AH197" s="40"/>
      <c r="AI197" s="41"/>
      <c r="AJ197" s="22">
        <f t="shared" si="12"/>
        <v>9</v>
      </c>
      <c r="AK197" s="37">
        <f t="shared" si="14"/>
        <v>9</v>
      </c>
      <c r="AL197" s="37">
        <f t="shared" si="15"/>
        <v>0</v>
      </c>
      <c r="AM197" s="37">
        <f t="shared" si="16"/>
        <v>0</v>
      </c>
    </row>
    <row r="198" spans="1:39" x14ac:dyDescent="0.3">
      <c r="A198" s="19" t="e">
        <f>'SOS_ERGO - AS-IS'!#REF!</f>
        <v>#REF!</v>
      </c>
      <c r="B198" s="19" t="e">
        <f>'SOS_ERGO - AS-IS'!#REF!</f>
        <v>#REF!</v>
      </c>
      <c r="C198" s="19" t="e">
        <f>'SOS_ERGO - AS-IS'!#REF!</f>
        <v>#REF!</v>
      </c>
      <c r="D198" s="19" t="e">
        <f>'SOS_ERGO - AS-IS'!#REF!</f>
        <v>#REF!</v>
      </c>
      <c r="E198" s="32" t="e">
        <f>'SOS_ERGO - AS-IS'!#REF!</f>
        <v>#REF!</v>
      </c>
      <c r="F198" s="19" t="e">
        <f>'SOS_ERGO - AS-IS'!#REF!</f>
        <v>#REF!</v>
      </c>
      <c r="G198" s="53" t="e">
        <f>'SOS_ERGO - AS-IS'!#REF!</f>
        <v>#REF!</v>
      </c>
      <c r="H198" s="32" t="e">
        <f>'SOS_ERGO - AS-IS'!#REF!</f>
        <v>#REF!</v>
      </c>
      <c r="I198" s="39">
        <v>1</v>
      </c>
      <c r="J198" s="40"/>
      <c r="K198" s="41"/>
      <c r="L198" s="39">
        <v>1</v>
      </c>
      <c r="M198" s="40"/>
      <c r="N198" s="41"/>
      <c r="O198" s="39">
        <v>1</v>
      </c>
      <c r="P198" s="40"/>
      <c r="Q198" s="41"/>
      <c r="R198" s="39">
        <v>1</v>
      </c>
      <c r="S198" s="40"/>
      <c r="T198" s="41"/>
      <c r="U198" s="39">
        <v>1</v>
      </c>
      <c r="V198" s="40"/>
      <c r="W198" s="41"/>
      <c r="X198" s="39">
        <v>1</v>
      </c>
      <c r="Y198" s="40"/>
      <c r="Z198" s="41"/>
      <c r="AA198" s="39">
        <v>1</v>
      </c>
      <c r="AB198" s="40"/>
      <c r="AC198" s="41"/>
      <c r="AD198" s="39">
        <v>1</v>
      </c>
      <c r="AE198" s="40"/>
      <c r="AF198" s="41"/>
      <c r="AG198" s="39">
        <v>1</v>
      </c>
      <c r="AH198" s="40"/>
      <c r="AI198" s="41"/>
      <c r="AJ198" s="22">
        <f t="shared" si="12"/>
        <v>9</v>
      </c>
      <c r="AK198" s="37">
        <f t="shared" si="14"/>
        <v>9</v>
      </c>
      <c r="AL198" s="37">
        <f t="shared" si="15"/>
        <v>0</v>
      </c>
      <c r="AM198" s="37">
        <f t="shared" si="16"/>
        <v>0</v>
      </c>
    </row>
    <row r="199" spans="1:39" x14ac:dyDescent="0.3">
      <c r="A199" s="19" t="e">
        <f>'SOS_ERGO - AS-IS'!#REF!</f>
        <v>#REF!</v>
      </c>
      <c r="B199" s="19" t="e">
        <f>'SOS_ERGO - AS-IS'!#REF!</f>
        <v>#REF!</v>
      </c>
      <c r="C199" s="19" t="e">
        <f>'SOS_ERGO - AS-IS'!#REF!</f>
        <v>#REF!</v>
      </c>
      <c r="D199" s="19" t="e">
        <f>'SOS_ERGO - AS-IS'!#REF!</f>
        <v>#REF!</v>
      </c>
      <c r="E199" s="32" t="e">
        <f>'SOS_ERGO - AS-IS'!#REF!</f>
        <v>#REF!</v>
      </c>
      <c r="F199" s="19" t="e">
        <f>'SOS_ERGO - AS-IS'!#REF!</f>
        <v>#REF!</v>
      </c>
      <c r="G199" s="53" t="e">
        <f>'SOS_ERGO - AS-IS'!#REF!</f>
        <v>#REF!</v>
      </c>
      <c r="H199" s="32" t="e">
        <f>'SOS_ERGO - AS-IS'!#REF!</f>
        <v>#REF!</v>
      </c>
      <c r="I199" s="39">
        <v>1</v>
      </c>
      <c r="J199" s="40"/>
      <c r="K199" s="41"/>
      <c r="L199" s="39">
        <v>1</v>
      </c>
      <c r="M199" s="40"/>
      <c r="N199" s="41"/>
      <c r="O199" s="39">
        <v>1</v>
      </c>
      <c r="P199" s="40"/>
      <c r="Q199" s="41"/>
      <c r="R199" s="39">
        <v>1</v>
      </c>
      <c r="S199" s="40"/>
      <c r="T199" s="41"/>
      <c r="U199" s="39">
        <v>1</v>
      </c>
      <c r="V199" s="40"/>
      <c r="W199" s="41"/>
      <c r="X199" s="39">
        <v>1</v>
      </c>
      <c r="Y199" s="40"/>
      <c r="Z199" s="41"/>
      <c r="AA199" s="39">
        <v>1</v>
      </c>
      <c r="AB199" s="40"/>
      <c r="AC199" s="41"/>
      <c r="AD199" s="39">
        <v>1</v>
      </c>
      <c r="AE199" s="40"/>
      <c r="AF199" s="41"/>
      <c r="AG199" s="39">
        <v>1</v>
      </c>
      <c r="AH199" s="40"/>
      <c r="AI199" s="41"/>
      <c r="AJ199" s="22">
        <f t="shared" si="12"/>
        <v>9</v>
      </c>
      <c r="AK199" s="37">
        <f t="shared" si="14"/>
        <v>9</v>
      </c>
      <c r="AL199" s="37">
        <f t="shared" si="15"/>
        <v>0</v>
      </c>
      <c r="AM199" s="37">
        <f t="shared" si="16"/>
        <v>0</v>
      </c>
    </row>
    <row r="200" spans="1:39" x14ac:dyDescent="0.3">
      <c r="A200" s="19" t="e">
        <f>'SOS_ERGO - AS-IS'!#REF!</f>
        <v>#REF!</v>
      </c>
      <c r="B200" s="19" t="e">
        <f>'SOS_ERGO - AS-IS'!#REF!</f>
        <v>#REF!</v>
      </c>
      <c r="C200" s="19" t="e">
        <f>'SOS_ERGO - AS-IS'!#REF!</f>
        <v>#REF!</v>
      </c>
      <c r="D200" s="19" t="e">
        <f>'SOS_ERGO - AS-IS'!#REF!</f>
        <v>#REF!</v>
      </c>
      <c r="E200" s="32" t="e">
        <f>'SOS_ERGO - AS-IS'!#REF!</f>
        <v>#REF!</v>
      </c>
      <c r="F200" s="19" t="e">
        <f>'SOS_ERGO - AS-IS'!#REF!</f>
        <v>#REF!</v>
      </c>
      <c r="G200" s="53" t="e">
        <f>'SOS_ERGO - AS-IS'!#REF!</f>
        <v>#REF!</v>
      </c>
      <c r="H200" s="32" t="e">
        <f>'SOS_ERGO - AS-IS'!#REF!</f>
        <v>#REF!</v>
      </c>
      <c r="I200" s="39">
        <v>1</v>
      </c>
      <c r="J200" s="40"/>
      <c r="K200" s="41"/>
      <c r="L200" s="39">
        <v>1</v>
      </c>
      <c r="M200" s="40"/>
      <c r="N200" s="41"/>
      <c r="O200" s="39">
        <v>1</v>
      </c>
      <c r="P200" s="40"/>
      <c r="Q200" s="41"/>
      <c r="R200" s="39">
        <v>1</v>
      </c>
      <c r="S200" s="40"/>
      <c r="T200" s="41"/>
      <c r="U200" s="39">
        <v>1</v>
      </c>
      <c r="V200" s="40"/>
      <c r="W200" s="41"/>
      <c r="X200" s="39">
        <v>1</v>
      </c>
      <c r="Y200" s="40"/>
      <c r="Z200" s="41"/>
      <c r="AA200" s="39">
        <v>1</v>
      </c>
      <c r="AB200" s="40"/>
      <c r="AC200" s="41"/>
      <c r="AD200" s="39">
        <v>1</v>
      </c>
      <c r="AE200" s="40"/>
      <c r="AF200" s="41"/>
      <c r="AG200" s="39">
        <v>1</v>
      </c>
      <c r="AH200" s="40"/>
      <c r="AI200" s="41"/>
      <c r="AJ200" s="22">
        <f t="shared" si="12"/>
        <v>9</v>
      </c>
      <c r="AK200" s="37">
        <f t="shared" si="14"/>
        <v>9</v>
      </c>
      <c r="AL200" s="37">
        <f t="shared" si="15"/>
        <v>0</v>
      </c>
      <c r="AM200" s="37">
        <f t="shared" si="16"/>
        <v>0</v>
      </c>
    </row>
    <row r="201" spans="1:39" x14ac:dyDescent="0.3">
      <c r="A201" s="19" t="e">
        <f>'SOS_ERGO - AS-IS'!#REF!</f>
        <v>#REF!</v>
      </c>
      <c r="B201" s="19" t="e">
        <f>'SOS_ERGO - AS-IS'!#REF!</f>
        <v>#REF!</v>
      </c>
      <c r="C201" s="19" t="e">
        <f>'SOS_ERGO - AS-IS'!#REF!</f>
        <v>#REF!</v>
      </c>
      <c r="D201" s="19" t="e">
        <f>'SOS_ERGO - AS-IS'!#REF!</f>
        <v>#REF!</v>
      </c>
      <c r="E201" s="32" t="e">
        <f>'SOS_ERGO - AS-IS'!#REF!</f>
        <v>#REF!</v>
      </c>
      <c r="F201" s="19" t="e">
        <f>'SOS_ERGO - AS-IS'!#REF!</f>
        <v>#REF!</v>
      </c>
      <c r="G201" s="53" t="e">
        <f>'SOS_ERGO - AS-IS'!#REF!</f>
        <v>#REF!</v>
      </c>
      <c r="H201" s="32" t="e">
        <f>'SOS_ERGO - AS-IS'!#REF!</f>
        <v>#REF!</v>
      </c>
      <c r="I201" s="39">
        <v>1</v>
      </c>
      <c r="J201" s="40"/>
      <c r="K201" s="41"/>
      <c r="L201" s="39">
        <v>1</v>
      </c>
      <c r="M201" s="40"/>
      <c r="N201" s="41"/>
      <c r="O201" s="39">
        <v>1</v>
      </c>
      <c r="P201" s="40"/>
      <c r="Q201" s="41"/>
      <c r="R201" s="39">
        <v>1</v>
      </c>
      <c r="S201" s="40"/>
      <c r="T201" s="41"/>
      <c r="U201" s="39">
        <v>1</v>
      </c>
      <c r="V201" s="40"/>
      <c r="W201" s="41"/>
      <c r="X201" s="39">
        <v>1</v>
      </c>
      <c r="Y201" s="40"/>
      <c r="Z201" s="41"/>
      <c r="AA201" s="39">
        <v>1</v>
      </c>
      <c r="AB201" s="40"/>
      <c r="AC201" s="41"/>
      <c r="AD201" s="39">
        <v>1</v>
      </c>
      <c r="AE201" s="40"/>
      <c r="AF201" s="41"/>
      <c r="AG201" s="39">
        <v>1</v>
      </c>
      <c r="AH201" s="40"/>
      <c r="AI201" s="41"/>
      <c r="AJ201" s="22">
        <f t="shared" si="12"/>
        <v>9</v>
      </c>
      <c r="AK201" s="37">
        <f t="shared" si="14"/>
        <v>9</v>
      </c>
      <c r="AL201" s="37">
        <f t="shared" si="15"/>
        <v>0</v>
      </c>
      <c r="AM201" s="37">
        <f t="shared" si="16"/>
        <v>0</v>
      </c>
    </row>
    <row r="202" spans="1:39" x14ac:dyDescent="0.3">
      <c r="A202" s="19" t="e">
        <f>'SOS_ERGO - AS-IS'!#REF!</f>
        <v>#REF!</v>
      </c>
      <c r="B202" s="19" t="e">
        <f>'SOS_ERGO - AS-IS'!#REF!</f>
        <v>#REF!</v>
      </c>
      <c r="C202" s="19" t="e">
        <f>'SOS_ERGO - AS-IS'!#REF!</f>
        <v>#REF!</v>
      </c>
      <c r="D202" s="19" t="e">
        <f>'SOS_ERGO - AS-IS'!#REF!</f>
        <v>#REF!</v>
      </c>
      <c r="E202" s="32" t="e">
        <f>'SOS_ERGO - AS-IS'!#REF!</f>
        <v>#REF!</v>
      </c>
      <c r="F202" s="19" t="e">
        <f>'SOS_ERGO - AS-IS'!#REF!</f>
        <v>#REF!</v>
      </c>
      <c r="G202" s="53" t="e">
        <f>'SOS_ERGO - AS-IS'!#REF!</f>
        <v>#REF!</v>
      </c>
      <c r="H202" s="32" t="e">
        <f>'SOS_ERGO - AS-IS'!#REF!</f>
        <v>#REF!</v>
      </c>
      <c r="I202" s="39">
        <v>1</v>
      </c>
      <c r="J202" s="40"/>
      <c r="K202" s="41"/>
      <c r="L202" s="39">
        <v>1</v>
      </c>
      <c r="M202" s="40"/>
      <c r="N202" s="41"/>
      <c r="O202" s="39">
        <v>1</v>
      </c>
      <c r="P202" s="40"/>
      <c r="Q202" s="41"/>
      <c r="R202" s="39">
        <v>1</v>
      </c>
      <c r="S202" s="40"/>
      <c r="T202" s="41"/>
      <c r="U202" s="39">
        <v>1</v>
      </c>
      <c r="V202" s="40"/>
      <c r="W202" s="41"/>
      <c r="X202" s="39">
        <v>1</v>
      </c>
      <c r="Y202" s="40"/>
      <c r="Z202" s="41"/>
      <c r="AA202" s="39">
        <v>1</v>
      </c>
      <c r="AB202" s="40"/>
      <c r="AC202" s="41"/>
      <c r="AD202" s="39">
        <v>1</v>
      </c>
      <c r="AE202" s="40"/>
      <c r="AF202" s="41"/>
      <c r="AG202" s="39">
        <v>1</v>
      </c>
      <c r="AH202" s="40"/>
      <c r="AI202" s="41"/>
      <c r="AJ202" s="22">
        <f t="shared" si="12"/>
        <v>9</v>
      </c>
      <c r="AK202" s="37">
        <f t="shared" si="14"/>
        <v>9</v>
      </c>
      <c r="AL202" s="37">
        <f t="shared" si="15"/>
        <v>0</v>
      </c>
      <c r="AM202" s="37">
        <f t="shared" si="16"/>
        <v>0</v>
      </c>
    </row>
    <row r="203" spans="1:39" x14ac:dyDescent="0.3">
      <c r="A203" s="19" t="e">
        <f>'SOS_ERGO - AS-IS'!#REF!</f>
        <v>#REF!</v>
      </c>
      <c r="B203" s="19" t="e">
        <f>'SOS_ERGO - AS-IS'!#REF!</f>
        <v>#REF!</v>
      </c>
      <c r="C203" s="19" t="e">
        <f>'SOS_ERGO - AS-IS'!#REF!</f>
        <v>#REF!</v>
      </c>
      <c r="D203" s="19" t="e">
        <f>'SOS_ERGO - AS-IS'!#REF!</f>
        <v>#REF!</v>
      </c>
      <c r="E203" s="32" t="e">
        <f>'SOS_ERGO - AS-IS'!#REF!</f>
        <v>#REF!</v>
      </c>
      <c r="F203" s="19" t="e">
        <f>'SOS_ERGO - AS-IS'!#REF!</f>
        <v>#REF!</v>
      </c>
      <c r="G203" s="53" t="e">
        <f>'SOS_ERGO - AS-IS'!#REF!</f>
        <v>#REF!</v>
      </c>
      <c r="H203" s="32" t="e">
        <f>'SOS_ERGO - AS-IS'!#REF!</f>
        <v>#REF!</v>
      </c>
      <c r="I203" s="39">
        <v>1</v>
      </c>
      <c r="J203" s="40"/>
      <c r="K203" s="41"/>
      <c r="L203" s="39">
        <v>1</v>
      </c>
      <c r="M203" s="40"/>
      <c r="N203" s="41"/>
      <c r="O203" s="39">
        <v>1</v>
      </c>
      <c r="P203" s="40"/>
      <c r="Q203" s="41"/>
      <c r="R203" s="39">
        <v>1</v>
      </c>
      <c r="S203" s="40"/>
      <c r="T203" s="41"/>
      <c r="U203" s="39">
        <v>1</v>
      </c>
      <c r="V203" s="40"/>
      <c r="W203" s="41"/>
      <c r="X203" s="39">
        <v>1</v>
      </c>
      <c r="Y203" s="40"/>
      <c r="Z203" s="41"/>
      <c r="AA203" s="39">
        <v>1</v>
      </c>
      <c r="AB203" s="40"/>
      <c r="AC203" s="41"/>
      <c r="AD203" s="39">
        <v>1</v>
      </c>
      <c r="AE203" s="40"/>
      <c r="AF203" s="41"/>
      <c r="AG203" s="39">
        <v>1</v>
      </c>
      <c r="AH203" s="40"/>
      <c r="AI203" s="41"/>
      <c r="AJ203" s="22">
        <f t="shared" si="12"/>
        <v>9</v>
      </c>
      <c r="AK203" s="37">
        <f t="shared" si="14"/>
        <v>9</v>
      </c>
      <c r="AL203" s="37">
        <f t="shared" si="15"/>
        <v>0</v>
      </c>
      <c r="AM203" s="37">
        <f t="shared" si="16"/>
        <v>0</v>
      </c>
    </row>
    <row r="204" spans="1:39" x14ac:dyDescent="0.3">
      <c r="A204" s="19" t="e">
        <f>'SOS_ERGO - AS-IS'!#REF!</f>
        <v>#REF!</v>
      </c>
      <c r="B204" s="19" t="e">
        <f>'SOS_ERGO - AS-IS'!#REF!</f>
        <v>#REF!</v>
      </c>
      <c r="C204" s="19" t="e">
        <f>'SOS_ERGO - AS-IS'!#REF!</f>
        <v>#REF!</v>
      </c>
      <c r="D204" s="19" t="e">
        <f>'SOS_ERGO - AS-IS'!#REF!</f>
        <v>#REF!</v>
      </c>
      <c r="E204" s="32" t="e">
        <f>'SOS_ERGO - AS-IS'!#REF!</f>
        <v>#REF!</v>
      </c>
      <c r="F204" s="19" t="e">
        <f>'SOS_ERGO - AS-IS'!#REF!</f>
        <v>#REF!</v>
      </c>
      <c r="G204" s="53" t="e">
        <f>'SOS_ERGO - AS-IS'!#REF!</f>
        <v>#REF!</v>
      </c>
      <c r="H204" s="32" t="e">
        <f>'SOS_ERGO - AS-IS'!#REF!</f>
        <v>#REF!</v>
      </c>
      <c r="I204" s="39">
        <v>1</v>
      </c>
      <c r="J204" s="40"/>
      <c r="K204" s="41"/>
      <c r="L204" s="39">
        <v>1</v>
      </c>
      <c r="M204" s="40"/>
      <c r="N204" s="41"/>
      <c r="O204" s="39">
        <v>1</v>
      </c>
      <c r="P204" s="40"/>
      <c r="Q204" s="41"/>
      <c r="R204" s="39">
        <v>1</v>
      </c>
      <c r="S204" s="40"/>
      <c r="T204" s="41"/>
      <c r="U204" s="39">
        <v>1</v>
      </c>
      <c r="V204" s="40"/>
      <c r="W204" s="41"/>
      <c r="X204" s="39">
        <v>1</v>
      </c>
      <c r="Y204" s="40"/>
      <c r="Z204" s="41"/>
      <c r="AA204" s="39">
        <v>1</v>
      </c>
      <c r="AB204" s="40"/>
      <c r="AC204" s="41"/>
      <c r="AD204" s="39">
        <v>1</v>
      </c>
      <c r="AE204" s="40"/>
      <c r="AF204" s="41"/>
      <c r="AG204" s="39">
        <v>1</v>
      </c>
      <c r="AH204" s="40"/>
      <c r="AI204" s="41"/>
      <c r="AJ204" s="22">
        <f t="shared" si="12"/>
        <v>9</v>
      </c>
      <c r="AK204" s="37">
        <f t="shared" si="14"/>
        <v>9</v>
      </c>
      <c r="AL204" s="37">
        <f t="shared" si="15"/>
        <v>0</v>
      </c>
      <c r="AM204" s="37">
        <f t="shared" si="16"/>
        <v>0</v>
      </c>
    </row>
    <row r="205" spans="1:39" x14ac:dyDescent="0.3">
      <c r="A205" s="19" t="e">
        <f>'SOS_ERGO - AS-IS'!#REF!</f>
        <v>#REF!</v>
      </c>
      <c r="B205" s="19" t="e">
        <f>'SOS_ERGO - AS-IS'!#REF!</f>
        <v>#REF!</v>
      </c>
      <c r="C205" s="19" t="e">
        <f>'SOS_ERGO - AS-IS'!#REF!</f>
        <v>#REF!</v>
      </c>
      <c r="D205" s="19" t="e">
        <f>'SOS_ERGO - AS-IS'!#REF!</f>
        <v>#REF!</v>
      </c>
      <c r="E205" s="32" t="e">
        <f>'SOS_ERGO - AS-IS'!#REF!</f>
        <v>#REF!</v>
      </c>
      <c r="F205" s="19" t="e">
        <f>'SOS_ERGO - AS-IS'!#REF!</f>
        <v>#REF!</v>
      </c>
      <c r="G205" s="53" t="e">
        <f>'SOS_ERGO - AS-IS'!#REF!</f>
        <v>#REF!</v>
      </c>
      <c r="H205" s="32" t="e">
        <f>'SOS_ERGO - AS-IS'!#REF!</f>
        <v>#REF!</v>
      </c>
      <c r="I205" s="39">
        <v>1</v>
      </c>
      <c r="J205" s="40"/>
      <c r="K205" s="41"/>
      <c r="L205" s="39">
        <v>1</v>
      </c>
      <c r="M205" s="40"/>
      <c r="N205" s="41"/>
      <c r="O205" s="39">
        <v>1</v>
      </c>
      <c r="P205" s="40"/>
      <c r="Q205" s="41"/>
      <c r="R205" s="39">
        <v>1</v>
      </c>
      <c r="S205" s="40"/>
      <c r="T205" s="41"/>
      <c r="U205" s="39">
        <v>1</v>
      </c>
      <c r="V205" s="40"/>
      <c r="W205" s="41"/>
      <c r="X205" s="39">
        <v>1</v>
      </c>
      <c r="Y205" s="40"/>
      <c r="Z205" s="41"/>
      <c r="AA205" s="39">
        <v>1</v>
      </c>
      <c r="AB205" s="40"/>
      <c r="AC205" s="41"/>
      <c r="AD205" s="39">
        <v>1</v>
      </c>
      <c r="AE205" s="40"/>
      <c r="AF205" s="41"/>
      <c r="AG205" s="39">
        <v>1</v>
      </c>
      <c r="AH205" s="40"/>
      <c r="AI205" s="41"/>
      <c r="AJ205" s="22">
        <f t="shared" si="12"/>
        <v>9</v>
      </c>
      <c r="AK205" s="37">
        <f t="shared" si="14"/>
        <v>9</v>
      </c>
      <c r="AL205" s="37">
        <f t="shared" si="15"/>
        <v>0</v>
      </c>
      <c r="AM205" s="37">
        <f t="shared" si="16"/>
        <v>0</v>
      </c>
    </row>
    <row r="206" spans="1:39" x14ac:dyDescent="0.3">
      <c r="A206" s="19" t="e">
        <f>'SOS_ERGO - AS-IS'!#REF!</f>
        <v>#REF!</v>
      </c>
      <c r="B206" s="19" t="e">
        <f>'SOS_ERGO - AS-IS'!#REF!</f>
        <v>#REF!</v>
      </c>
      <c r="C206" s="19" t="e">
        <f>'SOS_ERGO - AS-IS'!#REF!</f>
        <v>#REF!</v>
      </c>
      <c r="D206" s="19" t="e">
        <f>'SOS_ERGO - AS-IS'!#REF!</f>
        <v>#REF!</v>
      </c>
      <c r="E206" s="32" t="e">
        <f>'SOS_ERGO - AS-IS'!#REF!</f>
        <v>#REF!</v>
      </c>
      <c r="F206" s="19" t="e">
        <f>'SOS_ERGO - AS-IS'!#REF!</f>
        <v>#REF!</v>
      </c>
      <c r="G206" s="53" t="e">
        <f>'SOS_ERGO - AS-IS'!#REF!</f>
        <v>#REF!</v>
      </c>
      <c r="H206" s="32" t="e">
        <f>'SOS_ERGO - AS-IS'!#REF!</f>
        <v>#REF!</v>
      </c>
      <c r="I206" s="39">
        <v>1</v>
      </c>
      <c r="J206" s="40"/>
      <c r="K206" s="41"/>
      <c r="L206" s="39">
        <v>1</v>
      </c>
      <c r="M206" s="40"/>
      <c r="N206" s="41"/>
      <c r="O206" s="39">
        <v>1</v>
      </c>
      <c r="P206" s="40"/>
      <c r="Q206" s="41"/>
      <c r="R206" s="39">
        <v>1</v>
      </c>
      <c r="S206" s="40"/>
      <c r="T206" s="41"/>
      <c r="U206" s="39">
        <v>1</v>
      </c>
      <c r="V206" s="40"/>
      <c r="W206" s="41"/>
      <c r="X206" s="39">
        <v>1</v>
      </c>
      <c r="Y206" s="40"/>
      <c r="Z206" s="41"/>
      <c r="AA206" s="39">
        <v>1</v>
      </c>
      <c r="AB206" s="40"/>
      <c r="AC206" s="41"/>
      <c r="AD206" s="39">
        <v>1</v>
      </c>
      <c r="AE206" s="40"/>
      <c r="AF206" s="41"/>
      <c r="AG206" s="39">
        <v>1</v>
      </c>
      <c r="AH206" s="40"/>
      <c r="AI206" s="41"/>
      <c r="AJ206" s="22">
        <f t="shared" si="12"/>
        <v>9</v>
      </c>
      <c r="AK206" s="37">
        <f t="shared" si="14"/>
        <v>9</v>
      </c>
      <c r="AL206" s="37">
        <f t="shared" si="15"/>
        <v>0</v>
      </c>
      <c r="AM206" s="37">
        <f t="shared" si="16"/>
        <v>0</v>
      </c>
    </row>
    <row r="207" spans="1:39" x14ac:dyDescent="0.3">
      <c r="A207" s="19" t="e">
        <f>'SOS_ERGO - AS-IS'!#REF!</f>
        <v>#REF!</v>
      </c>
      <c r="B207" s="19" t="e">
        <f>'SOS_ERGO - AS-IS'!#REF!</f>
        <v>#REF!</v>
      </c>
      <c r="C207" s="19" t="e">
        <f>'SOS_ERGO - AS-IS'!#REF!</f>
        <v>#REF!</v>
      </c>
      <c r="D207" s="19" t="e">
        <f>'SOS_ERGO - AS-IS'!#REF!</f>
        <v>#REF!</v>
      </c>
      <c r="E207" s="32" t="e">
        <f>'SOS_ERGO - AS-IS'!#REF!</f>
        <v>#REF!</v>
      </c>
      <c r="F207" s="19" t="e">
        <f>'SOS_ERGO - AS-IS'!#REF!</f>
        <v>#REF!</v>
      </c>
      <c r="G207" s="53" t="e">
        <f>'SOS_ERGO - AS-IS'!#REF!</f>
        <v>#REF!</v>
      </c>
      <c r="H207" s="32" t="e">
        <f>'SOS_ERGO - AS-IS'!#REF!</f>
        <v>#REF!</v>
      </c>
      <c r="I207" s="39">
        <v>1</v>
      </c>
      <c r="J207" s="40"/>
      <c r="K207" s="41"/>
      <c r="L207" s="39">
        <v>1</v>
      </c>
      <c r="M207" s="40"/>
      <c r="N207" s="41"/>
      <c r="O207" s="39">
        <v>1</v>
      </c>
      <c r="P207" s="40"/>
      <c r="Q207" s="41"/>
      <c r="R207" s="39">
        <v>1</v>
      </c>
      <c r="S207" s="40"/>
      <c r="T207" s="41"/>
      <c r="U207" s="39">
        <v>1</v>
      </c>
      <c r="V207" s="40"/>
      <c r="W207" s="41"/>
      <c r="X207" s="39">
        <v>1</v>
      </c>
      <c r="Y207" s="40"/>
      <c r="Z207" s="41"/>
      <c r="AA207" s="39">
        <v>1</v>
      </c>
      <c r="AB207" s="40"/>
      <c r="AC207" s="41"/>
      <c r="AD207" s="39">
        <v>1</v>
      </c>
      <c r="AE207" s="40"/>
      <c r="AF207" s="41"/>
      <c r="AG207" s="39">
        <v>1</v>
      </c>
      <c r="AH207" s="40"/>
      <c r="AI207" s="41"/>
      <c r="AJ207" s="22">
        <f t="shared" si="12"/>
        <v>9</v>
      </c>
      <c r="AK207" s="37">
        <f t="shared" si="14"/>
        <v>9</v>
      </c>
      <c r="AL207" s="37">
        <f t="shared" si="15"/>
        <v>0</v>
      </c>
      <c r="AM207" s="37">
        <f t="shared" si="16"/>
        <v>0</v>
      </c>
    </row>
    <row r="208" spans="1:39" x14ac:dyDescent="0.3">
      <c r="A208" s="19" t="e">
        <f>'SOS_ERGO - AS-IS'!#REF!</f>
        <v>#REF!</v>
      </c>
      <c r="B208" s="19" t="e">
        <f>'SOS_ERGO - AS-IS'!#REF!</f>
        <v>#REF!</v>
      </c>
      <c r="C208" s="19" t="e">
        <f>'SOS_ERGO - AS-IS'!#REF!</f>
        <v>#REF!</v>
      </c>
      <c r="D208" s="19" t="e">
        <f>'SOS_ERGO - AS-IS'!#REF!</f>
        <v>#REF!</v>
      </c>
      <c r="E208" s="32" t="e">
        <f>'SOS_ERGO - AS-IS'!#REF!</f>
        <v>#REF!</v>
      </c>
      <c r="F208" s="19" t="e">
        <f>'SOS_ERGO - AS-IS'!#REF!</f>
        <v>#REF!</v>
      </c>
      <c r="G208" s="53" t="e">
        <f>'SOS_ERGO - AS-IS'!#REF!</f>
        <v>#REF!</v>
      </c>
      <c r="H208" s="32" t="e">
        <f>'SOS_ERGO - AS-IS'!#REF!</f>
        <v>#REF!</v>
      </c>
      <c r="I208" s="39">
        <v>1</v>
      </c>
      <c r="J208" s="40"/>
      <c r="K208" s="41"/>
      <c r="L208" s="39">
        <v>1</v>
      </c>
      <c r="M208" s="40"/>
      <c r="N208" s="41"/>
      <c r="O208" s="39">
        <v>1</v>
      </c>
      <c r="P208" s="40"/>
      <c r="Q208" s="41"/>
      <c r="R208" s="39">
        <v>1</v>
      </c>
      <c r="S208" s="40"/>
      <c r="T208" s="41"/>
      <c r="U208" s="39">
        <v>1</v>
      </c>
      <c r="V208" s="40"/>
      <c r="W208" s="41"/>
      <c r="X208" s="39">
        <v>1</v>
      </c>
      <c r="Y208" s="40"/>
      <c r="Z208" s="41"/>
      <c r="AA208" s="39">
        <v>1</v>
      </c>
      <c r="AB208" s="40"/>
      <c r="AC208" s="41"/>
      <c r="AD208" s="39">
        <v>1</v>
      </c>
      <c r="AE208" s="40"/>
      <c r="AF208" s="41"/>
      <c r="AG208" s="39">
        <v>1</v>
      </c>
      <c r="AH208" s="40"/>
      <c r="AI208" s="41"/>
      <c r="AJ208" s="22">
        <f t="shared" ref="AJ208:AJ258" si="17">SUM(I208:AI208)</f>
        <v>9</v>
      </c>
      <c r="AK208" s="37">
        <f t="shared" si="14"/>
        <v>9</v>
      </c>
      <c r="AL208" s="37">
        <f t="shared" si="15"/>
        <v>0</v>
      </c>
      <c r="AM208" s="37">
        <f t="shared" si="16"/>
        <v>0</v>
      </c>
    </row>
    <row r="209" spans="1:39" x14ac:dyDescent="0.3">
      <c r="A209" s="19" t="e">
        <f>'SOS_ERGO - AS-IS'!#REF!</f>
        <v>#REF!</v>
      </c>
      <c r="B209" s="19" t="e">
        <f>'SOS_ERGO - AS-IS'!#REF!</f>
        <v>#REF!</v>
      </c>
      <c r="C209" s="19" t="e">
        <f>'SOS_ERGO - AS-IS'!#REF!</f>
        <v>#REF!</v>
      </c>
      <c r="D209" s="19" t="e">
        <f>'SOS_ERGO - AS-IS'!#REF!</f>
        <v>#REF!</v>
      </c>
      <c r="E209" s="32" t="e">
        <f>'SOS_ERGO - AS-IS'!#REF!</f>
        <v>#REF!</v>
      </c>
      <c r="F209" s="19" t="e">
        <f>'SOS_ERGO - AS-IS'!#REF!</f>
        <v>#REF!</v>
      </c>
      <c r="G209" s="53" t="e">
        <f>'SOS_ERGO - AS-IS'!#REF!</f>
        <v>#REF!</v>
      </c>
      <c r="H209" s="32" t="e">
        <f>'SOS_ERGO - AS-IS'!#REF!</f>
        <v>#REF!</v>
      </c>
      <c r="I209" s="39">
        <v>1</v>
      </c>
      <c r="J209" s="40"/>
      <c r="K209" s="41"/>
      <c r="L209" s="39">
        <v>1</v>
      </c>
      <c r="M209" s="40"/>
      <c r="N209" s="41"/>
      <c r="O209" s="39">
        <v>1</v>
      </c>
      <c r="P209" s="40"/>
      <c r="Q209" s="41"/>
      <c r="R209" s="39">
        <v>1</v>
      </c>
      <c r="S209" s="40"/>
      <c r="T209" s="41"/>
      <c r="U209" s="39">
        <v>1</v>
      </c>
      <c r="V209" s="40"/>
      <c r="W209" s="41"/>
      <c r="X209" s="39">
        <v>1</v>
      </c>
      <c r="Y209" s="40"/>
      <c r="Z209" s="41"/>
      <c r="AA209" s="39">
        <v>1</v>
      </c>
      <c r="AB209" s="40"/>
      <c r="AC209" s="41"/>
      <c r="AD209" s="39">
        <v>1</v>
      </c>
      <c r="AE209" s="40"/>
      <c r="AF209" s="41"/>
      <c r="AG209" s="39">
        <v>1</v>
      </c>
      <c r="AH209" s="40"/>
      <c r="AI209" s="41"/>
      <c r="AJ209" s="22">
        <f t="shared" si="17"/>
        <v>9</v>
      </c>
      <c r="AK209" s="37">
        <f t="shared" si="14"/>
        <v>9</v>
      </c>
      <c r="AL209" s="37">
        <f t="shared" si="15"/>
        <v>0</v>
      </c>
      <c r="AM209" s="37">
        <f t="shared" si="16"/>
        <v>0</v>
      </c>
    </row>
    <row r="210" spans="1:39" x14ac:dyDescent="0.3">
      <c r="A210" s="19" t="e">
        <f>'SOS_ERGO - AS-IS'!#REF!</f>
        <v>#REF!</v>
      </c>
      <c r="B210" s="19" t="e">
        <f>'SOS_ERGO - AS-IS'!#REF!</f>
        <v>#REF!</v>
      </c>
      <c r="C210" s="19" t="e">
        <f>'SOS_ERGO - AS-IS'!#REF!</f>
        <v>#REF!</v>
      </c>
      <c r="D210" s="19" t="e">
        <f>'SOS_ERGO - AS-IS'!#REF!</f>
        <v>#REF!</v>
      </c>
      <c r="E210" s="32" t="e">
        <f>'SOS_ERGO - AS-IS'!#REF!</f>
        <v>#REF!</v>
      </c>
      <c r="F210" s="19" t="e">
        <f>'SOS_ERGO - AS-IS'!#REF!</f>
        <v>#REF!</v>
      </c>
      <c r="G210" s="53" t="e">
        <f>'SOS_ERGO - AS-IS'!#REF!</f>
        <v>#REF!</v>
      </c>
      <c r="H210" s="32" t="e">
        <f>'SOS_ERGO - AS-IS'!#REF!</f>
        <v>#REF!</v>
      </c>
      <c r="I210" s="39">
        <v>1</v>
      </c>
      <c r="J210" s="40"/>
      <c r="K210" s="41"/>
      <c r="L210" s="39">
        <v>1</v>
      </c>
      <c r="M210" s="40"/>
      <c r="N210" s="41"/>
      <c r="O210" s="39">
        <v>1</v>
      </c>
      <c r="P210" s="40"/>
      <c r="Q210" s="41"/>
      <c r="R210" s="39">
        <v>1</v>
      </c>
      <c r="S210" s="40"/>
      <c r="T210" s="41"/>
      <c r="U210" s="39">
        <v>1</v>
      </c>
      <c r="V210" s="40"/>
      <c r="W210" s="41"/>
      <c r="X210" s="39">
        <v>1</v>
      </c>
      <c r="Y210" s="40"/>
      <c r="Z210" s="41"/>
      <c r="AA210" s="39">
        <v>1</v>
      </c>
      <c r="AB210" s="40"/>
      <c r="AC210" s="41"/>
      <c r="AD210" s="39">
        <v>1</v>
      </c>
      <c r="AE210" s="40"/>
      <c r="AF210" s="41"/>
      <c r="AG210" s="39">
        <v>1</v>
      </c>
      <c r="AH210" s="40"/>
      <c r="AI210" s="41"/>
      <c r="AJ210" s="22">
        <f t="shared" si="17"/>
        <v>9</v>
      </c>
      <c r="AK210" s="37">
        <f t="shared" si="14"/>
        <v>9</v>
      </c>
      <c r="AL210" s="37">
        <f t="shared" si="15"/>
        <v>0</v>
      </c>
      <c r="AM210" s="37">
        <f t="shared" si="16"/>
        <v>0</v>
      </c>
    </row>
    <row r="211" spans="1:39" x14ac:dyDescent="0.3">
      <c r="A211" s="19" t="e">
        <f>'SOS_ERGO - AS-IS'!#REF!</f>
        <v>#REF!</v>
      </c>
      <c r="B211" s="19" t="e">
        <f>'SOS_ERGO - AS-IS'!#REF!</f>
        <v>#REF!</v>
      </c>
      <c r="C211" s="19" t="e">
        <f>'SOS_ERGO - AS-IS'!#REF!</f>
        <v>#REF!</v>
      </c>
      <c r="D211" s="19" t="e">
        <f>'SOS_ERGO - AS-IS'!#REF!</f>
        <v>#REF!</v>
      </c>
      <c r="E211" s="32" t="e">
        <f>'SOS_ERGO - AS-IS'!#REF!</f>
        <v>#REF!</v>
      </c>
      <c r="F211" s="19" t="e">
        <f>'SOS_ERGO - AS-IS'!#REF!</f>
        <v>#REF!</v>
      </c>
      <c r="G211" s="53" t="e">
        <f>'SOS_ERGO - AS-IS'!#REF!</f>
        <v>#REF!</v>
      </c>
      <c r="H211" s="32" t="e">
        <f>'SOS_ERGO - AS-IS'!#REF!</f>
        <v>#REF!</v>
      </c>
      <c r="I211" s="39">
        <v>1</v>
      </c>
      <c r="J211" s="40"/>
      <c r="K211" s="41"/>
      <c r="L211" s="39">
        <v>1</v>
      </c>
      <c r="M211" s="40"/>
      <c r="N211" s="41"/>
      <c r="O211" s="39">
        <v>1</v>
      </c>
      <c r="P211" s="40"/>
      <c r="Q211" s="41"/>
      <c r="R211" s="39">
        <v>1</v>
      </c>
      <c r="S211" s="40"/>
      <c r="T211" s="41"/>
      <c r="U211" s="39">
        <v>1</v>
      </c>
      <c r="V211" s="40"/>
      <c r="W211" s="41"/>
      <c r="X211" s="39">
        <v>1</v>
      </c>
      <c r="Y211" s="40"/>
      <c r="Z211" s="41"/>
      <c r="AA211" s="39">
        <v>1</v>
      </c>
      <c r="AB211" s="40"/>
      <c r="AC211" s="41"/>
      <c r="AD211" s="39">
        <v>1</v>
      </c>
      <c r="AE211" s="40"/>
      <c r="AF211" s="41"/>
      <c r="AG211" s="39">
        <v>1</v>
      </c>
      <c r="AH211" s="40"/>
      <c r="AI211" s="41"/>
      <c r="AJ211" s="22">
        <f t="shared" si="17"/>
        <v>9</v>
      </c>
      <c r="AK211" s="37">
        <f t="shared" si="14"/>
        <v>9</v>
      </c>
      <c r="AL211" s="37">
        <f t="shared" si="15"/>
        <v>0</v>
      </c>
      <c r="AM211" s="37">
        <f t="shared" si="16"/>
        <v>0</v>
      </c>
    </row>
    <row r="212" spans="1:39" x14ac:dyDescent="0.3">
      <c r="A212" s="19" t="e">
        <f>'SOS_ERGO - AS-IS'!#REF!</f>
        <v>#REF!</v>
      </c>
      <c r="B212" s="19" t="e">
        <f>'SOS_ERGO - AS-IS'!#REF!</f>
        <v>#REF!</v>
      </c>
      <c r="C212" s="19" t="e">
        <f>'SOS_ERGO - AS-IS'!#REF!</f>
        <v>#REF!</v>
      </c>
      <c r="D212" s="19" t="e">
        <f>'SOS_ERGO - AS-IS'!#REF!</f>
        <v>#REF!</v>
      </c>
      <c r="E212" s="32" t="e">
        <f>'SOS_ERGO - AS-IS'!#REF!</f>
        <v>#REF!</v>
      </c>
      <c r="F212" s="19" t="e">
        <f>'SOS_ERGO - AS-IS'!#REF!</f>
        <v>#REF!</v>
      </c>
      <c r="G212" s="53" t="e">
        <f>'SOS_ERGO - AS-IS'!#REF!</f>
        <v>#REF!</v>
      </c>
      <c r="H212" s="32" t="e">
        <f>'SOS_ERGO - AS-IS'!#REF!</f>
        <v>#REF!</v>
      </c>
      <c r="I212" s="39">
        <v>1</v>
      </c>
      <c r="J212" s="40"/>
      <c r="K212" s="41"/>
      <c r="L212" s="39">
        <v>1</v>
      </c>
      <c r="M212" s="40"/>
      <c r="N212" s="41"/>
      <c r="O212" s="39">
        <v>1</v>
      </c>
      <c r="P212" s="40"/>
      <c r="Q212" s="41"/>
      <c r="R212" s="39">
        <v>1</v>
      </c>
      <c r="S212" s="40"/>
      <c r="T212" s="41"/>
      <c r="U212" s="39">
        <v>1</v>
      </c>
      <c r="V212" s="40"/>
      <c r="W212" s="41"/>
      <c r="X212" s="39">
        <v>1</v>
      </c>
      <c r="Y212" s="40"/>
      <c r="Z212" s="41"/>
      <c r="AA212" s="39">
        <v>1</v>
      </c>
      <c r="AB212" s="40"/>
      <c r="AC212" s="41"/>
      <c r="AD212" s="39">
        <v>1</v>
      </c>
      <c r="AE212" s="40"/>
      <c r="AF212" s="41"/>
      <c r="AG212" s="39">
        <v>1</v>
      </c>
      <c r="AH212" s="40"/>
      <c r="AI212" s="41"/>
      <c r="AJ212" s="22">
        <f t="shared" si="17"/>
        <v>9</v>
      </c>
      <c r="AK212" s="37">
        <f t="shared" si="14"/>
        <v>9</v>
      </c>
      <c r="AL212" s="37">
        <f t="shared" si="15"/>
        <v>0</v>
      </c>
      <c r="AM212" s="37">
        <f t="shared" si="16"/>
        <v>0</v>
      </c>
    </row>
    <row r="213" spans="1:39" x14ac:dyDescent="0.3">
      <c r="A213" s="19" t="e">
        <f>'SOS_ERGO - AS-IS'!#REF!</f>
        <v>#REF!</v>
      </c>
      <c r="B213" s="19" t="e">
        <f>'SOS_ERGO - AS-IS'!#REF!</f>
        <v>#REF!</v>
      </c>
      <c r="C213" s="19" t="e">
        <f>'SOS_ERGO - AS-IS'!#REF!</f>
        <v>#REF!</v>
      </c>
      <c r="D213" s="19" t="e">
        <f>'SOS_ERGO - AS-IS'!#REF!</f>
        <v>#REF!</v>
      </c>
      <c r="E213" s="32" t="e">
        <f>'SOS_ERGO - AS-IS'!#REF!</f>
        <v>#REF!</v>
      </c>
      <c r="F213" s="19" t="e">
        <f>'SOS_ERGO - AS-IS'!#REF!</f>
        <v>#REF!</v>
      </c>
      <c r="G213" s="53" t="e">
        <f>'SOS_ERGO - AS-IS'!#REF!</f>
        <v>#REF!</v>
      </c>
      <c r="H213" s="32" t="e">
        <f>'SOS_ERGO - AS-IS'!#REF!</f>
        <v>#REF!</v>
      </c>
      <c r="I213" s="39">
        <v>1</v>
      </c>
      <c r="J213" s="40"/>
      <c r="K213" s="41"/>
      <c r="L213" s="39">
        <v>1</v>
      </c>
      <c r="M213" s="40"/>
      <c r="N213" s="41"/>
      <c r="O213" s="39">
        <v>1</v>
      </c>
      <c r="P213" s="40"/>
      <c r="Q213" s="41"/>
      <c r="R213" s="39">
        <v>1</v>
      </c>
      <c r="S213" s="40"/>
      <c r="T213" s="41"/>
      <c r="U213" s="39">
        <v>1</v>
      </c>
      <c r="V213" s="40"/>
      <c r="W213" s="41"/>
      <c r="X213" s="39">
        <v>1</v>
      </c>
      <c r="Y213" s="40"/>
      <c r="Z213" s="41"/>
      <c r="AA213" s="39">
        <v>1</v>
      </c>
      <c r="AB213" s="40"/>
      <c r="AC213" s="41"/>
      <c r="AD213" s="39">
        <v>1</v>
      </c>
      <c r="AE213" s="40"/>
      <c r="AF213" s="41"/>
      <c r="AG213" s="39">
        <v>1</v>
      </c>
      <c r="AH213" s="40"/>
      <c r="AI213" s="41"/>
      <c r="AJ213" s="22">
        <f t="shared" si="17"/>
        <v>9</v>
      </c>
      <c r="AK213" s="37">
        <f t="shared" si="14"/>
        <v>9</v>
      </c>
      <c r="AL213" s="37">
        <f t="shared" si="15"/>
        <v>0</v>
      </c>
      <c r="AM213" s="37">
        <f t="shared" si="16"/>
        <v>0</v>
      </c>
    </row>
    <row r="214" spans="1:39" x14ac:dyDescent="0.3">
      <c r="A214" s="19" t="e">
        <f>'SOS_ERGO - AS-IS'!#REF!</f>
        <v>#REF!</v>
      </c>
      <c r="B214" s="19" t="e">
        <f>'SOS_ERGO - AS-IS'!#REF!</f>
        <v>#REF!</v>
      </c>
      <c r="C214" s="19" t="e">
        <f>'SOS_ERGO - AS-IS'!#REF!</f>
        <v>#REF!</v>
      </c>
      <c r="D214" s="19" t="e">
        <f>'SOS_ERGO - AS-IS'!#REF!</f>
        <v>#REF!</v>
      </c>
      <c r="E214" s="32" t="e">
        <f>'SOS_ERGO - AS-IS'!#REF!</f>
        <v>#REF!</v>
      </c>
      <c r="F214" s="19" t="e">
        <f>'SOS_ERGO - AS-IS'!#REF!</f>
        <v>#REF!</v>
      </c>
      <c r="G214" s="53" t="e">
        <f>'SOS_ERGO - AS-IS'!#REF!</f>
        <v>#REF!</v>
      </c>
      <c r="H214" s="32" t="e">
        <f>'SOS_ERGO - AS-IS'!#REF!</f>
        <v>#REF!</v>
      </c>
      <c r="I214" s="39">
        <v>1</v>
      </c>
      <c r="J214" s="40"/>
      <c r="K214" s="41"/>
      <c r="L214" s="39">
        <v>1</v>
      </c>
      <c r="M214" s="40"/>
      <c r="N214" s="41"/>
      <c r="O214" s="39">
        <v>1</v>
      </c>
      <c r="P214" s="40"/>
      <c r="Q214" s="41"/>
      <c r="R214" s="39">
        <v>1</v>
      </c>
      <c r="S214" s="40"/>
      <c r="T214" s="41"/>
      <c r="U214" s="39">
        <v>1</v>
      </c>
      <c r="V214" s="40"/>
      <c r="W214" s="41"/>
      <c r="X214" s="39">
        <v>1</v>
      </c>
      <c r="Y214" s="40"/>
      <c r="Z214" s="41"/>
      <c r="AA214" s="39">
        <v>1</v>
      </c>
      <c r="AB214" s="40"/>
      <c r="AC214" s="41"/>
      <c r="AD214" s="39">
        <v>1</v>
      </c>
      <c r="AE214" s="40"/>
      <c r="AF214" s="41"/>
      <c r="AG214" s="39">
        <v>1</v>
      </c>
      <c r="AH214" s="40"/>
      <c r="AI214" s="41"/>
      <c r="AJ214" s="22">
        <f t="shared" si="17"/>
        <v>9</v>
      </c>
      <c r="AK214" s="37">
        <f t="shared" si="14"/>
        <v>9</v>
      </c>
      <c r="AL214" s="37">
        <f t="shared" si="15"/>
        <v>0</v>
      </c>
      <c r="AM214" s="37">
        <f t="shared" si="16"/>
        <v>0</v>
      </c>
    </row>
    <row r="215" spans="1:39" x14ac:dyDescent="0.3">
      <c r="A215" s="19" t="e">
        <f>'SOS_ERGO - AS-IS'!#REF!</f>
        <v>#REF!</v>
      </c>
      <c r="B215" s="19" t="e">
        <f>'SOS_ERGO - AS-IS'!#REF!</f>
        <v>#REF!</v>
      </c>
      <c r="C215" s="19" t="e">
        <f>'SOS_ERGO - AS-IS'!#REF!</f>
        <v>#REF!</v>
      </c>
      <c r="D215" s="19" t="e">
        <f>'SOS_ERGO - AS-IS'!#REF!</f>
        <v>#REF!</v>
      </c>
      <c r="E215" s="32" t="e">
        <f>'SOS_ERGO - AS-IS'!#REF!</f>
        <v>#REF!</v>
      </c>
      <c r="F215" s="19" t="e">
        <f>'SOS_ERGO - AS-IS'!#REF!</f>
        <v>#REF!</v>
      </c>
      <c r="G215" s="53" t="e">
        <f>'SOS_ERGO - AS-IS'!#REF!</f>
        <v>#REF!</v>
      </c>
      <c r="H215" s="32" t="e">
        <f>'SOS_ERGO - AS-IS'!#REF!</f>
        <v>#REF!</v>
      </c>
      <c r="I215" s="39">
        <v>1</v>
      </c>
      <c r="J215" s="40"/>
      <c r="K215" s="41"/>
      <c r="L215" s="39">
        <v>1</v>
      </c>
      <c r="M215" s="40"/>
      <c r="N215" s="41"/>
      <c r="O215" s="39">
        <v>1</v>
      </c>
      <c r="P215" s="40"/>
      <c r="Q215" s="41"/>
      <c r="R215" s="39">
        <v>1</v>
      </c>
      <c r="S215" s="40"/>
      <c r="T215" s="41"/>
      <c r="U215" s="39">
        <v>1</v>
      </c>
      <c r="V215" s="40"/>
      <c r="W215" s="41"/>
      <c r="X215" s="39">
        <v>1</v>
      </c>
      <c r="Y215" s="40"/>
      <c r="Z215" s="41"/>
      <c r="AA215" s="39">
        <v>1</v>
      </c>
      <c r="AB215" s="40"/>
      <c r="AC215" s="41"/>
      <c r="AD215" s="39">
        <v>1</v>
      </c>
      <c r="AE215" s="40"/>
      <c r="AF215" s="41"/>
      <c r="AG215" s="39">
        <v>1</v>
      </c>
      <c r="AH215" s="40"/>
      <c r="AI215" s="41"/>
      <c r="AJ215" s="22">
        <f t="shared" si="17"/>
        <v>9</v>
      </c>
      <c r="AK215" s="37">
        <f t="shared" si="14"/>
        <v>9</v>
      </c>
      <c r="AL215" s="37">
        <f t="shared" si="15"/>
        <v>0</v>
      </c>
      <c r="AM215" s="37">
        <f t="shared" si="16"/>
        <v>0</v>
      </c>
    </row>
    <row r="216" spans="1:39" x14ac:dyDescent="0.3">
      <c r="A216" s="19" t="e">
        <f>'SOS_ERGO - AS-IS'!#REF!</f>
        <v>#REF!</v>
      </c>
      <c r="B216" s="19" t="e">
        <f>'SOS_ERGO - AS-IS'!#REF!</f>
        <v>#REF!</v>
      </c>
      <c r="C216" s="19" t="e">
        <f>'SOS_ERGO - AS-IS'!#REF!</f>
        <v>#REF!</v>
      </c>
      <c r="D216" s="19" t="e">
        <f>'SOS_ERGO - AS-IS'!#REF!</f>
        <v>#REF!</v>
      </c>
      <c r="E216" s="32" t="e">
        <f>'SOS_ERGO - AS-IS'!#REF!</f>
        <v>#REF!</v>
      </c>
      <c r="F216" s="19" t="e">
        <f>'SOS_ERGO - AS-IS'!#REF!</f>
        <v>#REF!</v>
      </c>
      <c r="G216" s="53" t="e">
        <f>'SOS_ERGO - AS-IS'!#REF!</f>
        <v>#REF!</v>
      </c>
      <c r="H216" s="32" t="e">
        <f>'SOS_ERGO - AS-IS'!#REF!</f>
        <v>#REF!</v>
      </c>
      <c r="I216" s="39">
        <v>1</v>
      </c>
      <c r="J216" s="40"/>
      <c r="K216" s="41"/>
      <c r="L216" s="39">
        <v>1</v>
      </c>
      <c r="M216" s="40"/>
      <c r="N216" s="41"/>
      <c r="O216" s="39">
        <v>1</v>
      </c>
      <c r="P216" s="40"/>
      <c r="Q216" s="41"/>
      <c r="R216" s="39">
        <v>1</v>
      </c>
      <c r="S216" s="40"/>
      <c r="T216" s="41"/>
      <c r="U216" s="39">
        <v>1</v>
      </c>
      <c r="V216" s="40"/>
      <c r="W216" s="41"/>
      <c r="X216" s="39">
        <v>1</v>
      </c>
      <c r="Y216" s="40"/>
      <c r="Z216" s="41"/>
      <c r="AA216" s="39">
        <v>1</v>
      </c>
      <c r="AB216" s="40"/>
      <c r="AC216" s="41"/>
      <c r="AD216" s="39">
        <v>1</v>
      </c>
      <c r="AE216" s="40"/>
      <c r="AF216" s="41"/>
      <c r="AG216" s="39">
        <v>1</v>
      </c>
      <c r="AH216" s="40"/>
      <c r="AI216" s="41"/>
      <c r="AJ216" s="22">
        <f t="shared" si="17"/>
        <v>9</v>
      </c>
      <c r="AK216" s="37">
        <f t="shared" si="14"/>
        <v>9</v>
      </c>
      <c r="AL216" s="37">
        <f t="shared" si="15"/>
        <v>0</v>
      </c>
      <c r="AM216" s="37">
        <f t="shared" si="16"/>
        <v>0</v>
      </c>
    </row>
    <row r="217" spans="1:39" x14ac:dyDescent="0.3">
      <c r="A217" s="19" t="e">
        <f>'SOS_ERGO - AS-IS'!#REF!</f>
        <v>#REF!</v>
      </c>
      <c r="B217" s="19" t="e">
        <f>'SOS_ERGO - AS-IS'!#REF!</f>
        <v>#REF!</v>
      </c>
      <c r="C217" s="19" t="e">
        <f>'SOS_ERGO - AS-IS'!#REF!</f>
        <v>#REF!</v>
      </c>
      <c r="D217" s="19" t="e">
        <f>'SOS_ERGO - AS-IS'!#REF!</f>
        <v>#REF!</v>
      </c>
      <c r="E217" s="32" t="e">
        <f>'SOS_ERGO - AS-IS'!#REF!</f>
        <v>#REF!</v>
      </c>
      <c r="F217" s="19" t="e">
        <f>'SOS_ERGO - AS-IS'!#REF!</f>
        <v>#REF!</v>
      </c>
      <c r="G217" s="53" t="e">
        <f>'SOS_ERGO - AS-IS'!#REF!</f>
        <v>#REF!</v>
      </c>
      <c r="H217" s="32" t="e">
        <f>'SOS_ERGO - AS-IS'!#REF!</f>
        <v>#REF!</v>
      </c>
      <c r="I217" s="39">
        <v>1</v>
      </c>
      <c r="J217" s="40"/>
      <c r="K217" s="41"/>
      <c r="L217" s="39">
        <v>1</v>
      </c>
      <c r="M217" s="40"/>
      <c r="N217" s="41"/>
      <c r="O217" s="39">
        <v>1</v>
      </c>
      <c r="P217" s="40"/>
      <c r="Q217" s="41"/>
      <c r="R217" s="39">
        <v>1</v>
      </c>
      <c r="S217" s="40"/>
      <c r="T217" s="41"/>
      <c r="U217" s="39">
        <v>1</v>
      </c>
      <c r="V217" s="40"/>
      <c r="W217" s="41"/>
      <c r="X217" s="39">
        <v>1</v>
      </c>
      <c r="Y217" s="40"/>
      <c r="Z217" s="41"/>
      <c r="AA217" s="39">
        <v>1</v>
      </c>
      <c r="AB217" s="40"/>
      <c r="AC217" s="41"/>
      <c r="AD217" s="39">
        <v>1</v>
      </c>
      <c r="AE217" s="40"/>
      <c r="AF217" s="41"/>
      <c r="AG217" s="39">
        <v>1</v>
      </c>
      <c r="AH217" s="40"/>
      <c r="AI217" s="41"/>
      <c r="AJ217" s="22">
        <f t="shared" si="17"/>
        <v>9</v>
      </c>
      <c r="AK217" s="37">
        <f t="shared" si="14"/>
        <v>9</v>
      </c>
      <c r="AL217" s="37">
        <f t="shared" si="15"/>
        <v>0</v>
      </c>
      <c r="AM217" s="37">
        <f t="shared" si="16"/>
        <v>0</v>
      </c>
    </row>
    <row r="218" spans="1:39" x14ac:dyDescent="0.3">
      <c r="A218" s="19" t="e">
        <f>'SOS_ERGO - AS-IS'!#REF!</f>
        <v>#REF!</v>
      </c>
      <c r="B218" s="19" t="e">
        <f>'SOS_ERGO - AS-IS'!#REF!</f>
        <v>#REF!</v>
      </c>
      <c r="C218" s="19" t="e">
        <f>'SOS_ERGO - AS-IS'!#REF!</f>
        <v>#REF!</v>
      </c>
      <c r="D218" s="19" t="e">
        <f>'SOS_ERGO - AS-IS'!#REF!</f>
        <v>#REF!</v>
      </c>
      <c r="E218" s="32" t="e">
        <f>'SOS_ERGO - AS-IS'!#REF!</f>
        <v>#REF!</v>
      </c>
      <c r="F218" s="19" t="e">
        <f>'SOS_ERGO - AS-IS'!#REF!</f>
        <v>#REF!</v>
      </c>
      <c r="G218" s="53" t="e">
        <f>'SOS_ERGO - AS-IS'!#REF!</f>
        <v>#REF!</v>
      </c>
      <c r="H218" s="32" t="e">
        <f>'SOS_ERGO - AS-IS'!#REF!</f>
        <v>#REF!</v>
      </c>
      <c r="I218" s="39">
        <v>1</v>
      </c>
      <c r="J218" s="40"/>
      <c r="K218" s="41"/>
      <c r="L218" s="39">
        <v>1</v>
      </c>
      <c r="M218" s="40"/>
      <c r="N218" s="41"/>
      <c r="O218" s="39">
        <v>1</v>
      </c>
      <c r="P218" s="40"/>
      <c r="Q218" s="41"/>
      <c r="R218" s="39">
        <v>1</v>
      </c>
      <c r="S218" s="40"/>
      <c r="T218" s="41"/>
      <c r="U218" s="39">
        <v>1</v>
      </c>
      <c r="V218" s="40"/>
      <c r="W218" s="41"/>
      <c r="X218" s="39">
        <v>1</v>
      </c>
      <c r="Y218" s="40"/>
      <c r="Z218" s="41"/>
      <c r="AA218" s="39">
        <v>1</v>
      </c>
      <c r="AB218" s="40"/>
      <c r="AC218" s="41"/>
      <c r="AD218" s="39">
        <v>1</v>
      </c>
      <c r="AE218" s="40"/>
      <c r="AF218" s="41"/>
      <c r="AG218" s="39">
        <v>1</v>
      </c>
      <c r="AH218" s="40"/>
      <c r="AI218" s="41"/>
      <c r="AJ218" s="22">
        <f t="shared" si="17"/>
        <v>9</v>
      </c>
      <c r="AK218" s="37">
        <f t="shared" si="14"/>
        <v>9</v>
      </c>
      <c r="AL218" s="37">
        <f t="shared" si="15"/>
        <v>0</v>
      </c>
      <c r="AM218" s="37">
        <f t="shared" si="16"/>
        <v>0</v>
      </c>
    </row>
    <row r="219" spans="1:39" x14ac:dyDescent="0.3">
      <c r="A219" s="19" t="e">
        <f>'SOS_ERGO - AS-IS'!#REF!</f>
        <v>#REF!</v>
      </c>
      <c r="B219" s="19" t="e">
        <f>'SOS_ERGO - AS-IS'!#REF!</f>
        <v>#REF!</v>
      </c>
      <c r="C219" s="19" t="e">
        <f>'SOS_ERGO - AS-IS'!#REF!</f>
        <v>#REF!</v>
      </c>
      <c r="D219" s="19" t="e">
        <f>'SOS_ERGO - AS-IS'!#REF!</f>
        <v>#REF!</v>
      </c>
      <c r="E219" s="32" t="e">
        <f>'SOS_ERGO - AS-IS'!#REF!</f>
        <v>#REF!</v>
      </c>
      <c r="F219" s="19" t="e">
        <f>'SOS_ERGO - AS-IS'!#REF!</f>
        <v>#REF!</v>
      </c>
      <c r="G219" s="53" t="e">
        <f>'SOS_ERGO - AS-IS'!#REF!</f>
        <v>#REF!</v>
      </c>
      <c r="H219" s="32" t="e">
        <f>'SOS_ERGO - AS-IS'!#REF!</f>
        <v>#REF!</v>
      </c>
      <c r="I219" s="39">
        <v>1</v>
      </c>
      <c r="J219" s="40"/>
      <c r="K219" s="41"/>
      <c r="L219" s="39">
        <v>1</v>
      </c>
      <c r="M219" s="40"/>
      <c r="N219" s="41"/>
      <c r="O219" s="39">
        <v>1</v>
      </c>
      <c r="P219" s="40"/>
      <c r="Q219" s="41"/>
      <c r="R219" s="39">
        <v>1</v>
      </c>
      <c r="S219" s="40"/>
      <c r="T219" s="41"/>
      <c r="U219" s="39">
        <v>1</v>
      </c>
      <c r="V219" s="40"/>
      <c r="W219" s="41"/>
      <c r="X219" s="39">
        <v>1</v>
      </c>
      <c r="Y219" s="40"/>
      <c r="Z219" s="41"/>
      <c r="AA219" s="39">
        <v>1</v>
      </c>
      <c r="AB219" s="40"/>
      <c r="AC219" s="41"/>
      <c r="AD219" s="39">
        <v>1</v>
      </c>
      <c r="AE219" s="40"/>
      <c r="AF219" s="41"/>
      <c r="AG219" s="39">
        <v>1</v>
      </c>
      <c r="AH219" s="40"/>
      <c r="AI219" s="41"/>
      <c r="AJ219" s="22">
        <f t="shared" si="17"/>
        <v>9</v>
      </c>
      <c r="AK219" s="37">
        <f t="shared" si="14"/>
        <v>9</v>
      </c>
      <c r="AL219" s="37">
        <f t="shared" si="15"/>
        <v>0</v>
      </c>
      <c r="AM219" s="37">
        <f t="shared" si="16"/>
        <v>0</v>
      </c>
    </row>
    <row r="220" spans="1:39" x14ac:dyDescent="0.3">
      <c r="A220" s="19" t="e">
        <f>'SOS_ERGO - AS-IS'!#REF!</f>
        <v>#REF!</v>
      </c>
      <c r="B220" s="19" t="e">
        <f>'SOS_ERGO - AS-IS'!#REF!</f>
        <v>#REF!</v>
      </c>
      <c r="C220" s="19" t="e">
        <f>'SOS_ERGO - AS-IS'!#REF!</f>
        <v>#REF!</v>
      </c>
      <c r="D220" s="19" t="e">
        <f>'SOS_ERGO - AS-IS'!#REF!</f>
        <v>#REF!</v>
      </c>
      <c r="E220" s="32" t="e">
        <f>'SOS_ERGO - AS-IS'!#REF!</f>
        <v>#REF!</v>
      </c>
      <c r="F220" s="19" t="e">
        <f>'SOS_ERGO - AS-IS'!#REF!</f>
        <v>#REF!</v>
      </c>
      <c r="G220" s="53" t="e">
        <f>'SOS_ERGO - AS-IS'!#REF!</f>
        <v>#REF!</v>
      </c>
      <c r="H220" s="32" t="e">
        <f>'SOS_ERGO - AS-IS'!#REF!</f>
        <v>#REF!</v>
      </c>
      <c r="I220" s="39">
        <v>1</v>
      </c>
      <c r="J220" s="40"/>
      <c r="K220" s="41"/>
      <c r="L220" s="39">
        <v>1</v>
      </c>
      <c r="M220" s="40"/>
      <c r="N220" s="41"/>
      <c r="O220" s="39">
        <v>1</v>
      </c>
      <c r="P220" s="40"/>
      <c r="Q220" s="41"/>
      <c r="R220" s="39">
        <v>1</v>
      </c>
      <c r="S220" s="40"/>
      <c r="T220" s="41"/>
      <c r="U220" s="39">
        <v>1</v>
      </c>
      <c r="V220" s="40"/>
      <c r="W220" s="41"/>
      <c r="X220" s="39">
        <v>1</v>
      </c>
      <c r="Y220" s="40"/>
      <c r="Z220" s="41"/>
      <c r="AA220" s="39">
        <v>1</v>
      </c>
      <c r="AB220" s="40"/>
      <c r="AC220" s="41"/>
      <c r="AD220" s="39">
        <v>1</v>
      </c>
      <c r="AE220" s="40"/>
      <c r="AF220" s="41"/>
      <c r="AG220" s="39">
        <v>1</v>
      </c>
      <c r="AH220" s="40"/>
      <c r="AI220" s="41"/>
      <c r="AJ220" s="22">
        <f t="shared" si="17"/>
        <v>9</v>
      </c>
      <c r="AK220" s="37">
        <f t="shared" si="14"/>
        <v>9</v>
      </c>
      <c r="AL220" s="37">
        <f t="shared" si="15"/>
        <v>0</v>
      </c>
      <c r="AM220" s="37">
        <f t="shared" si="16"/>
        <v>0</v>
      </c>
    </row>
    <row r="221" spans="1:39" x14ac:dyDescent="0.3">
      <c r="A221" s="19" t="e">
        <f>'SOS_ERGO - AS-IS'!#REF!</f>
        <v>#REF!</v>
      </c>
      <c r="B221" s="19" t="e">
        <f>'SOS_ERGO - AS-IS'!#REF!</f>
        <v>#REF!</v>
      </c>
      <c r="C221" s="19" t="e">
        <f>'SOS_ERGO - AS-IS'!#REF!</f>
        <v>#REF!</v>
      </c>
      <c r="D221" s="19" t="e">
        <f>'SOS_ERGO - AS-IS'!#REF!</f>
        <v>#REF!</v>
      </c>
      <c r="E221" s="32" t="e">
        <f>'SOS_ERGO - AS-IS'!#REF!</f>
        <v>#REF!</v>
      </c>
      <c r="F221" s="19" t="e">
        <f>'SOS_ERGO - AS-IS'!#REF!</f>
        <v>#REF!</v>
      </c>
      <c r="G221" s="53" t="e">
        <f>'SOS_ERGO - AS-IS'!#REF!</f>
        <v>#REF!</v>
      </c>
      <c r="H221" s="32" t="e">
        <f>'SOS_ERGO - AS-IS'!#REF!</f>
        <v>#REF!</v>
      </c>
      <c r="I221" s="39">
        <v>1</v>
      </c>
      <c r="J221" s="40"/>
      <c r="K221" s="41"/>
      <c r="L221" s="39">
        <v>1</v>
      </c>
      <c r="M221" s="40"/>
      <c r="N221" s="41"/>
      <c r="O221" s="39">
        <v>1</v>
      </c>
      <c r="P221" s="40"/>
      <c r="Q221" s="41"/>
      <c r="R221" s="39">
        <v>1</v>
      </c>
      <c r="S221" s="40"/>
      <c r="T221" s="41"/>
      <c r="U221" s="39">
        <v>1</v>
      </c>
      <c r="V221" s="40"/>
      <c r="W221" s="41"/>
      <c r="X221" s="39">
        <v>1</v>
      </c>
      <c r="Y221" s="40"/>
      <c r="Z221" s="41"/>
      <c r="AA221" s="39">
        <v>1</v>
      </c>
      <c r="AB221" s="40"/>
      <c r="AC221" s="41"/>
      <c r="AD221" s="39">
        <v>1</v>
      </c>
      <c r="AE221" s="40"/>
      <c r="AF221" s="41"/>
      <c r="AG221" s="39">
        <v>1</v>
      </c>
      <c r="AH221" s="40"/>
      <c r="AI221" s="41"/>
      <c r="AJ221" s="22">
        <f t="shared" si="17"/>
        <v>9</v>
      </c>
      <c r="AK221" s="37">
        <f t="shared" si="14"/>
        <v>9</v>
      </c>
      <c r="AL221" s="37">
        <f t="shared" si="15"/>
        <v>0</v>
      </c>
      <c r="AM221" s="37">
        <f t="shared" si="16"/>
        <v>0</v>
      </c>
    </row>
    <row r="222" spans="1:39" x14ac:dyDescent="0.3">
      <c r="A222" s="19" t="e">
        <f>'SOS_ERGO - AS-IS'!#REF!</f>
        <v>#REF!</v>
      </c>
      <c r="B222" s="19" t="e">
        <f>'SOS_ERGO - AS-IS'!#REF!</f>
        <v>#REF!</v>
      </c>
      <c r="C222" s="19" t="e">
        <f>'SOS_ERGO - AS-IS'!#REF!</f>
        <v>#REF!</v>
      </c>
      <c r="D222" s="19" t="e">
        <f>'SOS_ERGO - AS-IS'!#REF!</f>
        <v>#REF!</v>
      </c>
      <c r="E222" s="32" t="e">
        <f>'SOS_ERGO - AS-IS'!#REF!</f>
        <v>#REF!</v>
      </c>
      <c r="F222" s="19" t="e">
        <f>'SOS_ERGO - AS-IS'!#REF!</f>
        <v>#REF!</v>
      </c>
      <c r="G222" s="53" t="e">
        <f>'SOS_ERGO - AS-IS'!#REF!</f>
        <v>#REF!</v>
      </c>
      <c r="H222" s="32" t="e">
        <f>'SOS_ERGO - AS-IS'!#REF!</f>
        <v>#REF!</v>
      </c>
      <c r="I222" s="39">
        <v>1</v>
      </c>
      <c r="J222" s="40"/>
      <c r="K222" s="41"/>
      <c r="L222" s="39">
        <v>1</v>
      </c>
      <c r="M222" s="40"/>
      <c r="N222" s="41"/>
      <c r="O222" s="39">
        <v>1</v>
      </c>
      <c r="P222" s="40"/>
      <c r="Q222" s="41"/>
      <c r="R222" s="39">
        <v>1</v>
      </c>
      <c r="S222" s="40"/>
      <c r="T222" s="41"/>
      <c r="U222" s="39">
        <v>1</v>
      </c>
      <c r="V222" s="40"/>
      <c r="W222" s="41"/>
      <c r="X222" s="39">
        <v>1</v>
      </c>
      <c r="Y222" s="40"/>
      <c r="Z222" s="41"/>
      <c r="AA222" s="39">
        <v>1</v>
      </c>
      <c r="AB222" s="40"/>
      <c r="AC222" s="41"/>
      <c r="AD222" s="39">
        <v>1</v>
      </c>
      <c r="AE222" s="40"/>
      <c r="AF222" s="41"/>
      <c r="AG222" s="39">
        <v>1</v>
      </c>
      <c r="AH222" s="40"/>
      <c r="AI222" s="41"/>
      <c r="AJ222" s="22">
        <f t="shared" si="17"/>
        <v>9</v>
      </c>
      <c r="AK222" s="37">
        <f t="shared" si="14"/>
        <v>9</v>
      </c>
      <c r="AL222" s="37">
        <f t="shared" si="15"/>
        <v>0</v>
      </c>
      <c r="AM222" s="37">
        <f t="shared" si="16"/>
        <v>0</v>
      </c>
    </row>
    <row r="223" spans="1:39" x14ac:dyDescent="0.3">
      <c r="A223" s="19" t="e">
        <f>'SOS_ERGO - AS-IS'!#REF!</f>
        <v>#REF!</v>
      </c>
      <c r="B223" s="19" t="e">
        <f>'SOS_ERGO - AS-IS'!#REF!</f>
        <v>#REF!</v>
      </c>
      <c r="C223" s="19" t="e">
        <f>'SOS_ERGO - AS-IS'!#REF!</f>
        <v>#REF!</v>
      </c>
      <c r="D223" s="19" t="e">
        <f>'SOS_ERGO - AS-IS'!#REF!</f>
        <v>#REF!</v>
      </c>
      <c r="E223" s="32" t="e">
        <f>'SOS_ERGO - AS-IS'!#REF!</f>
        <v>#REF!</v>
      </c>
      <c r="F223" s="19" t="e">
        <f>'SOS_ERGO - AS-IS'!#REF!</f>
        <v>#REF!</v>
      </c>
      <c r="G223" s="53" t="e">
        <f>'SOS_ERGO - AS-IS'!#REF!</f>
        <v>#REF!</v>
      </c>
      <c r="H223" s="32" t="e">
        <f>'SOS_ERGO - AS-IS'!#REF!</f>
        <v>#REF!</v>
      </c>
      <c r="I223" s="39">
        <v>1</v>
      </c>
      <c r="J223" s="40"/>
      <c r="K223" s="41"/>
      <c r="L223" s="39">
        <v>1</v>
      </c>
      <c r="M223" s="40"/>
      <c r="N223" s="41"/>
      <c r="O223" s="39">
        <v>1</v>
      </c>
      <c r="P223" s="40"/>
      <c r="Q223" s="41"/>
      <c r="R223" s="39">
        <v>1</v>
      </c>
      <c r="S223" s="40"/>
      <c r="T223" s="41"/>
      <c r="U223" s="39">
        <v>1</v>
      </c>
      <c r="V223" s="40"/>
      <c r="W223" s="41"/>
      <c r="X223" s="39">
        <v>1</v>
      </c>
      <c r="Y223" s="40"/>
      <c r="Z223" s="41"/>
      <c r="AA223" s="39">
        <v>1</v>
      </c>
      <c r="AB223" s="40"/>
      <c r="AC223" s="41"/>
      <c r="AD223" s="39">
        <v>1</v>
      </c>
      <c r="AE223" s="40"/>
      <c r="AF223" s="41"/>
      <c r="AG223" s="39">
        <v>1</v>
      </c>
      <c r="AH223" s="40"/>
      <c r="AI223" s="41"/>
      <c r="AJ223" s="22">
        <f t="shared" si="17"/>
        <v>9</v>
      </c>
      <c r="AK223" s="37">
        <f t="shared" si="14"/>
        <v>9</v>
      </c>
      <c r="AL223" s="37">
        <f t="shared" si="15"/>
        <v>0</v>
      </c>
      <c r="AM223" s="37">
        <f t="shared" si="16"/>
        <v>0</v>
      </c>
    </row>
    <row r="224" spans="1:39" x14ac:dyDescent="0.3">
      <c r="A224" s="19" t="e">
        <f>'SOS_ERGO - AS-IS'!#REF!</f>
        <v>#REF!</v>
      </c>
      <c r="B224" s="19" t="e">
        <f>'SOS_ERGO - AS-IS'!#REF!</f>
        <v>#REF!</v>
      </c>
      <c r="C224" s="19" t="e">
        <f>'SOS_ERGO - AS-IS'!#REF!</f>
        <v>#REF!</v>
      </c>
      <c r="D224" s="19" t="e">
        <f>'SOS_ERGO - AS-IS'!#REF!</f>
        <v>#REF!</v>
      </c>
      <c r="E224" s="32" t="e">
        <f>'SOS_ERGO - AS-IS'!#REF!</f>
        <v>#REF!</v>
      </c>
      <c r="F224" s="19" t="e">
        <f>'SOS_ERGO - AS-IS'!#REF!</f>
        <v>#REF!</v>
      </c>
      <c r="G224" s="53" t="e">
        <f>'SOS_ERGO - AS-IS'!#REF!</f>
        <v>#REF!</v>
      </c>
      <c r="H224" s="32" t="e">
        <f>'SOS_ERGO - AS-IS'!#REF!</f>
        <v>#REF!</v>
      </c>
      <c r="I224" s="39">
        <v>1</v>
      </c>
      <c r="J224" s="40"/>
      <c r="K224" s="41"/>
      <c r="L224" s="39">
        <v>1</v>
      </c>
      <c r="M224" s="40"/>
      <c r="N224" s="41"/>
      <c r="O224" s="39">
        <v>1</v>
      </c>
      <c r="P224" s="40"/>
      <c r="Q224" s="41"/>
      <c r="R224" s="39">
        <v>1</v>
      </c>
      <c r="S224" s="40"/>
      <c r="T224" s="41"/>
      <c r="U224" s="39">
        <v>1</v>
      </c>
      <c r="V224" s="40"/>
      <c r="W224" s="41"/>
      <c r="X224" s="39">
        <v>1</v>
      </c>
      <c r="Y224" s="40"/>
      <c r="Z224" s="41"/>
      <c r="AA224" s="39">
        <v>1</v>
      </c>
      <c r="AB224" s="40"/>
      <c r="AC224" s="41"/>
      <c r="AD224" s="39">
        <v>1</v>
      </c>
      <c r="AE224" s="40"/>
      <c r="AF224" s="41"/>
      <c r="AG224" s="39">
        <v>1</v>
      </c>
      <c r="AH224" s="40"/>
      <c r="AI224" s="41"/>
      <c r="AJ224" s="22">
        <f t="shared" si="17"/>
        <v>9</v>
      </c>
      <c r="AK224" s="37">
        <f t="shared" si="14"/>
        <v>9</v>
      </c>
      <c r="AL224" s="37">
        <f t="shared" si="15"/>
        <v>0</v>
      </c>
      <c r="AM224" s="37">
        <f t="shared" si="16"/>
        <v>0</v>
      </c>
    </row>
    <row r="225" spans="1:39" x14ac:dyDescent="0.3">
      <c r="A225" s="19" t="e">
        <f>'SOS_ERGO - AS-IS'!#REF!</f>
        <v>#REF!</v>
      </c>
      <c r="B225" s="19" t="e">
        <f>'SOS_ERGO - AS-IS'!#REF!</f>
        <v>#REF!</v>
      </c>
      <c r="C225" s="19" t="e">
        <f>'SOS_ERGO - AS-IS'!#REF!</f>
        <v>#REF!</v>
      </c>
      <c r="D225" s="19" t="e">
        <f>'SOS_ERGO - AS-IS'!#REF!</f>
        <v>#REF!</v>
      </c>
      <c r="E225" s="32" t="e">
        <f>'SOS_ERGO - AS-IS'!#REF!</f>
        <v>#REF!</v>
      </c>
      <c r="F225" s="19" t="e">
        <f>'SOS_ERGO - AS-IS'!#REF!</f>
        <v>#REF!</v>
      </c>
      <c r="G225" s="53" t="e">
        <f>'SOS_ERGO - AS-IS'!#REF!</f>
        <v>#REF!</v>
      </c>
      <c r="H225" s="32" t="e">
        <f>'SOS_ERGO - AS-IS'!#REF!</f>
        <v>#REF!</v>
      </c>
      <c r="I225" s="39">
        <v>1</v>
      </c>
      <c r="J225" s="40"/>
      <c r="K225" s="41"/>
      <c r="L225" s="39">
        <v>1</v>
      </c>
      <c r="M225" s="40"/>
      <c r="N225" s="41"/>
      <c r="O225" s="39">
        <v>1</v>
      </c>
      <c r="P225" s="40"/>
      <c r="Q225" s="41"/>
      <c r="R225" s="39">
        <v>1</v>
      </c>
      <c r="S225" s="40"/>
      <c r="T225" s="41"/>
      <c r="U225" s="39">
        <v>1</v>
      </c>
      <c r="V225" s="40"/>
      <c r="W225" s="41"/>
      <c r="X225" s="39">
        <v>1</v>
      </c>
      <c r="Y225" s="40"/>
      <c r="Z225" s="41"/>
      <c r="AA225" s="39">
        <v>1</v>
      </c>
      <c r="AB225" s="40"/>
      <c r="AC225" s="41"/>
      <c r="AD225" s="39">
        <v>1</v>
      </c>
      <c r="AE225" s="40"/>
      <c r="AF225" s="41"/>
      <c r="AG225" s="39">
        <v>1</v>
      </c>
      <c r="AH225" s="40"/>
      <c r="AI225" s="41"/>
      <c r="AJ225" s="22">
        <f t="shared" si="17"/>
        <v>9</v>
      </c>
      <c r="AK225" s="37">
        <f t="shared" si="14"/>
        <v>9</v>
      </c>
      <c r="AL225" s="37">
        <f t="shared" si="15"/>
        <v>0</v>
      </c>
      <c r="AM225" s="37">
        <f t="shared" si="16"/>
        <v>0</v>
      </c>
    </row>
    <row r="226" spans="1:39" x14ac:dyDescent="0.3">
      <c r="A226" s="19" t="e">
        <f>'SOS_ERGO - AS-IS'!#REF!</f>
        <v>#REF!</v>
      </c>
      <c r="B226" s="19" t="e">
        <f>'SOS_ERGO - AS-IS'!#REF!</f>
        <v>#REF!</v>
      </c>
      <c r="C226" s="19" t="e">
        <f>'SOS_ERGO - AS-IS'!#REF!</f>
        <v>#REF!</v>
      </c>
      <c r="D226" s="19" t="e">
        <f>'SOS_ERGO - AS-IS'!#REF!</f>
        <v>#REF!</v>
      </c>
      <c r="E226" s="32" t="e">
        <f>'SOS_ERGO - AS-IS'!#REF!</f>
        <v>#REF!</v>
      </c>
      <c r="F226" s="19" t="e">
        <f>'SOS_ERGO - AS-IS'!#REF!</f>
        <v>#REF!</v>
      </c>
      <c r="G226" s="53" t="e">
        <f>'SOS_ERGO - AS-IS'!#REF!</f>
        <v>#REF!</v>
      </c>
      <c r="H226" s="32" t="e">
        <f>'SOS_ERGO - AS-IS'!#REF!</f>
        <v>#REF!</v>
      </c>
      <c r="I226" s="39">
        <v>1</v>
      </c>
      <c r="J226" s="40"/>
      <c r="K226" s="41"/>
      <c r="L226" s="39">
        <v>1</v>
      </c>
      <c r="M226" s="40"/>
      <c r="N226" s="41"/>
      <c r="O226" s="39">
        <v>1</v>
      </c>
      <c r="P226" s="40"/>
      <c r="Q226" s="41"/>
      <c r="R226" s="39">
        <v>1</v>
      </c>
      <c r="S226" s="40"/>
      <c r="T226" s="41"/>
      <c r="U226" s="39">
        <v>1</v>
      </c>
      <c r="V226" s="40"/>
      <c r="W226" s="41"/>
      <c r="X226" s="39">
        <v>1</v>
      </c>
      <c r="Y226" s="40"/>
      <c r="Z226" s="41"/>
      <c r="AA226" s="39">
        <v>1</v>
      </c>
      <c r="AB226" s="40"/>
      <c r="AC226" s="41"/>
      <c r="AD226" s="39">
        <v>1</v>
      </c>
      <c r="AE226" s="40"/>
      <c r="AF226" s="41"/>
      <c r="AG226" s="39">
        <v>1</v>
      </c>
      <c r="AH226" s="40"/>
      <c r="AI226" s="41"/>
      <c r="AJ226" s="22">
        <f t="shared" si="17"/>
        <v>9</v>
      </c>
      <c r="AK226" s="37">
        <f t="shared" si="14"/>
        <v>9</v>
      </c>
      <c r="AL226" s="37">
        <f t="shared" si="15"/>
        <v>0</v>
      </c>
      <c r="AM226" s="37">
        <f t="shared" si="16"/>
        <v>0</v>
      </c>
    </row>
    <row r="227" spans="1:39" x14ac:dyDescent="0.3">
      <c r="A227" s="19" t="e">
        <f>'SOS_ERGO - AS-IS'!#REF!</f>
        <v>#REF!</v>
      </c>
      <c r="B227" s="19" t="e">
        <f>'SOS_ERGO - AS-IS'!#REF!</f>
        <v>#REF!</v>
      </c>
      <c r="C227" s="19" t="e">
        <f>'SOS_ERGO - AS-IS'!#REF!</f>
        <v>#REF!</v>
      </c>
      <c r="D227" s="19" t="e">
        <f>'SOS_ERGO - AS-IS'!#REF!</f>
        <v>#REF!</v>
      </c>
      <c r="E227" s="32" t="e">
        <f>'SOS_ERGO - AS-IS'!#REF!</f>
        <v>#REF!</v>
      </c>
      <c r="F227" s="19" t="e">
        <f>'SOS_ERGO - AS-IS'!#REF!</f>
        <v>#REF!</v>
      </c>
      <c r="G227" s="53" t="e">
        <f>'SOS_ERGO - AS-IS'!#REF!</f>
        <v>#REF!</v>
      </c>
      <c r="H227" s="32" t="e">
        <f>'SOS_ERGO - AS-IS'!#REF!</f>
        <v>#REF!</v>
      </c>
      <c r="I227" s="39">
        <v>1</v>
      </c>
      <c r="J227" s="40"/>
      <c r="K227" s="41"/>
      <c r="L227" s="39">
        <v>1</v>
      </c>
      <c r="M227" s="40"/>
      <c r="N227" s="41"/>
      <c r="O227" s="39">
        <v>1</v>
      </c>
      <c r="P227" s="40"/>
      <c r="Q227" s="41"/>
      <c r="R227" s="39">
        <v>1</v>
      </c>
      <c r="S227" s="40"/>
      <c r="T227" s="41"/>
      <c r="U227" s="39">
        <v>1</v>
      </c>
      <c r="V227" s="40"/>
      <c r="W227" s="41"/>
      <c r="X227" s="39">
        <v>1</v>
      </c>
      <c r="Y227" s="40"/>
      <c r="Z227" s="41"/>
      <c r="AA227" s="39">
        <v>1</v>
      </c>
      <c r="AB227" s="40"/>
      <c r="AC227" s="41"/>
      <c r="AD227" s="39">
        <v>1</v>
      </c>
      <c r="AE227" s="40"/>
      <c r="AF227" s="41"/>
      <c r="AG227" s="39">
        <v>1</v>
      </c>
      <c r="AH227" s="40"/>
      <c r="AI227" s="41"/>
      <c r="AJ227" s="22">
        <f t="shared" si="17"/>
        <v>9</v>
      </c>
      <c r="AK227" s="37">
        <f t="shared" si="14"/>
        <v>9</v>
      </c>
      <c r="AL227" s="37">
        <f t="shared" si="15"/>
        <v>0</v>
      </c>
      <c r="AM227" s="37">
        <f t="shared" si="16"/>
        <v>0</v>
      </c>
    </row>
    <row r="228" spans="1:39" x14ac:dyDescent="0.3">
      <c r="A228" s="19" t="e">
        <f>'SOS_ERGO - AS-IS'!#REF!</f>
        <v>#REF!</v>
      </c>
      <c r="B228" s="19" t="e">
        <f>'SOS_ERGO - AS-IS'!#REF!</f>
        <v>#REF!</v>
      </c>
      <c r="C228" s="19" t="e">
        <f>'SOS_ERGO - AS-IS'!#REF!</f>
        <v>#REF!</v>
      </c>
      <c r="D228" s="19" t="e">
        <f>'SOS_ERGO - AS-IS'!#REF!</f>
        <v>#REF!</v>
      </c>
      <c r="E228" s="32" t="e">
        <f>'SOS_ERGO - AS-IS'!#REF!</f>
        <v>#REF!</v>
      </c>
      <c r="F228" s="19" t="e">
        <f>'SOS_ERGO - AS-IS'!#REF!</f>
        <v>#REF!</v>
      </c>
      <c r="G228" s="53" t="e">
        <f>'SOS_ERGO - AS-IS'!#REF!</f>
        <v>#REF!</v>
      </c>
      <c r="H228" s="32" t="e">
        <f>'SOS_ERGO - AS-IS'!#REF!</f>
        <v>#REF!</v>
      </c>
      <c r="I228" s="39">
        <v>1</v>
      </c>
      <c r="J228" s="40"/>
      <c r="K228" s="41"/>
      <c r="L228" s="39">
        <v>1</v>
      </c>
      <c r="M228" s="40"/>
      <c r="N228" s="41"/>
      <c r="O228" s="39">
        <v>1</v>
      </c>
      <c r="P228" s="40"/>
      <c r="Q228" s="41"/>
      <c r="R228" s="39">
        <v>1</v>
      </c>
      <c r="S228" s="40"/>
      <c r="T228" s="41"/>
      <c r="U228" s="39">
        <v>1</v>
      </c>
      <c r="V228" s="40"/>
      <c r="W228" s="41"/>
      <c r="X228" s="39">
        <v>1</v>
      </c>
      <c r="Y228" s="40"/>
      <c r="Z228" s="41"/>
      <c r="AA228" s="39">
        <v>1</v>
      </c>
      <c r="AB228" s="40"/>
      <c r="AC228" s="41"/>
      <c r="AD228" s="39">
        <v>1</v>
      </c>
      <c r="AE228" s="40"/>
      <c r="AF228" s="41"/>
      <c r="AG228" s="39">
        <v>1</v>
      </c>
      <c r="AH228" s="40"/>
      <c r="AI228" s="41"/>
      <c r="AJ228" s="22">
        <f t="shared" si="17"/>
        <v>9</v>
      </c>
      <c r="AK228" s="37">
        <f t="shared" si="14"/>
        <v>9</v>
      </c>
      <c r="AL228" s="37">
        <f t="shared" si="15"/>
        <v>0</v>
      </c>
      <c r="AM228" s="37">
        <f t="shared" si="16"/>
        <v>0</v>
      </c>
    </row>
    <row r="229" spans="1:39" x14ac:dyDescent="0.3">
      <c r="A229" s="19" t="e">
        <f>'SOS_ERGO - AS-IS'!#REF!</f>
        <v>#REF!</v>
      </c>
      <c r="B229" s="19" t="e">
        <f>'SOS_ERGO - AS-IS'!#REF!</f>
        <v>#REF!</v>
      </c>
      <c r="C229" s="19" t="e">
        <f>'SOS_ERGO - AS-IS'!#REF!</f>
        <v>#REF!</v>
      </c>
      <c r="D229" s="19" t="e">
        <f>'SOS_ERGO - AS-IS'!#REF!</f>
        <v>#REF!</v>
      </c>
      <c r="E229" s="32" t="e">
        <f>'SOS_ERGO - AS-IS'!#REF!</f>
        <v>#REF!</v>
      </c>
      <c r="F229" s="19" t="e">
        <f>'SOS_ERGO - AS-IS'!#REF!</f>
        <v>#REF!</v>
      </c>
      <c r="G229" s="53" t="e">
        <f>'SOS_ERGO - AS-IS'!#REF!</f>
        <v>#REF!</v>
      </c>
      <c r="H229" s="32" t="e">
        <f>'SOS_ERGO - AS-IS'!#REF!</f>
        <v>#REF!</v>
      </c>
      <c r="I229" s="39">
        <v>1</v>
      </c>
      <c r="J229" s="40"/>
      <c r="K229" s="41"/>
      <c r="L229" s="39">
        <v>1</v>
      </c>
      <c r="M229" s="40"/>
      <c r="N229" s="41"/>
      <c r="O229" s="39">
        <v>1</v>
      </c>
      <c r="P229" s="40"/>
      <c r="Q229" s="41"/>
      <c r="R229" s="39">
        <v>1</v>
      </c>
      <c r="S229" s="40"/>
      <c r="T229" s="41"/>
      <c r="U229" s="39">
        <v>1</v>
      </c>
      <c r="V229" s="40"/>
      <c r="W229" s="41"/>
      <c r="X229" s="39">
        <v>1</v>
      </c>
      <c r="Y229" s="40"/>
      <c r="Z229" s="41"/>
      <c r="AA229" s="39">
        <v>1</v>
      </c>
      <c r="AB229" s="40"/>
      <c r="AC229" s="41"/>
      <c r="AD229" s="39">
        <v>1</v>
      </c>
      <c r="AE229" s="40"/>
      <c r="AF229" s="41"/>
      <c r="AG229" s="39">
        <v>1</v>
      </c>
      <c r="AH229" s="40"/>
      <c r="AI229" s="41"/>
      <c r="AJ229" s="22">
        <f t="shared" si="17"/>
        <v>9</v>
      </c>
      <c r="AK229" s="37">
        <f t="shared" si="14"/>
        <v>9</v>
      </c>
      <c r="AL229" s="37">
        <f t="shared" si="15"/>
        <v>0</v>
      </c>
      <c r="AM229" s="37">
        <f t="shared" si="16"/>
        <v>0</v>
      </c>
    </row>
    <row r="230" spans="1:39" x14ac:dyDescent="0.3">
      <c r="A230" s="19" t="e">
        <f>'SOS_ERGO - AS-IS'!#REF!</f>
        <v>#REF!</v>
      </c>
      <c r="B230" s="19" t="e">
        <f>'SOS_ERGO - AS-IS'!#REF!</f>
        <v>#REF!</v>
      </c>
      <c r="C230" s="19" t="e">
        <f>'SOS_ERGO - AS-IS'!#REF!</f>
        <v>#REF!</v>
      </c>
      <c r="D230" s="19" t="e">
        <f>'SOS_ERGO - AS-IS'!#REF!</f>
        <v>#REF!</v>
      </c>
      <c r="E230" s="32" t="e">
        <f>'SOS_ERGO - AS-IS'!#REF!</f>
        <v>#REF!</v>
      </c>
      <c r="F230" s="19" t="e">
        <f>'SOS_ERGO - AS-IS'!#REF!</f>
        <v>#REF!</v>
      </c>
      <c r="G230" s="53" t="e">
        <f>'SOS_ERGO - AS-IS'!#REF!</f>
        <v>#REF!</v>
      </c>
      <c r="H230" s="32" t="e">
        <f>'SOS_ERGO - AS-IS'!#REF!</f>
        <v>#REF!</v>
      </c>
      <c r="I230" s="39">
        <v>1</v>
      </c>
      <c r="J230" s="40"/>
      <c r="K230" s="41"/>
      <c r="L230" s="39">
        <v>1</v>
      </c>
      <c r="M230" s="40"/>
      <c r="N230" s="41"/>
      <c r="O230" s="39">
        <v>1</v>
      </c>
      <c r="P230" s="40"/>
      <c r="Q230" s="41"/>
      <c r="R230" s="39">
        <v>1</v>
      </c>
      <c r="S230" s="40"/>
      <c r="T230" s="41"/>
      <c r="U230" s="39">
        <v>1</v>
      </c>
      <c r="V230" s="40"/>
      <c r="W230" s="41"/>
      <c r="X230" s="39">
        <v>1</v>
      </c>
      <c r="Y230" s="40"/>
      <c r="Z230" s="41"/>
      <c r="AA230" s="39">
        <v>1</v>
      </c>
      <c r="AB230" s="40"/>
      <c r="AC230" s="41"/>
      <c r="AD230" s="39">
        <v>1</v>
      </c>
      <c r="AE230" s="40"/>
      <c r="AF230" s="41"/>
      <c r="AG230" s="39">
        <v>1</v>
      </c>
      <c r="AH230" s="40"/>
      <c r="AI230" s="41"/>
      <c r="AJ230" s="22">
        <f t="shared" si="17"/>
        <v>9</v>
      </c>
      <c r="AK230" s="37">
        <f t="shared" si="14"/>
        <v>9</v>
      </c>
      <c r="AL230" s="37">
        <f t="shared" si="15"/>
        <v>0</v>
      </c>
      <c r="AM230" s="37">
        <f t="shared" si="16"/>
        <v>0</v>
      </c>
    </row>
    <row r="231" spans="1:39" x14ac:dyDescent="0.3">
      <c r="A231" s="19" t="e">
        <f>'SOS_ERGO - AS-IS'!#REF!</f>
        <v>#REF!</v>
      </c>
      <c r="B231" s="19" t="e">
        <f>'SOS_ERGO - AS-IS'!#REF!</f>
        <v>#REF!</v>
      </c>
      <c r="C231" s="19" t="e">
        <f>'SOS_ERGO - AS-IS'!#REF!</f>
        <v>#REF!</v>
      </c>
      <c r="D231" s="19" t="e">
        <f>'SOS_ERGO - AS-IS'!#REF!</f>
        <v>#REF!</v>
      </c>
      <c r="E231" s="32" t="e">
        <f>'SOS_ERGO - AS-IS'!#REF!</f>
        <v>#REF!</v>
      </c>
      <c r="F231" s="19" t="e">
        <f>'SOS_ERGO - AS-IS'!#REF!</f>
        <v>#REF!</v>
      </c>
      <c r="G231" s="53" t="e">
        <f>'SOS_ERGO - AS-IS'!#REF!</f>
        <v>#REF!</v>
      </c>
      <c r="H231" s="32" t="e">
        <f>'SOS_ERGO - AS-IS'!#REF!</f>
        <v>#REF!</v>
      </c>
      <c r="I231" s="39">
        <v>1</v>
      </c>
      <c r="J231" s="40"/>
      <c r="K231" s="41"/>
      <c r="L231" s="39">
        <v>1</v>
      </c>
      <c r="M231" s="40"/>
      <c r="N231" s="41"/>
      <c r="O231" s="39">
        <v>1</v>
      </c>
      <c r="P231" s="40"/>
      <c r="Q231" s="41"/>
      <c r="R231" s="39">
        <v>1</v>
      </c>
      <c r="S231" s="40"/>
      <c r="T231" s="41"/>
      <c r="U231" s="39">
        <v>1</v>
      </c>
      <c r="V231" s="40"/>
      <c r="W231" s="41"/>
      <c r="X231" s="39">
        <v>1</v>
      </c>
      <c r="Y231" s="40"/>
      <c r="Z231" s="41"/>
      <c r="AA231" s="39">
        <v>1</v>
      </c>
      <c r="AB231" s="40"/>
      <c r="AC231" s="41"/>
      <c r="AD231" s="39">
        <v>1</v>
      </c>
      <c r="AE231" s="40"/>
      <c r="AF231" s="41"/>
      <c r="AG231" s="39">
        <v>1</v>
      </c>
      <c r="AH231" s="40"/>
      <c r="AI231" s="41"/>
      <c r="AJ231" s="22">
        <f t="shared" si="17"/>
        <v>9</v>
      </c>
      <c r="AK231" s="37">
        <f t="shared" si="14"/>
        <v>9</v>
      </c>
      <c r="AL231" s="37">
        <f t="shared" si="15"/>
        <v>0</v>
      </c>
      <c r="AM231" s="37">
        <f t="shared" si="16"/>
        <v>0</v>
      </c>
    </row>
    <row r="232" spans="1:39" x14ac:dyDescent="0.3">
      <c r="A232" s="19" t="e">
        <f>'SOS_ERGO - AS-IS'!#REF!</f>
        <v>#REF!</v>
      </c>
      <c r="B232" s="19" t="e">
        <f>'SOS_ERGO - AS-IS'!#REF!</f>
        <v>#REF!</v>
      </c>
      <c r="C232" s="19" t="e">
        <f>'SOS_ERGO - AS-IS'!#REF!</f>
        <v>#REF!</v>
      </c>
      <c r="D232" s="19" t="e">
        <f>'SOS_ERGO - AS-IS'!#REF!</f>
        <v>#REF!</v>
      </c>
      <c r="E232" s="32" t="e">
        <f>'SOS_ERGO - AS-IS'!#REF!</f>
        <v>#REF!</v>
      </c>
      <c r="F232" s="19" t="e">
        <f>'SOS_ERGO - AS-IS'!#REF!</f>
        <v>#REF!</v>
      </c>
      <c r="G232" s="53" t="e">
        <f>'SOS_ERGO - AS-IS'!#REF!</f>
        <v>#REF!</v>
      </c>
      <c r="H232" s="32" t="e">
        <f>'SOS_ERGO - AS-IS'!#REF!</f>
        <v>#REF!</v>
      </c>
      <c r="I232" s="39">
        <v>1</v>
      </c>
      <c r="J232" s="40"/>
      <c r="K232" s="41"/>
      <c r="L232" s="39">
        <v>1</v>
      </c>
      <c r="M232" s="40"/>
      <c r="N232" s="41"/>
      <c r="O232" s="39">
        <v>1</v>
      </c>
      <c r="P232" s="40"/>
      <c r="Q232" s="41"/>
      <c r="R232" s="39">
        <v>1</v>
      </c>
      <c r="S232" s="40"/>
      <c r="T232" s="41"/>
      <c r="U232" s="39">
        <v>1</v>
      </c>
      <c r="V232" s="40"/>
      <c r="W232" s="41"/>
      <c r="X232" s="39">
        <v>1</v>
      </c>
      <c r="Y232" s="40"/>
      <c r="Z232" s="41"/>
      <c r="AA232" s="39">
        <v>1</v>
      </c>
      <c r="AB232" s="40"/>
      <c r="AC232" s="41"/>
      <c r="AD232" s="39">
        <v>1</v>
      </c>
      <c r="AE232" s="40"/>
      <c r="AF232" s="41"/>
      <c r="AG232" s="39">
        <v>1</v>
      </c>
      <c r="AH232" s="40"/>
      <c r="AI232" s="41"/>
      <c r="AJ232" s="22">
        <f t="shared" si="17"/>
        <v>9</v>
      </c>
      <c r="AK232" s="37">
        <f t="shared" si="14"/>
        <v>9</v>
      </c>
      <c r="AL232" s="37">
        <f t="shared" si="15"/>
        <v>0</v>
      </c>
      <c r="AM232" s="37">
        <f t="shared" si="16"/>
        <v>0</v>
      </c>
    </row>
    <row r="233" spans="1:39" x14ac:dyDescent="0.3">
      <c r="A233" s="19" t="e">
        <f>'SOS_ERGO - AS-IS'!#REF!</f>
        <v>#REF!</v>
      </c>
      <c r="B233" s="19" t="e">
        <f>'SOS_ERGO - AS-IS'!#REF!</f>
        <v>#REF!</v>
      </c>
      <c r="C233" s="19" t="e">
        <f>'SOS_ERGO - AS-IS'!#REF!</f>
        <v>#REF!</v>
      </c>
      <c r="D233" s="19" t="e">
        <f>'SOS_ERGO - AS-IS'!#REF!</f>
        <v>#REF!</v>
      </c>
      <c r="E233" s="32" t="e">
        <f>'SOS_ERGO - AS-IS'!#REF!</f>
        <v>#REF!</v>
      </c>
      <c r="F233" s="19" t="e">
        <f>'SOS_ERGO - AS-IS'!#REF!</f>
        <v>#REF!</v>
      </c>
      <c r="G233" s="53" t="e">
        <f>'SOS_ERGO - AS-IS'!#REF!</f>
        <v>#REF!</v>
      </c>
      <c r="H233" s="32" t="e">
        <f>'SOS_ERGO - AS-IS'!#REF!</f>
        <v>#REF!</v>
      </c>
      <c r="I233" s="39">
        <v>1</v>
      </c>
      <c r="J233" s="40"/>
      <c r="K233" s="41"/>
      <c r="L233" s="39">
        <v>1</v>
      </c>
      <c r="M233" s="40"/>
      <c r="N233" s="41"/>
      <c r="O233" s="39">
        <v>1</v>
      </c>
      <c r="P233" s="40"/>
      <c r="Q233" s="41"/>
      <c r="R233" s="39">
        <v>1</v>
      </c>
      <c r="S233" s="40"/>
      <c r="T233" s="41"/>
      <c r="U233" s="39">
        <v>1</v>
      </c>
      <c r="V233" s="40"/>
      <c r="W233" s="41"/>
      <c r="X233" s="39">
        <v>1</v>
      </c>
      <c r="Y233" s="40"/>
      <c r="Z233" s="41"/>
      <c r="AA233" s="39">
        <v>1</v>
      </c>
      <c r="AB233" s="40"/>
      <c r="AC233" s="41"/>
      <c r="AD233" s="39">
        <v>1</v>
      </c>
      <c r="AE233" s="40"/>
      <c r="AF233" s="41"/>
      <c r="AG233" s="39">
        <v>1</v>
      </c>
      <c r="AH233" s="40"/>
      <c r="AI233" s="41"/>
      <c r="AJ233" s="22">
        <f t="shared" si="17"/>
        <v>9</v>
      </c>
      <c r="AK233" s="37">
        <f t="shared" si="14"/>
        <v>9</v>
      </c>
      <c r="AL233" s="37">
        <f t="shared" si="15"/>
        <v>0</v>
      </c>
      <c r="AM233" s="37">
        <f t="shared" si="16"/>
        <v>0</v>
      </c>
    </row>
    <row r="234" spans="1:39" ht="15" thickBot="1" x14ac:dyDescent="0.35">
      <c r="A234" s="19" t="e">
        <f>'SOS_ERGO - AS-IS'!#REF!</f>
        <v>#REF!</v>
      </c>
      <c r="B234" s="19" t="e">
        <f>'SOS_ERGO - AS-IS'!#REF!</f>
        <v>#REF!</v>
      </c>
      <c r="C234" s="19" t="e">
        <f>'SOS_ERGO - AS-IS'!#REF!</f>
        <v>#REF!</v>
      </c>
      <c r="D234" s="19" t="e">
        <f>'SOS_ERGO - AS-IS'!#REF!</f>
        <v>#REF!</v>
      </c>
      <c r="E234" s="32" t="e">
        <f>'SOS_ERGO - AS-IS'!#REF!</f>
        <v>#REF!</v>
      </c>
      <c r="F234" s="19" t="e">
        <f>'SOS_ERGO - AS-IS'!#REF!</f>
        <v>#REF!</v>
      </c>
      <c r="G234" s="53" t="e">
        <f>'SOS_ERGO - AS-IS'!#REF!</f>
        <v>#REF!</v>
      </c>
      <c r="H234" s="32" t="e">
        <f>'SOS_ERGO - AS-IS'!#REF!</f>
        <v>#REF!</v>
      </c>
      <c r="I234" s="39">
        <v>1</v>
      </c>
      <c r="J234" s="40"/>
      <c r="K234" s="41"/>
      <c r="L234" s="39">
        <v>1</v>
      </c>
      <c r="M234" s="40"/>
      <c r="N234" s="41"/>
      <c r="O234" s="39">
        <v>1</v>
      </c>
      <c r="P234" s="40"/>
      <c r="Q234" s="41"/>
      <c r="R234" s="39">
        <v>1</v>
      </c>
      <c r="S234" s="40"/>
      <c r="T234" s="41"/>
      <c r="U234" s="39">
        <v>1</v>
      </c>
      <c r="V234" s="40"/>
      <c r="W234" s="41"/>
      <c r="X234" s="39">
        <v>1</v>
      </c>
      <c r="Y234" s="40"/>
      <c r="Z234" s="41"/>
      <c r="AA234" s="39">
        <v>1</v>
      </c>
      <c r="AB234" s="40"/>
      <c r="AC234" s="41"/>
      <c r="AD234" s="39">
        <v>1</v>
      </c>
      <c r="AE234" s="40"/>
      <c r="AF234" s="41"/>
      <c r="AG234" s="39">
        <v>1</v>
      </c>
      <c r="AH234" s="40"/>
      <c r="AI234" s="41"/>
      <c r="AJ234" s="22">
        <f t="shared" si="17"/>
        <v>9</v>
      </c>
      <c r="AK234" s="37">
        <f t="shared" si="14"/>
        <v>9</v>
      </c>
      <c r="AL234" s="37">
        <f t="shared" si="15"/>
        <v>0</v>
      </c>
      <c r="AM234" s="37">
        <f t="shared" si="16"/>
        <v>0</v>
      </c>
    </row>
    <row r="235" spans="1:39" outlineLevel="1" x14ac:dyDescent="0.3">
      <c r="A235" s="19" t="e">
        <f>'SOS_ERGO - AS-IS'!#REF!</f>
        <v>#REF!</v>
      </c>
      <c r="B235" s="19" t="e">
        <f>'SOS_ERGO - AS-IS'!#REF!</f>
        <v>#REF!</v>
      </c>
      <c r="C235" s="19" t="e">
        <f>'SOS_ERGO - AS-IS'!#REF!</f>
        <v>#REF!</v>
      </c>
      <c r="D235" s="19" t="e">
        <f>'SOS_ERGO - AS-IS'!#REF!</f>
        <v>#REF!</v>
      </c>
      <c r="E235" s="32" t="e">
        <f>'SOS_ERGO - AS-IS'!#REF!</f>
        <v>#REF!</v>
      </c>
      <c r="F235" s="19" t="e">
        <f>'SOS_ERGO - AS-IS'!#REF!</f>
        <v>#REF!</v>
      </c>
      <c r="G235" s="53" t="e">
        <f>'SOS_ERGO - AS-IS'!#REF!</f>
        <v>#REF!</v>
      </c>
      <c r="H235" s="32" t="e">
        <f>'SOS_ERGO - AS-IS'!#REF!</f>
        <v>#REF!</v>
      </c>
      <c r="I235" s="39">
        <v>1</v>
      </c>
      <c r="J235" s="40"/>
      <c r="K235" s="41"/>
      <c r="L235" s="39">
        <v>1</v>
      </c>
      <c r="M235" s="40"/>
      <c r="N235" s="41"/>
      <c r="O235" s="39">
        <v>1</v>
      </c>
      <c r="P235" s="40"/>
      <c r="Q235" s="41"/>
      <c r="R235" s="39">
        <v>1</v>
      </c>
      <c r="S235" s="40"/>
      <c r="T235" s="41"/>
      <c r="U235" s="39">
        <v>1</v>
      </c>
      <c r="V235" s="40"/>
      <c r="W235" s="41"/>
      <c r="X235" s="39">
        <v>1</v>
      </c>
      <c r="Y235" s="40"/>
      <c r="Z235" s="41"/>
      <c r="AA235" s="39">
        <v>1</v>
      </c>
      <c r="AB235" s="40"/>
      <c r="AC235" s="41"/>
      <c r="AD235" s="39">
        <v>1</v>
      </c>
      <c r="AE235" s="40"/>
      <c r="AF235" s="41"/>
      <c r="AG235" s="39">
        <v>1</v>
      </c>
      <c r="AH235" s="37"/>
      <c r="AI235" s="42"/>
      <c r="AJ235" s="22">
        <f t="shared" si="17"/>
        <v>9</v>
      </c>
      <c r="AK235" s="37">
        <f t="shared" si="14"/>
        <v>9</v>
      </c>
      <c r="AL235" s="37">
        <f t="shared" si="15"/>
        <v>0</v>
      </c>
      <c r="AM235" s="37">
        <f t="shared" si="16"/>
        <v>0</v>
      </c>
    </row>
    <row r="236" spans="1:39" outlineLevel="1" x14ac:dyDescent="0.3">
      <c r="A236" s="19" t="e">
        <f>'SOS_ERGO - AS-IS'!#REF!</f>
        <v>#REF!</v>
      </c>
      <c r="B236" s="19" t="e">
        <f>'SOS_ERGO - AS-IS'!#REF!</f>
        <v>#REF!</v>
      </c>
      <c r="C236" s="19" t="e">
        <f>'SOS_ERGO - AS-IS'!#REF!</f>
        <v>#REF!</v>
      </c>
      <c r="D236" s="19" t="e">
        <f>'SOS_ERGO - AS-IS'!#REF!</f>
        <v>#REF!</v>
      </c>
      <c r="E236" s="32" t="e">
        <f>'SOS_ERGO - AS-IS'!#REF!</f>
        <v>#REF!</v>
      </c>
      <c r="F236" s="19" t="e">
        <f>'SOS_ERGO - AS-IS'!#REF!</f>
        <v>#REF!</v>
      </c>
      <c r="G236" s="53" t="e">
        <f>'SOS_ERGO - AS-IS'!#REF!</f>
        <v>#REF!</v>
      </c>
      <c r="H236" s="32" t="e">
        <f>'SOS_ERGO - AS-IS'!#REF!</f>
        <v>#REF!</v>
      </c>
      <c r="I236" s="39">
        <v>1</v>
      </c>
      <c r="J236" s="40"/>
      <c r="K236" s="41"/>
      <c r="L236" s="39">
        <v>1</v>
      </c>
      <c r="M236" s="40"/>
      <c r="N236" s="41"/>
      <c r="O236" s="39">
        <v>1</v>
      </c>
      <c r="P236" s="40"/>
      <c r="Q236" s="41"/>
      <c r="R236" s="39">
        <v>1</v>
      </c>
      <c r="S236" s="40"/>
      <c r="T236" s="41"/>
      <c r="U236" s="39">
        <v>1</v>
      </c>
      <c r="V236" s="40"/>
      <c r="W236" s="41"/>
      <c r="X236" s="39">
        <v>1</v>
      </c>
      <c r="Y236" s="40"/>
      <c r="Z236" s="41"/>
      <c r="AA236" s="39">
        <v>1</v>
      </c>
      <c r="AB236" s="40"/>
      <c r="AC236" s="41"/>
      <c r="AD236" s="39">
        <v>1</v>
      </c>
      <c r="AE236" s="40"/>
      <c r="AF236" s="41"/>
      <c r="AG236" s="39">
        <v>1</v>
      </c>
      <c r="AH236" s="37"/>
      <c r="AI236" s="42"/>
      <c r="AJ236" s="22">
        <f t="shared" si="17"/>
        <v>9</v>
      </c>
      <c r="AK236" s="37">
        <f t="shared" si="14"/>
        <v>9</v>
      </c>
      <c r="AL236" s="37">
        <f t="shared" si="15"/>
        <v>0</v>
      </c>
      <c r="AM236" s="37">
        <f t="shared" si="16"/>
        <v>0</v>
      </c>
    </row>
    <row r="237" spans="1:39" outlineLevel="1" x14ac:dyDescent="0.3">
      <c r="A237" s="19" t="e">
        <f>'SOS_ERGO - AS-IS'!#REF!</f>
        <v>#REF!</v>
      </c>
      <c r="B237" s="19" t="e">
        <f>'SOS_ERGO - AS-IS'!#REF!</f>
        <v>#REF!</v>
      </c>
      <c r="C237" s="19" t="e">
        <f>'SOS_ERGO - AS-IS'!#REF!</f>
        <v>#REF!</v>
      </c>
      <c r="D237" s="19" t="e">
        <f>'SOS_ERGO - AS-IS'!#REF!</f>
        <v>#REF!</v>
      </c>
      <c r="E237" s="32" t="e">
        <f>'SOS_ERGO - AS-IS'!#REF!</f>
        <v>#REF!</v>
      </c>
      <c r="F237" s="19" t="e">
        <f>'SOS_ERGO - AS-IS'!#REF!</f>
        <v>#REF!</v>
      </c>
      <c r="G237" s="53" t="e">
        <f>'SOS_ERGO - AS-IS'!#REF!</f>
        <v>#REF!</v>
      </c>
      <c r="H237" s="32" t="e">
        <f>'SOS_ERGO - AS-IS'!#REF!</f>
        <v>#REF!</v>
      </c>
      <c r="I237" s="39">
        <v>1</v>
      </c>
      <c r="J237" s="40"/>
      <c r="K237" s="41"/>
      <c r="L237" s="39">
        <v>1</v>
      </c>
      <c r="M237" s="40"/>
      <c r="N237" s="41"/>
      <c r="O237" s="39">
        <v>1</v>
      </c>
      <c r="P237" s="40"/>
      <c r="Q237" s="41"/>
      <c r="R237" s="39">
        <v>1</v>
      </c>
      <c r="S237" s="40"/>
      <c r="T237" s="41"/>
      <c r="U237" s="39">
        <v>1</v>
      </c>
      <c r="V237" s="40"/>
      <c r="W237" s="41"/>
      <c r="X237" s="39">
        <v>1</v>
      </c>
      <c r="Y237" s="40"/>
      <c r="Z237" s="41"/>
      <c r="AA237" s="39">
        <v>1</v>
      </c>
      <c r="AB237" s="40"/>
      <c r="AC237" s="41"/>
      <c r="AD237" s="39">
        <v>1</v>
      </c>
      <c r="AE237" s="40"/>
      <c r="AF237" s="41"/>
      <c r="AG237" s="39">
        <v>1</v>
      </c>
      <c r="AH237" s="37"/>
      <c r="AI237" s="42"/>
      <c r="AJ237" s="22">
        <f t="shared" si="17"/>
        <v>9</v>
      </c>
      <c r="AK237" s="37">
        <f t="shared" si="14"/>
        <v>9</v>
      </c>
      <c r="AL237" s="37">
        <f t="shared" si="15"/>
        <v>0</v>
      </c>
      <c r="AM237" s="37">
        <f t="shared" si="16"/>
        <v>0</v>
      </c>
    </row>
    <row r="238" spans="1:39" outlineLevel="1" x14ac:dyDescent="0.3">
      <c r="A238" s="19" t="e">
        <f>'SOS_ERGO - AS-IS'!#REF!</f>
        <v>#REF!</v>
      </c>
      <c r="B238" s="19" t="e">
        <f>'SOS_ERGO - AS-IS'!#REF!</f>
        <v>#REF!</v>
      </c>
      <c r="C238" s="19" t="e">
        <f>'SOS_ERGO - AS-IS'!#REF!</f>
        <v>#REF!</v>
      </c>
      <c r="D238" s="19" t="e">
        <f>'SOS_ERGO - AS-IS'!#REF!</f>
        <v>#REF!</v>
      </c>
      <c r="E238" s="32" t="e">
        <f>'SOS_ERGO - AS-IS'!#REF!</f>
        <v>#REF!</v>
      </c>
      <c r="F238" s="19" t="e">
        <f>'SOS_ERGO - AS-IS'!#REF!</f>
        <v>#REF!</v>
      </c>
      <c r="G238" s="53" t="e">
        <f>'SOS_ERGO - AS-IS'!#REF!</f>
        <v>#REF!</v>
      </c>
      <c r="H238" s="32" t="e">
        <f>'SOS_ERGO - AS-IS'!#REF!</f>
        <v>#REF!</v>
      </c>
      <c r="I238" s="39">
        <v>1</v>
      </c>
      <c r="J238" s="40"/>
      <c r="K238" s="41"/>
      <c r="L238" s="39">
        <v>1</v>
      </c>
      <c r="M238" s="40"/>
      <c r="N238" s="41"/>
      <c r="O238" s="39">
        <v>1</v>
      </c>
      <c r="P238" s="40"/>
      <c r="Q238" s="41"/>
      <c r="R238" s="39">
        <v>1</v>
      </c>
      <c r="S238" s="40"/>
      <c r="T238" s="41"/>
      <c r="U238" s="39">
        <v>1</v>
      </c>
      <c r="V238" s="40"/>
      <c r="W238" s="41"/>
      <c r="X238" s="39">
        <v>1</v>
      </c>
      <c r="Y238" s="40"/>
      <c r="Z238" s="41"/>
      <c r="AA238" s="39">
        <v>1</v>
      </c>
      <c r="AB238" s="40"/>
      <c r="AC238" s="41"/>
      <c r="AD238" s="39">
        <v>1</v>
      </c>
      <c r="AE238" s="40"/>
      <c r="AF238" s="41"/>
      <c r="AG238" s="39">
        <v>1</v>
      </c>
      <c r="AH238" s="37"/>
      <c r="AI238" s="42"/>
      <c r="AJ238" s="22">
        <f t="shared" si="17"/>
        <v>9</v>
      </c>
      <c r="AK238" s="37">
        <f t="shared" si="14"/>
        <v>9</v>
      </c>
      <c r="AL238" s="37">
        <f t="shared" si="15"/>
        <v>0</v>
      </c>
      <c r="AM238" s="37">
        <f t="shared" si="16"/>
        <v>0</v>
      </c>
    </row>
    <row r="239" spans="1:39" outlineLevel="1" x14ac:dyDescent="0.3">
      <c r="A239" s="19" t="e">
        <f>'SOS_ERGO - AS-IS'!#REF!</f>
        <v>#REF!</v>
      </c>
      <c r="B239" s="19" t="e">
        <f>'SOS_ERGO - AS-IS'!#REF!</f>
        <v>#REF!</v>
      </c>
      <c r="C239" s="19" t="e">
        <f>'SOS_ERGO - AS-IS'!#REF!</f>
        <v>#REF!</v>
      </c>
      <c r="D239" s="19" t="e">
        <f>'SOS_ERGO - AS-IS'!#REF!</f>
        <v>#REF!</v>
      </c>
      <c r="E239" s="32" t="e">
        <f>'SOS_ERGO - AS-IS'!#REF!</f>
        <v>#REF!</v>
      </c>
      <c r="F239" s="19" t="e">
        <f>'SOS_ERGO - AS-IS'!#REF!</f>
        <v>#REF!</v>
      </c>
      <c r="G239" s="53" t="e">
        <f>'SOS_ERGO - AS-IS'!#REF!</f>
        <v>#REF!</v>
      </c>
      <c r="H239" s="32" t="e">
        <f>'SOS_ERGO - AS-IS'!#REF!</f>
        <v>#REF!</v>
      </c>
      <c r="I239" s="39">
        <v>1</v>
      </c>
      <c r="J239" s="40"/>
      <c r="K239" s="41"/>
      <c r="L239" s="39">
        <v>1</v>
      </c>
      <c r="M239" s="40"/>
      <c r="N239" s="41"/>
      <c r="O239" s="39">
        <v>1</v>
      </c>
      <c r="P239" s="40"/>
      <c r="Q239" s="41"/>
      <c r="R239" s="39">
        <v>1</v>
      </c>
      <c r="S239" s="40"/>
      <c r="T239" s="41"/>
      <c r="U239" s="39">
        <v>1</v>
      </c>
      <c r="V239" s="40"/>
      <c r="W239" s="41"/>
      <c r="X239" s="39">
        <v>1</v>
      </c>
      <c r="Y239" s="40"/>
      <c r="Z239" s="41"/>
      <c r="AA239" s="39">
        <v>1</v>
      </c>
      <c r="AB239" s="40"/>
      <c r="AC239" s="41"/>
      <c r="AD239" s="39">
        <v>1</v>
      </c>
      <c r="AE239" s="40"/>
      <c r="AF239" s="41"/>
      <c r="AG239" s="39">
        <v>1</v>
      </c>
      <c r="AH239" s="37"/>
      <c r="AI239" s="42"/>
      <c r="AJ239" s="22">
        <f t="shared" si="17"/>
        <v>9</v>
      </c>
      <c r="AK239" s="37">
        <f t="shared" si="14"/>
        <v>9</v>
      </c>
      <c r="AL239" s="37">
        <f t="shared" si="15"/>
        <v>0</v>
      </c>
      <c r="AM239" s="37">
        <f t="shared" si="16"/>
        <v>0</v>
      </c>
    </row>
    <row r="240" spans="1:39" outlineLevel="1" x14ac:dyDescent="0.3">
      <c r="A240" s="19" t="e">
        <f>'SOS_ERGO - AS-IS'!#REF!</f>
        <v>#REF!</v>
      </c>
      <c r="B240" s="19" t="e">
        <f>'SOS_ERGO - AS-IS'!#REF!</f>
        <v>#REF!</v>
      </c>
      <c r="C240" s="19" t="e">
        <f>'SOS_ERGO - AS-IS'!#REF!</f>
        <v>#REF!</v>
      </c>
      <c r="D240" s="19" t="e">
        <f>'SOS_ERGO - AS-IS'!#REF!</f>
        <v>#REF!</v>
      </c>
      <c r="E240" s="32" t="e">
        <f>'SOS_ERGO - AS-IS'!#REF!</f>
        <v>#REF!</v>
      </c>
      <c r="F240" s="19" t="e">
        <f>'SOS_ERGO - AS-IS'!#REF!</f>
        <v>#REF!</v>
      </c>
      <c r="G240" s="53" t="e">
        <f>'SOS_ERGO - AS-IS'!#REF!</f>
        <v>#REF!</v>
      </c>
      <c r="H240" s="32" t="e">
        <f>'SOS_ERGO - AS-IS'!#REF!</f>
        <v>#REF!</v>
      </c>
      <c r="I240" s="39">
        <v>1</v>
      </c>
      <c r="J240" s="40"/>
      <c r="K240" s="41"/>
      <c r="L240" s="39">
        <v>1</v>
      </c>
      <c r="M240" s="40"/>
      <c r="N240" s="41"/>
      <c r="O240" s="39">
        <v>1</v>
      </c>
      <c r="P240" s="40"/>
      <c r="Q240" s="41"/>
      <c r="R240" s="39">
        <v>1</v>
      </c>
      <c r="S240" s="40"/>
      <c r="T240" s="41"/>
      <c r="U240" s="39">
        <v>1</v>
      </c>
      <c r="V240" s="40"/>
      <c r="W240" s="41"/>
      <c r="X240" s="39">
        <v>1</v>
      </c>
      <c r="Y240" s="40"/>
      <c r="Z240" s="41"/>
      <c r="AA240" s="39">
        <v>1</v>
      </c>
      <c r="AB240" s="40"/>
      <c r="AC240" s="41"/>
      <c r="AD240" s="39">
        <v>1</v>
      </c>
      <c r="AE240" s="40"/>
      <c r="AF240" s="41"/>
      <c r="AG240" s="39">
        <v>1</v>
      </c>
      <c r="AH240" s="37"/>
      <c r="AI240" s="42"/>
      <c r="AJ240" s="22">
        <f t="shared" si="17"/>
        <v>9</v>
      </c>
      <c r="AK240" s="37">
        <f t="shared" si="14"/>
        <v>9</v>
      </c>
      <c r="AL240" s="37">
        <f t="shared" si="15"/>
        <v>0</v>
      </c>
      <c r="AM240" s="37">
        <f t="shared" si="16"/>
        <v>0</v>
      </c>
    </row>
    <row r="241" spans="1:39" outlineLevel="1" x14ac:dyDescent="0.3">
      <c r="A241" s="19" t="e">
        <f>'SOS_ERGO - AS-IS'!#REF!</f>
        <v>#REF!</v>
      </c>
      <c r="B241" s="19" t="e">
        <f>'SOS_ERGO - AS-IS'!#REF!</f>
        <v>#REF!</v>
      </c>
      <c r="C241" s="19" t="e">
        <f>'SOS_ERGO - AS-IS'!#REF!</f>
        <v>#REF!</v>
      </c>
      <c r="D241" s="19" t="e">
        <f>'SOS_ERGO - AS-IS'!#REF!</f>
        <v>#REF!</v>
      </c>
      <c r="E241" s="32" t="e">
        <f>'SOS_ERGO - AS-IS'!#REF!</f>
        <v>#REF!</v>
      </c>
      <c r="F241" s="19" t="e">
        <f>'SOS_ERGO - AS-IS'!#REF!</f>
        <v>#REF!</v>
      </c>
      <c r="G241" s="53" t="e">
        <f>'SOS_ERGO - AS-IS'!#REF!</f>
        <v>#REF!</v>
      </c>
      <c r="H241" s="32" t="e">
        <f>'SOS_ERGO - AS-IS'!#REF!</f>
        <v>#REF!</v>
      </c>
      <c r="I241" s="39">
        <v>1</v>
      </c>
      <c r="J241" s="40"/>
      <c r="K241" s="41"/>
      <c r="L241" s="39">
        <v>1</v>
      </c>
      <c r="M241" s="40"/>
      <c r="N241" s="41"/>
      <c r="O241" s="39">
        <v>1</v>
      </c>
      <c r="P241" s="40"/>
      <c r="Q241" s="41"/>
      <c r="R241" s="39">
        <v>1</v>
      </c>
      <c r="S241" s="40"/>
      <c r="T241" s="41"/>
      <c r="U241" s="39">
        <v>1</v>
      </c>
      <c r="V241" s="40"/>
      <c r="W241" s="41"/>
      <c r="X241" s="39">
        <v>1</v>
      </c>
      <c r="Y241" s="40"/>
      <c r="Z241" s="41"/>
      <c r="AA241" s="39">
        <v>1</v>
      </c>
      <c r="AB241" s="40"/>
      <c r="AC241" s="41"/>
      <c r="AD241" s="39">
        <v>1</v>
      </c>
      <c r="AE241" s="40"/>
      <c r="AF241" s="41"/>
      <c r="AG241" s="39">
        <v>1</v>
      </c>
      <c r="AH241" s="37"/>
      <c r="AI241" s="42"/>
      <c r="AJ241" s="22">
        <f t="shared" si="17"/>
        <v>9</v>
      </c>
      <c r="AK241" s="37">
        <f t="shared" si="14"/>
        <v>9</v>
      </c>
      <c r="AL241" s="37">
        <f t="shared" si="15"/>
        <v>0</v>
      </c>
      <c r="AM241" s="37">
        <f t="shared" si="16"/>
        <v>0</v>
      </c>
    </row>
    <row r="242" spans="1:39" outlineLevel="1" x14ac:dyDescent="0.3">
      <c r="A242" s="19" t="e">
        <f>'SOS_ERGO - AS-IS'!#REF!</f>
        <v>#REF!</v>
      </c>
      <c r="B242" s="19" t="e">
        <f>'SOS_ERGO - AS-IS'!#REF!</f>
        <v>#REF!</v>
      </c>
      <c r="C242" s="19" t="e">
        <f>'SOS_ERGO - AS-IS'!#REF!</f>
        <v>#REF!</v>
      </c>
      <c r="D242" s="19" t="e">
        <f>'SOS_ERGO - AS-IS'!#REF!</f>
        <v>#REF!</v>
      </c>
      <c r="E242" s="32" t="e">
        <f>'SOS_ERGO - AS-IS'!#REF!</f>
        <v>#REF!</v>
      </c>
      <c r="F242" s="19" t="e">
        <f>'SOS_ERGO - AS-IS'!#REF!</f>
        <v>#REF!</v>
      </c>
      <c r="G242" s="53" t="e">
        <f>'SOS_ERGO - AS-IS'!#REF!</f>
        <v>#REF!</v>
      </c>
      <c r="H242" s="32" t="e">
        <f>'SOS_ERGO - AS-IS'!#REF!</f>
        <v>#REF!</v>
      </c>
      <c r="I242" s="39">
        <v>1</v>
      </c>
      <c r="J242" s="40"/>
      <c r="K242" s="41"/>
      <c r="L242" s="39">
        <v>1</v>
      </c>
      <c r="M242" s="40"/>
      <c r="N242" s="41"/>
      <c r="O242" s="39">
        <v>1</v>
      </c>
      <c r="P242" s="40"/>
      <c r="Q242" s="41"/>
      <c r="R242" s="39">
        <v>1</v>
      </c>
      <c r="S242" s="40"/>
      <c r="T242" s="41"/>
      <c r="U242" s="39">
        <v>1</v>
      </c>
      <c r="V242" s="40"/>
      <c r="W242" s="41"/>
      <c r="X242" s="39">
        <v>1</v>
      </c>
      <c r="Y242" s="40"/>
      <c r="Z242" s="41"/>
      <c r="AA242" s="39">
        <v>1</v>
      </c>
      <c r="AB242" s="40"/>
      <c r="AC242" s="41"/>
      <c r="AD242" s="39">
        <v>1</v>
      </c>
      <c r="AE242" s="40"/>
      <c r="AF242" s="41"/>
      <c r="AG242" s="39">
        <v>1</v>
      </c>
      <c r="AH242" s="37"/>
      <c r="AI242" s="42"/>
      <c r="AJ242" s="22">
        <f t="shared" si="17"/>
        <v>9</v>
      </c>
      <c r="AK242" s="37">
        <f t="shared" si="14"/>
        <v>9</v>
      </c>
      <c r="AL242" s="37">
        <f t="shared" si="15"/>
        <v>0</v>
      </c>
      <c r="AM242" s="37">
        <f t="shared" si="16"/>
        <v>0</v>
      </c>
    </row>
    <row r="243" spans="1:39" outlineLevel="1" x14ac:dyDescent="0.3">
      <c r="A243" s="19" t="e">
        <f>'SOS_ERGO - AS-IS'!#REF!</f>
        <v>#REF!</v>
      </c>
      <c r="B243" s="19" t="e">
        <f>'SOS_ERGO - AS-IS'!#REF!</f>
        <v>#REF!</v>
      </c>
      <c r="C243" s="19" t="e">
        <f>'SOS_ERGO - AS-IS'!#REF!</f>
        <v>#REF!</v>
      </c>
      <c r="D243" s="19" t="e">
        <f>'SOS_ERGO - AS-IS'!#REF!</f>
        <v>#REF!</v>
      </c>
      <c r="E243" s="32" t="e">
        <f>'SOS_ERGO - AS-IS'!#REF!</f>
        <v>#REF!</v>
      </c>
      <c r="F243" s="19" t="e">
        <f>'SOS_ERGO - AS-IS'!#REF!</f>
        <v>#REF!</v>
      </c>
      <c r="G243" s="53" t="e">
        <f>'SOS_ERGO - AS-IS'!#REF!</f>
        <v>#REF!</v>
      </c>
      <c r="H243" s="32" t="e">
        <f>'SOS_ERGO - AS-IS'!#REF!</f>
        <v>#REF!</v>
      </c>
      <c r="I243" s="39">
        <v>1</v>
      </c>
      <c r="J243" s="40"/>
      <c r="K243" s="41"/>
      <c r="L243" s="39">
        <v>1</v>
      </c>
      <c r="M243" s="40"/>
      <c r="N243" s="41"/>
      <c r="O243" s="39">
        <v>1</v>
      </c>
      <c r="P243" s="40"/>
      <c r="Q243" s="41"/>
      <c r="R243" s="39">
        <v>1</v>
      </c>
      <c r="S243" s="40"/>
      <c r="T243" s="41"/>
      <c r="U243" s="39">
        <v>1</v>
      </c>
      <c r="V243" s="40"/>
      <c r="W243" s="41"/>
      <c r="X243" s="39">
        <v>1</v>
      </c>
      <c r="Y243" s="40"/>
      <c r="Z243" s="41"/>
      <c r="AA243" s="39">
        <v>1</v>
      </c>
      <c r="AB243" s="40"/>
      <c r="AC243" s="41"/>
      <c r="AD243" s="39">
        <v>1</v>
      </c>
      <c r="AE243" s="40"/>
      <c r="AF243" s="41"/>
      <c r="AG243" s="39">
        <v>1</v>
      </c>
      <c r="AH243" s="37"/>
      <c r="AI243" s="42"/>
      <c r="AJ243" s="22">
        <f t="shared" si="17"/>
        <v>9</v>
      </c>
      <c r="AK243" s="37">
        <f t="shared" si="14"/>
        <v>9</v>
      </c>
      <c r="AL243" s="37">
        <f t="shared" si="15"/>
        <v>0</v>
      </c>
      <c r="AM243" s="37">
        <f t="shared" si="16"/>
        <v>0</v>
      </c>
    </row>
    <row r="244" spans="1:39" outlineLevel="1" x14ac:dyDescent="0.3">
      <c r="A244" s="19" t="e">
        <f>'SOS_ERGO - AS-IS'!#REF!</f>
        <v>#REF!</v>
      </c>
      <c r="B244" s="19" t="e">
        <f>'SOS_ERGO - AS-IS'!#REF!</f>
        <v>#REF!</v>
      </c>
      <c r="C244" s="19" t="e">
        <f>'SOS_ERGO - AS-IS'!#REF!</f>
        <v>#REF!</v>
      </c>
      <c r="D244" s="19" t="e">
        <f>'SOS_ERGO - AS-IS'!#REF!</f>
        <v>#REF!</v>
      </c>
      <c r="E244" s="32" t="e">
        <f>'SOS_ERGO - AS-IS'!#REF!</f>
        <v>#REF!</v>
      </c>
      <c r="F244" s="19" t="e">
        <f>'SOS_ERGO - AS-IS'!#REF!</f>
        <v>#REF!</v>
      </c>
      <c r="G244" s="53" t="e">
        <f>'SOS_ERGO - AS-IS'!#REF!</f>
        <v>#REF!</v>
      </c>
      <c r="H244" s="32" t="e">
        <f>'SOS_ERGO - AS-IS'!#REF!</f>
        <v>#REF!</v>
      </c>
      <c r="I244" s="39">
        <v>1</v>
      </c>
      <c r="J244" s="40"/>
      <c r="K244" s="41"/>
      <c r="L244" s="39">
        <v>1</v>
      </c>
      <c r="M244" s="40"/>
      <c r="N244" s="41"/>
      <c r="O244" s="39">
        <v>1</v>
      </c>
      <c r="P244" s="40"/>
      <c r="Q244" s="41"/>
      <c r="R244" s="39">
        <v>1</v>
      </c>
      <c r="S244" s="40"/>
      <c r="T244" s="41"/>
      <c r="U244" s="39">
        <v>1</v>
      </c>
      <c r="V244" s="40"/>
      <c r="W244" s="41"/>
      <c r="X244" s="39">
        <v>1</v>
      </c>
      <c r="Y244" s="40"/>
      <c r="Z244" s="41"/>
      <c r="AA244" s="39">
        <v>1</v>
      </c>
      <c r="AB244" s="40"/>
      <c r="AC244" s="41"/>
      <c r="AD244" s="39">
        <v>1</v>
      </c>
      <c r="AE244" s="40"/>
      <c r="AF244" s="41"/>
      <c r="AG244" s="39">
        <v>1</v>
      </c>
      <c r="AH244" s="37"/>
      <c r="AI244" s="42"/>
      <c r="AJ244" s="22">
        <f t="shared" si="17"/>
        <v>9</v>
      </c>
      <c r="AK244" s="37">
        <f t="shared" si="14"/>
        <v>9</v>
      </c>
      <c r="AL244" s="37">
        <f t="shared" si="15"/>
        <v>0</v>
      </c>
      <c r="AM244" s="37">
        <f t="shared" si="16"/>
        <v>0</v>
      </c>
    </row>
    <row r="245" spans="1:39" outlineLevel="1" x14ac:dyDescent="0.3">
      <c r="A245" s="19" t="e">
        <f>'SOS_ERGO - AS-IS'!#REF!</f>
        <v>#REF!</v>
      </c>
      <c r="B245" s="19" t="e">
        <f>'SOS_ERGO - AS-IS'!#REF!</f>
        <v>#REF!</v>
      </c>
      <c r="C245" s="19" t="e">
        <f>'SOS_ERGO - AS-IS'!#REF!</f>
        <v>#REF!</v>
      </c>
      <c r="D245" s="19" t="e">
        <f>'SOS_ERGO - AS-IS'!#REF!</f>
        <v>#REF!</v>
      </c>
      <c r="E245" s="32" t="e">
        <f>'SOS_ERGO - AS-IS'!#REF!</f>
        <v>#REF!</v>
      </c>
      <c r="F245" s="19" t="e">
        <f>'SOS_ERGO - AS-IS'!#REF!</f>
        <v>#REF!</v>
      </c>
      <c r="G245" s="53" t="e">
        <f>'SOS_ERGO - AS-IS'!#REF!</f>
        <v>#REF!</v>
      </c>
      <c r="H245" s="32" t="e">
        <f>'SOS_ERGO - AS-IS'!#REF!</f>
        <v>#REF!</v>
      </c>
      <c r="I245" s="39">
        <v>1</v>
      </c>
      <c r="J245" s="40"/>
      <c r="K245" s="41"/>
      <c r="L245" s="39">
        <v>1</v>
      </c>
      <c r="M245" s="40"/>
      <c r="N245" s="41"/>
      <c r="O245" s="39">
        <v>1</v>
      </c>
      <c r="P245" s="40"/>
      <c r="Q245" s="41"/>
      <c r="R245" s="39">
        <v>1</v>
      </c>
      <c r="S245" s="40"/>
      <c r="T245" s="41"/>
      <c r="U245" s="39">
        <v>1</v>
      </c>
      <c r="V245" s="40"/>
      <c r="W245" s="41"/>
      <c r="X245" s="39">
        <v>1</v>
      </c>
      <c r="Y245" s="40"/>
      <c r="Z245" s="41"/>
      <c r="AA245" s="39">
        <v>1</v>
      </c>
      <c r="AB245" s="40"/>
      <c r="AC245" s="41"/>
      <c r="AD245" s="39">
        <v>1</v>
      </c>
      <c r="AE245" s="40"/>
      <c r="AF245" s="41"/>
      <c r="AG245" s="39">
        <v>1</v>
      </c>
      <c r="AH245" s="37"/>
      <c r="AI245" s="42"/>
      <c r="AJ245" s="22">
        <f t="shared" si="17"/>
        <v>9</v>
      </c>
      <c r="AK245" s="37">
        <f t="shared" si="14"/>
        <v>9</v>
      </c>
      <c r="AL245" s="37">
        <f t="shared" si="15"/>
        <v>0</v>
      </c>
      <c r="AM245" s="37">
        <f t="shared" si="16"/>
        <v>0</v>
      </c>
    </row>
    <row r="246" spans="1:39" outlineLevel="1" x14ac:dyDescent="0.3">
      <c r="A246" s="19" t="e">
        <f>'SOS_ERGO - AS-IS'!#REF!</f>
        <v>#REF!</v>
      </c>
      <c r="B246" s="19" t="e">
        <f>'SOS_ERGO - AS-IS'!#REF!</f>
        <v>#REF!</v>
      </c>
      <c r="C246" s="19" t="e">
        <f>'SOS_ERGO - AS-IS'!#REF!</f>
        <v>#REF!</v>
      </c>
      <c r="D246" s="19" t="e">
        <f>'SOS_ERGO - AS-IS'!#REF!</f>
        <v>#REF!</v>
      </c>
      <c r="E246" s="32" t="e">
        <f>'SOS_ERGO - AS-IS'!#REF!</f>
        <v>#REF!</v>
      </c>
      <c r="F246" s="19" t="e">
        <f>'SOS_ERGO - AS-IS'!#REF!</f>
        <v>#REF!</v>
      </c>
      <c r="G246" s="53" t="e">
        <f>'SOS_ERGO - AS-IS'!#REF!</f>
        <v>#REF!</v>
      </c>
      <c r="H246" s="32" t="e">
        <f>'SOS_ERGO - AS-IS'!#REF!</f>
        <v>#REF!</v>
      </c>
      <c r="I246" s="39">
        <v>1</v>
      </c>
      <c r="J246" s="40"/>
      <c r="K246" s="41"/>
      <c r="L246" s="39">
        <v>1</v>
      </c>
      <c r="M246" s="40"/>
      <c r="N246" s="41"/>
      <c r="O246" s="39">
        <v>1</v>
      </c>
      <c r="P246" s="40"/>
      <c r="Q246" s="41"/>
      <c r="R246" s="39">
        <v>1</v>
      </c>
      <c r="S246" s="40"/>
      <c r="T246" s="41"/>
      <c r="U246" s="39">
        <v>1</v>
      </c>
      <c r="V246" s="40"/>
      <c r="W246" s="41"/>
      <c r="X246" s="39">
        <v>1</v>
      </c>
      <c r="Y246" s="40"/>
      <c r="Z246" s="41"/>
      <c r="AA246" s="39">
        <v>1</v>
      </c>
      <c r="AB246" s="40"/>
      <c r="AC246" s="41"/>
      <c r="AD246" s="39">
        <v>1</v>
      </c>
      <c r="AE246" s="40"/>
      <c r="AF246" s="41"/>
      <c r="AG246" s="39">
        <v>1</v>
      </c>
      <c r="AH246" s="37"/>
      <c r="AI246" s="42"/>
      <c r="AJ246" s="22">
        <f t="shared" si="17"/>
        <v>9</v>
      </c>
      <c r="AK246" s="37">
        <f t="shared" si="14"/>
        <v>9</v>
      </c>
      <c r="AL246" s="37">
        <f t="shared" si="15"/>
        <v>0</v>
      </c>
      <c r="AM246" s="37">
        <f t="shared" si="16"/>
        <v>0</v>
      </c>
    </row>
    <row r="247" spans="1:39" outlineLevel="1" x14ac:dyDescent="0.3">
      <c r="A247" s="19" t="e">
        <f>'SOS_ERGO - AS-IS'!#REF!</f>
        <v>#REF!</v>
      </c>
      <c r="B247" s="19" t="e">
        <f>'SOS_ERGO - AS-IS'!#REF!</f>
        <v>#REF!</v>
      </c>
      <c r="C247" s="19" t="e">
        <f>'SOS_ERGO - AS-IS'!#REF!</f>
        <v>#REF!</v>
      </c>
      <c r="D247" s="19" t="e">
        <f>'SOS_ERGO - AS-IS'!#REF!</f>
        <v>#REF!</v>
      </c>
      <c r="E247" s="32" t="e">
        <f>'SOS_ERGO - AS-IS'!#REF!</f>
        <v>#REF!</v>
      </c>
      <c r="F247" s="19" t="e">
        <f>'SOS_ERGO - AS-IS'!#REF!</f>
        <v>#REF!</v>
      </c>
      <c r="G247" s="53" t="e">
        <f>'SOS_ERGO - AS-IS'!#REF!</f>
        <v>#REF!</v>
      </c>
      <c r="H247" s="32" t="e">
        <f>'SOS_ERGO - AS-IS'!#REF!</f>
        <v>#REF!</v>
      </c>
      <c r="I247" s="39">
        <v>1</v>
      </c>
      <c r="J247" s="40"/>
      <c r="K247" s="41"/>
      <c r="L247" s="39">
        <v>1</v>
      </c>
      <c r="M247" s="40"/>
      <c r="N247" s="41"/>
      <c r="O247" s="39">
        <v>1</v>
      </c>
      <c r="P247" s="40"/>
      <c r="Q247" s="41"/>
      <c r="R247" s="39">
        <v>1</v>
      </c>
      <c r="S247" s="40"/>
      <c r="T247" s="41"/>
      <c r="U247" s="39">
        <v>1</v>
      </c>
      <c r="V247" s="40"/>
      <c r="W247" s="41"/>
      <c r="X247" s="39">
        <v>1</v>
      </c>
      <c r="Y247" s="40"/>
      <c r="Z247" s="41"/>
      <c r="AA247" s="39">
        <v>1</v>
      </c>
      <c r="AB247" s="40"/>
      <c r="AC247" s="41"/>
      <c r="AD247" s="39">
        <v>1</v>
      </c>
      <c r="AE247" s="40"/>
      <c r="AF247" s="41"/>
      <c r="AG247" s="39">
        <v>1</v>
      </c>
      <c r="AH247" s="37"/>
      <c r="AI247" s="42"/>
      <c r="AJ247" s="22">
        <f t="shared" si="17"/>
        <v>9</v>
      </c>
      <c r="AK247" s="37">
        <f t="shared" si="14"/>
        <v>9</v>
      </c>
      <c r="AL247" s="37">
        <f t="shared" si="15"/>
        <v>0</v>
      </c>
      <c r="AM247" s="37">
        <f t="shared" si="16"/>
        <v>0</v>
      </c>
    </row>
    <row r="248" spans="1:39" outlineLevel="1" x14ac:dyDescent="0.3">
      <c r="A248" s="19" t="e">
        <f>'SOS_ERGO - AS-IS'!#REF!</f>
        <v>#REF!</v>
      </c>
      <c r="B248" s="19" t="e">
        <f>'SOS_ERGO - AS-IS'!#REF!</f>
        <v>#REF!</v>
      </c>
      <c r="C248" s="19" t="e">
        <f>'SOS_ERGO - AS-IS'!#REF!</f>
        <v>#REF!</v>
      </c>
      <c r="D248" s="19" t="e">
        <f>'SOS_ERGO - AS-IS'!#REF!</f>
        <v>#REF!</v>
      </c>
      <c r="E248" s="32" t="e">
        <f>'SOS_ERGO - AS-IS'!#REF!</f>
        <v>#REF!</v>
      </c>
      <c r="F248" s="19" t="e">
        <f>'SOS_ERGO - AS-IS'!#REF!</f>
        <v>#REF!</v>
      </c>
      <c r="G248" s="53" t="e">
        <f>'SOS_ERGO - AS-IS'!#REF!</f>
        <v>#REF!</v>
      </c>
      <c r="H248" s="32" t="e">
        <f>'SOS_ERGO - AS-IS'!#REF!</f>
        <v>#REF!</v>
      </c>
      <c r="I248" s="39">
        <v>1</v>
      </c>
      <c r="J248" s="40"/>
      <c r="K248" s="41"/>
      <c r="L248" s="39">
        <v>1</v>
      </c>
      <c r="M248" s="40"/>
      <c r="N248" s="41"/>
      <c r="O248" s="39">
        <v>1</v>
      </c>
      <c r="P248" s="40"/>
      <c r="Q248" s="41"/>
      <c r="R248" s="39">
        <v>1</v>
      </c>
      <c r="S248" s="40"/>
      <c r="T248" s="41"/>
      <c r="U248" s="39">
        <v>1</v>
      </c>
      <c r="V248" s="40"/>
      <c r="W248" s="41"/>
      <c r="X248" s="39">
        <v>1</v>
      </c>
      <c r="Y248" s="40"/>
      <c r="Z248" s="41"/>
      <c r="AA248" s="39">
        <v>1</v>
      </c>
      <c r="AB248" s="40"/>
      <c r="AC248" s="41"/>
      <c r="AD248" s="39">
        <v>1</v>
      </c>
      <c r="AE248" s="40"/>
      <c r="AF248" s="41"/>
      <c r="AG248" s="39">
        <v>1</v>
      </c>
      <c r="AH248" s="37"/>
      <c r="AI248" s="42"/>
      <c r="AJ248" s="22">
        <f t="shared" si="17"/>
        <v>9</v>
      </c>
      <c r="AK248" s="37">
        <f t="shared" si="14"/>
        <v>9</v>
      </c>
      <c r="AL248" s="37">
        <f t="shared" si="15"/>
        <v>0</v>
      </c>
      <c r="AM248" s="37">
        <f t="shared" si="16"/>
        <v>0</v>
      </c>
    </row>
    <row r="249" spans="1:39" outlineLevel="1" x14ac:dyDescent="0.3">
      <c r="A249" s="19" t="e">
        <f>'SOS_ERGO - AS-IS'!#REF!</f>
        <v>#REF!</v>
      </c>
      <c r="B249" s="19" t="e">
        <f>'SOS_ERGO - AS-IS'!#REF!</f>
        <v>#REF!</v>
      </c>
      <c r="C249" s="19" t="e">
        <f>'SOS_ERGO - AS-IS'!#REF!</f>
        <v>#REF!</v>
      </c>
      <c r="D249" s="19" t="e">
        <f>'SOS_ERGO - AS-IS'!#REF!</f>
        <v>#REF!</v>
      </c>
      <c r="E249" s="32" t="e">
        <f>'SOS_ERGO - AS-IS'!#REF!</f>
        <v>#REF!</v>
      </c>
      <c r="F249" s="19" t="e">
        <f>'SOS_ERGO - AS-IS'!#REF!</f>
        <v>#REF!</v>
      </c>
      <c r="G249" s="53" t="e">
        <f>'SOS_ERGO - AS-IS'!#REF!</f>
        <v>#REF!</v>
      </c>
      <c r="H249" s="32" t="e">
        <f>'SOS_ERGO - AS-IS'!#REF!</f>
        <v>#REF!</v>
      </c>
      <c r="I249" s="39">
        <v>1</v>
      </c>
      <c r="J249" s="40"/>
      <c r="K249" s="41"/>
      <c r="L249" s="39">
        <v>1</v>
      </c>
      <c r="M249" s="40"/>
      <c r="N249" s="41"/>
      <c r="O249" s="39">
        <v>1</v>
      </c>
      <c r="P249" s="40"/>
      <c r="Q249" s="41"/>
      <c r="R249" s="39">
        <v>1</v>
      </c>
      <c r="S249" s="40"/>
      <c r="T249" s="41"/>
      <c r="U249" s="39">
        <v>1</v>
      </c>
      <c r="V249" s="40"/>
      <c r="W249" s="41"/>
      <c r="X249" s="39">
        <v>1</v>
      </c>
      <c r="Y249" s="40"/>
      <c r="Z249" s="41"/>
      <c r="AA249" s="39">
        <v>1</v>
      </c>
      <c r="AB249" s="40"/>
      <c r="AC249" s="41"/>
      <c r="AD249" s="39">
        <v>1</v>
      </c>
      <c r="AE249" s="40"/>
      <c r="AF249" s="41"/>
      <c r="AG249" s="39">
        <v>1</v>
      </c>
      <c r="AH249" s="37"/>
      <c r="AI249" s="42"/>
      <c r="AJ249" s="22">
        <f t="shared" si="17"/>
        <v>9</v>
      </c>
      <c r="AK249" s="37">
        <f t="shared" si="14"/>
        <v>9</v>
      </c>
      <c r="AL249" s="37">
        <f t="shared" si="15"/>
        <v>0</v>
      </c>
      <c r="AM249" s="37">
        <f t="shared" si="16"/>
        <v>0</v>
      </c>
    </row>
    <row r="250" spans="1:39" outlineLevel="1" x14ac:dyDescent="0.3">
      <c r="A250" s="19" t="e">
        <f>'SOS_ERGO - AS-IS'!#REF!</f>
        <v>#REF!</v>
      </c>
      <c r="B250" s="19" t="e">
        <f>'SOS_ERGO - AS-IS'!#REF!</f>
        <v>#REF!</v>
      </c>
      <c r="C250" s="19" t="e">
        <f>'SOS_ERGO - AS-IS'!#REF!</f>
        <v>#REF!</v>
      </c>
      <c r="D250" s="19" t="e">
        <f>'SOS_ERGO - AS-IS'!#REF!</f>
        <v>#REF!</v>
      </c>
      <c r="E250" s="32" t="e">
        <f>'SOS_ERGO - AS-IS'!#REF!</f>
        <v>#REF!</v>
      </c>
      <c r="F250" s="19" t="e">
        <f>'SOS_ERGO - AS-IS'!#REF!</f>
        <v>#REF!</v>
      </c>
      <c r="G250" s="53" t="e">
        <f>'SOS_ERGO - AS-IS'!#REF!</f>
        <v>#REF!</v>
      </c>
      <c r="H250" s="32" t="e">
        <f>'SOS_ERGO - AS-IS'!#REF!</f>
        <v>#REF!</v>
      </c>
      <c r="I250" s="39">
        <v>1</v>
      </c>
      <c r="J250" s="40"/>
      <c r="K250" s="41"/>
      <c r="L250" s="39">
        <v>1</v>
      </c>
      <c r="M250" s="40"/>
      <c r="N250" s="41"/>
      <c r="O250" s="39">
        <v>1</v>
      </c>
      <c r="P250" s="40"/>
      <c r="Q250" s="41"/>
      <c r="R250" s="39">
        <v>1</v>
      </c>
      <c r="S250" s="40"/>
      <c r="T250" s="41"/>
      <c r="U250" s="39">
        <v>1</v>
      </c>
      <c r="V250" s="40"/>
      <c r="W250" s="41"/>
      <c r="X250" s="39">
        <v>1</v>
      </c>
      <c r="Y250" s="40"/>
      <c r="Z250" s="41"/>
      <c r="AA250" s="39">
        <v>1</v>
      </c>
      <c r="AB250" s="40"/>
      <c r="AC250" s="41"/>
      <c r="AD250" s="39">
        <v>1</v>
      </c>
      <c r="AE250" s="40"/>
      <c r="AF250" s="41"/>
      <c r="AG250" s="39">
        <v>1</v>
      </c>
      <c r="AH250" s="37"/>
      <c r="AI250" s="42"/>
      <c r="AJ250" s="22">
        <f t="shared" si="17"/>
        <v>9</v>
      </c>
      <c r="AK250" s="37">
        <f t="shared" si="14"/>
        <v>9</v>
      </c>
      <c r="AL250" s="37">
        <f t="shared" si="15"/>
        <v>0</v>
      </c>
      <c r="AM250" s="37">
        <f t="shared" si="16"/>
        <v>0</v>
      </c>
    </row>
    <row r="251" spans="1:39" outlineLevel="1" x14ac:dyDescent="0.3">
      <c r="A251" s="19" t="e">
        <f>'SOS_ERGO - AS-IS'!#REF!</f>
        <v>#REF!</v>
      </c>
      <c r="B251" s="19" t="e">
        <f>'SOS_ERGO - AS-IS'!#REF!</f>
        <v>#REF!</v>
      </c>
      <c r="C251" s="19" t="e">
        <f>'SOS_ERGO - AS-IS'!#REF!</f>
        <v>#REF!</v>
      </c>
      <c r="D251" s="19" t="e">
        <f>'SOS_ERGO - AS-IS'!#REF!</f>
        <v>#REF!</v>
      </c>
      <c r="E251" s="32" t="e">
        <f>'SOS_ERGO - AS-IS'!#REF!</f>
        <v>#REF!</v>
      </c>
      <c r="F251" s="19" t="e">
        <f>'SOS_ERGO - AS-IS'!#REF!</f>
        <v>#REF!</v>
      </c>
      <c r="G251" s="53" t="e">
        <f>'SOS_ERGO - AS-IS'!#REF!</f>
        <v>#REF!</v>
      </c>
      <c r="H251" s="32" t="e">
        <f>'SOS_ERGO - AS-IS'!#REF!</f>
        <v>#REF!</v>
      </c>
      <c r="I251" s="39">
        <v>1</v>
      </c>
      <c r="J251" s="40"/>
      <c r="K251" s="41"/>
      <c r="L251" s="39">
        <v>1</v>
      </c>
      <c r="M251" s="40"/>
      <c r="N251" s="41"/>
      <c r="O251" s="39">
        <v>1</v>
      </c>
      <c r="P251" s="40"/>
      <c r="Q251" s="41"/>
      <c r="R251" s="39">
        <v>1</v>
      </c>
      <c r="S251" s="40"/>
      <c r="T251" s="41"/>
      <c r="U251" s="39">
        <v>1</v>
      </c>
      <c r="V251" s="40"/>
      <c r="W251" s="41"/>
      <c r="X251" s="39">
        <v>1</v>
      </c>
      <c r="Y251" s="40"/>
      <c r="Z251" s="41"/>
      <c r="AA251" s="39">
        <v>1</v>
      </c>
      <c r="AB251" s="40"/>
      <c r="AC251" s="41"/>
      <c r="AD251" s="39">
        <v>1</v>
      </c>
      <c r="AE251" s="40"/>
      <c r="AF251" s="41"/>
      <c r="AG251" s="39">
        <v>1</v>
      </c>
      <c r="AH251" s="37"/>
      <c r="AI251" s="42"/>
      <c r="AJ251" s="22">
        <f t="shared" si="17"/>
        <v>9</v>
      </c>
      <c r="AK251" s="37">
        <f t="shared" si="14"/>
        <v>9</v>
      </c>
      <c r="AL251" s="37">
        <f t="shared" si="15"/>
        <v>0</v>
      </c>
      <c r="AM251" s="37">
        <f t="shared" si="16"/>
        <v>0</v>
      </c>
    </row>
    <row r="252" spans="1:39" outlineLevel="1" x14ac:dyDescent="0.3">
      <c r="A252" s="19" t="e">
        <f>'SOS_ERGO - AS-IS'!#REF!</f>
        <v>#REF!</v>
      </c>
      <c r="B252" s="19" t="e">
        <f>'SOS_ERGO - AS-IS'!#REF!</f>
        <v>#REF!</v>
      </c>
      <c r="C252" s="19" t="e">
        <f>'SOS_ERGO - AS-IS'!#REF!</f>
        <v>#REF!</v>
      </c>
      <c r="D252" s="19" t="e">
        <f>'SOS_ERGO - AS-IS'!#REF!</f>
        <v>#REF!</v>
      </c>
      <c r="E252" s="32" t="e">
        <f>'SOS_ERGO - AS-IS'!#REF!</f>
        <v>#REF!</v>
      </c>
      <c r="F252" s="19" t="e">
        <f>'SOS_ERGO - AS-IS'!#REF!</f>
        <v>#REF!</v>
      </c>
      <c r="G252" s="53" t="e">
        <f>'SOS_ERGO - AS-IS'!#REF!</f>
        <v>#REF!</v>
      </c>
      <c r="H252" s="32" t="e">
        <f>'SOS_ERGO - AS-IS'!#REF!</f>
        <v>#REF!</v>
      </c>
      <c r="I252" s="39">
        <v>1</v>
      </c>
      <c r="J252" s="40"/>
      <c r="K252" s="41"/>
      <c r="L252" s="39">
        <v>1</v>
      </c>
      <c r="M252" s="40"/>
      <c r="N252" s="41"/>
      <c r="O252" s="39">
        <v>1</v>
      </c>
      <c r="P252" s="40"/>
      <c r="Q252" s="41"/>
      <c r="R252" s="39">
        <v>1</v>
      </c>
      <c r="S252" s="40"/>
      <c r="T252" s="41"/>
      <c r="U252" s="39">
        <v>1</v>
      </c>
      <c r="V252" s="40"/>
      <c r="W252" s="41"/>
      <c r="X252" s="39">
        <v>1</v>
      </c>
      <c r="Y252" s="40"/>
      <c r="Z252" s="41"/>
      <c r="AA252" s="39">
        <v>1</v>
      </c>
      <c r="AB252" s="40"/>
      <c r="AC252" s="41"/>
      <c r="AD252" s="39">
        <v>1</v>
      </c>
      <c r="AE252" s="40"/>
      <c r="AF252" s="41"/>
      <c r="AG252" s="39">
        <v>1</v>
      </c>
      <c r="AH252" s="37"/>
      <c r="AI252" s="42"/>
      <c r="AJ252" s="22">
        <f t="shared" si="17"/>
        <v>9</v>
      </c>
      <c r="AK252" s="37">
        <f t="shared" si="14"/>
        <v>9</v>
      </c>
      <c r="AL252" s="37">
        <f t="shared" si="15"/>
        <v>0</v>
      </c>
      <c r="AM252" s="37">
        <f t="shared" si="16"/>
        <v>0</v>
      </c>
    </row>
    <row r="253" spans="1:39" outlineLevel="1" x14ac:dyDescent="0.3">
      <c r="A253" s="19" t="e">
        <f>'SOS_ERGO - AS-IS'!#REF!</f>
        <v>#REF!</v>
      </c>
      <c r="B253" s="19" t="e">
        <f>'SOS_ERGO - AS-IS'!#REF!</f>
        <v>#REF!</v>
      </c>
      <c r="C253" s="19" t="e">
        <f>'SOS_ERGO - AS-IS'!#REF!</f>
        <v>#REF!</v>
      </c>
      <c r="D253" s="19" t="e">
        <f>'SOS_ERGO - AS-IS'!#REF!</f>
        <v>#REF!</v>
      </c>
      <c r="E253" s="32" t="e">
        <f>'SOS_ERGO - AS-IS'!#REF!</f>
        <v>#REF!</v>
      </c>
      <c r="F253" s="19" t="e">
        <f>'SOS_ERGO - AS-IS'!#REF!</f>
        <v>#REF!</v>
      </c>
      <c r="G253" s="53" t="e">
        <f>'SOS_ERGO - AS-IS'!#REF!</f>
        <v>#REF!</v>
      </c>
      <c r="H253" s="32" t="e">
        <f>'SOS_ERGO - AS-IS'!#REF!</f>
        <v>#REF!</v>
      </c>
      <c r="I253" s="39">
        <v>1</v>
      </c>
      <c r="J253" s="40"/>
      <c r="K253" s="41"/>
      <c r="L253" s="39">
        <v>1</v>
      </c>
      <c r="M253" s="40"/>
      <c r="N253" s="41"/>
      <c r="O253" s="39">
        <v>1</v>
      </c>
      <c r="P253" s="40"/>
      <c r="Q253" s="41"/>
      <c r="R253" s="39">
        <v>1</v>
      </c>
      <c r="S253" s="40"/>
      <c r="T253" s="41"/>
      <c r="U253" s="39">
        <v>1</v>
      </c>
      <c r="V253" s="40"/>
      <c r="W253" s="41"/>
      <c r="X253" s="39">
        <v>1</v>
      </c>
      <c r="Y253" s="40"/>
      <c r="Z253" s="41"/>
      <c r="AA253" s="39">
        <v>1</v>
      </c>
      <c r="AB253" s="40"/>
      <c r="AC253" s="41"/>
      <c r="AD253" s="39">
        <v>1</v>
      </c>
      <c r="AE253" s="40"/>
      <c r="AF253" s="41"/>
      <c r="AG253" s="39">
        <v>1</v>
      </c>
      <c r="AH253" s="37"/>
      <c r="AI253" s="42"/>
      <c r="AJ253" s="22">
        <f t="shared" si="17"/>
        <v>9</v>
      </c>
      <c r="AK253" s="37">
        <f t="shared" si="14"/>
        <v>9</v>
      </c>
      <c r="AL253" s="37">
        <f t="shared" si="15"/>
        <v>0</v>
      </c>
      <c r="AM253" s="37">
        <f t="shared" si="16"/>
        <v>0</v>
      </c>
    </row>
    <row r="254" spans="1:39" outlineLevel="1" x14ac:dyDescent="0.3">
      <c r="A254" s="19" t="e">
        <f>'SOS_ERGO - AS-IS'!#REF!</f>
        <v>#REF!</v>
      </c>
      <c r="B254" s="19" t="e">
        <f>'SOS_ERGO - AS-IS'!#REF!</f>
        <v>#REF!</v>
      </c>
      <c r="C254" s="19" t="e">
        <f>'SOS_ERGO - AS-IS'!#REF!</f>
        <v>#REF!</v>
      </c>
      <c r="D254" s="19" t="e">
        <f>'SOS_ERGO - AS-IS'!#REF!</f>
        <v>#REF!</v>
      </c>
      <c r="E254" s="32" t="e">
        <f>'SOS_ERGO - AS-IS'!#REF!</f>
        <v>#REF!</v>
      </c>
      <c r="F254" s="19" t="e">
        <f>'SOS_ERGO - AS-IS'!#REF!</f>
        <v>#REF!</v>
      </c>
      <c r="G254" s="53" t="e">
        <f>'SOS_ERGO - AS-IS'!#REF!</f>
        <v>#REF!</v>
      </c>
      <c r="H254" s="32" t="e">
        <f>'SOS_ERGO - AS-IS'!#REF!</f>
        <v>#REF!</v>
      </c>
      <c r="I254" s="39">
        <v>1</v>
      </c>
      <c r="J254" s="40"/>
      <c r="K254" s="41"/>
      <c r="L254" s="39">
        <v>1</v>
      </c>
      <c r="M254" s="40"/>
      <c r="N254" s="41"/>
      <c r="O254" s="39">
        <v>1</v>
      </c>
      <c r="P254" s="40"/>
      <c r="Q254" s="41"/>
      <c r="R254" s="39">
        <v>1</v>
      </c>
      <c r="S254" s="40"/>
      <c r="T254" s="41"/>
      <c r="U254" s="39">
        <v>1</v>
      </c>
      <c r="V254" s="40"/>
      <c r="W254" s="41"/>
      <c r="X254" s="39">
        <v>1</v>
      </c>
      <c r="Y254" s="40"/>
      <c r="Z254" s="41"/>
      <c r="AA254" s="39">
        <v>1</v>
      </c>
      <c r="AB254" s="40"/>
      <c r="AC254" s="41"/>
      <c r="AD254" s="39">
        <v>1</v>
      </c>
      <c r="AE254" s="40"/>
      <c r="AF254" s="41"/>
      <c r="AG254" s="39">
        <v>1</v>
      </c>
      <c r="AH254" s="37"/>
      <c r="AI254" s="42"/>
      <c r="AJ254" s="22">
        <f t="shared" si="17"/>
        <v>9</v>
      </c>
      <c r="AK254" s="37">
        <f t="shared" si="14"/>
        <v>9</v>
      </c>
      <c r="AL254" s="37">
        <f t="shared" si="15"/>
        <v>0</v>
      </c>
      <c r="AM254" s="37">
        <f t="shared" si="16"/>
        <v>0</v>
      </c>
    </row>
    <row r="255" spans="1:39" outlineLevel="1" x14ac:dyDescent="0.3">
      <c r="A255" s="19" t="e">
        <f>'SOS_ERGO - AS-IS'!#REF!</f>
        <v>#REF!</v>
      </c>
      <c r="B255" s="19" t="e">
        <f>'SOS_ERGO - AS-IS'!#REF!</f>
        <v>#REF!</v>
      </c>
      <c r="C255" s="19" t="e">
        <f>'SOS_ERGO - AS-IS'!#REF!</f>
        <v>#REF!</v>
      </c>
      <c r="D255" s="19" t="e">
        <f>'SOS_ERGO - AS-IS'!#REF!</f>
        <v>#REF!</v>
      </c>
      <c r="E255" s="32" t="e">
        <f>'SOS_ERGO - AS-IS'!#REF!</f>
        <v>#REF!</v>
      </c>
      <c r="F255" s="19" t="e">
        <f>'SOS_ERGO - AS-IS'!#REF!</f>
        <v>#REF!</v>
      </c>
      <c r="G255" s="53" t="e">
        <f>'SOS_ERGO - AS-IS'!#REF!</f>
        <v>#REF!</v>
      </c>
      <c r="H255" s="32" t="e">
        <f>'SOS_ERGO - AS-IS'!#REF!</f>
        <v>#REF!</v>
      </c>
      <c r="I255" s="39">
        <v>1</v>
      </c>
      <c r="J255" s="40"/>
      <c r="K255" s="41"/>
      <c r="L255" s="39">
        <v>1</v>
      </c>
      <c r="M255" s="40"/>
      <c r="N255" s="41"/>
      <c r="O255" s="39">
        <v>1</v>
      </c>
      <c r="P255" s="40"/>
      <c r="Q255" s="41"/>
      <c r="R255" s="39">
        <v>1</v>
      </c>
      <c r="S255" s="40"/>
      <c r="T255" s="41"/>
      <c r="U255" s="39">
        <v>1</v>
      </c>
      <c r="V255" s="40"/>
      <c r="W255" s="41"/>
      <c r="X255" s="39">
        <v>1</v>
      </c>
      <c r="Y255" s="40"/>
      <c r="Z255" s="41"/>
      <c r="AA255" s="39">
        <v>1</v>
      </c>
      <c r="AB255" s="40"/>
      <c r="AC255" s="41"/>
      <c r="AD255" s="39">
        <v>1</v>
      </c>
      <c r="AE255" s="40"/>
      <c r="AF255" s="41"/>
      <c r="AG255" s="39">
        <v>1</v>
      </c>
      <c r="AH255" s="37"/>
      <c r="AI255" s="42"/>
      <c r="AJ255" s="22">
        <f t="shared" si="17"/>
        <v>9</v>
      </c>
      <c r="AK255" s="37">
        <f t="shared" si="14"/>
        <v>9</v>
      </c>
      <c r="AL255" s="37">
        <f t="shared" si="15"/>
        <v>0</v>
      </c>
      <c r="AM255" s="37">
        <f t="shared" si="16"/>
        <v>0</v>
      </c>
    </row>
    <row r="256" spans="1:39" outlineLevel="1" x14ac:dyDescent="0.3">
      <c r="A256" s="19" t="e">
        <f>'SOS_ERGO - AS-IS'!#REF!</f>
        <v>#REF!</v>
      </c>
      <c r="B256" s="19" t="e">
        <f>'SOS_ERGO - AS-IS'!#REF!</f>
        <v>#REF!</v>
      </c>
      <c r="C256" s="19" t="e">
        <f>'SOS_ERGO - AS-IS'!#REF!</f>
        <v>#REF!</v>
      </c>
      <c r="D256" s="19" t="e">
        <f>'SOS_ERGO - AS-IS'!#REF!</f>
        <v>#REF!</v>
      </c>
      <c r="E256" s="32" t="e">
        <f>'SOS_ERGO - AS-IS'!#REF!</f>
        <v>#REF!</v>
      </c>
      <c r="F256" s="19" t="e">
        <f>'SOS_ERGO - AS-IS'!#REF!</f>
        <v>#REF!</v>
      </c>
      <c r="G256" s="53" t="e">
        <f>'SOS_ERGO - AS-IS'!#REF!</f>
        <v>#REF!</v>
      </c>
      <c r="H256" s="32" t="e">
        <f>'SOS_ERGO - AS-IS'!#REF!</f>
        <v>#REF!</v>
      </c>
      <c r="I256" s="39">
        <v>1</v>
      </c>
      <c r="J256" s="40"/>
      <c r="K256" s="41"/>
      <c r="L256" s="39">
        <v>1</v>
      </c>
      <c r="M256" s="40"/>
      <c r="N256" s="41"/>
      <c r="O256" s="39">
        <v>1</v>
      </c>
      <c r="P256" s="40"/>
      <c r="Q256" s="41"/>
      <c r="R256" s="39">
        <v>1</v>
      </c>
      <c r="S256" s="40"/>
      <c r="T256" s="41"/>
      <c r="U256" s="39">
        <v>1</v>
      </c>
      <c r="V256" s="40"/>
      <c r="W256" s="41"/>
      <c r="X256" s="39">
        <v>1</v>
      </c>
      <c r="Y256" s="40"/>
      <c r="Z256" s="41"/>
      <c r="AA256" s="39">
        <v>1</v>
      </c>
      <c r="AB256" s="40"/>
      <c r="AC256" s="41"/>
      <c r="AD256" s="39">
        <v>1</v>
      </c>
      <c r="AE256" s="40"/>
      <c r="AF256" s="41"/>
      <c r="AG256" s="39">
        <v>1</v>
      </c>
      <c r="AH256" s="37"/>
      <c r="AI256" s="42"/>
      <c r="AJ256" s="22">
        <f t="shared" si="17"/>
        <v>9</v>
      </c>
      <c r="AK256" s="37">
        <f t="shared" si="14"/>
        <v>9</v>
      </c>
      <c r="AL256" s="37">
        <f t="shared" si="15"/>
        <v>0</v>
      </c>
      <c r="AM256" s="37">
        <f t="shared" si="16"/>
        <v>0</v>
      </c>
    </row>
    <row r="257" spans="1:39" outlineLevel="1" x14ac:dyDescent="0.3">
      <c r="A257" s="19" t="e">
        <f>'SOS_ERGO - AS-IS'!#REF!</f>
        <v>#REF!</v>
      </c>
      <c r="B257" s="19" t="e">
        <f>'SOS_ERGO - AS-IS'!#REF!</f>
        <v>#REF!</v>
      </c>
      <c r="C257" s="19" t="e">
        <f>'SOS_ERGO - AS-IS'!#REF!</f>
        <v>#REF!</v>
      </c>
      <c r="D257" s="19" t="e">
        <f>'SOS_ERGO - AS-IS'!#REF!</f>
        <v>#REF!</v>
      </c>
      <c r="E257" s="32" t="e">
        <f>'SOS_ERGO - AS-IS'!#REF!</f>
        <v>#REF!</v>
      </c>
      <c r="F257" s="19" t="e">
        <f>'SOS_ERGO - AS-IS'!#REF!</f>
        <v>#REF!</v>
      </c>
      <c r="G257" s="53" t="e">
        <f>'SOS_ERGO - AS-IS'!#REF!</f>
        <v>#REF!</v>
      </c>
      <c r="H257" s="32" t="e">
        <f>'SOS_ERGO - AS-IS'!#REF!</f>
        <v>#REF!</v>
      </c>
      <c r="I257" s="39">
        <v>1</v>
      </c>
      <c r="J257" s="40"/>
      <c r="K257" s="41"/>
      <c r="L257" s="39">
        <v>1</v>
      </c>
      <c r="M257" s="40"/>
      <c r="N257" s="41"/>
      <c r="O257" s="39">
        <v>1</v>
      </c>
      <c r="P257" s="40"/>
      <c r="Q257" s="41"/>
      <c r="R257" s="39">
        <v>1</v>
      </c>
      <c r="S257" s="40"/>
      <c r="T257" s="41"/>
      <c r="U257" s="39">
        <v>1</v>
      </c>
      <c r="V257" s="40"/>
      <c r="W257" s="41"/>
      <c r="X257" s="39">
        <v>1</v>
      </c>
      <c r="Y257" s="40"/>
      <c r="Z257" s="41"/>
      <c r="AA257" s="39">
        <v>1</v>
      </c>
      <c r="AB257" s="40"/>
      <c r="AC257" s="41"/>
      <c r="AD257" s="39">
        <v>1</v>
      </c>
      <c r="AE257" s="40"/>
      <c r="AF257" s="41"/>
      <c r="AG257" s="39">
        <v>1</v>
      </c>
      <c r="AH257" s="37"/>
      <c r="AI257" s="42"/>
      <c r="AJ257" s="22">
        <f t="shared" si="17"/>
        <v>9</v>
      </c>
      <c r="AK257" s="37">
        <f t="shared" si="14"/>
        <v>9</v>
      </c>
      <c r="AL257" s="37">
        <f t="shared" si="15"/>
        <v>0</v>
      </c>
      <c r="AM257" s="37">
        <f t="shared" si="16"/>
        <v>0</v>
      </c>
    </row>
    <row r="258" spans="1:39" outlineLevel="1" x14ac:dyDescent="0.3">
      <c r="A258" s="19" t="e">
        <f>'SOS_ERGO - AS-IS'!#REF!</f>
        <v>#REF!</v>
      </c>
      <c r="B258" s="19" t="e">
        <f>'SOS_ERGO - AS-IS'!#REF!</f>
        <v>#REF!</v>
      </c>
      <c r="C258" s="19" t="e">
        <f>'SOS_ERGO - AS-IS'!#REF!</f>
        <v>#REF!</v>
      </c>
      <c r="D258" s="19" t="e">
        <f>'SOS_ERGO - AS-IS'!#REF!</f>
        <v>#REF!</v>
      </c>
      <c r="E258" s="32" t="e">
        <f>'SOS_ERGO - AS-IS'!#REF!</f>
        <v>#REF!</v>
      </c>
      <c r="F258" s="19" t="e">
        <f>'SOS_ERGO - AS-IS'!#REF!</f>
        <v>#REF!</v>
      </c>
      <c r="G258" s="53" t="e">
        <f>'SOS_ERGO - AS-IS'!#REF!</f>
        <v>#REF!</v>
      </c>
      <c r="H258" s="32" t="e">
        <f>'SOS_ERGO - AS-IS'!#REF!</f>
        <v>#REF!</v>
      </c>
      <c r="I258" s="39">
        <v>1</v>
      </c>
      <c r="J258" s="40"/>
      <c r="K258" s="41"/>
      <c r="L258" s="39">
        <v>1</v>
      </c>
      <c r="M258" s="40"/>
      <c r="N258" s="41"/>
      <c r="O258" s="39">
        <v>1</v>
      </c>
      <c r="P258" s="40"/>
      <c r="Q258" s="41"/>
      <c r="R258" s="39">
        <v>1</v>
      </c>
      <c r="S258" s="40"/>
      <c r="T258" s="41"/>
      <c r="U258" s="39">
        <v>1</v>
      </c>
      <c r="V258" s="40"/>
      <c r="W258" s="41"/>
      <c r="X258" s="39">
        <v>1</v>
      </c>
      <c r="Y258" s="40"/>
      <c r="Z258" s="41"/>
      <c r="AA258" s="39">
        <v>1</v>
      </c>
      <c r="AB258" s="40"/>
      <c r="AC258" s="41"/>
      <c r="AD258" s="39">
        <v>1</v>
      </c>
      <c r="AE258" s="40"/>
      <c r="AF258" s="41"/>
      <c r="AG258" s="39">
        <v>1</v>
      </c>
      <c r="AH258" s="37"/>
      <c r="AI258" s="42"/>
      <c r="AJ258" s="22">
        <f t="shared" si="17"/>
        <v>9</v>
      </c>
      <c r="AK258" s="37">
        <f t="shared" si="14"/>
        <v>9</v>
      </c>
      <c r="AL258" s="37">
        <f t="shared" si="15"/>
        <v>0</v>
      </c>
      <c r="AM258" s="37">
        <f t="shared" si="16"/>
        <v>0</v>
      </c>
    </row>
    <row r="259" spans="1:39" outlineLevel="1" x14ac:dyDescent="0.3">
      <c r="A259" s="19" t="e">
        <f>'SOS_ERGO - AS-IS'!#REF!</f>
        <v>#REF!</v>
      </c>
      <c r="B259" s="19" t="e">
        <f>'SOS_ERGO - AS-IS'!#REF!</f>
        <v>#REF!</v>
      </c>
      <c r="C259" s="19" t="e">
        <f>'SOS_ERGO - AS-IS'!#REF!</f>
        <v>#REF!</v>
      </c>
      <c r="D259" s="19" t="e">
        <f>'SOS_ERGO - AS-IS'!#REF!</f>
        <v>#REF!</v>
      </c>
      <c r="E259" s="32" t="e">
        <f>'SOS_ERGO - AS-IS'!#REF!</f>
        <v>#REF!</v>
      </c>
      <c r="F259" s="19" t="e">
        <f>'SOS_ERGO - AS-IS'!#REF!</f>
        <v>#REF!</v>
      </c>
      <c r="G259" s="53" t="e">
        <f>'SOS_ERGO - AS-IS'!#REF!</f>
        <v>#REF!</v>
      </c>
      <c r="H259" s="32" t="e">
        <f>'SOS_ERGO - AS-IS'!#REF!</f>
        <v>#REF!</v>
      </c>
      <c r="I259" s="39">
        <v>1</v>
      </c>
      <c r="J259" s="40"/>
      <c r="K259" s="41"/>
      <c r="L259" s="39">
        <v>1</v>
      </c>
      <c r="M259" s="40"/>
      <c r="N259" s="41"/>
      <c r="O259" s="39">
        <v>1</v>
      </c>
      <c r="P259" s="40"/>
      <c r="Q259" s="41"/>
      <c r="R259" s="39">
        <v>1</v>
      </c>
      <c r="S259" s="40"/>
      <c r="T259" s="41"/>
      <c r="U259" s="39">
        <v>1</v>
      </c>
      <c r="V259" s="40"/>
      <c r="W259" s="41"/>
      <c r="X259" s="39">
        <v>1</v>
      </c>
      <c r="Y259" s="40"/>
      <c r="Z259" s="41"/>
      <c r="AA259" s="39">
        <v>1</v>
      </c>
      <c r="AB259" s="40"/>
      <c r="AC259" s="41"/>
      <c r="AD259" s="39">
        <v>1</v>
      </c>
      <c r="AE259" s="40"/>
      <c r="AF259" s="41"/>
      <c r="AG259" s="39">
        <v>1</v>
      </c>
      <c r="AH259" s="37"/>
      <c r="AI259" s="42"/>
      <c r="AJ259" s="22">
        <f t="shared" ref="AJ259:AJ322" si="18">SUM(I259:AI259)</f>
        <v>9</v>
      </c>
      <c r="AK259" s="37">
        <f t="shared" ref="AK259:AK322" si="19">COUNTIF(I259:AI259,1)</f>
        <v>9</v>
      </c>
      <c r="AL259" s="37">
        <f t="shared" ref="AL259:AL322" si="20">COUNTIF(I259:AI259,2)</f>
        <v>0</v>
      </c>
      <c r="AM259" s="37">
        <f t="shared" ref="AM259:AM322" si="21">COUNTIF(I259:AI259,3)</f>
        <v>0</v>
      </c>
    </row>
    <row r="260" spans="1:39" outlineLevel="1" x14ac:dyDescent="0.3">
      <c r="A260" s="19" t="e">
        <f>'SOS_ERGO - AS-IS'!#REF!</f>
        <v>#REF!</v>
      </c>
      <c r="B260" s="19" t="e">
        <f>'SOS_ERGO - AS-IS'!#REF!</f>
        <v>#REF!</v>
      </c>
      <c r="C260" s="19" t="e">
        <f>'SOS_ERGO - AS-IS'!#REF!</f>
        <v>#REF!</v>
      </c>
      <c r="D260" s="19" t="e">
        <f>'SOS_ERGO - AS-IS'!#REF!</f>
        <v>#REF!</v>
      </c>
      <c r="E260" s="32" t="e">
        <f>'SOS_ERGO - AS-IS'!#REF!</f>
        <v>#REF!</v>
      </c>
      <c r="F260" s="19" t="e">
        <f>'SOS_ERGO - AS-IS'!#REF!</f>
        <v>#REF!</v>
      </c>
      <c r="G260" s="53" t="e">
        <f>'SOS_ERGO - AS-IS'!#REF!</f>
        <v>#REF!</v>
      </c>
      <c r="H260" s="32" t="e">
        <f>'SOS_ERGO - AS-IS'!#REF!</f>
        <v>#REF!</v>
      </c>
      <c r="I260" s="39">
        <v>1</v>
      </c>
      <c r="J260" s="40"/>
      <c r="K260" s="41"/>
      <c r="L260" s="39">
        <v>1</v>
      </c>
      <c r="M260" s="40"/>
      <c r="N260" s="41"/>
      <c r="O260" s="39">
        <v>1</v>
      </c>
      <c r="P260" s="40"/>
      <c r="Q260" s="41"/>
      <c r="R260" s="39">
        <v>1</v>
      </c>
      <c r="S260" s="40"/>
      <c r="T260" s="41"/>
      <c r="U260" s="39">
        <v>1</v>
      </c>
      <c r="V260" s="40"/>
      <c r="W260" s="41"/>
      <c r="X260" s="39">
        <v>1</v>
      </c>
      <c r="Y260" s="40"/>
      <c r="Z260" s="41"/>
      <c r="AA260" s="39">
        <v>1</v>
      </c>
      <c r="AB260" s="40"/>
      <c r="AC260" s="41"/>
      <c r="AD260" s="39">
        <v>1</v>
      </c>
      <c r="AE260" s="40"/>
      <c r="AF260" s="41"/>
      <c r="AG260" s="39">
        <v>1</v>
      </c>
      <c r="AH260" s="37"/>
      <c r="AI260" s="42"/>
      <c r="AJ260" s="22">
        <f t="shared" si="18"/>
        <v>9</v>
      </c>
      <c r="AK260" s="37">
        <f t="shared" si="19"/>
        <v>9</v>
      </c>
      <c r="AL260" s="37">
        <f t="shared" si="20"/>
        <v>0</v>
      </c>
      <c r="AM260" s="37">
        <f t="shared" si="21"/>
        <v>0</v>
      </c>
    </row>
    <row r="261" spans="1:39" outlineLevel="1" x14ac:dyDescent="0.3">
      <c r="A261" s="19" t="e">
        <f>'SOS_ERGO - AS-IS'!#REF!</f>
        <v>#REF!</v>
      </c>
      <c r="B261" s="19" t="e">
        <f>'SOS_ERGO - AS-IS'!#REF!</f>
        <v>#REF!</v>
      </c>
      <c r="C261" s="19" t="e">
        <f>'SOS_ERGO - AS-IS'!#REF!</f>
        <v>#REF!</v>
      </c>
      <c r="D261" s="19" t="e">
        <f>'SOS_ERGO - AS-IS'!#REF!</f>
        <v>#REF!</v>
      </c>
      <c r="E261" s="32" t="e">
        <f>'SOS_ERGO - AS-IS'!#REF!</f>
        <v>#REF!</v>
      </c>
      <c r="F261" s="19" t="e">
        <f>'SOS_ERGO - AS-IS'!#REF!</f>
        <v>#REF!</v>
      </c>
      <c r="G261" s="53" t="e">
        <f>'SOS_ERGO - AS-IS'!#REF!</f>
        <v>#REF!</v>
      </c>
      <c r="H261" s="32" t="e">
        <f>'SOS_ERGO - AS-IS'!#REF!</f>
        <v>#REF!</v>
      </c>
      <c r="I261" s="39">
        <v>1</v>
      </c>
      <c r="J261" s="40"/>
      <c r="K261" s="41"/>
      <c r="L261" s="39">
        <v>1</v>
      </c>
      <c r="M261" s="40"/>
      <c r="N261" s="41"/>
      <c r="O261" s="39">
        <v>1</v>
      </c>
      <c r="P261" s="40"/>
      <c r="Q261" s="41"/>
      <c r="R261" s="39">
        <v>1</v>
      </c>
      <c r="S261" s="40"/>
      <c r="T261" s="41"/>
      <c r="U261" s="39">
        <v>1</v>
      </c>
      <c r="V261" s="40"/>
      <c r="W261" s="41"/>
      <c r="X261" s="39">
        <v>1</v>
      </c>
      <c r="Y261" s="40"/>
      <c r="Z261" s="41"/>
      <c r="AA261" s="39">
        <v>1</v>
      </c>
      <c r="AB261" s="40"/>
      <c r="AC261" s="41"/>
      <c r="AD261" s="39">
        <v>1</v>
      </c>
      <c r="AE261" s="40"/>
      <c r="AF261" s="41"/>
      <c r="AG261" s="39">
        <v>1</v>
      </c>
      <c r="AH261" s="37"/>
      <c r="AI261" s="42"/>
      <c r="AJ261" s="22">
        <f t="shared" si="18"/>
        <v>9</v>
      </c>
      <c r="AK261" s="37">
        <f t="shared" si="19"/>
        <v>9</v>
      </c>
      <c r="AL261" s="37">
        <f t="shared" si="20"/>
        <v>0</v>
      </c>
      <c r="AM261" s="37">
        <f t="shared" si="21"/>
        <v>0</v>
      </c>
    </row>
    <row r="262" spans="1:39" outlineLevel="1" x14ac:dyDescent="0.3">
      <c r="A262" s="19" t="e">
        <f>'SOS_ERGO - AS-IS'!#REF!</f>
        <v>#REF!</v>
      </c>
      <c r="B262" s="19" t="e">
        <f>'SOS_ERGO - AS-IS'!#REF!</f>
        <v>#REF!</v>
      </c>
      <c r="C262" s="19" t="e">
        <f>'SOS_ERGO - AS-IS'!#REF!</f>
        <v>#REF!</v>
      </c>
      <c r="D262" s="19" t="e">
        <f>'SOS_ERGO - AS-IS'!#REF!</f>
        <v>#REF!</v>
      </c>
      <c r="E262" s="32" t="e">
        <f>'SOS_ERGO - AS-IS'!#REF!</f>
        <v>#REF!</v>
      </c>
      <c r="F262" s="19" t="e">
        <f>'SOS_ERGO - AS-IS'!#REF!</f>
        <v>#REF!</v>
      </c>
      <c r="G262" s="53" t="e">
        <f>'SOS_ERGO - AS-IS'!#REF!</f>
        <v>#REF!</v>
      </c>
      <c r="H262" s="32" t="e">
        <f>'SOS_ERGO - AS-IS'!#REF!</f>
        <v>#REF!</v>
      </c>
      <c r="I262" s="39">
        <v>1</v>
      </c>
      <c r="J262" s="40"/>
      <c r="K262" s="41"/>
      <c r="L262" s="39">
        <v>1</v>
      </c>
      <c r="M262" s="40"/>
      <c r="N262" s="41"/>
      <c r="O262" s="39">
        <v>1</v>
      </c>
      <c r="P262" s="40"/>
      <c r="Q262" s="41"/>
      <c r="R262" s="39">
        <v>1</v>
      </c>
      <c r="S262" s="40"/>
      <c r="T262" s="41"/>
      <c r="U262" s="39">
        <v>1</v>
      </c>
      <c r="V262" s="40"/>
      <c r="W262" s="41"/>
      <c r="X262" s="39">
        <v>1</v>
      </c>
      <c r="Y262" s="40"/>
      <c r="Z262" s="41"/>
      <c r="AA262" s="39">
        <v>1</v>
      </c>
      <c r="AB262" s="40"/>
      <c r="AC262" s="41"/>
      <c r="AD262" s="39">
        <v>1</v>
      </c>
      <c r="AE262" s="40"/>
      <c r="AF262" s="41"/>
      <c r="AG262" s="39">
        <v>1</v>
      </c>
      <c r="AH262" s="37"/>
      <c r="AI262" s="42"/>
      <c r="AJ262" s="22">
        <f t="shared" si="18"/>
        <v>9</v>
      </c>
      <c r="AK262" s="37">
        <f t="shared" si="19"/>
        <v>9</v>
      </c>
      <c r="AL262" s="37">
        <f t="shared" si="20"/>
        <v>0</v>
      </c>
      <c r="AM262" s="37">
        <f t="shared" si="21"/>
        <v>0</v>
      </c>
    </row>
    <row r="263" spans="1:39" outlineLevel="1" x14ac:dyDescent="0.3">
      <c r="A263" s="19" t="e">
        <f>'SOS_ERGO - AS-IS'!#REF!</f>
        <v>#REF!</v>
      </c>
      <c r="B263" s="19" t="e">
        <f>'SOS_ERGO - AS-IS'!#REF!</f>
        <v>#REF!</v>
      </c>
      <c r="C263" s="19" t="e">
        <f>'SOS_ERGO - AS-IS'!#REF!</f>
        <v>#REF!</v>
      </c>
      <c r="D263" s="19" t="e">
        <f>'SOS_ERGO - AS-IS'!#REF!</f>
        <v>#REF!</v>
      </c>
      <c r="E263" s="32" t="e">
        <f>'SOS_ERGO - AS-IS'!#REF!</f>
        <v>#REF!</v>
      </c>
      <c r="F263" s="19" t="e">
        <f>'SOS_ERGO - AS-IS'!#REF!</f>
        <v>#REF!</v>
      </c>
      <c r="G263" s="53" t="e">
        <f>'SOS_ERGO - AS-IS'!#REF!</f>
        <v>#REF!</v>
      </c>
      <c r="H263" s="32" t="e">
        <f>'SOS_ERGO - AS-IS'!#REF!</f>
        <v>#REF!</v>
      </c>
      <c r="I263" s="39">
        <v>1</v>
      </c>
      <c r="J263" s="40"/>
      <c r="K263" s="41"/>
      <c r="L263" s="39">
        <v>1</v>
      </c>
      <c r="M263" s="40"/>
      <c r="N263" s="41"/>
      <c r="O263" s="39">
        <v>1</v>
      </c>
      <c r="P263" s="40"/>
      <c r="Q263" s="41"/>
      <c r="R263" s="39">
        <v>1</v>
      </c>
      <c r="S263" s="40"/>
      <c r="T263" s="41"/>
      <c r="U263" s="39">
        <v>1</v>
      </c>
      <c r="V263" s="40"/>
      <c r="W263" s="41"/>
      <c r="X263" s="39">
        <v>1</v>
      </c>
      <c r="Y263" s="40"/>
      <c r="Z263" s="41"/>
      <c r="AA263" s="39">
        <v>1</v>
      </c>
      <c r="AB263" s="40"/>
      <c r="AC263" s="41"/>
      <c r="AD263" s="39">
        <v>1</v>
      </c>
      <c r="AE263" s="40"/>
      <c r="AF263" s="41"/>
      <c r="AG263" s="39">
        <v>1</v>
      </c>
      <c r="AH263" s="37"/>
      <c r="AI263" s="42"/>
      <c r="AJ263" s="22">
        <f t="shared" si="18"/>
        <v>9</v>
      </c>
      <c r="AK263" s="37">
        <f t="shared" si="19"/>
        <v>9</v>
      </c>
      <c r="AL263" s="37">
        <f t="shared" si="20"/>
        <v>0</v>
      </c>
      <c r="AM263" s="37">
        <f t="shared" si="21"/>
        <v>0</v>
      </c>
    </row>
    <row r="264" spans="1:39" outlineLevel="1" x14ac:dyDescent="0.3">
      <c r="A264" s="19" t="e">
        <f>'SOS_ERGO - AS-IS'!#REF!</f>
        <v>#REF!</v>
      </c>
      <c r="B264" s="19" t="e">
        <f>'SOS_ERGO - AS-IS'!#REF!</f>
        <v>#REF!</v>
      </c>
      <c r="C264" s="19" t="e">
        <f>'SOS_ERGO - AS-IS'!#REF!</f>
        <v>#REF!</v>
      </c>
      <c r="D264" s="19" t="e">
        <f>'SOS_ERGO - AS-IS'!#REF!</f>
        <v>#REF!</v>
      </c>
      <c r="E264" s="32" t="e">
        <f>'SOS_ERGO - AS-IS'!#REF!</f>
        <v>#REF!</v>
      </c>
      <c r="F264" s="19" t="e">
        <f>'SOS_ERGO - AS-IS'!#REF!</f>
        <v>#REF!</v>
      </c>
      <c r="G264" s="53" t="e">
        <f>'SOS_ERGO - AS-IS'!#REF!</f>
        <v>#REF!</v>
      </c>
      <c r="H264" s="32" t="e">
        <f>'SOS_ERGO - AS-IS'!#REF!</f>
        <v>#REF!</v>
      </c>
      <c r="I264" s="39">
        <v>1</v>
      </c>
      <c r="J264" s="40"/>
      <c r="K264" s="41"/>
      <c r="L264" s="39">
        <v>1</v>
      </c>
      <c r="M264" s="40"/>
      <c r="N264" s="41"/>
      <c r="O264" s="39">
        <v>1</v>
      </c>
      <c r="P264" s="40"/>
      <c r="Q264" s="41"/>
      <c r="R264" s="39">
        <v>1</v>
      </c>
      <c r="S264" s="40"/>
      <c r="T264" s="41"/>
      <c r="U264" s="39">
        <v>1</v>
      </c>
      <c r="V264" s="40"/>
      <c r="W264" s="41"/>
      <c r="X264" s="39">
        <v>1</v>
      </c>
      <c r="Y264" s="40"/>
      <c r="Z264" s="41"/>
      <c r="AA264" s="39">
        <v>1</v>
      </c>
      <c r="AB264" s="40"/>
      <c r="AC264" s="41"/>
      <c r="AD264" s="39">
        <v>1</v>
      </c>
      <c r="AE264" s="40"/>
      <c r="AF264" s="41"/>
      <c r="AG264" s="39">
        <v>1</v>
      </c>
      <c r="AH264" s="37"/>
      <c r="AI264" s="42"/>
      <c r="AJ264" s="22">
        <f t="shared" si="18"/>
        <v>9</v>
      </c>
      <c r="AK264" s="37">
        <f t="shared" si="19"/>
        <v>9</v>
      </c>
      <c r="AL264" s="37">
        <f t="shared" si="20"/>
        <v>0</v>
      </c>
      <c r="AM264" s="37">
        <f t="shared" si="21"/>
        <v>0</v>
      </c>
    </row>
    <row r="265" spans="1:39" outlineLevel="1" x14ac:dyDescent="0.3">
      <c r="A265" s="19" t="e">
        <f>'SOS_ERGO - AS-IS'!#REF!</f>
        <v>#REF!</v>
      </c>
      <c r="B265" s="19" t="e">
        <f>'SOS_ERGO - AS-IS'!#REF!</f>
        <v>#REF!</v>
      </c>
      <c r="C265" s="19" t="e">
        <f>'SOS_ERGO - AS-IS'!#REF!</f>
        <v>#REF!</v>
      </c>
      <c r="D265" s="19" t="e">
        <f>'SOS_ERGO - AS-IS'!#REF!</f>
        <v>#REF!</v>
      </c>
      <c r="E265" s="32" t="e">
        <f>'SOS_ERGO - AS-IS'!#REF!</f>
        <v>#REF!</v>
      </c>
      <c r="F265" s="19" t="e">
        <f>'SOS_ERGO - AS-IS'!#REF!</f>
        <v>#REF!</v>
      </c>
      <c r="G265" s="53" t="e">
        <f>'SOS_ERGO - AS-IS'!#REF!</f>
        <v>#REF!</v>
      </c>
      <c r="H265" s="32" t="e">
        <f>'SOS_ERGO - AS-IS'!#REF!</f>
        <v>#REF!</v>
      </c>
      <c r="I265" s="39">
        <v>1</v>
      </c>
      <c r="J265" s="40"/>
      <c r="K265" s="41"/>
      <c r="L265" s="39">
        <v>1</v>
      </c>
      <c r="M265" s="40"/>
      <c r="N265" s="41"/>
      <c r="O265" s="39">
        <v>1</v>
      </c>
      <c r="P265" s="40"/>
      <c r="Q265" s="41"/>
      <c r="R265" s="39">
        <v>1</v>
      </c>
      <c r="S265" s="40"/>
      <c r="T265" s="41"/>
      <c r="U265" s="39">
        <v>1</v>
      </c>
      <c r="V265" s="40"/>
      <c r="W265" s="41"/>
      <c r="X265" s="39">
        <v>1</v>
      </c>
      <c r="Y265" s="40"/>
      <c r="Z265" s="41"/>
      <c r="AA265" s="39">
        <v>1</v>
      </c>
      <c r="AB265" s="40"/>
      <c r="AC265" s="41"/>
      <c r="AD265" s="39">
        <v>1</v>
      </c>
      <c r="AE265" s="40"/>
      <c r="AF265" s="41"/>
      <c r="AG265" s="39">
        <v>1</v>
      </c>
      <c r="AH265" s="37"/>
      <c r="AI265" s="42"/>
      <c r="AJ265" s="22">
        <f t="shared" si="18"/>
        <v>9</v>
      </c>
      <c r="AK265" s="37">
        <f t="shared" si="19"/>
        <v>9</v>
      </c>
      <c r="AL265" s="37">
        <f t="shared" si="20"/>
        <v>0</v>
      </c>
      <c r="AM265" s="37">
        <f t="shared" si="21"/>
        <v>0</v>
      </c>
    </row>
    <row r="266" spans="1:39" outlineLevel="1" x14ac:dyDescent="0.3">
      <c r="A266" s="19" t="e">
        <f>'SOS_ERGO - AS-IS'!#REF!</f>
        <v>#REF!</v>
      </c>
      <c r="B266" s="19" t="e">
        <f>'SOS_ERGO - AS-IS'!#REF!</f>
        <v>#REF!</v>
      </c>
      <c r="C266" s="19" t="e">
        <f>'SOS_ERGO - AS-IS'!#REF!</f>
        <v>#REF!</v>
      </c>
      <c r="D266" s="19" t="e">
        <f>'SOS_ERGO - AS-IS'!#REF!</f>
        <v>#REF!</v>
      </c>
      <c r="E266" s="32" t="e">
        <f>'SOS_ERGO - AS-IS'!#REF!</f>
        <v>#REF!</v>
      </c>
      <c r="F266" s="19" t="e">
        <f>'SOS_ERGO - AS-IS'!#REF!</f>
        <v>#REF!</v>
      </c>
      <c r="G266" s="53" t="e">
        <f>'SOS_ERGO - AS-IS'!#REF!</f>
        <v>#REF!</v>
      </c>
      <c r="H266" s="32" t="e">
        <f>'SOS_ERGO - AS-IS'!#REF!</f>
        <v>#REF!</v>
      </c>
      <c r="I266" s="39">
        <v>1</v>
      </c>
      <c r="J266" s="40"/>
      <c r="K266" s="41"/>
      <c r="L266" s="39">
        <v>1</v>
      </c>
      <c r="M266" s="40"/>
      <c r="N266" s="41"/>
      <c r="O266" s="39">
        <v>1</v>
      </c>
      <c r="P266" s="40"/>
      <c r="Q266" s="41"/>
      <c r="R266" s="39">
        <v>1</v>
      </c>
      <c r="S266" s="40"/>
      <c r="T266" s="41"/>
      <c r="U266" s="39">
        <v>1</v>
      </c>
      <c r="V266" s="40"/>
      <c r="W266" s="41"/>
      <c r="X266" s="39">
        <v>1</v>
      </c>
      <c r="Y266" s="40"/>
      <c r="Z266" s="41"/>
      <c r="AA266" s="39">
        <v>1</v>
      </c>
      <c r="AB266" s="40"/>
      <c r="AC266" s="41"/>
      <c r="AD266" s="39">
        <v>1</v>
      </c>
      <c r="AE266" s="40"/>
      <c r="AF266" s="41"/>
      <c r="AG266" s="39">
        <v>1</v>
      </c>
      <c r="AH266" s="37"/>
      <c r="AI266" s="42"/>
      <c r="AJ266" s="22">
        <f t="shared" si="18"/>
        <v>9</v>
      </c>
      <c r="AK266" s="37">
        <f t="shared" si="19"/>
        <v>9</v>
      </c>
      <c r="AL266" s="37">
        <f t="shared" si="20"/>
        <v>0</v>
      </c>
      <c r="AM266" s="37">
        <f t="shared" si="21"/>
        <v>0</v>
      </c>
    </row>
    <row r="267" spans="1:39" outlineLevel="1" x14ac:dyDescent="0.3">
      <c r="A267" s="19" t="e">
        <f>'SOS_ERGO - AS-IS'!#REF!</f>
        <v>#REF!</v>
      </c>
      <c r="B267" s="19" t="e">
        <f>'SOS_ERGO - AS-IS'!#REF!</f>
        <v>#REF!</v>
      </c>
      <c r="C267" s="19" t="e">
        <f>'SOS_ERGO - AS-IS'!#REF!</f>
        <v>#REF!</v>
      </c>
      <c r="D267" s="19" t="e">
        <f>'SOS_ERGO - AS-IS'!#REF!</f>
        <v>#REF!</v>
      </c>
      <c r="E267" s="32" t="e">
        <f>'SOS_ERGO - AS-IS'!#REF!</f>
        <v>#REF!</v>
      </c>
      <c r="F267" s="19" t="e">
        <f>'SOS_ERGO - AS-IS'!#REF!</f>
        <v>#REF!</v>
      </c>
      <c r="G267" s="53" t="e">
        <f>'SOS_ERGO - AS-IS'!#REF!</f>
        <v>#REF!</v>
      </c>
      <c r="H267" s="32" t="e">
        <f>'SOS_ERGO - AS-IS'!#REF!</f>
        <v>#REF!</v>
      </c>
      <c r="I267" s="39">
        <v>1</v>
      </c>
      <c r="J267" s="40"/>
      <c r="K267" s="41"/>
      <c r="L267" s="39">
        <v>1</v>
      </c>
      <c r="M267" s="40"/>
      <c r="N267" s="41"/>
      <c r="O267" s="39">
        <v>1</v>
      </c>
      <c r="P267" s="40"/>
      <c r="Q267" s="41"/>
      <c r="R267" s="39">
        <v>1</v>
      </c>
      <c r="S267" s="40"/>
      <c r="T267" s="41"/>
      <c r="U267" s="39">
        <v>1</v>
      </c>
      <c r="V267" s="40"/>
      <c r="W267" s="41"/>
      <c r="X267" s="39">
        <v>1</v>
      </c>
      <c r="Y267" s="40"/>
      <c r="Z267" s="41"/>
      <c r="AA267" s="39">
        <v>1</v>
      </c>
      <c r="AB267" s="40"/>
      <c r="AC267" s="41"/>
      <c r="AD267" s="39">
        <v>1</v>
      </c>
      <c r="AE267" s="40"/>
      <c r="AF267" s="41"/>
      <c r="AG267" s="39">
        <v>1</v>
      </c>
      <c r="AH267" s="37"/>
      <c r="AI267" s="42"/>
      <c r="AJ267" s="22">
        <f t="shared" si="18"/>
        <v>9</v>
      </c>
      <c r="AK267" s="37">
        <f t="shared" si="19"/>
        <v>9</v>
      </c>
      <c r="AL267" s="37">
        <f t="shared" si="20"/>
        <v>0</v>
      </c>
      <c r="AM267" s="37">
        <f t="shared" si="21"/>
        <v>0</v>
      </c>
    </row>
    <row r="268" spans="1:39" outlineLevel="1" x14ac:dyDescent="0.3">
      <c r="A268" s="19" t="e">
        <f>'SOS_ERGO - AS-IS'!#REF!</f>
        <v>#REF!</v>
      </c>
      <c r="B268" s="19" t="e">
        <f>'SOS_ERGO - AS-IS'!#REF!</f>
        <v>#REF!</v>
      </c>
      <c r="C268" s="19" t="e">
        <f>'SOS_ERGO - AS-IS'!#REF!</f>
        <v>#REF!</v>
      </c>
      <c r="D268" s="19" t="e">
        <f>'SOS_ERGO - AS-IS'!#REF!</f>
        <v>#REF!</v>
      </c>
      <c r="E268" s="32" t="e">
        <f>'SOS_ERGO - AS-IS'!#REF!</f>
        <v>#REF!</v>
      </c>
      <c r="F268" s="19" t="e">
        <f>'SOS_ERGO - AS-IS'!#REF!</f>
        <v>#REF!</v>
      </c>
      <c r="G268" s="53" t="e">
        <f>'SOS_ERGO - AS-IS'!#REF!</f>
        <v>#REF!</v>
      </c>
      <c r="H268" s="32" t="e">
        <f>'SOS_ERGO - AS-IS'!#REF!</f>
        <v>#REF!</v>
      </c>
      <c r="I268" s="39">
        <v>1</v>
      </c>
      <c r="J268" s="40"/>
      <c r="K268" s="41"/>
      <c r="L268" s="39">
        <v>1</v>
      </c>
      <c r="M268" s="40"/>
      <c r="N268" s="41"/>
      <c r="O268" s="39">
        <v>1</v>
      </c>
      <c r="P268" s="40"/>
      <c r="Q268" s="41"/>
      <c r="R268" s="39">
        <v>1</v>
      </c>
      <c r="S268" s="40"/>
      <c r="T268" s="41"/>
      <c r="U268" s="39">
        <v>1</v>
      </c>
      <c r="V268" s="40"/>
      <c r="W268" s="41"/>
      <c r="X268" s="39">
        <v>1</v>
      </c>
      <c r="Y268" s="40"/>
      <c r="Z268" s="41"/>
      <c r="AA268" s="39">
        <v>1</v>
      </c>
      <c r="AB268" s="40"/>
      <c r="AC268" s="41"/>
      <c r="AD268" s="39">
        <v>1</v>
      </c>
      <c r="AE268" s="40"/>
      <c r="AF268" s="41"/>
      <c r="AG268" s="39">
        <v>1</v>
      </c>
      <c r="AH268" s="37"/>
      <c r="AI268" s="42"/>
      <c r="AJ268" s="22">
        <f t="shared" si="18"/>
        <v>9</v>
      </c>
      <c r="AK268" s="37">
        <f t="shared" si="19"/>
        <v>9</v>
      </c>
      <c r="AL268" s="37">
        <f t="shared" si="20"/>
        <v>0</v>
      </c>
      <c r="AM268" s="37">
        <f t="shared" si="21"/>
        <v>0</v>
      </c>
    </row>
    <row r="269" spans="1:39" outlineLevel="1" x14ac:dyDescent="0.3">
      <c r="A269" s="19" t="e">
        <f>'SOS_ERGO - AS-IS'!#REF!</f>
        <v>#REF!</v>
      </c>
      <c r="B269" s="19" t="e">
        <f>'SOS_ERGO - AS-IS'!#REF!</f>
        <v>#REF!</v>
      </c>
      <c r="C269" s="19" t="e">
        <f>'SOS_ERGO - AS-IS'!#REF!</f>
        <v>#REF!</v>
      </c>
      <c r="D269" s="19" t="e">
        <f>'SOS_ERGO - AS-IS'!#REF!</f>
        <v>#REF!</v>
      </c>
      <c r="E269" s="32" t="e">
        <f>'SOS_ERGO - AS-IS'!#REF!</f>
        <v>#REF!</v>
      </c>
      <c r="F269" s="19" t="e">
        <f>'SOS_ERGO - AS-IS'!#REF!</f>
        <v>#REF!</v>
      </c>
      <c r="G269" s="53" t="e">
        <f>'SOS_ERGO - AS-IS'!#REF!</f>
        <v>#REF!</v>
      </c>
      <c r="H269" s="32" t="e">
        <f>'SOS_ERGO - AS-IS'!#REF!</f>
        <v>#REF!</v>
      </c>
      <c r="I269" s="39">
        <v>1</v>
      </c>
      <c r="J269" s="40"/>
      <c r="K269" s="41"/>
      <c r="L269" s="39">
        <v>1</v>
      </c>
      <c r="M269" s="40"/>
      <c r="N269" s="41"/>
      <c r="O269" s="39">
        <v>1</v>
      </c>
      <c r="P269" s="40"/>
      <c r="Q269" s="41"/>
      <c r="R269" s="39">
        <v>1</v>
      </c>
      <c r="S269" s="40"/>
      <c r="T269" s="41"/>
      <c r="U269" s="39">
        <v>1</v>
      </c>
      <c r="V269" s="40"/>
      <c r="W269" s="41"/>
      <c r="X269" s="39">
        <v>1</v>
      </c>
      <c r="Y269" s="40"/>
      <c r="Z269" s="41"/>
      <c r="AA269" s="39">
        <v>1</v>
      </c>
      <c r="AB269" s="40"/>
      <c r="AC269" s="41"/>
      <c r="AD269" s="39">
        <v>1</v>
      </c>
      <c r="AE269" s="40"/>
      <c r="AF269" s="41"/>
      <c r="AG269" s="39">
        <v>1</v>
      </c>
      <c r="AH269" s="37"/>
      <c r="AI269" s="42"/>
      <c r="AJ269" s="22">
        <f t="shared" si="18"/>
        <v>9</v>
      </c>
      <c r="AK269" s="37">
        <f t="shared" si="19"/>
        <v>9</v>
      </c>
      <c r="AL269" s="37">
        <f t="shared" si="20"/>
        <v>0</v>
      </c>
      <c r="AM269" s="37">
        <f t="shared" si="21"/>
        <v>0</v>
      </c>
    </row>
    <row r="270" spans="1:39" outlineLevel="1" x14ac:dyDescent="0.3">
      <c r="A270" s="19" t="e">
        <f>'SOS_ERGO - AS-IS'!#REF!</f>
        <v>#REF!</v>
      </c>
      <c r="B270" s="19" t="e">
        <f>'SOS_ERGO - AS-IS'!#REF!</f>
        <v>#REF!</v>
      </c>
      <c r="C270" s="19" t="e">
        <f>'SOS_ERGO - AS-IS'!#REF!</f>
        <v>#REF!</v>
      </c>
      <c r="D270" s="19" t="e">
        <f>'SOS_ERGO - AS-IS'!#REF!</f>
        <v>#REF!</v>
      </c>
      <c r="E270" s="32" t="e">
        <f>'SOS_ERGO - AS-IS'!#REF!</f>
        <v>#REF!</v>
      </c>
      <c r="F270" s="19" t="e">
        <f>'SOS_ERGO - AS-IS'!#REF!</f>
        <v>#REF!</v>
      </c>
      <c r="G270" s="53" t="e">
        <f>'SOS_ERGO - AS-IS'!#REF!</f>
        <v>#REF!</v>
      </c>
      <c r="H270" s="32" t="e">
        <f>'SOS_ERGO - AS-IS'!#REF!</f>
        <v>#REF!</v>
      </c>
      <c r="I270" s="39">
        <v>1</v>
      </c>
      <c r="J270" s="40"/>
      <c r="K270" s="41"/>
      <c r="L270" s="39">
        <v>1</v>
      </c>
      <c r="M270" s="40"/>
      <c r="N270" s="41"/>
      <c r="O270" s="39">
        <v>1</v>
      </c>
      <c r="P270" s="40"/>
      <c r="Q270" s="41"/>
      <c r="R270" s="39">
        <v>1</v>
      </c>
      <c r="S270" s="40"/>
      <c r="T270" s="41"/>
      <c r="U270" s="39">
        <v>1</v>
      </c>
      <c r="V270" s="40"/>
      <c r="W270" s="41"/>
      <c r="X270" s="39">
        <v>1</v>
      </c>
      <c r="Y270" s="40"/>
      <c r="Z270" s="41"/>
      <c r="AA270" s="39">
        <v>1</v>
      </c>
      <c r="AB270" s="40"/>
      <c r="AC270" s="41"/>
      <c r="AD270" s="39">
        <v>1</v>
      </c>
      <c r="AE270" s="40"/>
      <c r="AF270" s="41"/>
      <c r="AG270" s="39">
        <v>1</v>
      </c>
      <c r="AH270" s="37"/>
      <c r="AI270" s="42"/>
      <c r="AJ270" s="22">
        <f t="shared" si="18"/>
        <v>9</v>
      </c>
      <c r="AK270" s="37">
        <f t="shared" si="19"/>
        <v>9</v>
      </c>
      <c r="AL270" s="37">
        <f t="shared" si="20"/>
        <v>0</v>
      </c>
      <c r="AM270" s="37">
        <f t="shared" si="21"/>
        <v>0</v>
      </c>
    </row>
    <row r="271" spans="1:39" outlineLevel="1" x14ac:dyDescent="0.3">
      <c r="A271" s="19" t="e">
        <f>'SOS_ERGO - AS-IS'!#REF!</f>
        <v>#REF!</v>
      </c>
      <c r="B271" s="19" t="e">
        <f>'SOS_ERGO - AS-IS'!#REF!</f>
        <v>#REF!</v>
      </c>
      <c r="C271" s="19" t="e">
        <f>'SOS_ERGO - AS-IS'!#REF!</f>
        <v>#REF!</v>
      </c>
      <c r="D271" s="19" t="e">
        <f>'SOS_ERGO - AS-IS'!#REF!</f>
        <v>#REF!</v>
      </c>
      <c r="E271" s="32" t="e">
        <f>'SOS_ERGO - AS-IS'!#REF!</f>
        <v>#REF!</v>
      </c>
      <c r="F271" s="19" t="e">
        <f>'SOS_ERGO - AS-IS'!#REF!</f>
        <v>#REF!</v>
      </c>
      <c r="G271" s="53" t="e">
        <f>'SOS_ERGO - AS-IS'!#REF!</f>
        <v>#REF!</v>
      </c>
      <c r="H271" s="32" t="e">
        <f>'SOS_ERGO - AS-IS'!#REF!</f>
        <v>#REF!</v>
      </c>
      <c r="I271" s="39">
        <v>1</v>
      </c>
      <c r="J271" s="40"/>
      <c r="K271" s="41"/>
      <c r="L271" s="39">
        <v>1</v>
      </c>
      <c r="M271" s="40"/>
      <c r="N271" s="41"/>
      <c r="O271" s="39">
        <v>1</v>
      </c>
      <c r="P271" s="40"/>
      <c r="Q271" s="41"/>
      <c r="R271" s="39">
        <v>1</v>
      </c>
      <c r="S271" s="40"/>
      <c r="T271" s="41"/>
      <c r="U271" s="39">
        <v>1</v>
      </c>
      <c r="V271" s="40"/>
      <c r="W271" s="41"/>
      <c r="X271" s="39">
        <v>1</v>
      </c>
      <c r="Y271" s="40"/>
      <c r="Z271" s="41"/>
      <c r="AA271" s="39">
        <v>1</v>
      </c>
      <c r="AB271" s="40"/>
      <c r="AC271" s="41"/>
      <c r="AD271" s="39">
        <v>1</v>
      </c>
      <c r="AE271" s="40"/>
      <c r="AF271" s="41"/>
      <c r="AG271" s="39">
        <v>1</v>
      </c>
      <c r="AH271" s="37"/>
      <c r="AI271" s="42"/>
      <c r="AJ271" s="22">
        <f t="shared" si="18"/>
        <v>9</v>
      </c>
      <c r="AK271" s="37">
        <f t="shared" si="19"/>
        <v>9</v>
      </c>
      <c r="AL271" s="37">
        <f t="shared" si="20"/>
        <v>0</v>
      </c>
      <c r="AM271" s="37">
        <f t="shared" si="21"/>
        <v>0</v>
      </c>
    </row>
    <row r="272" spans="1:39" outlineLevel="1" x14ac:dyDescent="0.3">
      <c r="A272" s="19" t="e">
        <f>'SOS_ERGO - AS-IS'!#REF!</f>
        <v>#REF!</v>
      </c>
      <c r="B272" s="19" t="e">
        <f>'SOS_ERGO - AS-IS'!#REF!</f>
        <v>#REF!</v>
      </c>
      <c r="C272" s="19" t="e">
        <f>'SOS_ERGO - AS-IS'!#REF!</f>
        <v>#REF!</v>
      </c>
      <c r="D272" s="19" t="e">
        <f>'SOS_ERGO - AS-IS'!#REF!</f>
        <v>#REF!</v>
      </c>
      <c r="E272" s="32" t="e">
        <f>'SOS_ERGO - AS-IS'!#REF!</f>
        <v>#REF!</v>
      </c>
      <c r="F272" s="19" t="e">
        <f>'SOS_ERGO - AS-IS'!#REF!</f>
        <v>#REF!</v>
      </c>
      <c r="G272" s="53" t="e">
        <f>'SOS_ERGO - AS-IS'!#REF!</f>
        <v>#REF!</v>
      </c>
      <c r="H272" s="32" t="e">
        <f>'SOS_ERGO - AS-IS'!#REF!</f>
        <v>#REF!</v>
      </c>
      <c r="I272" s="39">
        <v>1</v>
      </c>
      <c r="J272" s="40"/>
      <c r="K272" s="41"/>
      <c r="L272" s="39">
        <v>1</v>
      </c>
      <c r="M272" s="40"/>
      <c r="N272" s="41"/>
      <c r="O272" s="39">
        <v>1</v>
      </c>
      <c r="P272" s="40"/>
      <c r="Q272" s="41"/>
      <c r="R272" s="39">
        <v>1</v>
      </c>
      <c r="S272" s="40"/>
      <c r="T272" s="41"/>
      <c r="U272" s="39">
        <v>1</v>
      </c>
      <c r="V272" s="40"/>
      <c r="W272" s="41"/>
      <c r="X272" s="39">
        <v>1</v>
      </c>
      <c r="Y272" s="40"/>
      <c r="Z272" s="41"/>
      <c r="AA272" s="39">
        <v>1</v>
      </c>
      <c r="AB272" s="40"/>
      <c r="AC272" s="41"/>
      <c r="AD272" s="39">
        <v>1</v>
      </c>
      <c r="AE272" s="40"/>
      <c r="AF272" s="41"/>
      <c r="AG272" s="39">
        <v>1</v>
      </c>
      <c r="AH272" s="37"/>
      <c r="AI272" s="42"/>
      <c r="AJ272" s="22">
        <f t="shared" si="18"/>
        <v>9</v>
      </c>
      <c r="AK272" s="37">
        <f t="shared" si="19"/>
        <v>9</v>
      </c>
      <c r="AL272" s="37">
        <f t="shared" si="20"/>
        <v>0</v>
      </c>
      <c r="AM272" s="37">
        <f t="shared" si="21"/>
        <v>0</v>
      </c>
    </row>
    <row r="273" spans="1:39" outlineLevel="1" x14ac:dyDescent="0.3">
      <c r="A273" s="19" t="e">
        <f>'SOS_ERGO - AS-IS'!#REF!</f>
        <v>#REF!</v>
      </c>
      <c r="B273" s="19" t="e">
        <f>'SOS_ERGO - AS-IS'!#REF!</f>
        <v>#REF!</v>
      </c>
      <c r="C273" s="19" t="e">
        <f>'SOS_ERGO - AS-IS'!#REF!</f>
        <v>#REF!</v>
      </c>
      <c r="D273" s="19" t="e">
        <f>'SOS_ERGO - AS-IS'!#REF!</f>
        <v>#REF!</v>
      </c>
      <c r="E273" s="32" t="e">
        <f>'SOS_ERGO - AS-IS'!#REF!</f>
        <v>#REF!</v>
      </c>
      <c r="F273" s="19" t="e">
        <f>'SOS_ERGO - AS-IS'!#REF!</f>
        <v>#REF!</v>
      </c>
      <c r="G273" s="53" t="e">
        <f>'SOS_ERGO - AS-IS'!#REF!</f>
        <v>#REF!</v>
      </c>
      <c r="H273" s="32" t="e">
        <f>'SOS_ERGO - AS-IS'!#REF!</f>
        <v>#REF!</v>
      </c>
      <c r="I273" s="39">
        <v>1</v>
      </c>
      <c r="J273" s="40"/>
      <c r="K273" s="41"/>
      <c r="L273" s="39">
        <v>1</v>
      </c>
      <c r="M273" s="40"/>
      <c r="N273" s="41"/>
      <c r="O273" s="39">
        <v>1</v>
      </c>
      <c r="P273" s="40"/>
      <c r="Q273" s="41"/>
      <c r="R273" s="39">
        <v>1</v>
      </c>
      <c r="S273" s="40"/>
      <c r="T273" s="41"/>
      <c r="U273" s="39">
        <v>1</v>
      </c>
      <c r="V273" s="40"/>
      <c r="W273" s="41"/>
      <c r="X273" s="39">
        <v>1</v>
      </c>
      <c r="Y273" s="40"/>
      <c r="Z273" s="41"/>
      <c r="AA273" s="39">
        <v>1</v>
      </c>
      <c r="AB273" s="40"/>
      <c r="AC273" s="41"/>
      <c r="AD273" s="39">
        <v>1</v>
      </c>
      <c r="AE273" s="40"/>
      <c r="AF273" s="41"/>
      <c r="AG273" s="39">
        <v>1</v>
      </c>
      <c r="AH273" s="37"/>
      <c r="AI273" s="42"/>
      <c r="AJ273" s="22">
        <f t="shared" si="18"/>
        <v>9</v>
      </c>
      <c r="AK273" s="37">
        <f t="shared" si="19"/>
        <v>9</v>
      </c>
      <c r="AL273" s="37">
        <f t="shared" si="20"/>
        <v>0</v>
      </c>
      <c r="AM273" s="37">
        <f t="shared" si="21"/>
        <v>0</v>
      </c>
    </row>
    <row r="274" spans="1:39" outlineLevel="1" x14ac:dyDescent="0.3">
      <c r="A274" s="19" t="e">
        <f>'SOS_ERGO - AS-IS'!#REF!</f>
        <v>#REF!</v>
      </c>
      <c r="B274" s="19" t="e">
        <f>'SOS_ERGO - AS-IS'!#REF!</f>
        <v>#REF!</v>
      </c>
      <c r="C274" s="19" t="e">
        <f>'SOS_ERGO - AS-IS'!#REF!</f>
        <v>#REF!</v>
      </c>
      <c r="D274" s="19" t="e">
        <f>'SOS_ERGO - AS-IS'!#REF!</f>
        <v>#REF!</v>
      </c>
      <c r="E274" s="32" t="e">
        <f>'SOS_ERGO - AS-IS'!#REF!</f>
        <v>#REF!</v>
      </c>
      <c r="F274" s="19" t="e">
        <f>'SOS_ERGO - AS-IS'!#REF!</f>
        <v>#REF!</v>
      </c>
      <c r="G274" s="53" t="e">
        <f>'SOS_ERGO - AS-IS'!#REF!</f>
        <v>#REF!</v>
      </c>
      <c r="H274" s="32" t="e">
        <f>'SOS_ERGO - AS-IS'!#REF!</f>
        <v>#REF!</v>
      </c>
      <c r="I274" s="39">
        <v>1</v>
      </c>
      <c r="J274" s="40"/>
      <c r="K274" s="41"/>
      <c r="L274" s="39">
        <v>1</v>
      </c>
      <c r="M274" s="40"/>
      <c r="N274" s="41"/>
      <c r="O274" s="39">
        <v>1</v>
      </c>
      <c r="P274" s="40"/>
      <c r="Q274" s="41"/>
      <c r="R274" s="39">
        <v>1</v>
      </c>
      <c r="S274" s="40"/>
      <c r="T274" s="41"/>
      <c r="U274" s="39">
        <v>1</v>
      </c>
      <c r="V274" s="40"/>
      <c r="W274" s="41"/>
      <c r="X274" s="39">
        <v>1</v>
      </c>
      <c r="Y274" s="40"/>
      <c r="Z274" s="41"/>
      <c r="AA274" s="39">
        <v>1</v>
      </c>
      <c r="AB274" s="40"/>
      <c r="AC274" s="41"/>
      <c r="AD274" s="39">
        <v>1</v>
      </c>
      <c r="AE274" s="40"/>
      <c r="AF274" s="41"/>
      <c r="AG274" s="39">
        <v>1</v>
      </c>
      <c r="AH274" s="37"/>
      <c r="AI274" s="42"/>
      <c r="AJ274" s="22">
        <f t="shared" si="18"/>
        <v>9</v>
      </c>
      <c r="AK274" s="37">
        <f t="shared" si="19"/>
        <v>9</v>
      </c>
      <c r="AL274" s="37">
        <f t="shared" si="20"/>
        <v>0</v>
      </c>
      <c r="AM274" s="37">
        <f t="shared" si="21"/>
        <v>0</v>
      </c>
    </row>
    <row r="275" spans="1:39" outlineLevel="1" x14ac:dyDescent="0.3">
      <c r="A275" s="19" t="e">
        <f>'SOS_ERGO - AS-IS'!#REF!</f>
        <v>#REF!</v>
      </c>
      <c r="B275" s="19" t="e">
        <f>'SOS_ERGO - AS-IS'!#REF!</f>
        <v>#REF!</v>
      </c>
      <c r="C275" s="19" t="e">
        <f>'SOS_ERGO - AS-IS'!#REF!</f>
        <v>#REF!</v>
      </c>
      <c r="D275" s="19" t="e">
        <f>'SOS_ERGO - AS-IS'!#REF!</f>
        <v>#REF!</v>
      </c>
      <c r="E275" s="32" t="e">
        <f>'SOS_ERGO - AS-IS'!#REF!</f>
        <v>#REF!</v>
      </c>
      <c r="F275" s="19" t="e">
        <f>'SOS_ERGO - AS-IS'!#REF!</f>
        <v>#REF!</v>
      </c>
      <c r="G275" s="53" t="e">
        <f>'SOS_ERGO - AS-IS'!#REF!</f>
        <v>#REF!</v>
      </c>
      <c r="H275" s="32" t="e">
        <f>'SOS_ERGO - AS-IS'!#REF!</f>
        <v>#REF!</v>
      </c>
      <c r="I275" s="39">
        <v>1</v>
      </c>
      <c r="J275" s="40"/>
      <c r="K275" s="41"/>
      <c r="L275" s="39">
        <v>1</v>
      </c>
      <c r="M275" s="40"/>
      <c r="N275" s="41"/>
      <c r="O275" s="39">
        <v>1</v>
      </c>
      <c r="P275" s="40"/>
      <c r="Q275" s="41"/>
      <c r="R275" s="39">
        <v>1</v>
      </c>
      <c r="S275" s="40"/>
      <c r="T275" s="41"/>
      <c r="U275" s="39">
        <v>1</v>
      </c>
      <c r="V275" s="40"/>
      <c r="W275" s="41"/>
      <c r="X275" s="39">
        <v>1</v>
      </c>
      <c r="Y275" s="40"/>
      <c r="Z275" s="41"/>
      <c r="AA275" s="39">
        <v>1</v>
      </c>
      <c r="AB275" s="40"/>
      <c r="AC275" s="41"/>
      <c r="AD275" s="39">
        <v>1</v>
      </c>
      <c r="AE275" s="40"/>
      <c r="AF275" s="41"/>
      <c r="AG275" s="39">
        <v>1</v>
      </c>
      <c r="AH275" s="37"/>
      <c r="AI275" s="42"/>
      <c r="AJ275" s="22">
        <f t="shared" si="18"/>
        <v>9</v>
      </c>
      <c r="AK275" s="37">
        <f t="shared" si="19"/>
        <v>9</v>
      </c>
      <c r="AL275" s="37">
        <f t="shared" si="20"/>
        <v>0</v>
      </c>
      <c r="AM275" s="37">
        <f t="shared" si="21"/>
        <v>0</v>
      </c>
    </row>
    <row r="276" spans="1:39" outlineLevel="1" x14ac:dyDescent="0.3">
      <c r="A276" s="19" t="e">
        <f>'SOS_ERGO - AS-IS'!#REF!</f>
        <v>#REF!</v>
      </c>
      <c r="B276" s="19" t="e">
        <f>'SOS_ERGO - AS-IS'!#REF!</f>
        <v>#REF!</v>
      </c>
      <c r="C276" s="19" t="e">
        <f>'SOS_ERGO - AS-IS'!#REF!</f>
        <v>#REF!</v>
      </c>
      <c r="D276" s="19" t="e">
        <f>'SOS_ERGO - AS-IS'!#REF!</f>
        <v>#REF!</v>
      </c>
      <c r="E276" s="32" t="e">
        <f>'SOS_ERGO - AS-IS'!#REF!</f>
        <v>#REF!</v>
      </c>
      <c r="F276" s="19" t="e">
        <f>'SOS_ERGO - AS-IS'!#REF!</f>
        <v>#REF!</v>
      </c>
      <c r="G276" s="53" t="e">
        <f>'SOS_ERGO - AS-IS'!#REF!</f>
        <v>#REF!</v>
      </c>
      <c r="H276" s="32" t="e">
        <f>'SOS_ERGO - AS-IS'!#REF!</f>
        <v>#REF!</v>
      </c>
      <c r="I276" s="39">
        <v>1</v>
      </c>
      <c r="J276" s="40"/>
      <c r="K276" s="41"/>
      <c r="L276" s="39">
        <v>1</v>
      </c>
      <c r="M276" s="40"/>
      <c r="N276" s="41"/>
      <c r="O276" s="39">
        <v>1</v>
      </c>
      <c r="P276" s="40"/>
      <c r="Q276" s="41"/>
      <c r="R276" s="39">
        <v>1</v>
      </c>
      <c r="S276" s="40"/>
      <c r="T276" s="41"/>
      <c r="U276" s="39">
        <v>1</v>
      </c>
      <c r="V276" s="40"/>
      <c r="W276" s="41"/>
      <c r="X276" s="39">
        <v>1</v>
      </c>
      <c r="Y276" s="40"/>
      <c r="Z276" s="41"/>
      <c r="AA276" s="39">
        <v>1</v>
      </c>
      <c r="AB276" s="40"/>
      <c r="AC276" s="41"/>
      <c r="AD276" s="39">
        <v>1</v>
      </c>
      <c r="AE276" s="40"/>
      <c r="AF276" s="41"/>
      <c r="AG276" s="39">
        <v>1</v>
      </c>
      <c r="AH276" s="37"/>
      <c r="AI276" s="42"/>
      <c r="AJ276" s="22">
        <f t="shared" si="18"/>
        <v>9</v>
      </c>
      <c r="AK276" s="37">
        <f t="shared" si="19"/>
        <v>9</v>
      </c>
      <c r="AL276" s="37">
        <f t="shared" si="20"/>
        <v>0</v>
      </c>
      <c r="AM276" s="37">
        <f t="shared" si="21"/>
        <v>0</v>
      </c>
    </row>
    <row r="277" spans="1:39" outlineLevel="1" x14ac:dyDescent="0.3">
      <c r="A277" s="19" t="e">
        <f>'SOS_ERGO - AS-IS'!#REF!</f>
        <v>#REF!</v>
      </c>
      <c r="B277" s="19" t="e">
        <f>'SOS_ERGO - AS-IS'!#REF!</f>
        <v>#REF!</v>
      </c>
      <c r="C277" s="19" t="e">
        <f>'SOS_ERGO - AS-IS'!#REF!</f>
        <v>#REF!</v>
      </c>
      <c r="D277" s="19" t="e">
        <f>'SOS_ERGO - AS-IS'!#REF!</f>
        <v>#REF!</v>
      </c>
      <c r="E277" s="32" t="e">
        <f>'SOS_ERGO - AS-IS'!#REF!</f>
        <v>#REF!</v>
      </c>
      <c r="F277" s="19" t="e">
        <f>'SOS_ERGO - AS-IS'!#REF!</f>
        <v>#REF!</v>
      </c>
      <c r="G277" s="53" t="e">
        <f>'SOS_ERGO - AS-IS'!#REF!</f>
        <v>#REF!</v>
      </c>
      <c r="H277" s="32" t="e">
        <f>'SOS_ERGO - AS-IS'!#REF!</f>
        <v>#REF!</v>
      </c>
      <c r="I277" s="39">
        <v>1</v>
      </c>
      <c r="J277" s="40"/>
      <c r="K277" s="41"/>
      <c r="L277" s="39">
        <v>1</v>
      </c>
      <c r="M277" s="40"/>
      <c r="N277" s="41"/>
      <c r="O277" s="39">
        <v>1</v>
      </c>
      <c r="P277" s="40"/>
      <c r="Q277" s="41"/>
      <c r="R277" s="39">
        <v>1</v>
      </c>
      <c r="S277" s="40"/>
      <c r="T277" s="41"/>
      <c r="U277" s="39">
        <v>1</v>
      </c>
      <c r="V277" s="40"/>
      <c r="W277" s="41"/>
      <c r="X277" s="39">
        <v>1</v>
      </c>
      <c r="Y277" s="40"/>
      <c r="Z277" s="41"/>
      <c r="AA277" s="39">
        <v>1</v>
      </c>
      <c r="AB277" s="40"/>
      <c r="AC277" s="41"/>
      <c r="AD277" s="39">
        <v>1</v>
      </c>
      <c r="AE277" s="40"/>
      <c r="AF277" s="41"/>
      <c r="AG277" s="39">
        <v>1</v>
      </c>
      <c r="AH277" s="37"/>
      <c r="AI277" s="42"/>
      <c r="AJ277" s="22">
        <f t="shared" si="18"/>
        <v>9</v>
      </c>
      <c r="AK277" s="37">
        <f t="shared" si="19"/>
        <v>9</v>
      </c>
      <c r="AL277" s="37">
        <f t="shared" si="20"/>
        <v>0</v>
      </c>
      <c r="AM277" s="37">
        <f t="shared" si="21"/>
        <v>0</v>
      </c>
    </row>
    <row r="278" spans="1:39" outlineLevel="1" x14ac:dyDescent="0.3">
      <c r="A278" s="19" t="e">
        <f>'SOS_ERGO - AS-IS'!#REF!</f>
        <v>#REF!</v>
      </c>
      <c r="B278" s="19" t="e">
        <f>'SOS_ERGO - AS-IS'!#REF!</f>
        <v>#REF!</v>
      </c>
      <c r="C278" s="19" t="e">
        <f>'SOS_ERGO - AS-IS'!#REF!</f>
        <v>#REF!</v>
      </c>
      <c r="D278" s="19" t="e">
        <f>'SOS_ERGO - AS-IS'!#REF!</f>
        <v>#REF!</v>
      </c>
      <c r="E278" s="32" t="e">
        <f>'SOS_ERGO - AS-IS'!#REF!</f>
        <v>#REF!</v>
      </c>
      <c r="F278" s="19" t="e">
        <f>'SOS_ERGO - AS-IS'!#REF!</f>
        <v>#REF!</v>
      </c>
      <c r="G278" s="53" t="e">
        <f>'SOS_ERGO - AS-IS'!#REF!</f>
        <v>#REF!</v>
      </c>
      <c r="H278" s="32" t="e">
        <f>'SOS_ERGO - AS-IS'!#REF!</f>
        <v>#REF!</v>
      </c>
      <c r="I278" s="39">
        <v>1</v>
      </c>
      <c r="J278" s="40"/>
      <c r="K278" s="41"/>
      <c r="L278" s="39">
        <v>1</v>
      </c>
      <c r="M278" s="40"/>
      <c r="N278" s="41"/>
      <c r="O278" s="39">
        <v>1</v>
      </c>
      <c r="P278" s="40"/>
      <c r="Q278" s="41"/>
      <c r="R278" s="39">
        <v>1</v>
      </c>
      <c r="S278" s="40"/>
      <c r="T278" s="41"/>
      <c r="U278" s="39">
        <v>1</v>
      </c>
      <c r="V278" s="40"/>
      <c r="W278" s="41"/>
      <c r="X278" s="39">
        <v>1</v>
      </c>
      <c r="Y278" s="40"/>
      <c r="Z278" s="41"/>
      <c r="AA278" s="39">
        <v>1</v>
      </c>
      <c r="AB278" s="40"/>
      <c r="AC278" s="41"/>
      <c r="AD278" s="39">
        <v>1</v>
      </c>
      <c r="AE278" s="40"/>
      <c r="AF278" s="41"/>
      <c r="AG278" s="39">
        <v>1</v>
      </c>
      <c r="AH278" s="37"/>
      <c r="AI278" s="42"/>
      <c r="AJ278" s="22">
        <f t="shared" si="18"/>
        <v>9</v>
      </c>
      <c r="AK278" s="37">
        <f t="shared" si="19"/>
        <v>9</v>
      </c>
      <c r="AL278" s="37">
        <f t="shared" si="20"/>
        <v>0</v>
      </c>
      <c r="AM278" s="37">
        <f t="shared" si="21"/>
        <v>0</v>
      </c>
    </row>
    <row r="279" spans="1:39" outlineLevel="1" x14ac:dyDescent="0.3">
      <c r="A279" s="19" t="e">
        <f>'SOS_ERGO - AS-IS'!#REF!</f>
        <v>#REF!</v>
      </c>
      <c r="B279" s="19" t="e">
        <f>'SOS_ERGO - AS-IS'!#REF!</f>
        <v>#REF!</v>
      </c>
      <c r="C279" s="19" t="e">
        <f>'SOS_ERGO - AS-IS'!#REF!</f>
        <v>#REF!</v>
      </c>
      <c r="D279" s="19" t="e">
        <f>'SOS_ERGO - AS-IS'!#REF!</f>
        <v>#REF!</v>
      </c>
      <c r="E279" s="32" t="e">
        <f>'SOS_ERGO - AS-IS'!#REF!</f>
        <v>#REF!</v>
      </c>
      <c r="F279" s="19" t="e">
        <f>'SOS_ERGO - AS-IS'!#REF!</f>
        <v>#REF!</v>
      </c>
      <c r="G279" s="53" t="e">
        <f>'SOS_ERGO - AS-IS'!#REF!</f>
        <v>#REF!</v>
      </c>
      <c r="H279" s="32" t="e">
        <f>'SOS_ERGO - AS-IS'!#REF!</f>
        <v>#REF!</v>
      </c>
      <c r="I279" s="39">
        <v>1</v>
      </c>
      <c r="J279" s="40"/>
      <c r="K279" s="41"/>
      <c r="L279" s="39">
        <v>1</v>
      </c>
      <c r="M279" s="40"/>
      <c r="N279" s="41"/>
      <c r="O279" s="39">
        <v>1</v>
      </c>
      <c r="P279" s="40"/>
      <c r="Q279" s="41"/>
      <c r="R279" s="39">
        <v>1</v>
      </c>
      <c r="S279" s="40"/>
      <c r="T279" s="41"/>
      <c r="U279" s="39">
        <v>1</v>
      </c>
      <c r="V279" s="40"/>
      <c r="W279" s="41"/>
      <c r="X279" s="39">
        <v>1</v>
      </c>
      <c r="Y279" s="40"/>
      <c r="Z279" s="41"/>
      <c r="AA279" s="39">
        <v>1</v>
      </c>
      <c r="AB279" s="40"/>
      <c r="AC279" s="41"/>
      <c r="AD279" s="39">
        <v>1</v>
      </c>
      <c r="AE279" s="40"/>
      <c r="AF279" s="41"/>
      <c r="AG279" s="39">
        <v>1</v>
      </c>
      <c r="AH279" s="37"/>
      <c r="AI279" s="42"/>
      <c r="AJ279" s="22">
        <f t="shared" si="18"/>
        <v>9</v>
      </c>
      <c r="AK279" s="37">
        <f t="shared" si="19"/>
        <v>9</v>
      </c>
      <c r="AL279" s="37">
        <f t="shared" si="20"/>
        <v>0</v>
      </c>
      <c r="AM279" s="37">
        <f t="shared" si="21"/>
        <v>0</v>
      </c>
    </row>
    <row r="280" spans="1:39" outlineLevel="1" x14ac:dyDescent="0.3">
      <c r="A280" s="19" t="e">
        <f>'SOS_ERGO - AS-IS'!#REF!</f>
        <v>#REF!</v>
      </c>
      <c r="B280" s="19" t="e">
        <f>'SOS_ERGO - AS-IS'!#REF!</f>
        <v>#REF!</v>
      </c>
      <c r="C280" s="19" t="e">
        <f>'SOS_ERGO - AS-IS'!#REF!</f>
        <v>#REF!</v>
      </c>
      <c r="D280" s="19" t="e">
        <f>'SOS_ERGO - AS-IS'!#REF!</f>
        <v>#REF!</v>
      </c>
      <c r="E280" s="32" t="e">
        <f>'SOS_ERGO - AS-IS'!#REF!</f>
        <v>#REF!</v>
      </c>
      <c r="F280" s="19" t="e">
        <f>'SOS_ERGO - AS-IS'!#REF!</f>
        <v>#REF!</v>
      </c>
      <c r="G280" s="53" t="e">
        <f>'SOS_ERGO - AS-IS'!#REF!</f>
        <v>#REF!</v>
      </c>
      <c r="H280" s="32" t="e">
        <f>'SOS_ERGO - AS-IS'!#REF!</f>
        <v>#REF!</v>
      </c>
      <c r="I280" s="39">
        <v>1</v>
      </c>
      <c r="J280" s="40"/>
      <c r="K280" s="41"/>
      <c r="L280" s="39">
        <v>1</v>
      </c>
      <c r="M280" s="40"/>
      <c r="N280" s="41"/>
      <c r="O280" s="39">
        <v>1</v>
      </c>
      <c r="P280" s="40"/>
      <c r="Q280" s="41"/>
      <c r="R280" s="39">
        <v>1</v>
      </c>
      <c r="S280" s="40"/>
      <c r="T280" s="41"/>
      <c r="U280" s="39">
        <v>1</v>
      </c>
      <c r="V280" s="40"/>
      <c r="W280" s="41"/>
      <c r="X280" s="39">
        <v>1</v>
      </c>
      <c r="Y280" s="40"/>
      <c r="Z280" s="41"/>
      <c r="AA280" s="39">
        <v>1</v>
      </c>
      <c r="AB280" s="40"/>
      <c r="AC280" s="41"/>
      <c r="AD280" s="39">
        <v>1</v>
      </c>
      <c r="AE280" s="40"/>
      <c r="AF280" s="41"/>
      <c r="AG280" s="39">
        <v>1</v>
      </c>
      <c r="AH280" s="37"/>
      <c r="AI280" s="42"/>
      <c r="AJ280" s="22">
        <f t="shared" si="18"/>
        <v>9</v>
      </c>
      <c r="AK280" s="37">
        <f t="shared" si="19"/>
        <v>9</v>
      </c>
      <c r="AL280" s="37">
        <f t="shared" si="20"/>
        <v>0</v>
      </c>
      <c r="AM280" s="37">
        <f t="shared" si="21"/>
        <v>0</v>
      </c>
    </row>
    <row r="281" spans="1:39" outlineLevel="1" x14ac:dyDescent="0.3">
      <c r="A281" s="19" t="e">
        <f>'SOS_ERGO - AS-IS'!#REF!</f>
        <v>#REF!</v>
      </c>
      <c r="B281" s="19" t="e">
        <f>'SOS_ERGO - AS-IS'!#REF!</f>
        <v>#REF!</v>
      </c>
      <c r="C281" s="19" t="e">
        <f>'SOS_ERGO - AS-IS'!#REF!</f>
        <v>#REF!</v>
      </c>
      <c r="D281" s="19" t="e">
        <f>'SOS_ERGO - AS-IS'!#REF!</f>
        <v>#REF!</v>
      </c>
      <c r="E281" s="32" t="e">
        <f>'SOS_ERGO - AS-IS'!#REF!</f>
        <v>#REF!</v>
      </c>
      <c r="F281" s="19" t="e">
        <f>'SOS_ERGO - AS-IS'!#REF!</f>
        <v>#REF!</v>
      </c>
      <c r="G281" s="53" t="e">
        <f>'SOS_ERGO - AS-IS'!#REF!</f>
        <v>#REF!</v>
      </c>
      <c r="H281" s="32" t="e">
        <f>'SOS_ERGO - AS-IS'!#REF!</f>
        <v>#REF!</v>
      </c>
      <c r="I281" s="39">
        <v>1</v>
      </c>
      <c r="J281" s="40"/>
      <c r="K281" s="41"/>
      <c r="L281" s="39">
        <v>1</v>
      </c>
      <c r="M281" s="40"/>
      <c r="N281" s="41"/>
      <c r="O281" s="39">
        <v>1</v>
      </c>
      <c r="P281" s="40"/>
      <c r="Q281" s="41"/>
      <c r="R281" s="39">
        <v>1</v>
      </c>
      <c r="S281" s="40"/>
      <c r="T281" s="41"/>
      <c r="U281" s="39">
        <v>1</v>
      </c>
      <c r="V281" s="40"/>
      <c r="W281" s="41"/>
      <c r="X281" s="39">
        <v>1</v>
      </c>
      <c r="Y281" s="40"/>
      <c r="Z281" s="41"/>
      <c r="AA281" s="39">
        <v>1</v>
      </c>
      <c r="AB281" s="40"/>
      <c r="AC281" s="41"/>
      <c r="AD281" s="39">
        <v>1</v>
      </c>
      <c r="AE281" s="40"/>
      <c r="AF281" s="41"/>
      <c r="AG281" s="39">
        <v>1</v>
      </c>
      <c r="AH281" s="37"/>
      <c r="AI281" s="42"/>
      <c r="AJ281" s="22">
        <f t="shared" si="18"/>
        <v>9</v>
      </c>
      <c r="AK281" s="37">
        <f t="shared" si="19"/>
        <v>9</v>
      </c>
      <c r="AL281" s="37">
        <f t="shared" si="20"/>
        <v>0</v>
      </c>
      <c r="AM281" s="37">
        <f t="shared" si="21"/>
        <v>0</v>
      </c>
    </row>
    <row r="282" spans="1:39" outlineLevel="1" x14ac:dyDescent="0.3">
      <c r="A282" s="19" t="e">
        <f>'SOS_ERGO - AS-IS'!#REF!</f>
        <v>#REF!</v>
      </c>
      <c r="B282" s="19" t="e">
        <f>'SOS_ERGO - AS-IS'!#REF!</f>
        <v>#REF!</v>
      </c>
      <c r="C282" s="19" t="e">
        <f>'SOS_ERGO - AS-IS'!#REF!</f>
        <v>#REF!</v>
      </c>
      <c r="D282" s="19" t="e">
        <f>'SOS_ERGO - AS-IS'!#REF!</f>
        <v>#REF!</v>
      </c>
      <c r="E282" s="32" t="e">
        <f>'SOS_ERGO - AS-IS'!#REF!</f>
        <v>#REF!</v>
      </c>
      <c r="F282" s="19" t="e">
        <f>'SOS_ERGO - AS-IS'!#REF!</f>
        <v>#REF!</v>
      </c>
      <c r="G282" s="53" t="e">
        <f>'SOS_ERGO - AS-IS'!#REF!</f>
        <v>#REF!</v>
      </c>
      <c r="H282" s="32" t="e">
        <f>'SOS_ERGO - AS-IS'!#REF!</f>
        <v>#REF!</v>
      </c>
      <c r="I282" s="39">
        <v>1</v>
      </c>
      <c r="J282" s="40"/>
      <c r="K282" s="41"/>
      <c r="L282" s="39">
        <v>1</v>
      </c>
      <c r="M282" s="40"/>
      <c r="N282" s="41"/>
      <c r="O282" s="39">
        <v>1</v>
      </c>
      <c r="P282" s="40"/>
      <c r="Q282" s="41"/>
      <c r="R282" s="39">
        <v>1</v>
      </c>
      <c r="S282" s="40"/>
      <c r="T282" s="41"/>
      <c r="U282" s="39">
        <v>1</v>
      </c>
      <c r="V282" s="40"/>
      <c r="W282" s="41"/>
      <c r="X282" s="39">
        <v>1</v>
      </c>
      <c r="Y282" s="40"/>
      <c r="Z282" s="41"/>
      <c r="AA282" s="39">
        <v>1</v>
      </c>
      <c r="AB282" s="40"/>
      <c r="AC282" s="41"/>
      <c r="AD282" s="39">
        <v>1</v>
      </c>
      <c r="AE282" s="40"/>
      <c r="AF282" s="41"/>
      <c r="AG282" s="39">
        <v>1</v>
      </c>
      <c r="AH282" s="37"/>
      <c r="AI282" s="42"/>
      <c r="AJ282" s="22">
        <f t="shared" si="18"/>
        <v>9</v>
      </c>
      <c r="AK282" s="37">
        <f t="shared" si="19"/>
        <v>9</v>
      </c>
      <c r="AL282" s="37">
        <f t="shared" si="20"/>
        <v>0</v>
      </c>
      <c r="AM282" s="37">
        <f t="shared" si="21"/>
        <v>0</v>
      </c>
    </row>
    <row r="283" spans="1:39" outlineLevel="1" x14ac:dyDescent="0.3">
      <c r="A283" s="19" t="e">
        <f>'SOS_ERGO - AS-IS'!#REF!</f>
        <v>#REF!</v>
      </c>
      <c r="B283" s="19" t="e">
        <f>'SOS_ERGO - AS-IS'!#REF!</f>
        <v>#REF!</v>
      </c>
      <c r="C283" s="19" t="e">
        <f>'SOS_ERGO - AS-IS'!#REF!</f>
        <v>#REF!</v>
      </c>
      <c r="D283" s="19" t="e">
        <f>'SOS_ERGO - AS-IS'!#REF!</f>
        <v>#REF!</v>
      </c>
      <c r="E283" s="32" t="e">
        <f>'SOS_ERGO - AS-IS'!#REF!</f>
        <v>#REF!</v>
      </c>
      <c r="F283" s="19" t="e">
        <f>'SOS_ERGO - AS-IS'!#REF!</f>
        <v>#REF!</v>
      </c>
      <c r="G283" s="53" t="e">
        <f>'SOS_ERGO - AS-IS'!#REF!</f>
        <v>#REF!</v>
      </c>
      <c r="H283" s="32" t="e">
        <f>'SOS_ERGO - AS-IS'!#REF!</f>
        <v>#REF!</v>
      </c>
      <c r="I283" s="39">
        <v>1</v>
      </c>
      <c r="J283" s="40"/>
      <c r="K283" s="41"/>
      <c r="L283" s="39">
        <v>1</v>
      </c>
      <c r="M283" s="40"/>
      <c r="N283" s="41"/>
      <c r="O283" s="39">
        <v>1</v>
      </c>
      <c r="P283" s="40"/>
      <c r="Q283" s="41"/>
      <c r="R283" s="39">
        <v>1</v>
      </c>
      <c r="S283" s="40"/>
      <c r="T283" s="41"/>
      <c r="U283" s="39">
        <v>1</v>
      </c>
      <c r="V283" s="40"/>
      <c r="W283" s="41"/>
      <c r="X283" s="39">
        <v>1</v>
      </c>
      <c r="Y283" s="40"/>
      <c r="Z283" s="41"/>
      <c r="AA283" s="39">
        <v>1</v>
      </c>
      <c r="AB283" s="40"/>
      <c r="AC283" s="41"/>
      <c r="AD283" s="39">
        <v>1</v>
      </c>
      <c r="AE283" s="40"/>
      <c r="AF283" s="41"/>
      <c r="AG283" s="39">
        <v>1</v>
      </c>
      <c r="AH283" s="37"/>
      <c r="AI283" s="42"/>
      <c r="AJ283" s="22">
        <f t="shared" si="18"/>
        <v>9</v>
      </c>
      <c r="AK283" s="37">
        <f t="shared" si="19"/>
        <v>9</v>
      </c>
      <c r="AL283" s="37">
        <f t="shared" si="20"/>
        <v>0</v>
      </c>
      <c r="AM283" s="37">
        <f t="shared" si="21"/>
        <v>0</v>
      </c>
    </row>
    <row r="284" spans="1:39" outlineLevel="1" x14ac:dyDescent="0.3">
      <c r="A284" s="19" t="e">
        <f>'SOS_ERGO - AS-IS'!#REF!</f>
        <v>#REF!</v>
      </c>
      <c r="B284" s="19" t="e">
        <f>'SOS_ERGO - AS-IS'!#REF!</f>
        <v>#REF!</v>
      </c>
      <c r="C284" s="19" t="e">
        <f>'SOS_ERGO - AS-IS'!#REF!</f>
        <v>#REF!</v>
      </c>
      <c r="D284" s="19" t="e">
        <f>'SOS_ERGO - AS-IS'!#REF!</f>
        <v>#REF!</v>
      </c>
      <c r="E284" s="32" t="e">
        <f>'SOS_ERGO - AS-IS'!#REF!</f>
        <v>#REF!</v>
      </c>
      <c r="F284" s="19" t="e">
        <f>'SOS_ERGO - AS-IS'!#REF!</f>
        <v>#REF!</v>
      </c>
      <c r="G284" s="53" t="e">
        <f>'SOS_ERGO - AS-IS'!#REF!</f>
        <v>#REF!</v>
      </c>
      <c r="H284" s="32" t="e">
        <f>'SOS_ERGO - AS-IS'!#REF!</f>
        <v>#REF!</v>
      </c>
      <c r="I284" s="39">
        <v>1</v>
      </c>
      <c r="J284" s="40"/>
      <c r="K284" s="41"/>
      <c r="L284" s="39">
        <v>1</v>
      </c>
      <c r="M284" s="40"/>
      <c r="N284" s="41"/>
      <c r="O284" s="39">
        <v>1</v>
      </c>
      <c r="P284" s="40"/>
      <c r="Q284" s="41"/>
      <c r="R284" s="39">
        <v>1</v>
      </c>
      <c r="S284" s="40"/>
      <c r="T284" s="41"/>
      <c r="U284" s="39">
        <v>1</v>
      </c>
      <c r="V284" s="40"/>
      <c r="W284" s="41"/>
      <c r="X284" s="39">
        <v>1</v>
      </c>
      <c r="Y284" s="40"/>
      <c r="Z284" s="41"/>
      <c r="AA284" s="39">
        <v>1</v>
      </c>
      <c r="AB284" s="40"/>
      <c r="AC284" s="41"/>
      <c r="AD284" s="39">
        <v>1</v>
      </c>
      <c r="AE284" s="40"/>
      <c r="AF284" s="41"/>
      <c r="AG284" s="39">
        <v>1</v>
      </c>
      <c r="AH284" s="37"/>
      <c r="AI284" s="42"/>
      <c r="AJ284" s="22">
        <f t="shared" si="18"/>
        <v>9</v>
      </c>
      <c r="AK284" s="37">
        <f t="shared" si="19"/>
        <v>9</v>
      </c>
      <c r="AL284" s="37">
        <f t="shared" si="20"/>
        <v>0</v>
      </c>
      <c r="AM284" s="37">
        <f t="shared" si="21"/>
        <v>0</v>
      </c>
    </row>
    <row r="285" spans="1:39" outlineLevel="1" x14ac:dyDescent="0.3">
      <c r="A285" s="19" t="e">
        <f>'SOS_ERGO - AS-IS'!#REF!</f>
        <v>#REF!</v>
      </c>
      <c r="B285" s="19" t="e">
        <f>'SOS_ERGO - AS-IS'!#REF!</f>
        <v>#REF!</v>
      </c>
      <c r="C285" s="19" t="e">
        <f>'SOS_ERGO - AS-IS'!#REF!</f>
        <v>#REF!</v>
      </c>
      <c r="D285" s="19" t="e">
        <f>'SOS_ERGO - AS-IS'!#REF!</f>
        <v>#REF!</v>
      </c>
      <c r="E285" s="32" t="e">
        <f>'SOS_ERGO - AS-IS'!#REF!</f>
        <v>#REF!</v>
      </c>
      <c r="F285" s="19" t="e">
        <f>'SOS_ERGO - AS-IS'!#REF!</f>
        <v>#REF!</v>
      </c>
      <c r="G285" s="53" t="e">
        <f>'SOS_ERGO - AS-IS'!#REF!</f>
        <v>#REF!</v>
      </c>
      <c r="H285" s="32" t="e">
        <f>'SOS_ERGO - AS-IS'!#REF!</f>
        <v>#REF!</v>
      </c>
      <c r="I285" s="39">
        <v>1</v>
      </c>
      <c r="J285" s="40"/>
      <c r="K285" s="41"/>
      <c r="L285" s="39">
        <v>1</v>
      </c>
      <c r="M285" s="40"/>
      <c r="N285" s="41"/>
      <c r="O285" s="39">
        <v>1</v>
      </c>
      <c r="P285" s="40"/>
      <c r="Q285" s="41"/>
      <c r="R285" s="39">
        <v>1</v>
      </c>
      <c r="S285" s="40"/>
      <c r="T285" s="41"/>
      <c r="U285" s="39">
        <v>1</v>
      </c>
      <c r="V285" s="40"/>
      <c r="W285" s="41"/>
      <c r="X285" s="39">
        <v>1</v>
      </c>
      <c r="Y285" s="40"/>
      <c r="Z285" s="41"/>
      <c r="AA285" s="39">
        <v>1</v>
      </c>
      <c r="AB285" s="40"/>
      <c r="AC285" s="41"/>
      <c r="AD285" s="39">
        <v>1</v>
      </c>
      <c r="AE285" s="40"/>
      <c r="AF285" s="41"/>
      <c r="AG285" s="39">
        <v>1</v>
      </c>
      <c r="AH285" s="37"/>
      <c r="AI285" s="42"/>
      <c r="AJ285" s="22">
        <f t="shared" si="18"/>
        <v>9</v>
      </c>
      <c r="AK285" s="37">
        <f t="shared" si="19"/>
        <v>9</v>
      </c>
      <c r="AL285" s="37">
        <f t="shared" si="20"/>
        <v>0</v>
      </c>
      <c r="AM285" s="37">
        <f t="shared" si="21"/>
        <v>0</v>
      </c>
    </row>
    <row r="286" spans="1:39" outlineLevel="1" x14ac:dyDescent="0.3">
      <c r="A286" s="19" t="e">
        <f>'SOS_ERGO - AS-IS'!#REF!</f>
        <v>#REF!</v>
      </c>
      <c r="B286" s="19" t="e">
        <f>'SOS_ERGO - AS-IS'!#REF!</f>
        <v>#REF!</v>
      </c>
      <c r="C286" s="19" t="e">
        <f>'SOS_ERGO - AS-IS'!#REF!</f>
        <v>#REF!</v>
      </c>
      <c r="D286" s="19" t="e">
        <f>'SOS_ERGO - AS-IS'!#REF!</f>
        <v>#REF!</v>
      </c>
      <c r="E286" s="32" t="e">
        <f>'SOS_ERGO - AS-IS'!#REF!</f>
        <v>#REF!</v>
      </c>
      <c r="F286" s="19" t="e">
        <f>'SOS_ERGO - AS-IS'!#REF!</f>
        <v>#REF!</v>
      </c>
      <c r="G286" s="53" t="e">
        <f>'SOS_ERGO - AS-IS'!#REF!</f>
        <v>#REF!</v>
      </c>
      <c r="H286" s="32" t="e">
        <f>'SOS_ERGO - AS-IS'!#REF!</f>
        <v>#REF!</v>
      </c>
      <c r="I286" s="39">
        <v>1</v>
      </c>
      <c r="J286" s="40"/>
      <c r="K286" s="41"/>
      <c r="L286" s="39">
        <v>1</v>
      </c>
      <c r="M286" s="40"/>
      <c r="N286" s="41"/>
      <c r="O286" s="39">
        <v>1</v>
      </c>
      <c r="P286" s="40"/>
      <c r="Q286" s="41"/>
      <c r="R286" s="39">
        <v>1</v>
      </c>
      <c r="S286" s="40"/>
      <c r="T286" s="41"/>
      <c r="U286" s="39">
        <v>1</v>
      </c>
      <c r="V286" s="40"/>
      <c r="W286" s="41"/>
      <c r="X286" s="39">
        <v>1</v>
      </c>
      <c r="Y286" s="40"/>
      <c r="Z286" s="41"/>
      <c r="AA286" s="39">
        <v>1</v>
      </c>
      <c r="AB286" s="40"/>
      <c r="AC286" s="41"/>
      <c r="AD286" s="39">
        <v>1</v>
      </c>
      <c r="AE286" s="40"/>
      <c r="AF286" s="41"/>
      <c r="AG286" s="39">
        <v>1</v>
      </c>
      <c r="AH286" s="37"/>
      <c r="AI286" s="42"/>
      <c r="AJ286" s="22">
        <f t="shared" si="18"/>
        <v>9</v>
      </c>
      <c r="AK286" s="37">
        <f t="shared" si="19"/>
        <v>9</v>
      </c>
      <c r="AL286" s="37">
        <f t="shared" si="20"/>
        <v>0</v>
      </c>
      <c r="AM286" s="37">
        <f t="shared" si="21"/>
        <v>0</v>
      </c>
    </row>
    <row r="287" spans="1:39" outlineLevel="1" x14ac:dyDescent="0.3">
      <c r="A287" s="19" t="e">
        <f>'SOS_ERGO - AS-IS'!#REF!</f>
        <v>#REF!</v>
      </c>
      <c r="B287" s="19" t="e">
        <f>'SOS_ERGO - AS-IS'!#REF!</f>
        <v>#REF!</v>
      </c>
      <c r="C287" s="19" t="e">
        <f>'SOS_ERGO - AS-IS'!#REF!</f>
        <v>#REF!</v>
      </c>
      <c r="D287" s="19" t="e">
        <f>'SOS_ERGO - AS-IS'!#REF!</f>
        <v>#REF!</v>
      </c>
      <c r="E287" s="32" t="e">
        <f>'SOS_ERGO - AS-IS'!#REF!</f>
        <v>#REF!</v>
      </c>
      <c r="F287" s="19" t="e">
        <f>'SOS_ERGO - AS-IS'!#REF!</f>
        <v>#REF!</v>
      </c>
      <c r="G287" s="53" t="e">
        <f>'SOS_ERGO - AS-IS'!#REF!</f>
        <v>#REF!</v>
      </c>
      <c r="H287" s="32" t="e">
        <f>'SOS_ERGO - AS-IS'!#REF!</f>
        <v>#REF!</v>
      </c>
      <c r="I287" s="39">
        <v>1</v>
      </c>
      <c r="J287" s="40"/>
      <c r="K287" s="41"/>
      <c r="L287" s="39">
        <v>1</v>
      </c>
      <c r="M287" s="40"/>
      <c r="N287" s="41"/>
      <c r="O287" s="39">
        <v>1</v>
      </c>
      <c r="P287" s="40"/>
      <c r="Q287" s="41"/>
      <c r="R287" s="39">
        <v>1</v>
      </c>
      <c r="S287" s="40"/>
      <c r="T287" s="41"/>
      <c r="U287" s="39">
        <v>1</v>
      </c>
      <c r="V287" s="40"/>
      <c r="W287" s="41"/>
      <c r="X287" s="39">
        <v>1</v>
      </c>
      <c r="Y287" s="40"/>
      <c r="Z287" s="41"/>
      <c r="AA287" s="39">
        <v>1</v>
      </c>
      <c r="AB287" s="40"/>
      <c r="AC287" s="41"/>
      <c r="AD287" s="39">
        <v>1</v>
      </c>
      <c r="AE287" s="40"/>
      <c r="AF287" s="41"/>
      <c r="AG287" s="39">
        <v>1</v>
      </c>
      <c r="AH287" s="37"/>
      <c r="AI287" s="42"/>
      <c r="AJ287" s="22">
        <f t="shared" si="18"/>
        <v>9</v>
      </c>
      <c r="AK287" s="37">
        <f t="shared" si="19"/>
        <v>9</v>
      </c>
      <c r="AL287" s="37">
        <f t="shared" si="20"/>
        <v>0</v>
      </c>
      <c r="AM287" s="37">
        <f t="shared" si="21"/>
        <v>0</v>
      </c>
    </row>
    <row r="288" spans="1:39" outlineLevel="1" x14ac:dyDescent="0.3">
      <c r="A288" s="19" t="e">
        <f>'SOS_ERGO - AS-IS'!#REF!</f>
        <v>#REF!</v>
      </c>
      <c r="B288" s="19" t="e">
        <f>'SOS_ERGO - AS-IS'!#REF!</f>
        <v>#REF!</v>
      </c>
      <c r="C288" s="19" t="e">
        <f>'SOS_ERGO - AS-IS'!#REF!</f>
        <v>#REF!</v>
      </c>
      <c r="D288" s="19" t="e">
        <f>'SOS_ERGO - AS-IS'!#REF!</f>
        <v>#REF!</v>
      </c>
      <c r="E288" s="32" t="e">
        <f>'SOS_ERGO - AS-IS'!#REF!</f>
        <v>#REF!</v>
      </c>
      <c r="F288" s="19" t="e">
        <f>'SOS_ERGO - AS-IS'!#REF!</f>
        <v>#REF!</v>
      </c>
      <c r="G288" s="53" t="e">
        <f>'SOS_ERGO - AS-IS'!#REF!</f>
        <v>#REF!</v>
      </c>
      <c r="H288" s="32" t="e">
        <f>'SOS_ERGO - AS-IS'!#REF!</f>
        <v>#REF!</v>
      </c>
      <c r="I288" s="39">
        <v>1</v>
      </c>
      <c r="J288" s="40"/>
      <c r="K288" s="41"/>
      <c r="L288" s="39">
        <v>1</v>
      </c>
      <c r="M288" s="40"/>
      <c r="N288" s="41"/>
      <c r="O288" s="39">
        <v>1</v>
      </c>
      <c r="P288" s="40"/>
      <c r="Q288" s="41"/>
      <c r="R288" s="39">
        <v>1</v>
      </c>
      <c r="S288" s="40"/>
      <c r="T288" s="41"/>
      <c r="U288" s="39">
        <v>1</v>
      </c>
      <c r="V288" s="40"/>
      <c r="W288" s="41"/>
      <c r="X288" s="39">
        <v>1</v>
      </c>
      <c r="Y288" s="40"/>
      <c r="Z288" s="41"/>
      <c r="AA288" s="39">
        <v>1</v>
      </c>
      <c r="AB288" s="40"/>
      <c r="AC288" s="41"/>
      <c r="AD288" s="39">
        <v>1</v>
      </c>
      <c r="AE288" s="40"/>
      <c r="AF288" s="41"/>
      <c r="AG288" s="39">
        <v>1</v>
      </c>
      <c r="AH288" s="37"/>
      <c r="AI288" s="42"/>
      <c r="AJ288" s="22">
        <f t="shared" si="18"/>
        <v>9</v>
      </c>
      <c r="AK288" s="37">
        <f t="shared" si="19"/>
        <v>9</v>
      </c>
      <c r="AL288" s="37">
        <f t="shared" si="20"/>
        <v>0</v>
      </c>
      <c r="AM288" s="37">
        <f t="shared" si="21"/>
        <v>0</v>
      </c>
    </row>
    <row r="289" spans="1:39" outlineLevel="1" x14ac:dyDescent="0.3">
      <c r="A289" s="19" t="e">
        <f>'SOS_ERGO - AS-IS'!#REF!</f>
        <v>#REF!</v>
      </c>
      <c r="B289" s="19" t="e">
        <f>'SOS_ERGO - AS-IS'!#REF!</f>
        <v>#REF!</v>
      </c>
      <c r="C289" s="19" t="e">
        <f>'SOS_ERGO - AS-IS'!#REF!</f>
        <v>#REF!</v>
      </c>
      <c r="D289" s="19" t="e">
        <f>'SOS_ERGO - AS-IS'!#REF!</f>
        <v>#REF!</v>
      </c>
      <c r="E289" s="32" t="e">
        <f>'SOS_ERGO - AS-IS'!#REF!</f>
        <v>#REF!</v>
      </c>
      <c r="F289" s="19" t="e">
        <f>'SOS_ERGO - AS-IS'!#REF!</f>
        <v>#REF!</v>
      </c>
      <c r="G289" s="53" t="e">
        <f>'SOS_ERGO - AS-IS'!#REF!</f>
        <v>#REF!</v>
      </c>
      <c r="H289" s="32" t="e">
        <f>'SOS_ERGO - AS-IS'!#REF!</f>
        <v>#REF!</v>
      </c>
      <c r="I289" s="39">
        <v>1</v>
      </c>
      <c r="J289" s="40"/>
      <c r="K289" s="41"/>
      <c r="L289" s="39">
        <v>1</v>
      </c>
      <c r="M289" s="40"/>
      <c r="N289" s="41"/>
      <c r="O289" s="39">
        <v>1</v>
      </c>
      <c r="P289" s="40"/>
      <c r="Q289" s="41"/>
      <c r="R289" s="39">
        <v>1</v>
      </c>
      <c r="S289" s="40"/>
      <c r="T289" s="41"/>
      <c r="U289" s="39">
        <v>1</v>
      </c>
      <c r="V289" s="40"/>
      <c r="W289" s="41"/>
      <c r="X289" s="39">
        <v>1</v>
      </c>
      <c r="Y289" s="40"/>
      <c r="Z289" s="41"/>
      <c r="AA289" s="39">
        <v>1</v>
      </c>
      <c r="AB289" s="40"/>
      <c r="AC289" s="41"/>
      <c r="AD289" s="39">
        <v>1</v>
      </c>
      <c r="AE289" s="40"/>
      <c r="AF289" s="41"/>
      <c r="AG289" s="39">
        <v>1</v>
      </c>
      <c r="AH289" s="37"/>
      <c r="AI289" s="42"/>
      <c r="AJ289" s="22">
        <f t="shared" si="18"/>
        <v>9</v>
      </c>
      <c r="AK289" s="37">
        <f t="shared" si="19"/>
        <v>9</v>
      </c>
      <c r="AL289" s="37">
        <f t="shared" si="20"/>
        <v>0</v>
      </c>
      <c r="AM289" s="37">
        <f t="shared" si="21"/>
        <v>0</v>
      </c>
    </row>
    <row r="290" spans="1:39" outlineLevel="1" x14ac:dyDescent="0.3">
      <c r="A290" s="19" t="e">
        <f>'SOS_ERGO - AS-IS'!#REF!</f>
        <v>#REF!</v>
      </c>
      <c r="B290" s="19" t="e">
        <f>'SOS_ERGO - AS-IS'!#REF!</f>
        <v>#REF!</v>
      </c>
      <c r="C290" s="19" t="e">
        <f>'SOS_ERGO - AS-IS'!#REF!</f>
        <v>#REF!</v>
      </c>
      <c r="D290" s="19" t="e">
        <f>'SOS_ERGO - AS-IS'!#REF!</f>
        <v>#REF!</v>
      </c>
      <c r="E290" s="32" t="e">
        <f>'SOS_ERGO - AS-IS'!#REF!</f>
        <v>#REF!</v>
      </c>
      <c r="F290" s="19" t="e">
        <f>'SOS_ERGO - AS-IS'!#REF!</f>
        <v>#REF!</v>
      </c>
      <c r="G290" s="53" t="e">
        <f>'SOS_ERGO - AS-IS'!#REF!</f>
        <v>#REF!</v>
      </c>
      <c r="H290" s="32" t="e">
        <f>'SOS_ERGO - AS-IS'!#REF!</f>
        <v>#REF!</v>
      </c>
      <c r="I290" s="39">
        <v>1</v>
      </c>
      <c r="J290" s="40"/>
      <c r="K290" s="41"/>
      <c r="L290" s="39">
        <v>1</v>
      </c>
      <c r="M290" s="40"/>
      <c r="N290" s="41"/>
      <c r="O290" s="39">
        <v>1</v>
      </c>
      <c r="P290" s="40"/>
      <c r="Q290" s="41"/>
      <c r="R290" s="39">
        <v>1</v>
      </c>
      <c r="S290" s="40"/>
      <c r="T290" s="41"/>
      <c r="U290" s="39">
        <v>1</v>
      </c>
      <c r="V290" s="40"/>
      <c r="W290" s="41"/>
      <c r="X290" s="39">
        <v>1</v>
      </c>
      <c r="Y290" s="40"/>
      <c r="Z290" s="41"/>
      <c r="AA290" s="39">
        <v>1</v>
      </c>
      <c r="AB290" s="40"/>
      <c r="AC290" s="41"/>
      <c r="AD290" s="39">
        <v>1</v>
      </c>
      <c r="AE290" s="40"/>
      <c r="AF290" s="41"/>
      <c r="AG290" s="39">
        <v>1</v>
      </c>
      <c r="AH290" s="37"/>
      <c r="AI290" s="42"/>
      <c r="AJ290" s="22">
        <f t="shared" si="18"/>
        <v>9</v>
      </c>
      <c r="AK290" s="37">
        <f t="shared" si="19"/>
        <v>9</v>
      </c>
      <c r="AL290" s="37">
        <f t="shared" si="20"/>
        <v>0</v>
      </c>
      <c r="AM290" s="37">
        <f t="shared" si="21"/>
        <v>0</v>
      </c>
    </row>
    <row r="291" spans="1:39" outlineLevel="1" x14ac:dyDescent="0.3">
      <c r="A291" s="19" t="e">
        <f>'SOS_ERGO - AS-IS'!#REF!</f>
        <v>#REF!</v>
      </c>
      <c r="B291" s="19" t="e">
        <f>'SOS_ERGO - AS-IS'!#REF!</f>
        <v>#REF!</v>
      </c>
      <c r="C291" s="19" t="e">
        <f>'SOS_ERGO - AS-IS'!#REF!</f>
        <v>#REF!</v>
      </c>
      <c r="D291" s="19" t="e">
        <f>'SOS_ERGO - AS-IS'!#REF!</f>
        <v>#REF!</v>
      </c>
      <c r="E291" s="32" t="e">
        <f>'SOS_ERGO - AS-IS'!#REF!</f>
        <v>#REF!</v>
      </c>
      <c r="F291" s="19" t="e">
        <f>'SOS_ERGO - AS-IS'!#REF!</f>
        <v>#REF!</v>
      </c>
      <c r="G291" s="53" t="e">
        <f>'SOS_ERGO - AS-IS'!#REF!</f>
        <v>#REF!</v>
      </c>
      <c r="H291" s="32" t="e">
        <f>'SOS_ERGO - AS-IS'!#REF!</f>
        <v>#REF!</v>
      </c>
      <c r="I291" s="39">
        <v>1</v>
      </c>
      <c r="J291" s="40"/>
      <c r="K291" s="41"/>
      <c r="L291" s="39">
        <v>1</v>
      </c>
      <c r="M291" s="40"/>
      <c r="N291" s="41"/>
      <c r="O291" s="39">
        <v>1</v>
      </c>
      <c r="P291" s="40"/>
      <c r="Q291" s="41"/>
      <c r="R291" s="39">
        <v>1</v>
      </c>
      <c r="S291" s="40"/>
      <c r="T291" s="41"/>
      <c r="U291" s="39">
        <v>1</v>
      </c>
      <c r="V291" s="40"/>
      <c r="W291" s="41"/>
      <c r="X291" s="39">
        <v>1</v>
      </c>
      <c r="Y291" s="40"/>
      <c r="Z291" s="41"/>
      <c r="AA291" s="39">
        <v>1</v>
      </c>
      <c r="AB291" s="40"/>
      <c r="AC291" s="41"/>
      <c r="AD291" s="39">
        <v>1</v>
      </c>
      <c r="AE291" s="40"/>
      <c r="AF291" s="41"/>
      <c r="AG291" s="39">
        <v>1</v>
      </c>
      <c r="AH291" s="37"/>
      <c r="AI291" s="42"/>
      <c r="AJ291" s="22">
        <f t="shared" si="18"/>
        <v>9</v>
      </c>
      <c r="AK291" s="37">
        <f t="shared" si="19"/>
        <v>9</v>
      </c>
      <c r="AL291" s="37">
        <f t="shared" si="20"/>
        <v>0</v>
      </c>
      <c r="AM291" s="37">
        <f t="shared" si="21"/>
        <v>0</v>
      </c>
    </row>
    <row r="292" spans="1:39" outlineLevel="1" x14ac:dyDescent="0.3">
      <c r="A292" s="19" t="e">
        <f>'SOS_ERGO - AS-IS'!#REF!</f>
        <v>#REF!</v>
      </c>
      <c r="B292" s="19" t="e">
        <f>'SOS_ERGO - AS-IS'!#REF!</f>
        <v>#REF!</v>
      </c>
      <c r="C292" s="19" t="e">
        <f>'SOS_ERGO - AS-IS'!#REF!</f>
        <v>#REF!</v>
      </c>
      <c r="D292" s="19" t="e">
        <f>'SOS_ERGO - AS-IS'!#REF!</f>
        <v>#REF!</v>
      </c>
      <c r="E292" s="32" t="e">
        <f>'SOS_ERGO - AS-IS'!#REF!</f>
        <v>#REF!</v>
      </c>
      <c r="F292" s="19" t="e">
        <f>'SOS_ERGO - AS-IS'!#REF!</f>
        <v>#REF!</v>
      </c>
      <c r="G292" s="53" t="e">
        <f>'SOS_ERGO - AS-IS'!#REF!</f>
        <v>#REF!</v>
      </c>
      <c r="H292" s="32" t="e">
        <f>'SOS_ERGO - AS-IS'!#REF!</f>
        <v>#REF!</v>
      </c>
      <c r="I292" s="39">
        <v>1</v>
      </c>
      <c r="J292" s="40"/>
      <c r="K292" s="41"/>
      <c r="L292" s="39">
        <v>1</v>
      </c>
      <c r="M292" s="40"/>
      <c r="N292" s="41"/>
      <c r="O292" s="39">
        <v>1</v>
      </c>
      <c r="P292" s="40"/>
      <c r="Q292" s="41"/>
      <c r="R292" s="39">
        <v>1</v>
      </c>
      <c r="S292" s="40"/>
      <c r="T292" s="41"/>
      <c r="U292" s="39">
        <v>1</v>
      </c>
      <c r="V292" s="40"/>
      <c r="W292" s="41"/>
      <c r="X292" s="39">
        <v>1</v>
      </c>
      <c r="Y292" s="40"/>
      <c r="Z292" s="41"/>
      <c r="AA292" s="39">
        <v>1</v>
      </c>
      <c r="AB292" s="40"/>
      <c r="AC292" s="41"/>
      <c r="AD292" s="39">
        <v>1</v>
      </c>
      <c r="AE292" s="40"/>
      <c r="AF292" s="41"/>
      <c r="AG292" s="39">
        <v>1</v>
      </c>
      <c r="AH292" s="37"/>
      <c r="AI292" s="42"/>
      <c r="AJ292" s="22">
        <f t="shared" si="18"/>
        <v>9</v>
      </c>
      <c r="AK292" s="37">
        <f t="shared" si="19"/>
        <v>9</v>
      </c>
      <c r="AL292" s="37">
        <f t="shared" si="20"/>
        <v>0</v>
      </c>
      <c r="AM292" s="37">
        <f t="shared" si="21"/>
        <v>0</v>
      </c>
    </row>
    <row r="293" spans="1:39" outlineLevel="1" x14ac:dyDescent="0.3">
      <c r="A293" s="19" t="e">
        <f>'SOS_ERGO - AS-IS'!#REF!</f>
        <v>#REF!</v>
      </c>
      <c r="B293" s="19" t="e">
        <f>'SOS_ERGO - AS-IS'!#REF!</f>
        <v>#REF!</v>
      </c>
      <c r="C293" s="19" t="e">
        <f>'SOS_ERGO - AS-IS'!#REF!</f>
        <v>#REF!</v>
      </c>
      <c r="D293" s="19" t="e">
        <f>'SOS_ERGO - AS-IS'!#REF!</f>
        <v>#REF!</v>
      </c>
      <c r="E293" s="32" t="e">
        <f>'SOS_ERGO - AS-IS'!#REF!</f>
        <v>#REF!</v>
      </c>
      <c r="F293" s="19" t="e">
        <f>'SOS_ERGO - AS-IS'!#REF!</f>
        <v>#REF!</v>
      </c>
      <c r="G293" s="53" t="e">
        <f>'SOS_ERGO - AS-IS'!#REF!</f>
        <v>#REF!</v>
      </c>
      <c r="H293" s="32" t="e">
        <f>'SOS_ERGO - AS-IS'!#REF!</f>
        <v>#REF!</v>
      </c>
      <c r="I293" s="39">
        <v>1</v>
      </c>
      <c r="J293" s="40"/>
      <c r="K293" s="41"/>
      <c r="L293" s="39">
        <v>1</v>
      </c>
      <c r="M293" s="40"/>
      <c r="N293" s="41"/>
      <c r="O293" s="39">
        <v>1</v>
      </c>
      <c r="P293" s="40"/>
      <c r="Q293" s="41"/>
      <c r="R293" s="39">
        <v>1</v>
      </c>
      <c r="S293" s="40"/>
      <c r="T293" s="41"/>
      <c r="U293" s="39">
        <v>1</v>
      </c>
      <c r="V293" s="40"/>
      <c r="W293" s="41"/>
      <c r="X293" s="39">
        <v>1</v>
      </c>
      <c r="Y293" s="40"/>
      <c r="Z293" s="41"/>
      <c r="AA293" s="39">
        <v>1</v>
      </c>
      <c r="AB293" s="40"/>
      <c r="AC293" s="41"/>
      <c r="AD293" s="39">
        <v>1</v>
      </c>
      <c r="AE293" s="40"/>
      <c r="AF293" s="41"/>
      <c r="AG293" s="39">
        <v>1</v>
      </c>
      <c r="AH293" s="37"/>
      <c r="AI293" s="42"/>
      <c r="AJ293" s="22">
        <f t="shared" si="18"/>
        <v>9</v>
      </c>
      <c r="AK293" s="37">
        <f t="shared" si="19"/>
        <v>9</v>
      </c>
      <c r="AL293" s="37">
        <f t="shared" si="20"/>
        <v>0</v>
      </c>
      <c r="AM293" s="37">
        <f t="shared" si="21"/>
        <v>0</v>
      </c>
    </row>
    <row r="294" spans="1:39" outlineLevel="1" x14ac:dyDescent="0.3">
      <c r="A294" s="19" t="e">
        <f>'SOS_ERGO - AS-IS'!#REF!</f>
        <v>#REF!</v>
      </c>
      <c r="B294" s="19" t="e">
        <f>'SOS_ERGO - AS-IS'!#REF!</f>
        <v>#REF!</v>
      </c>
      <c r="C294" s="19" t="e">
        <f>'SOS_ERGO - AS-IS'!#REF!</f>
        <v>#REF!</v>
      </c>
      <c r="D294" s="19" t="e">
        <f>'SOS_ERGO - AS-IS'!#REF!</f>
        <v>#REF!</v>
      </c>
      <c r="E294" s="32" t="e">
        <f>'SOS_ERGO - AS-IS'!#REF!</f>
        <v>#REF!</v>
      </c>
      <c r="F294" s="19" t="e">
        <f>'SOS_ERGO - AS-IS'!#REF!</f>
        <v>#REF!</v>
      </c>
      <c r="G294" s="53" t="e">
        <f>'SOS_ERGO - AS-IS'!#REF!</f>
        <v>#REF!</v>
      </c>
      <c r="H294" s="32" t="e">
        <f>'SOS_ERGO - AS-IS'!#REF!</f>
        <v>#REF!</v>
      </c>
      <c r="I294" s="39">
        <v>1</v>
      </c>
      <c r="J294" s="40"/>
      <c r="K294" s="41"/>
      <c r="L294" s="39">
        <v>1</v>
      </c>
      <c r="M294" s="40"/>
      <c r="N294" s="41"/>
      <c r="O294" s="39">
        <v>1</v>
      </c>
      <c r="P294" s="40"/>
      <c r="Q294" s="41"/>
      <c r="R294" s="39">
        <v>1</v>
      </c>
      <c r="S294" s="40"/>
      <c r="T294" s="41"/>
      <c r="U294" s="39">
        <v>1</v>
      </c>
      <c r="V294" s="40"/>
      <c r="W294" s="41"/>
      <c r="X294" s="39">
        <v>1</v>
      </c>
      <c r="Y294" s="40"/>
      <c r="Z294" s="41"/>
      <c r="AA294" s="39">
        <v>1</v>
      </c>
      <c r="AB294" s="40"/>
      <c r="AC294" s="41"/>
      <c r="AD294" s="39">
        <v>1</v>
      </c>
      <c r="AE294" s="40"/>
      <c r="AF294" s="41"/>
      <c r="AG294" s="39">
        <v>1</v>
      </c>
      <c r="AH294" s="37"/>
      <c r="AI294" s="42"/>
      <c r="AJ294" s="22">
        <f t="shared" si="18"/>
        <v>9</v>
      </c>
      <c r="AK294" s="37">
        <f t="shared" si="19"/>
        <v>9</v>
      </c>
      <c r="AL294" s="37">
        <f t="shared" si="20"/>
        <v>0</v>
      </c>
      <c r="AM294" s="37">
        <f t="shared" si="21"/>
        <v>0</v>
      </c>
    </row>
    <row r="295" spans="1:39" outlineLevel="1" x14ac:dyDescent="0.3">
      <c r="A295" s="19" t="e">
        <f>'SOS_ERGO - AS-IS'!#REF!</f>
        <v>#REF!</v>
      </c>
      <c r="B295" s="19" t="e">
        <f>'SOS_ERGO - AS-IS'!#REF!</f>
        <v>#REF!</v>
      </c>
      <c r="C295" s="19" t="e">
        <f>'SOS_ERGO - AS-IS'!#REF!</f>
        <v>#REF!</v>
      </c>
      <c r="D295" s="19" t="e">
        <f>'SOS_ERGO - AS-IS'!#REF!</f>
        <v>#REF!</v>
      </c>
      <c r="E295" s="32" t="e">
        <f>'SOS_ERGO - AS-IS'!#REF!</f>
        <v>#REF!</v>
      </c>
      <c r="F295" s="19" t="e">
        <f>'SOS_ERGO - AS-IS'!#REF!</f>
        <v>#REF!</v>
      </c>
      <c r="G295" s="53" t="e">
        <f>'SOS_ERGO - AS-IS'!#REF!</f>
        <v>#REF!</v>
      </c>
      <c r="H295" s="32" t="e">
        <f>'SOS_ERGO - AS-IS'!#REF!</f>
        <v>#REF!</v>
      </c>
      <c r="I295" s="39">
        <v>1</v>
      </c>
      <c r="J295" s="40"/>
      <c r="K295" s="41"/>
      <c r="L295" s="39">
        <v>1</v>
      </c>
      <c r="M295" s="40"/>
      <c r="N295" s="41"/>
      <c r="O295" s="39">
        <v>1</v>
      </c>
      <c r="P295" s="40"/>
      <c r="Q295" s="41"/>
      <c r="R295" s="39">
        <v>1</v>
      </c>
      <c r="S295" s="40"/>
      <c r="T295" s="41"/>
      <c r="U295" s="39">
        <v>1</v>
      </c>
      <c r="V295" s="40"/>
      <c r="W295" s="41"/>
      <c r="X295" s="39">
        <v>1</v>
      </c>
      <c r="Y295" s="40"/>
      <c r="Z295" s="41"/>
      <c r="AA295" s="39">
        <v>1</v>
      </c>
      <c r="AB295" s="40"/>
      <c r="AC295" s="41"/>
      <c r="AD295" s="39">
        <v>1</v>
      </c>
      <c r="AE295" s="40"/>
      <c r="AF295" s="41"/>
      <c r="AG295" s="39">
        <v>1</v>
      </c>
      <c r="AH295" s="37"/>
      <c r="AI295" s="42"/>
      <c r="AJ295" s="22">
        <f t="shared" si="18"/>
        <v>9</v>
      </c>
      <c r="AK295" s="37">
        <f t="shared" si="19"/>
        <v>9</v>
      </c>
      <c r="AL295" s="37">
        <f t="shared" si="20"/>
        <v>0</v>
      </c>
      <c r="AM295" s="37">
        <f t="shared" si="21"/>
        <v>0</v>
      </c>
    </row>
    <row r="296" spans="1:39" outlineLevel="1" x14ac:dyDescent="0.3">
      <c r="A296" s="19" t="e">
        <f>'SOS_ERGO - AS-IS'!#REF!</f>
        <v>#REF!</v>
      </c>
      <c r="B296" s="19" t="e">
        <f>'SOS_ERGO - AS-IS'!#REF!</f>
        <v>#REF!</v>
      </c>
      <c r="C296" s="19" t="e">
        <f>'SOS_ERGO - AS-IS'!#REF!</f>
        <v>#REF!</v>
      </c>
      <c r="D296" s="19" t="e">
        <f>'SOS_ERGO - AS-IS'!#REF!</f>
        <v>#REF!</v>
      </c>
      <c r="E296" s="32" t="e">
        <f>'SOS_ERGO - AS-IS'!#REF!</f>
        <v>#REF!</v>
      </c>
      <c r="F296" s="19" t="e">
        <f>'SOS_ERGO - AS-IS'!#REF!</f>
        <v>#REF!</v>
      </c>
      <c r="G296" s="53" t="e">
        <f>'SOS_ERGO - AS-IS'!#REF!</f>
        <v>#REF!</v>
      </c>
      <c r="H296" s="32" t="e">
        <f>'SOS_ERGO - AS-IS'!#REF!</f>
        <v>#REF!</v>
      </c>
      <c r="I296" s="39">
        <v>1</v>
      </c>
      <c r="J296" s="40"/>
      <c r="K296" s="41"/>
      <c r="L296" s="39">
        <v>1</v>
      </c>
      <c r="M296" s="40"/>
      <c r="N296" s="41"/>
      <c r="O296" s="39">
        <v>1</v>
      </c>
      <c r="P296" s="40"/>
      <c r="Q296" s="41"/>
      <c r="R296" s="39">
        <v>1</v>
      </c>
      <c r="S296" s="40"/>
      <c r="T296" s="41"/>
      <c r="U296" s="39">
        <v>1</v>
      </c>
      <c r="V296" s="40"/>
      <c r="W296" s="41"/>
      <c r="X296" s="39">
        <v>1</v>
      </c>
      <c r="Y296" s="40"/>
      <c r="Z296" s="41"/>
      <c r="AA296" s="39">
        <v>1</v>
      </c>
      <c r="AB296" s="40"/>
      <c r="AC296" s="41"/>
      <c r="AD296" s="39">
        <v>1</v>
      </c>
      <c r="AE296" s="40"/>
      <c r="AF296" s="41"/>
      <c r="AG296" s="39">
        <v>1</v>
      </c>
      <c r="AH296" s="37"/>
      <c r="AI296" s="42"/>
      <c r="AJ296" s="22">
        <f t="shared" si="18"/>
        <v>9</v>
      </c>
      <c r="AK296" s="37">
        <f t="shared" si="19"/>
        <v>9</v>
      </c>
      <c r="AL296" s="37">
        <f t="shared" si="20"/>
        <v>0</v>
      </c>
      <c r="AM296" s="37">
        <f t="shared" si="21"/>
        <v>0</v>
      </c>
    </row>
    <row r="297" spans="1:39" outlineLevel="1" x14ac:dyDescent="0.3">
      <c r="A297" s="19" t="e">
        <f>'SOS_ERGO - AS-IS'!#REF!</f>
        <v>#REF!</v>
      </c>
      <c r="B297" s="19" t="e">
        <f>'SOS_ERGO - AS-IS'!#REF!</f>
        <v>#REF!</v>
      </c>
      <c r="C297" s="19" t="e">
        <f>'SOS_ERGO - AS-IS'!#REF!</f>
        <v>#REF!</v>
      </c>
      <c r="D297" s="19" t="e">
        <f>'SOS_ERGO - AS-IS'!#REF!</f>
        <v>#REF!</v>
      </c>
      <c r="E297" s="32" t="e">
        <f>'SOS_ERGO - AS-IS'!#REF!</f>
        <v>#REF!</v>
      </c>
      <c r="F297" s="19" t="e">
        <f>'SOS_ERGO - AS-IS'!#REF!</f>
        <v>#REF!</v>
      </c>
      <c r="G297" s="53" t="e">
        <f>'SOS_ERGO - AS-IS'!#REF!</f>
        <v>#REF!</v>
      </c>
      <c r="H297" s="32" t="e">
        <f>'SOS_ERGO - AS-IS'!#REF!</f>
        <v>#REF!</v>
      </c>
      <c r="I297" s="39">
        <v>1</v>
      </c>
      <c r="J297" s="40"/>
      <c r="K297" s="41"/>
      <c r="L297" s="39">
        <v>1</v>
      </c>
      <c r="M297" s="40"/>
      <c r="N297" s="41"/>
      <c r="O297" s="39">
        <v>1</v>
      </c>
      <c r="P297" s="40"/>
      <c r="Q297" s="41"/>
      <c r="R297" s="39">
        <v>1</v>
      </c>
      <c r="S297" s="40"/>
      <c r="T297" s="41"/>
      <c r="U297" s="39">
        <v>1</v>
      </c>
      <c r="V297" s="40"/>
      <c r="W297" s="41"/>
      <c r="X297" s="39">
        <v>1</v>
      </c>
      <c r="Y297" s="40"/>
      <c r="Z297" s="41"/>
      <c r="AA297" s="39">
        <v>1</v>
      </c>
      <c r="AB297" s="40"/>
      <c r="AC297" s="41"/>
      <c r="AD297" s="39">
        <v>1</v>
      </c>
      <c r="AE297" s="40"/>
      <c r="AF297" s="41"/>
      <c r="AG297" s="39">
        <v>1</v>
      </c>
      <c r="AH297" s="37"/>
      <c r="AI297" s="42"/>
      <c r="AJ297" s="22">
        <f t="shared" si="18"/>
        <v>9</v>
      </c>
      <c r="AK297" s="37">
        <f t="shared" si="19"/>
        <v>9</v>
      </c>
      <c r="AL297" s="37">
        <f t="shared" si="20"/>
        <v>0</v>
      </c>
      <c r="AM297" s="37">
        <f t="shared" si="21"/>
        <v>0</v>
      </c>
    </row>
    <row r="298" spans="1:39" outlineLevel="1" x14ac:dyDescent="0.3">
      <c r="A298" s="19" t="e">
        <f>'SOS_ERGO - AS-IS'!#REF!</f>
        <v>#REF!</v>
      </c>
      <c r="B298" s="19" t="e">
        <f>'SOS_ERGO - AS-IS'!#REF!</f>
        <v>#REF!</v>
      </c>
      <c r="C298" s="19" t="e">
        <f>'SOS_ERGO - AS-IS'!#REF!</f>
        <v>#REF!</v>
      </c>
      <c r="D298" s="19" t="e">
        <f>'SOS_ERGO - AS-IS'!#REF!</f>
        <v>#REF!</v>
      </c>
      <c r="E298" s="32" t="e">
        <f>'SOS_ERGO - AS-IS'!#REF!</f>
        <v>#REF!</v>
      </c>
      <c r="F298" s="19" t="e">
        <f>'SOS_ERGO - AS-IS'!#REF!</f>
        <v>#REF!</v>
      </c>
      <c r="G298" s="53" t="e">
        <f>'SOS_ERGO - AS-IS'!#REF!</f>
        <v>#REF!</v>
      </c>
      <c r="H298" s="32" t="e">
        <f>'SOS_ERGO - AS-IS'!#REF!</f>
        <v>#REF!</v>
      </c>
      <c r="I298" s="39">
        <v>1</v>
      </c>
      <c r="J298" s="40"/>
      <c r="K298" s="41"/>
      <c r="L298" s="39">
        <v>1</v>
      </c>
      <c r="M298" s="40"/>
      <c r="N298" s="41"/>
      <c r="O298" s="39">
        <v>1</v>
      </c>
      <c r="P298" s="40"/>
      <c r="Q298" s="41"/>
      <c r="R298" s="39">
        <v>1</v>
      </c>
      <c r="S298" s="40"/>
      <c r="T298" s="41"/>
      <c r="U298" s="39">
        <v>1</v>
      </c>
      <c r="V298" s="40"/>
      <c r="W298" s="41"/>
      <c r="X298" s="39">
        <v>1</v>
      </c>
      <c r="Y298" s="40"/>
      <c r="Z298" s="41"/>
      <c r="AA298" s="39">
        <v>1</v>
      </c>
      <c r="AB298" s="40"/>
      <c r="AC298" s="41"/>
      <c r="AD298" s="39">
        <v>1</v>
      </c>
      <c r="AE298" s="40"/>
      <c r="AF298" s="41"/>
      <c r="AG298" s="39">
        <v>1</v>
      </c>
      <c r="AH298" s="37"/>
      <c r="AI298" s="42"/>
      <c r="AJ298" s="22">
        <f t="shared" si="18"/>
        <v>9</v>
      </c>
      <c r="AK298" s="37">
        <f t="shared" si="19"/>
        <v>9</v>
      </c>
      <c r="AL298" s="37">
        <f t="shared" si="20"/>
        <v>0</v>
      </c>
      <c r="AM298" s="37">
        <f t="shared" si="21"/>
        <v>0</v>
      </c>
    </row>
    <row r="299" spans="1:39" outlineLevel="1" x14ac:dyDescent="0.3">
      <c r="A299" s="19" t="e">
        <f>'SOS_ERGO - AS-IS'!#REF!</f>
        <v>#REF!</v>
      </c>
      <c r="B299" s="19" t="e">
        <f>'SOS_ERGO - AS-IS'!#REF!</f>
        <v>#REF!</v>
      </c>
      <c r="C299" s="19" t="e">
        <f>'SOS_ERGO - AS-IS'!#REF!</f>
        <v>#REF!</v>
      </c>
      <c r="D299" s="19" t="e">
        <f>'SOS_ERGO - AS-IS'!#REF!</f>
        <v>#REF!</v>
      </c>
      <c r="E299" s="32" t="e">
        <f>'SOS_ERGO - AS-IS'!#REF!</f>
        <v>#REF!</v>
      </c>
      <c r="F299" s="19" t="e">
        <f>'SOS_ERGO - AS-IS'!#REF!</f>
        <v>#REF!</v>
      </c>
      <c r="G299" s="53" t="e">
        <f>'SOS_ERGO - AS-IS'!#REF!</f>
        <v>#REF!</v>
      </c>
      <c r="H299" s="32" t="e">
        <f>'SOS_ERGO - AS-IS'!#REF!</f>
        <v>#REF!</v>
      </c>
      <c r="I299" s="39">
        <v>1</v>
      </c>
      <c r="J299" s="40"/>
      <c r="K299" s="41"/>
      <c r="L299" s="39">
        <v>1</v>
      </c>
      <c r="M299" s="40"/>
      <c r="N299" s="41"/>
      <c r="O299" s="39">
        <v>1</v>
      </c>
      <c r="P299" s="40"/>
      <c r="Q299" s="41"/>
      <c r="R299" s="39">
        <v>1</v>
      </c>
      <c r="S299" s="40"/>
      <c r="T299" s="41"/>
      <c r="U299" s="39">
        <v>1</v>
      </c>
      <c r="V299" s="40"/>
      <c r="W299" s="41"/>
      <c r="X299" s="39">
        <v>1</v>
      </c>
      <c r="Y299" s="40"/>
      <c r="Z299" s="41"/>
      <c r="AA299" s="39">
        <v>1</v>
      </c>
      <c r="AB299" s="40"/>
      <c r="AC299" s="41"/>
      <c r="AD299" s="39">
        <v>1</v>
      </c>
      <c r="AE299" s="40"/>
      <c r="AF299" s="41"/>
      <c r="AG299" s="39">
        <v>1</v>
      </c>
      <c r="AH299" s="37"/>
      <c r="AI299" s="42"/>
      <c r="AJ299" s="22">
        <f t="shared" si="18"/>
        <v>9</v>
      </c>
      <c r="AK299" s="37">
        <f t="shared" si="19"/>
        <v>9</v>
      </c>
      <c r="AL299" s="37">
        <f t="shared" si="20"/>
        <v>0</v>
      </c>
      <c r="AM299" s="37">
        <f t="shared" si="21"/>
        <v>0</v>
      </c>
    </row>
    <row r="300" spans="1:39" outlineLevel="1" x14ac:dyDescent="0.3">
      <c r="A300" s="19" t="e">
        <f>'SOS_ERGO - AS-IS'!#REF!</f>
        <v>#REF!</v>
      </c>
      <c r="B300" s="19" t="e">
        <f>'SOS_ERGO - AS-IS'!#REF!</f>
        <v>#REF!</v>
      </c>
      <c r="C300" s="19" t="e">
        <f>'SOS_ERGO - AS-IS'!#REF!</f>
        <v>#REF!</v>
      </c>
      <c r="D300" s="19" t="e">
        <f>'SOS_ERGO - AS-IS'!#REF!</f>
        <v>#REF!</v>
      </c>
      <c r="E300" s="32" t="e">
        <f>'SOS_ERGO - AS-IS'!#REF!</f>
        <v>#REF!</v>
      </c>
      <c r="F300" s="19" t="e">
        <f>'SOS_ERGO - AS-IS'!#REF!</f>
        <v>#REF!</v>
      </c>
      <c r="G300" s="53" t="e">
        <f>'SOS_ERGO - AS-IS'!#REF!</f>
        <v>#REF!</v>
      </c>
      <c r="H300" s="32" t="e">
        <f>'SOS_ERGO - AS-IS'!#REF!</f>
        <v>#REF!</v>
      </c>
      <c r="I300" s="39">
        <v>1</v>
      </c>
      <c r="J300" s="40"/>
      <c r="K300" s="41"/>
      <c r="L300" s="39">
        <v>1</v>
      </c>
      <c r="M300" s="40"/>
      <c r="N300" s="41"/>
      <c r="O300" s="39">
        <v>1</v>
      </c>
      <c r="P300" s="40"/>
      <c r="Q300" s="41"/>
      <c r="R300" s="39">
        <v>1</v>
      </c>
      <c r="S300" s="40"/>
      <c r="T300" s="41"/>
      <c r="U300" s="39">
        <v>1</v>
      </c>
      <c r="V300" s="40"/>
      <c r="W300" s="41"/>
      <c r="X300" s="39">
        <v>1</v>
      </c>
      <c r="Y300" s="40"/>
      <c r="Z300" s="41"/>
      <c r="AA300" s="39">
        <v>1</v>
      </c>
      <c r="AB300" s="40"/>
      <c r="AC300" s="41"/>
      <c r="AD300" s="39">
        <v>1</v>
      </c>
      <c r="AE300" s="40"/>
      <c r="AF300" s="41"/>
      <c r="AG300" s="39">
        <v>1</v>
      </c>
      <c r="AH300" s="37"/>
      <c r="AI300" s="42"/>
      <c r="AJ300" s="22">
        <f t="shared" si="18"/>
        <v>9</v>
      </c>
      <c r="AK300" s="37">
        <f t="shared" si="19"/>
        <v>9</v>
      </c>
      <c r="AL300" s="37">
        <f t="shared" si="20"/>
        <v>0</v>
      </c>
      <c r="AM300" s="37">
        <f t="shared" si="21"/>
        <v>0</v>
      </c>
    </row>
    <row r="301" spans="1:39" outlineLevel="1" x14ac:dyDescent="0.3">
      <c r="A301" s="19" t="e">
        <f>'SOS_ERGO - AS-IS'!#REF!</f>
        <v>#REF!</v>
      </c>
      <c r="B301" s="19" t="e">
        <f>'SOS_ERGO - AS-IS'!#REF!</f>
        <v>#REF!</v>
      </c>
      <c r="C301" s="19" t="e">
        <f>'SOS_ERGO - AS-IS'!#REF!</f>
        <v>#REF!</v>
      </c>
      <c r="D301" s="19" t="e">
        <f>'SOS_ERGO - AS-IS'!#REF!</f>
        <v>#REF!</v>
      </c>
      <c r="E301" s="32" t="e">
        <f>'SOS_ERGO - AS-IS'!#REF!</f>
        <v>#REF!</v>
      </c>
      <c r="F301" s="19" t="e">
        <f>'SOS_ERGO - AS-IS'!#REF!</f>
        <v>#REF!</v>
      </c>
      <c r="G301" s="53" t="e">
        <f>'SOS_ERGO - AS-IS'!#REF!</f>
        <v>#REF!</v>
      </c>
      <c r="H301" s="32" t="e">
        <f>'SOS_ERGO - AS-IS'!#REF!</f>
        <v>#REF!</v>
      </c>
      <c r="I301" s="39">
        <v>1</v>
      </c>
      <c r="J301" s="40"/>
      <c r="K301" s="41"/>
      <c r="L301" s="39">
        <v>1</v>
      </c>
      <c r="M301" s="40"/>
      <c r="N301" s="41"/>
      <c r="O301" s="39">
        <v>1</v>
      </c>
      <c r="P301" s="40"/>
      <c r="Q301" s="41"/>
      <c r="R301" s="39">
        <v>1</v>
      </c>
      <c r="S301" s="40"/>
      <c r="T301" s="41"/>
      <c r="U301" s="39">
        <v>1</v>
      </c>
      <c r="V301" s="40"/>
      <c r="W301" s="41"/>
      <c r="X301" s="39">
        <v>1</v>
      </c>
      <c r="Y301" s="40"/>
      <c r="Z301" s="41"/>
      <c r="AA301" s="39">
        <v>1</v>
      </c>
      <c r="AB301" s="40"/>
      <c r="AC301" s="41"/>
      <c r="AD301" s="39">
        <v>1</v>
      </c>
      <c r="AE301" s="40"/>
      <c r="AF301" s="41"/>
      <c r="AG301" s="39">
        <v>1</v>
      </c>
      <c r="AH301" s="37"/>
      <c r="AI301" s="42"/>
      <c r="AJ301" s="22">
        <f t="shared" si="18"/>
        <v>9</v>
      </c>
      <c r="AK301" s="37">
        <f t="shared" si="19"/>
        <v>9</v>
      </c>
      <c r="AL301" s="37">
        <f t="shared" si="20"/>
        <v>0</v>
      </c>
      <c r="AM301" s="37">
        <f t="shared" si="21"/>
        <v>0</v>
      </c>
    </row>
    <row r="302" spans="1:39" outlineLevel="1" x14ac:dyDescent="0.3">
      <c r="A302" s="19" t="e">
        <f>'SOS_ERGO - AS-IS'!#REF!</f>
        <v>#REF!</v>
      </c>
      <c r="B302" s="19" t="e">
        <f>'SOS_ERGO - AS-IS'!#REF!</f>
        <v>#REF!</v>
      </c>
      <c r="C302" s="19" t="e">
        <f>'SOS_ERGO - AS-IS'!#REF!</f>
        <v>#REF!</v>
      </c>
      <c r="D302" s="19" t="e">
        <f>'SOS_ERGO - AS-IS'!#REF!</f>
        <v>#REF!</v>
      </c>
      <c r="E302" s="32" t="e">
        <f>'SOS_ERGO - AS-IS'!#REF!</f>
        <v>#REF!</v>
      </c>
      <c r="F302" s="19" t="e">
        <f>'SOS_ERGO - AS-IS'!#REF!</f>
        <v>#REF!</v>
      </c>
      <c r="G302" s="53" t="e">
        <f>'SOS_ERGO - AS-IS'!#REF!</f>
        <v>#REF!</v>
      </c>
      <c r="H302" s="32" t="e">
        <f>'SOS_ERGO - AS-IS'!#REF!</f>
        <v>#REF!</v>
      </c>
      <c r="I302" s="39">
        <v>1</v>
      </c>
      <c r="J302" s="40"/>
      <c r="K302" s="41"/>
      <c r="L302" s="39">
        <v>1</v>
      </c>
      <c r="M302" s="40"/>
      <c r="N302" s="41"/>
      <c r="O302" s="39">
        <v>1</v>
      </c>
      <c r="P302" s="40"/>
      <c r="Q302" s="41"/>
      <c r="R302" s="39">
        <v>1</v>
      </c>
      <c r="S302" s="40"/>
      <c r="T302" s="41"/>
      <c r="U302" s="39">
        <v>1</v>
      </c>
      <c r="V302" s="40"/>
      <c r="W302" s="41"/>
      <c r="X302" s="39">
        <v>1</v>
      </c>
      <c r="Y302" s="40"/>
      <c r="Z302" s="41"/>
      <c r="AA302" s="39">
        <v>1</v>
      </c>
      <c r="AB302" s="40"/>
      <c r="AC302" s="41"/>
      <c r="AD302" s="39">
        <v>1</v>
      </c>
      <c r="AE302" s="40"/>
      <c r="AF302" s="41"/>
      <c r="AG302" s="39">
        <v>1</v>
      </c>
      <c r="AH302" s="37"/>
      <c r="AI302" s="42"/>
      <c r="AJ302" s="22">
        <f t="shared" si="18"/>
        <v>9</v>
      </c>
      <c r="AK302" s="37">
        <f t="shared" si="19"/>
        <v>9</v>
      </c>
      <c r="AL302" s="37">
        <f t="shared" si="20"/>
        <v>0</v>
      </c>
      <c r="AM302" s="37">
        <f t="shared" si="21"/>
        <v>0</v>
      </c>
    </row>
    <row r="303" spans="1:39" outlineLevel="1" x14ac:dyDescent="0.3">
      <c r="A303" s="19" t="e">
        <f>'SOS_ERGO - AS-IS'!#REF!</f>
        <v>#REF!</v>
      </c>
      <c r="B303" s="19" t="e">
        <f>'SOS_ERGO - AS-IS'!#REF!</f>
        <v>#REF!</v>
      </c>
      <c r="C303" s="19" t="e">
        <f>'SOS_ERGO - AS-IS'!#REF!</f>
        <v>#REF!</v>
      </c>
      <c r="D303" s="19" t="e">
        <f>'SOS_ERGO - AS-IS'!#REF!</f>
        <v>#REF!</v>
      </c>
      <c r="E303" s="32" t="e">
        <f>'SOS_ERGO - AS-IS'!#REF!</f>
        <v>#REF!</v>
      </c>
      <c r="F303" s="19" t="e">
        <f>'SOS_ERGO - AS-IS'!#REF!</f>
        <v>#REF!</v>
      </c>
      <c r="G303" s="53" t="e">
        <f>'SOS_ERGO - AS-IS'!#REF!</f>
        <v>#REF!</v>
      </c>
      <c r="H303" s="32" t="e">
        <f>'SOS_ERGO - AS-IS'!#REF!</f>
        <v>#REF!</v>
      </c>
      <c r="I303" s="39">
        <v>1</v>
      </c>
      <c r="J303" s="40"/>
      <c r="K303" s="41"/>
      <c r="L303" s="39">
        <v>1</v>
      </c>
      <c r="M303" s="40"/>
      <c r="N303" s="41"/>
      <c r="O303" s="39">
        <v>1</v>
      </c>
      <c r="P303" s="40"/>
      <c r="Q303" s="41"/>
      <c r="R303" s="39">
        <v>1</v>
      </c>
      <c r="S303" s="40"/>
      <c r="T303" s="41"/>
      <c r="U303" s="39">
        <v>1</v>
      </c>
      <c r="V303" s="40"/>
      <c r="W303" s="41"/>
      <c r="X303" s="39">
        <v>1</v>
      </c>
      <c r="Y303" s="40"/>
      <c r="Z303" s="41"/>
      <c r="AA303" s="39">
        <v>1</v>
      </c>
      <c r="AB303" s="40"/>
      <c r="AC303" s="41"/>
      <c r="AD303" s="39">
        <v>1</v>
      </c>
      <c r="AE303" s="40"/>
      <c r="AF303" s="41"/>
      <c r="AG303" s="39">
        <v>1</v>
      </c>
      <c r="AH303" s="37"/>
      <c r="AI303" s="42"/>
      <c r="AJ303" s="22">
        <f t="shared" si="18"/>
        <v>9</v>
      </c>
      <c r="AK303" s="37">
        <f t="shared" si="19"/>
        <v>9</v>
      </c>
      <c r="AL303" s="37">
        <f t="shared" si="20"/>
        <v>0</v>
      </c>
      <c r="AM303" s="37">
        <f t="shared" si="21"/>
        <v>0</v>
      </c>
    </row>
    <row r="304" spans="1:39" outlineLevel="1" x14ac:dyDescent="0.3">
      <c r="A304" s="19" t="e">
        <f>'SOS_ERGO - AS-IS'!#REF!</f>
        <v>#REF!</v>
      </c>
      <c r="B304" s="19" t="e">
        <f>'SOS_ERGO - AS-IS'!#REF!</f>
        <v>#REF!</v>
      </c>
      <c r="C304" s="19" t="e">
        <f>'SOS_ERGO - AS-IS'!#REF!</f>
        <v>#REF!</v>
      </c>
      <c r="D304" s="19" t="e">
        <f>'SOS_ERGO - AS-IS'!#REF!</f>
        <v>#REF!</v>
      </c>
      <c r="E304" s="32" t="e">
        <f>'SOS_ERGO - AS-IS'!#REF!</f>
        <v>#REF!</v>
      </c>
      <c r="F304" s="19" t="e">
        <f>'SOS_ERGO - AS-IS'!#REF!</f>
        <v>#REF!</v>
      </c>
      <c r="G304" s="53" t="e">
        <f>'SOS_ERGO - AS-IS'!#REF!</f>
        <v>#REF!</v>
      </c>
      <c r="H304" s="32" t="e">
        <f>'SOS_ERGO - AS-IS'!#REF!</f>
        <v>#REF!</v>
      </c>
      <c r="I304" s="39">
        <v>1</v>
      </c>
      <c r="J304" s="40"/>
      <c r="K304" s="41"/>
      <c r="L304" s="39">
        <v>1</v>
      </c>
      <c r="M304" s="40"/>
      <c r="N304" s="41"/>
      <c r="O304" s="39">
        <v>1</v>
      </c>
      <c r="P304" s="40"/>
      <c r="Q304" s="41"/>
      <c r="R304" s="39">
        <v>1</v>
      </c>
      <c r="S304" s="40"/>
      <c r="T304" s="41"/>
      <c r="U304" s="39">
        <v>1</v>
      </c>
      <c r="V304" s="40"/>
      <c r="W304" s="41"/>
      <c r="X304" s="39">
        <v>1</v>
      </c>
      <c r="Y304" s="40"/>
      <c r="Z304" s="41"/>
      <c r="AA304" s="39">
        <v>1</v>
      </c>
      <c r="AB304" s="40"/>
      <c r="AC304" s="41"/>
      <c r="AD304" s="39">
        <v>1</v>
      </c>
      <c r="AE304" s="40"/>
      <c r="AF304" s="41"/>
      <c r="AG304" s="39">
        <v>1</v>
      </c>
      <c r="AH304" s="37"/>
      <c r="AI304" s="42"/>
      <c r="AJ304" s="22">
        <f t="shared" si="18"/>
        <v>9</v>
      </c>
      <c r="AK304" s="37">
        <f t="shared" si="19"/>
        <v>9</v>
      </c>
      <c r="AL304" s="37">
        <f t="shared" si="20"/>
        <v>0</v>
      </c>
      <c r="AM304" s="37">
        <f t="shared" si="21"/>
        <v>0</v>
      </c>
    </row>
    <row r="305" spans="1:39" outlineLevel="1" x14ac:dyDescent="0.3">
      <c r="A305" s="19" t="e">
        <f>'SOS_ERGO - AS-IS'!#REF!</f>
        <v>#REF!</v>
      </c>
      <c r="B305" s="19" t="e">
        <f>'SOS_ERGO - AS-IS'!#REF!</f>
        <v>#REF!</v>
      </c>
      <c r="C305" s="19" t="e">
        <f>'SOS_ERGO - AS-IS'!#REF!</f>
        <v>#REF!</v>
      </c>
      <c r="D305" s="19" t="e">
        <f>'SOS_ERGO - AS-IS'!#REF!</f>
        <v>#REF!</v>
      </c>
      <c r="E305" s="32" t="e">
        <f>'SOS_ERGO - AS-IS'!#REF!</f>
        <v>#REF!</v>
      </c>
      <c r="F305" s="19" t="e">
        <f>'SOS_ERGO - AS-IS'!#REF!</f>
        <v>#REF!</v>
      </c>
      <c r="G305" s="53" t="e">
        <f>'SOS_ERGO - AS-IS'!#REF!</f>
        <v>#REF!</v>
      </c>
      <c r="H305" s="32" t="e">
        <f>'SOS_ERGO - AS-IS'!#REF!</f>
        <v>#REF!</v>
      </c>
      <c r="I305" s="39">
        <v>1</v>
      </c>
      <c r="J305" s="40"/>
      <c r="K305" s="41"/>
      <c r="L305" s="39">
        <v>1</v>
      </c>
      <c r="M305" s="40"/>
      <c r="N305" s="41"/>
      <c r="O305" s="39">
        <v>1</v>
      </c>
      <c r="P305" s="40"/>
      <c r="Q305" s="41"/>
      <c r="R305" s="39">
        <v>1</v>
      </c>
      <c r="S305" s="40"/>
      <c r="T305" s="41"/>
      <c r="U305" s="39">
        <v>1</v>
      </c>
      <c r="V305" s="40"/>
      <c r="W305" s="41"/>
      <c r="X305" s="39">
        <v>1</v>
      </c>
      <c r="Y305" s="40"/>
      <c r="Z305" s="41"/>
      <c r="AA305" s="39">
        <v>1</v>
      </c>
      <c r="AB305" s="40"/>
      <c r="AC305" s="41"/>
      <c r="AD305" s="39">
        <v>1</v>
      </c>
      <c r="AE305" s="40"/>
      <c r="AF305" s="41"/>
      <c r="AG305" s="39">
        <v>1</v>
      </c>
      <c r="AH305" s="37"/>
      <c r="AI305" s="42"/>
      <c r="AJ305" s="22">
        <f t="shared" si="18"/>
        <v>9</v>
      </c>
      <c r="AK305" s="37">
        <f t="shared" si="19"/>
        <v>9</v>
      </c>
      <c r="AL305" s="37">
        <f t="shared" si="20"/>
        <v>0</v>
      </c>
      <c r="AM305" s="37">
        <f t="shared" si="21"/>
        <v>0</v>
      </c>
    </row>
    <row r="306" spans="1:39" outlineLevel="1" x14ac:dyDescent="0.3">
      <c r="A306" s="19" t="e">
        <f>'SOS_ERGO - AS-IS'!#REF!</f>
        <v>#REF!</v>
      </c>
      <c r="B306" s="19" t="e">
        <f>'SOS_ERGO - AS-IS'!#REF!</f>
        <v>#REF!</v>
      </c>
      <c r="C306" s="19" t="e">
        <f>'SOS_ERGO - AS-IS'!#REF!</f>
        <v>#REF!</v>
      </c>
      <c r="D306" s="19" t="e">
        <f>'SOS_ERGO - AS-IS'!#REF!</f>
        <v>#REF!</v>
      </c>
      <c r="E306" s="32" t="e">
        <f>'SOS_ERGO - AS-IS'!#REF!</f>
        <v>#REF!</v>
      </c>
      <c r="F306" s="19" t="e">
        <f>'SOS_ERGO - AS-IS'!#REF!</f>
        <v>#REF!</v>
      </c>
      <c r="G306" s="53" t="e">
        <f>'SOS_ERGO - AS-IS'!#REF!</f>
        <v>#REF!</v>
      </c>
      <c r="H306" s="32" t="e">
        <f>'SOS_ERGO - AS-IS'!#REF!</f>
        <v>#REF!</v>
      </c>
      <c r="I306" s="39">
        <v>1</v>
      </c>
      <c r="J306" s="40"/>
      <c r="K306" s="41"/>
      <c r="L306" s="39">
        <v>1</v>
      </c>
      <c r="M306" s="40"/>
      <c r="N306" s="41"/>
      <c r="O306" s="39">
        <v>1</v>
      </c>
      <c r="P306" s="40"/>
      <c r="Q306" s="41"/>
      <c r="R306" s="39">
        <v>1</v>
      </c>
      <c r="S306" s="40"/>
      <c r="T306" s="41"/>
      <c r="U306" s="39">
        <v>1</v>
      </c>
      <c r="V306" s="40"/>
      <c r="W306" s="41"/>
      <c r="X306" s="39">
        <v>1</v>
      </c>
      <c r="Y306" s="40"/>
      <c r="Z306" s="41"/>
      <c r="AA306" s="39">
        <v>1</v>
      </c>
      <c r="AB306" s="40"/>
      <c r="AC306" s="41"/>
      <c r="AD306" s="39">
        <v>1</v>
      </c>
      <c r="AE306" s="40"/>
      <c r="AF306" s="41"/>
      <c r="AG306" s="39">
        <v>1</v>
      </c>
      <c r="AH306" s="37"/>
      <c r="AI306" s="42"/>
      <c r="AJ306" s="22">
        <f t="shared" si="18"/>
        <v>9</v>
      </c>
      <c r="AK306" s="37">
        <f t="shared" si="19"/>
        <v>9</v>
      </c>
      <c r="AL306" s="37">
        <f t="shared" si="20"/>
        <v>0</v>
      </c>
      <c r="AM306" s="37">
        <f t="shared" si="21"/>
        <v>0</v>
      </c>
    </row>
    <row r="307" spans="1:39" outlineLevel="1" x14ac:dyDescent="0.3">
      <c r="A307" s="19" t="e">
        <f>'SOS_ERGO - AS-IS'!#REF!</f>
        <v>#REF!</v>
      </c>
      <c r="B307" s="19" t="e">
        <f>'SOS_ERGO - AS-IS'!#REF!</f>
        <v>#REF!</v>
      </c>
      <c r="C307" s="19" t="e">
        <f>'SOS_ERGO - AS-IS'!#REF!</f>
        <v>#REF!</v>
      </c>
      <c r="D307" s="19" t="e">
        <f>'SOS_ERGO - AS-IS'!#REF!</f>
        <v>#REF!</v>
      </c>
      <c r="E307" s="32" t="e">
        <f>'SOS_ERGO - AS-IS'!#REF!</f>
        <v>#REF!</v>
      </c>
      <c r="F307" s="19" t="e">
        <f>'SOS_ERGO - AS-IS'!#REF!</f>
        <v>#REF!</v>
      </c>
      <c r="G307" s="53" t="e">
        <f>'SOS_ERGO - AS-IS'!#REF!</f>
        <v>#REF!</v>
      </c>
      <c r="H307" s="32" t="e">
        <f>'SOS_ERGO - AS-IS'!#REF!</f>
        <v>#REF!</v>
      </c>
      <c r="I307" s="39">
        <v>1</v>
      </c>
      <c r="J307" s="40"/>
      <c r="K307" s="41"/>
      <c r="L307" s="39">
        <v>1</v>
      </c>
      <c r="M307" s="40"/>
      <c r="N307" s="41"/>
      <c r="O307" s="39">
        <v>1</v>
      </c>
      <c r="P307" s="40"/>
      <c r="Q307" s="41"/>
      <c r="R307" s="39">
        <v>1</v>
      </c>
      <c r="S307" s="40"/>
      <c r="T307" s="41"/>
      <c r="U307" s="39">
        <v>1</v>
      </c>
      <c r="V307" s="40"/>
      <c r="W307" s="41"/>
      <c r="X307" s="39">
        <v>1</v>
      </c>
      <c r="Y307" s="40"/>
      <c r="Z307" s="41"/>
      <c r="AA307" s="39">
        <v>1</v>
      </c>
      <c r="AB307" s="40"/>
      <c r="AC307" s="41"/>
      <c r="AD307" s="39">
        <v>1</v>
      </c>
      <c r="AE307" s="40"/>
      <c r="AF307" s="41"/>
      <c r="AG307" s="39">
        <v>1</v>
      </c>
      <c r="AH307" s="37"/>
      <c r="AI307" s="42"/>
      <c r="AJ307" s="22">
        <f t="shared" si="18"/>
        <v>9</v>
      </c>
      <c r="AK307" s="37">
        <f t="shared" si="19"/>
        <v>9</v>
      </c>
      <c r="AL307" s="37">
        <f t="shared" si="20"/>
        <v>0</v>
      </c>
      <c r="AM307" s="37">
        <f t="shared" si="21"/>
        <v>0</v>
      </c>
    </row>
    <row r="308" spans="1:39" outlineLevel="1" x14ac:dyDescent="0.3">
      <c r="A308" s="19" t="e">
        <f>'SOS_ERGO - AS-IS'!#REF!</f>
        <v>#REF!</v>
      </c>
      <c r="B308" s="19" t="e">
        <f>'SOS_ERGO - AS-IS'!#REF!</f>
        <v>#REF!</v>
      </c>
      <c r="C308" s="19" t="e">
        <f>'SOS_ERGO - AS-IS'!#REF!</f>
        <v>#REF!</v>
      </c>
      <c r="D308" s="19" t="e">
        <f>'SOS_ERGO - AS-IS'!#REF!</f>
        <v>#REF!</v>
      </c>
      <c r="E308" s="32" t="e">
        <f>'SOS_ERGO - AS-IS'!#REF!</f>
        <v>#REF!</v>
      </c>
      <c r="F308" s="19" t="e">
        <f>'SOS_ERGO - AS-IS'!#REF!</f>
        <v>#REF!</v>
      </c>
      <c r="G308" s="53" t="e">
        <f>'SOS_ERGO - AS-IS'!#REF!</f>
        <v>#REF!</v>
      </c>
      <c r="H308" s="32" t="e">
        <f>'SOS_ERGO - AS-IS'!#REF!</f>
        <v>#REF!</v>
      </c>
      <c r="I308" s="39">
        <v>1</v>
      </c>
      <c r="J308" s="40"/>
      <c r="K308" s="41"/>
      <c r="L308" s="39">
        <v>1</v>
      </c>
      <c r="M308" s="40"/>
      <c r="N308" s="41"/>
      <c r="O308" s="39">
        <v>1</v>
      </c>
      <c r="P308" s="40"/>
      <c r="Q308" s="41"/>
      <c r="R308" s="39">
        <v>1</v>
      </c>
      <c r="S308" s="40"/>
      <c r="T308" s="41"/>
      <c r="U308" s="39">
        <v>1</v>
      </c>
      <c r="V308" s="40"/>
      <c r="W308" s="41"/>
      <c r="X308" s="39">
        <v>1</v>
      </c>
      <c r="Y308" s="40"/>
      <c r="Z308" s="41"/>
      <c r="AA308" s="39">
        <v>1</v>
      </c>
      <c r="AB308" s="40"/>
      <c r="AC308" s="41"/>
      <c r="AD308" s="39">
        <v>1</v>
      </c>
      <c r="AE308" s="40"/>
      <c r="AF308" s="41"/>
      <c r="AG308" s="39">
        <v>1</v>
      </c>
      <c r="AH308" s="37"/>
      <c r="AI308" s="42"/>
      <c r="AJ308" s="22">
        <f t="shared" si="18"/>
        <v>9</v>
      </c>
      <c r="AK308" s="37">
        <f t="shared" si="19"/>
        <v>9</v>
      </c>
      <c r="AL308" s="37">
        <f t="shared" si="20"/>
        <v>0</v>
      </c>
      <c r="AM308" s="37">
        <f t="shared" si="21"/>
        <v>0</v>
      </c>
    </row>
    <row r="309" spans="1:39" outlineLevel="1" x14ac:dyDescent="0.3">
      <c r="A309" s="19" t="e">
        <f>'SOS_ERGO - AS-IS'!#REF!</f>
        <v>#REF!</v>
      </c>
      <c r="B309" s="19" t="e">
        <f>'SOS_ERGO - AS-IS'!#REF!</f>
        <v>#REF!</v>
      </c>
      <c r="C309" s="19" t="e">
        <f>'SOS_ERGO - AS-IS'!#REF!</f>
        <v>#REF!</v>
      </c>
      <c r="D309" s="19" t="e">
        <f>'SOS_ERGO - AS-IS'!#REF!</f>
        <v>#REF!</v>
      </c>
      <c r="E309" s="32" t="e">
        <f>'SOS_ERGO - AS-IS'!#REF!</f>
        <v>#REF!</v>
      </c>
      <c r="F309" s="19" t="e">
        <f>'SOS_ERGO - AS-IS'!#REF!</f>
        <v>#REF!</v>
      </c>
      <c r="G309" s="53" t="e">
        <f>'SOS_ERGO - AS-IS'!#REF!</f>
        <v>#REF!</v>
      </c>
      <c r="H309" s="32" t="e">
        <f>'SOS_ERGO - AS-IS'!#REF!</f>
        <v>#REF!</v>
      </c>
      <c r="I309" s="39">
        <v>1</v>
      </c>
      <c r="J309" s="40"/>
      <c r="K309" s="41"/>
      <c r="L309" s="39">
        <v>1</v>
      </c>
      <c r="M309" s="40"/>
      <c r="N309" s="41"/>
      <c r="O309" s="39">
        <v>1</v>
      </c>
      <c r="P309" s="40"/>
      <c r="Q309" s="41"/>
      <c r="R309" s="39">
        <v>1</v>
      </c>
      <c r="S309" s="40"/>
      <c r="T309" s="41"/>
      <c r="U309" s="39">
        <v>1</v>
      </c>
      <c r="V309" s="40"/>
      <c r="W309" s="41"/>
      <c r="X309" s="39">
        <v>1</v>
      </c>
      <c r="Y309" s="40"/>
      <c r="Z309" s="41"/>
      <c r="AA309" s="39">
        <v>1</v>
      </c>
      <c r="AB309" s="40"/>
      <c r="AC309" s="41"/>
      <c r="AD309" s="39">
        <v>1</v>
      </c>
      <c r="AE309" s="40"/>
      <c r="AF309" s="41"/>
      <c r="AG309" s="39">
        <v>1</v>
      </c>
      <c r="AH309" s="37"/>
      <c r="AI309" s="42"/>
      <c r="AJ309" s="22">
        <f t="shared" si="18"/>
        <v>9</v>
      </c>
      <c r="AK309" s="37">
        <f t="shared" si="19"/>
        <v>9</v>
      </c>
      <c r="AL309" s="37">
        <f t="shared" si="20"/>
        <v>0</v>
      </c>
      <c r="AM309" s="37">
        <f t="shared" si="21"/>
        <v>0</v>
      </c>
    </row>
    <row r="310" spans="1:39" outlineLevel="1" x14ac:dyDescent="0.3">
      <c r="A310" s="19" t="e">
        <f>'SOS_ERGO - AS-IS'!#REF!</f>
        <v>#REF!</v>
      </c>
      <c r="B310" s="19" t="e">
        <f>'SOS_ERGO - AS-IS'!#REF!</f>
        <v>#REF!</v>
      </c>
      <c r="C310" s="19" t="e">
        <f>'SOS_ERGO - AS-IS'!#REF!</f>
        <v>#REF!</v>
      </c>
      <c r="D310" s="19" t="e">
        <f>'SOS_ERGO - AS-IS'!#REF!</f>
        <v>#REF!</v>
      </c>
      <c r="E310" s="32" t="e">
        <f>'SOS_ERGO - AS-IS'!#REF!</f>
        <v>#REF!</v>
      </c>
      <c r="F310" s="19" t="e">
        <f>'SOS_ERGO - AS-IS'!#REF!</f>
        <v>#REF!</v>
      </c>
      <c r="G310" s="53" t="e">
        <f>'SOS_ERGO - AS-IS'!#REF!</f>
        <v>#REF!</v>
      </c>
      <c r="H310" s="32" t="e">
        <f>'SOS_ERGO - AS-IS'!#REF!</f>
        <v>#REF!</v>
      </c>
      <c r="I310" s="39">
        <v>1</v>
      </c>
      <c r="J310" s="40"/>
      <c r="K310" s="41"/>
      <c r="L310" s="39">
        <v>1</v>
      </c>
      <c r="M310" s="40"/>
      <c r="N310" s="41"/>
      <c r="O310" s="39">
        <v>1</v>
      </c>
      <c r="P310" s="40"/>
      <c r="Q310" s="41"/>
      <c r="R310" s="39">
        <v>1</v>
      </c>
      <c r="S310" s="40"/>
      <c r="T310" s="41"/>
      <c r="U310" s="39">
        <v>1</v>
      </c>
      <c r="V310" s="40"/>
      <c r="W310" s="41"/>
      <c r="X310" s="39">
        <v>1</v>
      </c>
      <c r="Y310" s="40"/>
      <c r="Z310" s="41"/>
      <c r="AA310" s="39">
        <v>1</v>
      </c>
      <c r="AB310" s="40"/>
      <c r="AC310" s="41"/>
      <c r="AD310" s="39">
        <v>1</v>
      </c>
      <c r="AE310" s="40"/>
      <c r="AF310" s="41"/>
      <c r="AG310" s="39">
        <v>1</v>
      </c>
      <c r="AH310" s="37"/>
      <c r="AI310" s="42"/>
      <c r="AJ310" s="22">
        <f t="shared" si="18"/>
        <v>9</v>
      </c>
      <c r="AK310" s="37">
        <f t="shared" si="19"/>
        <v>9</v>
      </c>
      <c r="AL310" s="37">
        <f t="shared" si="20"/>
        <v>0</v>
      </c>
      <c r="AM310" s="37">
        <f t="shared" si="21"/>
        <v>0</v>
      </c>
    </row>
    <row r="311" spans="1:39" outlineLevel="1" x14ac:dyDescent="0.3">
      <c r="A311" s="19" t="e">
        <f>'SOS_ERGO - AS-IS'!#REF!</f>
        <v>#REF!</v>
      </c>
      <c r="B311" s="19" t="e">
        <f>'SOS_ERGO - AS-IS'!#REF!</f>
        <v>#REF!</v>
      </c>
      <c r="C311" s="19" t="e">
        <f>'SOS_ERGO - AS-IS'!#REF!</f>
        <v>#REF!</v>
      </c>
      <c r="D311" s="19" t="e">
        <f>'SOS_ERGO - AS-IS'!#REF!</f>
        <v>#REF!</v>
      </c>
      <c r="E311" s="32" t="e">
        <f>'SOS_ERGO - AS-IS'!#REF!</f>
        <v>#REF!</v>
      </c>
      <c r="F311" s="19" t="e">
        <f>'SOS_ERGO - AS-IS'!#REF!</f>
        <v>#REF!</v>
      </c>
      <c r="G311" s="53" t="e">
        <f>'SOS_ERGO - AS-IS'!#REF!</f>
        <v>#REF!</v>
      </c>
      <c r="H311" s="32" t="e">
        <f>'SOS_ERGO - AS-IS'!#REF!</f>
        <v>#REF!</v>
      </c>
      <c r="I311" s="39">
        <v>1</v>
      </c>
      <c r="J311" s="40"/>
      <c r="K311" s="41"/>
      <c r="L311" s="39">
        <v>1</v>
      </c>
      <c r="M311" s="40"/>
      <c r="N311" s="41"/>
      <c r="O311" s="39">
        <v>1</v>
      </c>
      <c r="P311" s="40"/>
      <c r="Q311" s="41"/>
      <c r="R311" s="39">
        <v>1</v>
      </c>
      <c r="S311" s="40"/>
      <c r="T311" s="41"/>
      <c r="U311" s="39">
        <v>1</v>
      </c>
      <c r="V311" s="40"/>
      <c r="W311" s="41"/>
      <c r="X311" s="39">
        <v>1</v>
      </c>
      <c r="Y311" s="40"/>
      <c r="Z311" s="41"/>
      <c r="AA311" s="39">
        <v>1</v>
      </c>
      <c r="AB311" s="40"/>
      <c r="AC311" s="41"/>
      <c r="AD311" s="39">
        <v>1</v>
      </c>
      <c r="AE311" s="40"/>
      <c r="AF311" s="41"/>
      <c r="AG311" s="39">
        <v>1</v>
      </c>
      <c r="AH311" s="37"/>
      <c r="AI311" s="42"/>
      <c r="AJ311" s="22">
        <f t="shared" si="18"/>
        <v>9</v>
      </c>
      <c r="AK311" s="37">
        <f t="shared" si="19"/>
        <v>9</v>
      </c>
      <c r="AL311" s="37">
        <f t="shared" si="20"/>
        <v>0</v>
      </c>
      <c r="AM311" s="37">
        <f t="shared" si="21"/>
        <v>0</v>
      </c>
    </row>
    <row r="312" spans="1:39" outlineLevel="1" x14ac:dyDescent="0.3">
      <c r="A312" s="19" t="e">
        <f>'SOS_ERGO - AS-IS'!#REF!</f>
        <v>#REF!</v>
      </c>
      <c r="B312" s="19" t="e">
        <f>'SOS_ERGO - AS-IS'!#REF!</f>
        <v>#REF!</v>
      </c>
      <c r="C312" s="19" t="e">
        <f>'SOS_ERGO - AS-IS'!#REF!</f>
        <v>#REF!</v>
      </c>
      <c r="D312" s="19" t="e">
        <f>'SOS_ERGO - AS-IS'!#REF!</f>
        <v>#REF!</v>
      </c>
      <c r="E312" s="32" t="e">
        <f>'SOS_ERGO - AS-IS'!#REF!</f>
        <v>#REF!</v>
      </c>
      <c r="F312" s="19" t="e">
        <f>'SOS_ERGO - AS-IS'!#REF!</f>
        <v>#REF!</v>
      </c>
      <c r="G312" s="53" t="e">
        <f>'SOS_ERGO - AS-IS'!#REF!</f>
        <v>#REF!</v>
      </c>
      <c r="H312" s="32" t="e">
        <f>'SOS_ERGO - AS-IS'!#REF!</f>
        <v>#REF!</v>
      </c>
      <c r="I312" s="39">
        <v>1</v>
      </c>
      <c r="J312" s="40"/>
      <c r="K312" s="41"/>
      <c r="L312" s="39">
        <v>1</v>
      </c>
      <c r="M312" s="40"/>
      <c r="N312" s="41"/>
      <c r="O312" s="39">
        <v>1</v>
      </c>
      <c r="P312" s="40"/>
      <c r="Q312" s="41"/>
      <c r="R312" s="39">
        <v>1</v>
      </c>
      <c r="S312" s="40"/>
      <c r="T312" s="41"/>
      <c r="U312" s="39">
        <v>1</v>
      </c>
      <c r="V312" s="40"/>
      <c r="W312" s="41"/>
      <c r="X312" s="39">
        <v>1</v>
      </c>
      <c r="Y312" s="40"/>
      <c r="Z312" s="41"/>
      <c r="AA312" s="39">
        <v>1</v>
      </c>
      <c r="AB312" s="40"/>
      <c r="AC312" s="41"/>
      <c r="AD312" s="39">
        <v>1</v>
      </c>
      <c r="AE312" s="40"/>
      <c r="AF312" s="41"/>
      <c r="AG312" s="39">
        <v>1</v>
      </c>
      <c r="AH312" s="37"/>
      <c r="AI312" s="42"/>
      <c r="AJ312" s="22">
        <f t="shared" si="18"/>
        <v>9</v>
      </c>
      <c r="AK312" s="37">
        <f t="shared" si="19"/>
        <v>9</v>
      </c>
      <c r="AL312" s="37">
        <f t="shared" si="20"/>
        <v>0</v>
      </c>
      <c r="AM312" s="37">
        <f t="shared" si="21"/>
        <v>0</v>
      </c>
    </row>
    <row r="313" spans="1:39" outlineLevel="1" x14ac:dyDescent="0.3">
      <c r="A313" s="19" t="e">
        <f>'SOS_ERGO - AS-IS'!#REF!</f>
        <v>#REF!</v>
      </c>
      <c r="B313" s="19" t="e">
        <f>'SOS_ERGO - AS-IS'!#REF!</f>
        <v>#REF!</v>
      </c>
      <c r="C313" s="19" t="e">
        <f>'SOS_ERGO - AS-IS'!#REF!</f>
        <v>#REF!</v>
      </c>
      <c r="D313" s="19" t="e">
        <f>'SOS_ERGO - AS-IS'!#REF!</f>
        <v>#REF!</v>
      </c>
      <c r="E313" s="32" t="e">
        <f>'SOS_ERGO - AS-IS'!#REF!</f>
        <v>#REF!</v>
      </c>
      <c r="F313" s="19" t="e">
        <f>'SOS_ERGO - AS-IS'!#REF!</f>
        <v>#REF!</v>
      </c>
      <c r="G313" s="53" t="e">
        <f>'SOS_ERGO - AS-IS'!#REF!</f>
        <v>#REF!</v>
      </c>
      <c r="H313" s="32" t="e">
        <f>'SOS_ERGO - AS-IS'!#REF!</f>
        <v>#REF!</v>
      </c>
      <c r="I313" s="39">
        <v>1</v>
      </c>
      <c r="J313" s="40"/>
      <c r="K313" s="41"/>
      <c r="L313" s="39">
        <v>1</v>
      </c>
      <c r="M313" s="40"/>
      <c r="N313" s="41"/>
      <c r="O313" s="39">
        <v>1</v>
      </c>
      <c r="P313" s="40"/>
      <c r="Q313" s="41"/>
      <c r="R313" s="39">
        <v>1</v>
      </c>
      <c r="S313" s="40"/>
      <c r="T313" s="41"/>
      <c r="U313" s="39">
        <v>1</v>
      </c>
      <c r="V313" s="40"/>
      <c r="W313" s="41"/>
      <c r="X313" s="39">
        <v>1</v>
      </c>
      <c r="Y313" s="40"/>
      <c r="Z313" s="41"/>
      <c r="AA313" s="39">
        <v>1</v>
      </c>
      <c r="AB313" s="40"/>
      <c r="AC313" s="41"/>
      <c r="AD313" s="39">
        <v>1</v>
      </c>
      <c r="AE313" s="40"/>
      <c r="AF313" s="41"/>
      <c r="AG313" s="39">
        <v>1</v>
      </c>
      <c r="AH313" s="37"/>
      <c r="AI313" s="42"/>
      <c r="AJ313" s="22">
        <f t="shared" si="18"/>
        <v>9</v>
      </c>
      <c r="AK313" s="37">
        <f t="shared" si="19"/>
        <v>9</v>
      </c>
      <c r="AL313" s="37">
        <f t="shared" si="20"/>
        <v>0</v>
      </c>
      <c r="AM313" s="37">
        <f t="shared" si="21"/>
        <v>0</v>
      </c>
    </row>
    <row r="314" spans="1:39" outlineLevel="1" x14ac:dyDescent="0.3">
      <c r="A314" s="19" t="e">
        <f>'SOS_ERGO - AS-IS'!#REF!</f>
        <v>#REF!</v>
      </c>
      <c r="B314" s="19" t="e">
        <f>'SOS_ERGO - AS-IS'!#REF!</f>
        <v>#REF!</v>
      </c>
      <c r="C314" s="19" t="e">
        <f>'SOS_ERGO - AS-IS'!#REF!</f>
        <v>#REF!</v>
      </c>
      <c r="D314" s="19" t="e">
        <f>'SOS_ERGO - AS-IS'!#REF!</f>
        <v>#REF!</v>
      </c>
      <c r="E314" s="32" t="e">
        <f>'SOS_ERGO - AS-IS'!#REF!</f>
        <v>#REF!</v>
      </c>
      <c r="F314" s="19" t="e">
        <f>'SOS_ERGO - AS-IS'!#REF!</f>
        <v>#REF!</v>
      </c>
      <c r="G314" s="53" t="e">
        <f>'SOS_ERGO - AS-IS'!#REF!</f>
        <v>#REF!</v>
      </c>
      <c r="H314" s="32" t="e">
        <f>'SOS_ERGO - AS-IS'!#REF!</f>
        <v>#REF!</v>
      </c>
      <c r="I314" s="39">
        <v>1</v>
      </c>
      <c r="J314" s="40"/>
      <c r="K314" s="41"/>
      <c r="L314" s="39">
        <v>1</v>
      </c>
      <c r="M314" s="40"/>
      <c r="N314" s="41"/>
      <c r="O314" s="39">
        <v>1</v>
      </c>
      <c r="P314" s="40"/>
      <c r="Q314" s="41"/>
      <c r="R314" s="39">
        <v>1</v>
      </c>
      <c r="S314" s="40"/>
      <c r="T314" s="41"/>
      <c r="U314" s="39">
        <v>1</v>
      </c>
      <c r="V314" s="40"/>
      <c r="W314" s="41"/>
      <c r="X314" s="39">
        <v>1</v>
      </c>
      <c r="Y314" s="40"/>
      <c r="Z314" s="41"/>
      <c r="AA314" s="39">
        <v>1</v>
      </c>
      <c r="AB314" s="40"/>
      <c r="AC314" s="41"/>
      <c r="AD314" s="39">
        <v>1</v>
      </c>
      <c r="AE314" s="40"/>
      <c r="AF314" s="41"/>
      <c r="AG314" s="39">
        <v>1</v>
      </c>
      <c r="AH314" s="37"/>
      <c r="AI314" s="42"/>
      <c r="AJ314" s="22">
        <f t="shared" si="18"/>
        <v>9</v>
      </c>
      <c r="AK314" s="37">
        <f t="shared" si="19"/>
        <v>9</v>
      </c>
      <c r="AL314" s="37">
        <f t="shared" si="20"/>
        <v>0</v>
      </c>
      <c r="AM314" s="37">
        <f t="shared" si="21"/>
        <v>0</v>
      </c>
    </row>
    <row r="315" spans="1:39" outlineLevel="1" x14ac:dyDescent="0.3">
      <c r="A315" s="19" t="e">
        <f>'SOS_ERGO - AS-IS'!#REF!</f>
        <v>#REF!</v>
      </c>
      <c r="B315" s="19" t="e">
        <f>'SOS_ERGO - AS-IS'!#REF!</f>
        <v>#REF!</v>
      </c>
      <c r="C315" s="19" t="e">
        <f>'SOS_ERGO - AS-IS'!#REF!</f>
        <v>#REF!</v>
      </c>
      <c r="D315" s="19" t="e">
        <f>'SOS_ERGO - AS-IS'!#REF!</f>
        <v>#REF!</v>
      </c>
      <c r="E315" s="32" t="e">
        <f>'SOS_ERGO - AS-IS'!#REF!</f>
        <v>#REF!</v>
      </c>
      <c r="F315" s="19" t="e">
        <f>'SOS_ERGO - AS-IS'!#REF!</f>
        <v>#REF!</v>
      </c>
      <c r="G315" s="53" t="e">
        <f>'SOS_ERGO - AS-IS'!#REF!</f>
        <v>#REF!</v>
      </c>
      <c r="H315" s="32" t="e">
        <f>'SOS_ERGO - AS-IS'!#REF!</f>
        <v>#REF!</v>
      </c>
      <c r="I315" s="39">
        <v>1</v>
      </c>
      <c r="J315" s="40"/>
      <c r="K315" s="41"/>
      <c r="L315" s="39">
        <v>1</v>
      </c>
      <c r="M315" s="40"/>
      <c r="N315" s="41"/>
      <c r="O315" s="39">
        <v>1</v>
      </c>
      <c r="P315" s="40"/>
      <c r="Q315" s="41"/>
      <c r="R315" s="39">
        <v>1</v>
      </c>
      <c r="S315" s="40"/>
      <c r="T315" s="41"/>
      <c r="U315" s="39">
        <v>1</v>
      </c>
      <c r="V315" s="40"/>
      <c r="W315" s="41"/>
      <c r="X315" s="39">
        <v>1</v>
      </c>
      <c r="Y315" s="40"/>
      <c r="Z315" s="41"/>
      <c r="AA315" s="39">
        <v>1</v>
      </c>
      <c r="AB315" s="40"/>
      <c r="AC315" s="41"/>
      <c r="AD315" s="39">
        <v>1</v>
      </c>
      <c r="AE315" s="40"/>
      <c r="AF315" s="41"/>
      <c r="AG315" s="39">
        <v>1</v>
      </c>
      <c r="AH315" s="37"/>
      <c r="AI315" s="42"/>
      <c r="AJ315" s="22">
        <f t="shared" si="18"/>
        <v>9</v>
      </c>
      <c r="AK315" s="37">
        <f t="shared" si="19"/>
        <v>9</v>
      </c>
      <c r="AL315" s="37">
        <f t="shared" si="20"/>
        <v>0</v>
      </c>
      <c r="AM315" s="37">
        <f t="shared" si="21"/>
        <v>0</v>
      </c>
    </row>
    <row r="316" spans="1:39" outlineLevel="1" x14ac:dyDescent="0.3">
      <c r="A316" s="19" t="e">
        <f>'SOS_ERGO - AS-IS'!#REF!</f>
        <v>#REF!</v>
      </c>
      <c r="B316" s="19" t="e">
        <f>'SOS_ERGO - AS-IS'!#REF!</f>
        <v>#REF!</v>
      </c>
      <c r="C316" s="19" t="e">
        <f>'SOS_ERGO - AS-IS'!#REF!</f>
        <v>#REF!</v>
      </c>
      <c r="D316" s="19" t="e">
        <f>'SOS_ERGO - AS-IS'!#REF!</f>
        <v>#REF!</v>
      </c>
      <c r="E316" s="32" t="e">
        <f>'SOS_ERGO - AS-IS'!#REF!</f>
        <v>#REF!</v>
      </c>
      <c r="F316" s="19" t="e">
        <f>'SOS_ERGO - AS-IS'!#REF!</f>
        <v>#REF!</v>
      </c>
      <c r="G316" s="53" t="e">
        <f>'SOS_ERGO - AS-IS'!#REF!</f>
        <v>#REF!</v>
      </c>
      <c r="H316" s="32" t="e">
        <f>'SOS_ERGO - AS-IS'!#REF!</f>
        <v>#REF!</v>
      </c>
      <c r="I316" s="39">
        <v>1</v>
      </c>
      <c r="J316" s="40"/>
      <c r="K316" s="41"/>
      <c r="L316" s="39">
        <v>1</v>
      </c>
      <c r="M316" s="40"/>
      <c r="N316" s="41"/>
      <c r="O316" s="39">
        <v>1</v>
      </c>
      <c r="P316" s="40"/>
      <c r="Q316" s="41"/>
      <c r="R316" s="39">
        <v>1</v>
      </c>
      <c r="S316" s="40"/>
      <c r="T316" s="41"/>
      <c r="U316" s="39">
        <v>1</v>
      </c>
      <c r="V316" s="40"/>
      <c r="W316" s="41"/>
      <c r="X316" s="39">
        <v>1</v>
      </c>
      <c r="Y316" s="40"/>
      <c r="Z316" s="41"/>
      <c r="AA316" s="39">
        <v>1</v>
      </c>
      <c r="AB316" s="40"/>
      <c r="AC316" s="41"/>
      <c r="AD316" s="39">
        <v>1</v>
      </c>
      <c r="AE316" s="40"/>
      <c r="AF316" s="41"/>
      <c r="AG316" s="39">
        <v>1</v>
      </c>
      <c r="AH316" s="37"/>
      <c r="AI316" s="42"/>
      <c r="AJ316" s="22">
        <f t="shared" si="18"/>
        <v>9</v>
      </c>
      <c r="AK316" s="37">
        <f t="shared" si="19"/>
        <v>9</v>
      </c>
      <c r="AL316" s="37">
        <f t="shared" si="20"/>
        <v>0</v>
      </c>
      <c r="AM316" s="37">
        <f t="shared" si="21"/>
        <v>0</v>
      </c>
    </row>
    <row r="317" spans="1:39" outlineLevel="1" x14ac:dyDescent="0.3">
      <c r="A317" s="19" t="e">
        <f>'SOS_ERGO - AS-IS'!#REF!</f>
        <v>#REF!</v>
      </c>
      <c r="B317" s="19" t="e">
        <f>'SOS_ERGO - AS-IS'!#REF!</f>
        <v>#REF!</v>
      </c>
      <c r="C317" s="19" t="e">
        <f>'SOS_ERGO - AS-IS'!#REF!</f>
        <v>#REF!</v>
      </c>
      <c r="D317" s="19" t="e">
        <f>'SOS_ERGO - AS-IS'!#REF!</f>
        <v>#REF!</v>
      </c>
      <c r="E317" s="32" t="e">
        <f>'SOS_ERGO - AS-IS'!#REF!</f>
        <v>#REF!</v>
      </c>
      <c r="F317" s="19" t="e">
        <f>'SOS_ERGO - AS-IS'!#REF!</f>
        <v>#REF!</v>
      </c>
      <c r="G317" s="53" t="e">
        <f>'SOS_ERGO - AS-IS'!#REF!</f>
        <v>#REF!</v>
      </c>
      <c r="H317" s="32" t="e">
        <f>'SOS_ERGO - AS-IS'!#REF!</f>
        <v>#REF!</v>
      </c>
      <c r="I317" s="39">
        <v>1</v>
      </c>
      <c r="J317" s="40"/>
      <c r="K317" s="41"/>
      <c r="L317" s="39">
        <v>1</v>
      </c>
      <c r="M317" s="40"/>
      <c r="N317" s="41"/>
      <c r="O317" s="39">
        <v>1</v>
      </c>
      <c r="P317" s="40"/>
      <c r="Q317" s="41"/>
      <c r="R317" s="39">
        <v>1</v>
      </c>
      <c r="S317" s="40"/>
      <c r="T317" s="41"/>
      <c r="U317" s="39">
        <v>1</v>
      </c>
      <c r="V317" s="40"/>
      <c r="W317" s="41"/>
      <c r="X317" s="39">
        <v>1</v>
      </c>
      <c r="Y317" s="40"/>
      <c r="Z317" s="41"/>
      <c r="AA317" s="39">
        <v>1</v>
      </c>
      <c r="AB317" s="40"/>
      <c r="AC317" s="41"/>
      <c r="AD317" s="39">
        <v>1</v>
      </c>
      <c r="AE317" s="40"/>
      <c r="AF317" s="41"/>
      <c r="AG317" s="39">
        <v>1</v>
      </c>
      <c r="AH317" s="37"/>
      <c r="AI317" s="42"/>
      <c r="AJ317" s="22">
        <f t="shared" si="18"/>
        <v>9</v>
      </c>
      <c r="AK317" s="37">
        <f t="shared" si="19"/>
        <v>9</v>
      </c>
      <c r="AL317" s="37">
        <f t="shared" si="20"/>
        <v>0</v>
      </c>
      <c r="AM317" s="37">
        <f t="shared" si="21"/>
        <v>0</v>
      </c>
    </row>
    <row r="318" spans="1:39" outlineLevel="1" x14ac:dyDescent="0.3">
      <c r="A318" s="19" t="e">
        <f>'SOS_ERGO - AS-IS'!#REF!</f>
        <v>#REF!</v>
      </c>
      <c r="B318" s="19" t="e">
        <f>'SOS_ERGO - AS-IS'!#REF!</f>
        <v>#REF!</v>
      </c>
      <c r="C318" s="19" t="e">
        <f>'SOS_ERGO - AS-IS'!#REF!</f>
        <v>#REF!</v>
      </c>
      <c r="D318" s="19" t="e">
        <f>'SOS_ERGO - AS-IS'!#REF!</f>
        <v>#REF!</v>
      </c>
      <c r="E318" s="32" t="e">
        <f>'SOS_ERGO - AS-IS'!#REF!</f>
        <v>#REF!</v>
      </c>
      <c r="F318" s="19" t="e">
        <f>'SOS_ERGO - AS-IS'!#REF!</f>
        <v>#REF!</v>
      </c>
      <c r="G318" s="53" t="e">
        <f>'SOS_ERGO - AS-IS'!#REF!</f>
        <v>#REF!</v>
      </c>
      <c r="H318" s="32" t="e">
        <f>'SOS_ERGO - AS-IS'!#REF!</f>
        <v>#REF!</v>
      </c>
      <c r="I318" s="39">
        <v>1</v>
      </c>
      <c r="J318" s="40"/>
      <c r="K318" s="41"/>
      <c r="L318" s="39">
        <v>1</v>
      </c>
      <c r="M318" s="40"/>
      <c r="N318" s="41"/>
      <c r="O318" s="39">
        <v>1</v>
      </c>
      <c r="P318" s="40"/>
      <c r="Q318" s="41"/>
      <c r="R318" s="39">
        <v>1</v>
      </c>
      <c r="S318" s="40"/>
      <c r="T318" s="41"/>
      <c r="U318" s="39">
        <v>1</v>
      </c>
      <c r="V318" s="40"/>
      <c r="W318" s="41"/>
      <c r="X318" s="39">
        <v>1</v>
      </c>
      <c r="Y318" s="40"/>
      <c r="Z318" s="41"/>
      <c r="AA318" s="39">
        <v>1</v>
      </c>
      <c r="AB318" s="40"/>
      <c r="AC318" s="41"/>
      <c r="AD318" s="39">
        <v>1</v>
      </c>
      <c r="AE318" s="40"/>
      <c r="AF318" s="41"/>
      <c r="AG318" s="39">
        <v>1</v>
      </c>
      <c r="AH318" s="37"/>
      <c r="AI318" s="42"/>
      <c r="AJ318" s="22">
        <f t="shared" si="18"/>
        <v>9</v>
      </c>
      <c r="AK318" s="37">
        <f t="shared" si="19"/>
        <v>9</v>
      </c>
      <c r="AL318" s="37">
        <f t="shared" si="20"/>
        <v>0</v>
      </c>
      <c r="AM318" s="37">
        <f t="shared" si="21"/>
        <v>0</v>
      </c>
    </row>
    <row r="319" spans="1:39" outlineLevel="1" x14ac:dyDescent="0.3">
      <c r="A319" s="19" t="e">
        <f>'SOS_ERGO - AS-IS'!#REF!</f>
        <v>#REF!</v>
      </c>
      <c r="B319" s="19" t="e">
        <f>'SOS_ERGO - AS-IS'!#REF!</f>
        <v>#REF!</v>
      </c>
      <c r="C319" s="19" t="e">
        <f>'SOS_ERGO - AS-IS'!#REF!</f>
        <v>#REF!</v>
      </c>
      <c r="D319" s="19" t="e">
        <f>'SOS_ERGO - AS-IS'!#REF!</f>
        <v>#REF!</v>
      </c>
      <c r="E319" s="32" t="e">
        <f>'SOS_ERGO - AS-IS'!#REF!</f>
        <v>#REF!</v>
      </c>
      <c r="F319" s="19" t="e">
        <f>'SOS_ERGO - AS-IS'!#REF!</f>
        <v>#REF!</v>
      </c>
      <c r="G319" s="53" t="e">
        <f>'SOS_ERGO - AS-IS'!#REF!</f>
        <v>#REF!</v>
      </c>
      <c r="H319" s="32" t="e">
        <f>'SOS_ERGO - AS-IS'!#REF!</f>
        <v>#REF!</v>
      </c>
      <c r="I319" s="39">
        <v>1</v>
      </c>
      <c r="J319" s="40"/>
      <c r="K319" s="41"/>
      <c r="L319" s="39">
        <v>1</v>
      </c>
      <c r="M319" s="40"/>
      <c r="N319" s="41"/>
      <c r="O319" s="39">
        <v>1</v>
      </c>
      <c r="P319" s="40"/>
      <c r="Q319" s="41"/>
      <c r="R319" s="39">
        <v>1</v>
      </c>
      <c r="S319" s="40"/>
      <c r="T319" s="41"/>
      <c r="U319" s="39">
        <v>1</v>
      </c>
      <c r="V319" s="40"/>
      <c r="W319" s="41"/>
      <c r="X319" s="39">
        <v>1</v>
      </c>
      <c r="Y319" s="40"/>
      <c r="Z319" s="41"/>
      <c r="AA319" s="39">
        <v>1</v>
      </c>
      <c r="AB319" s="40"/>
      <c r="AC319" s="41"/>
      <c r="AD319" s="39">
        <v>1</v>
      </c>
      <c r="AE319" s="40"/>
      <c r="AF319" s="41"/>
      <c r="AG319" s="39">
        <v>1</v>
      </c>
      <c r="AH319" s="37"/>
      <c r="AI319" s="42"/>
      <c r="AJ319" s="22">
        <f t="shared" si="18"/>
        <v>9</v>
      </c>
      <c r="AK319" s="37">
        <f t="shared" si="19"/>
        <v>9</v>
      </c>
      <c r="AL319" s="37">
        <f t="shared" si="20"/>
        <v>0</v>
      </c>
      <c r="AM319" s="37">
        <f t="shared" si="21"/>
        <v>0</v>
      </c>
    </row>
    <row r="320" spans="1:39" outlineLevel="1" x14ac:dyDescent="0.3">
      <c r="A320" s="19" t="e">
        <f>'SOS_ERGO - AS-IS'!#REF!</f>
        <v>#REF!</v>
      </c>
      <c r="B320" s="19" t="e">
        <f>'SOS_ERGO - AS-IS'!#REF!</f>
        <v>#REF!</v>
      </c>
      <c r="C320" s="19" t="e">
        <f>'SOS_ERGO - AS-IS'!#REF!</f>
        <v>#REF!</v>
      </c>
      <c r="D320" s="19" t="e">
        <f>'SOS_ERGO - AS-IS'!#REF!</f>
        <v>#REF!</v>
      </c>
      <c r="E320" s="32" t="e">
        <f>'SOS_ERGO - AS-IS'!#REF!</f>
        <v>#REF!</v>
      </c>
      <c r="F320" s="19" t="e">
        <f>'SOS_ERGO - AS-IS'!#REF!</f>
        <v>#REF!</v>
      </c>
      <c r="G320" s="53" t="e">
        <f>'SOS_ERGO - AS-IS'!#REF!</f>
        <v>#REF!</v>
      </c>
      <c r="H320" s="32" t="e">
        <f>'SOS_ERGO - AS-IS'!#REF!</f>
        <v>#REF!</v>
      </c>
      <c r="I320" s="39">
        <v>1</v>
      </c>
      <c r="J320" s="40"/>
      <c r="K320" s="41"/>
      <c r="L320" s="39">
        <v>1</v>
      </c>
      <c r="M320" s="40"/>
      <c r="N320" s="41"/>
      <c r="O320" s="39">
        <v>1</v>
      </c>
      <c r="P320" s="40"/>
      <c r="Q320" s="41"/>
      <c r="R320" s="39">
        <v>1</v>
      </c>
      <c r="S320" s="40"/>
      <c r="T320" s="41"/>
      <c r="U320" s="39">
        <v>1</v>
      </c>
      <c r="V320" s="40"/>
      <c r="W320" s="41"/>
      <c r="X320" s="39">
        <v>1</v>
      </c>
      <c r="Y320" s="40"/>
      <c r="Z320" s="41"/>
      <c r="AA320" s="39">
        <v>1</v>
      </c>
      <c r="AB320" s="40"/>
      <c r="AC320" s="41"/>
      <c r="AD320" s="39">
        <v>1</v>
      </c>
      <c r="AE320" s="40"/>
      <c r="AF320" s="41"/>
      <c r="AG320" s="39">
        <v>1</v>
      </c>
      <c r="AH320" s="37"/>
      <c r="AI320" s="42"/>
      <c r="AJ320" s="22">
        <f t="shared" si="18"/>
        <v>9</v>
      </c>
      <c r="AK320" s="37">
        <f t="shared" si="19"/>
        <v>9</v>
      </c>
      <c r="AL320" s="37">
        <f t="shared" si="20"/>
        <v>0</v>
      </c>
      <c r="AM320" s="37">
        <f t="shared" si="21"/>
        <v>0</v>
      </c>
    </row>
    <row r="321" spans="1:39" outlineLevel="1" x14ac:dyDescent="0.3">
      <c r="A321" s="19" t="e">
        <f>'SOS_ERGO - AS-IS'!#REF!</f>
        <v>#REF!</v>
      </c>
      <c r="B321" s="19" t="e">
        <f>'SOS_ERGO - AS-IS'!#REF!</f>
        <v>#REF!</v>
      </c>
      <c r="C321" s="19" t="e">
        <f>'SOS_ERGO - AS-IS'!#REF!</f>
        <v>#REF!</v>
      </c>
      <c r="D321" s="19" t="e">
        <f>'SOS_ERGO - AS-IS'!#REF!</f>
        <v>#REF!</v>
      </c>
      <c r="E321" s="32" t="e">
        <f>'SOS_ERGO - AS-IS'!#REF!</f>
        <v>#REF!</v>
      </c>
      <c r="F321" s="19" t="e">
        <f>'SOS_ERGO - AS-IS'!#REF!</f>
        <v>#REF!</v>
      </c>
      <c r="G321" s="53" t="e">
        <f>'SOS_ERGO - AS-IS'!#REF!</f>
        <v>#REF!</v>
      </c>
      <c r="H321" s="32" t="e">
        <f>'SOS_ERGO - AS-IS'!#REF!</f>
        <v>#REF!</v>
      </c>
      <c r="I321" s="39">
        <v>1</v>
      </c>
      <c r="J321" s="40"/>
      <c r="K321" s="41"/>
      <c r="L321" s="39">
        <v>1</v>
      </c>
      <c r="M321" s="40"/>
      <c r="N321" s="41"/>
      <c r="O321" s="39">
        <v>1</v>
      </c>
      <c r="P321" s="40"/>
      <c r="Q321" s="41"/>
      <c r="R321" s="39">
        <v>1</v>
      </c>
      <c r="S321" s="40"/>
      <c r="T321" s="41"/>
      <c r="U321" s="39">
        <v>1</v>
      </c>
      <c r="V321" s="40"/>
      <c r="W321" s="41"/>
      <c r="X321" s="39">
        <v>1</v>
      </c>
      <c r="Y321" s="40"/>
      <c r="Z321" s="41"/>
      <c r="AA321" s="39">
        <v>1</v>
      </c>
      <c r="AB321" s="40"/>
      <c r="AC321" s="41"/>
      <c r="AD321" s="39">
        <v>1</v>
      </c>
      <c r="AE321" s="40"/>
      <c r="AF321" s="41"/>
      <c r="AG321" s="39">
        <v>1</v>
      </c>
      <c r="AH321" s="37"/>
      <c r="AI321" s="42"/>
      <c r="AJ321" s="22">
        <f t="shared" si="18"/>
        <v>9</v>
      </c>
      <c r="AK321" s="37">
        <f t="shared" si="19"/>
        <v>9</v>
      </c>
      <c r="AL321" s="37">
        <f t="shared" si="20"/>
        <v>0</v>
      </c>
      <c r="AM321" s="37">
        <f t="shared" si="21"/>
        <v>0</v>
      </c>
    </row>
    <row r="322" spans="1:39" outlineLevel="1" x14ac:dyDescent="0.3">
      <c r="A322" s="19" t="e">
        <f>'SOS_ERGO - AS-IS'!#REF!</f>
        <v>#REF!</v>
      </c>
      <c r="B322" s="19" t="e">
        <f>'SOS_ERGO - AS-IS'!#REF!</f>
        <v>#REF!</v>
      </c>
      <c r="C322" s="19" t="e">
        <f>'SOS_ERGO - AS-IS'!#REF!</f>
        <v>#REF!</v>
      </c>
      <c r="D322" s="19" t="e">
        <f>'SOS_ERGO - AS-IS'!#REF!</f>
        <v>#REF!</v>
      </c>
      <c r="E322" s="32" t="e">
        <f>'SOS_ERGO - AS-IS'!#REF!</f>
        <v>#REF!</v>
      </c>
      <c r="F322" s="19" t="e">
        <f>'SOS_ERGO - AS-IS'!#REF!</f>
        <v>#REF!</v>
      </c>
      <c r="G322" s="53" t="e">
        <f>'SOS_ERGO - AS-IS'!#REF!</f>
        <v>#REF!</v>
      </c>
      <c r="H322" s="32" t="e">
        <f>'SOS_ERGO - AS-IS'!#REF!</f>
        <v>#REF!</v>
      </c>
      <c r="I322" s="39">
        <v>1</v>
      </c>
      <c r="J322" s="40"/>
      <c r="K322" s="41"/>
      <c r="L322" s="39">
        <v>1</v>
      </c>
      <c r="M322" s="40"/>
      <c r="N322" s="41"/>
      <c r="O322" s="39">
        <v>1</v>
      </c>
      <c r="P322" s="40"/>
      <c r="Q322" s="41"/>
      <c r="R322" s="39">
        <v>1</v>
      </c>
      <c r="S322" s="40"/>
      <c r="T322" s="41"/>
      <c r="U322" s="39">
        <v>1</v>
      </c>
      <c r="V322" s="40"/>
      <c r="W322" s="41"/>
      <c r="X322" s="39">
        <v>1</v>
      </c>
      <c r="Y322" s="40"/>
      <c r="Z322" s="41"/>
      <c r="AA322" s="39">
        <v>1</v>
      </c>
      <c r="AB322" s="40"/>
      <c r="AC322" s="41"/>
      <c r="AD322" s="39">
        <v>1</v>
      </c>
      <c r="AE322" s="40"/>
      <c r="AF322" s="41"/>
      <c r="AG322" s="39">
        <v>1</v>
      </c>
      <c r="AH322" s="37"/>
      <c r="AI322" s="42"/>
      <c r="AJ322" s="22">
        <f t="shared" si="18"/>
        <v>9</v>
      </c>
      <c r="AK322" s="37">
        <f t="shared" si="19"/>
        <v>9</v>
      </c>
      <c r="AL322" s="37">
        <f t="shared" si="20"/>
        <v>0</v>
      </c>
      <c r="AM322" s="37">
        <f t="shared" si="21"/>
        <v>0</v>
      </c>
    </row>
    <row r="323" spans="1:39" outlineLevel="1" x14ac:dyDescent="0.3">
      <c r="A323" s="19" t="e">
        <f>'SOS_ERGO - AS-IS'!#REF!</f>
        <v>#REF!</v>
      </c>
      <c r="B323" s="19" t="e">
        <f>'SOS_ERGO - AS-IS'!#REF!</f>
        <v>#REF!</v>
      </c>
      <c r="C323" s="19" t="e">
        <f>'SOS_ERGO - AS-IS'!#REF!</f>
        <v>#REF!</v>
      </c>
      <c r="D323" s="19" t="e">
        <f>'SOS_ERGO - AS-IS'!#REF!</f>
        <v>#REF!</v>
      </c>
      <c r="E323" s="32" t="e">
        <f>'SOS_ERGO - AS-IS'!#REF!</f>
        <v>#REF!</v>
      </c>
      <c r="F323" s="19" t="e">
        <f>'SOS_ERGO - AS-IS'!#REF!</f>
        <v>#REF!</v>
      </c>
      <c r="G323" s="53" t="e">
        <f>'SOS_ERGO - AS-IS'!#REF!</f>
        <v>#REF!</v>
      </c>
      <c r="H323" s="32" t="e">
        <f>'SOS_ERGO - AS-IS'!#REF!</f>
        <v>#REF!</v>
      </c>
      <c r="I323" s="39">
        <v>1</v>
      </c>
      <c r="J323" s="40"/>
      <c r="K323" s="41"/>
      <c r="L323" s="39">
        <v>1</v>
      </c>
      <c r="M323" s="40"/>
      <c r="N323" s="41"/>
      <c r="O323" s="39">
        <v>1</v>
      </c>
      <c r="P323" s="40"/>
      <c r="Q323" s="41"/>
      <c r="R323" s="39">
        <v>1</v>
      </c>
      <c r="S323" s="40"/>
      <c r="T323" s="41"/>
      <c r="U323" s="39">
        <v>1</v>
      </c>
      <c r="V323" s="40"/>
      <c r="W323" s="41"/>
      <c r="X323" s="39">
        <v>1</v>
      </c>
      <c r="Y323" s="40"/>
      <c r="Z323" s="41"/>
      <c r="AA323" s="39">
        <v>1</v>
      </c>
      <c r="AB323" s="40"/>
      <c r="AC323" s="41"/>
      <c r="AD323" s="39">
        <v>1</v>
      </c>
      <c r="AE323" s="40"/>
      <c r="AF323" s="41"/>
      <c r="AG323" s="39">
        <v>1</v>
      </c>
      <c r="AH323" s="37"/>
      <c r="AI323" s="42"/>
      <c r="AJ323" s="22">
        <f t="shared" ref="AJ323:AJ386" si="22">SUM(I323:AI323)</f>
        <v>9</v>
      </c>
      <c r="AK323" s="37">
        <f t="shared" ref="AK323:AK386" si="23">COUNTIF(I323:AI323,1)</f>
        <v>9</v>
      </c>
      <c r="AL323" s="37">
        <f t="shared" ref="AL323:AL386" si="24">COUNTIF(I323:AI323,2)</f>
        <v>0</v>
      </c>
      <c r="AM323" s="37">
        <f t="shared" ref="AM323:AM386" si="25">COUNTIF(I323:AI323,3)</f>
        <v>0</v>
      </c>
    </row>
    <row r="324" spans="1:39" outlineLevel="1" x14ac:dyDescent="0.3">
      <c r="A324" s="19" t="e">
        <f>'SOS_ERGO - AS-IS'!#REF!</f>
        <v>#REF!</v>
      </c>
      <c r="B324" s="19" t="e">
        <f>'SOS_ERGO - AS-IS'!#REF!</f>
        <v>#REF!</v>
      </c>
      <c r="C324" s="19" t="e">
        <f>'SOS_ERGO - AS-IS'!#REF!</f>
        <v>#REF!</v>
      </c>
      <c r="D324" s="19" t="e">
        <f>'SOS_ERGO - AS-IS'!#REF!</f>
        <v>#REF!</v>
      </c>
      <c r="E324" s="32" t="e">
        <f>'SOS_ERGO - AS-IS'!#REF!</f>
        <v>#REF!</v>
      </c>
      <c r="F324" s="19" t="e">
        <f>'SOS_ERGO - AS-IS'!#REF!</f>
        <v>#REF!</v>
      </c>
      <c r="G324" s="53" t="e">
        <f>'SOS_ERGO - AS-IS'!#REF!</f>
        <v>#REF!</v>
      </c>
      <c r="H324" s="32" t="e">
        <f>'SOS_ERGO - AS-IS'!#REF!</f>
        <v>#REF!</v>
      </c>
      <c r="I324" s="39">
        <v>1</v>
      </c>
      <c r="J324" s="40"/>
      <c r="K324" s="41"/>
      <c r="L324" s="39">
        <v>1</v>
      </c>
      <c r="M324" s="40"/>
      <c r="N324" s="41"/>
      <c r="O324" s="39">
        <v>1</v>
      </c>
      <c r="P324" s="40"/>
      <c r="Q324" s="41"/>
      <c r="R324" s="39">
        <v>1</v>
      </c>
      <c r="S324" s="40"/>
      <c r="T324" s="41"/>
      <c r="U324" s="39">
        <v>1</v>
      </c>
      <c r="V324" s="40"/>
      <c r="W324" s="41"/>
      <c r="X324" s="39">
        <v>1</v>
      </c>
      <c r="Y324" s="40"/>
      <c r="Z324" s="41"/>
      <c r="AA324" s="39">
        <v>1</v>
      </c>
      <c r="AB324" s="40"/>
      <c r="AC324" s="41"/>
      <c r="AD324" s="39">
        <v>1</v>
      </c>
      <c r="AE324" s="40"/>
      <c r="AF324" s="41"/>
      <c r="AG324" s="39">
        <v>1</v>
      </c>
      <c r="AH324" s="37"/>
      <c r="AI324" s="42"/>
      <c r="AJ324" s="22">
        <f t="shared" si="22"/>
        <v>9</v>
      </c>
      <c r="AK324" s="37">
        <f t="shared" si="23"/>
        <v>9</v>
      </c>
      <c r="AL324" s="37">
        <f t="shared" si="24"/>
        <v>0</v>
      </c>
      <c r="AM324" s="37">
        <f t="shared" si="25"/>
        <v>0</v>
      </c>
    </row>
    <row r="325" spans="1:39" outlineLevel="1" x14ac:dyDescent="0.3">
      <c r="A325" s="19" t="e">
        <f>'SOS_ERGO - AS-IS'!#REF!</f>
        <v>#REF!</v>
      </c>
      <c r="B325" s="19" t="e">
        <f>'SOS_ERGO - AS-IS'!#REF!</f>
        <v>#REF!</v>
      </c>
      <c r="C325" s="19" t="e">
        <f>'SOS_ERGO - AS-IS'!#REF!</f>
        <v>#REF!</v>
      </c>
      <c r="D325" s="19" t="e">
        <f>'SOS_ERGO - AS-IS'!#REF!</f>
        <v>#REF!</v>
      </c>
      <c r="E325" s="32" t="e">
        <f>'SOS_ERGO - AS-IS'!#REF!</f>
        <v>#REF!</v>
      </c>
      <c r="F325" s="19" t="e">
        <f>'SOS_ERGO - AS-IS'!#REF!</f>
        <v>#REF!</v>
      </c>
      <c r="G325" s="53" t="e">
        <f>'SOS_ERGO - AS-IS'!#REF!</f>
        <v>#REF!</v>
      </c>
      <c r="H325" s="32" t="e">
        <f>'SOS_ERGO - AS-IS'!#REF!</f>
        <v>#REF!</v>
      </c>
      <c r="I325" s="39">
        <v>1</v>
      </c>
      <c r="J325" s="40"/>
      <c r="K325" s="41"/>
      <c r="L325" s="39">
        <v>1</v>
      </c>
      <c r="M325" s="40"/>
      <c r="N325" s="41"/>
      <c r="O325" s="39">
        <v>1</v>
      </c>
      <c r="P325" s="40"/>
      <c r="Q325" s="41"/>
      <c r="R325" s="39">
        <v>1</v>
      </c>
      <c r="S325" s="40"/>
      <c r="T325" s="41"/>
      <c r="U325" s="39">
        <v>1</v>
      </c>
      <c r="V325" s="40"/>
      <c r="W325" s="41"/>
      <c r="X325" s="39">
        <v>1</v>
      </c>
      <c r="Y325" s="40"/>
      <c r="Z325" s="41"/>
      <c r="AA325" s="39">
        <v>1</v>
      </c>
      <c r="AB325" s="40"/>
      <c r="AC325" s="41"/>
      <c r="AD325" s="39">
        <v>1</v>
      </c>
      <c r="AE325" s="40"/>
      <c r="AF325" s="41"/>
      <c r="AG325" s="39">
        <v>1</v>
      </c>
      <c r="AH325" s="37"/>
      <c r="AI325" s="42"/>
      <c r="AJ325" s="22">
        <f t="shared" si="22"/>
        <v>9</v>
      </c>
      <c r="AK325" s="37">
        <f t="shared" si="23"/>
        <v>9</v>
      </c>
      <c r="AL325" s="37">
        <f t="shared" si="24"/>
        <v>0</v>
      </c>
      <c r="AM325" s="37">
        <f t="shared" si="25"/>
        <v>0</v>
      </c>
    </row>
    <row r="326" spans="1:39" outlineLevel="1" x14ac:dyDescent="0.3">
      <c r="A326" s="19" t="e">
        <f>'SOS_ERGO - AS-IS'!#REF!</f>
        <v>#REF!</v>
      </c>
      <c r="B326" s="19" t="e">
        <f>'SOS_ERGO - AS-IS'!#REF!</f>
        <v>#REF!</v>
      </c>
      <c r="C326" s="19" t="e">
        <f>'SOS_ERGO - AS-IS'!#REF!</f>
        <v>#REF!</v>
      </c>
      <c r="D326" s="19" t="e">
        <f>'SOS_ERGO - AS-IS'!#REF!</f>
        <v>#REF!</v>
      </c>
      <c r="E326" s="32" t="e">
        <f>'SOS_ERGO - AS-IS'!#REF!</f>
        <v>#REF!</v>
      </c>
      <c r="F326" s="19" t="e">
        <f>'SOS_ERGO - AS-IS'!#REF!</f>
        <v>#REF!</v>
      </c>
      <c r="G326" s="53" t="e">
        <f>'SOS_ERGO - AS-IS'!#REF!</f>
        <v>#REF!</v>
      </c>
      <c r="H326" s="32" t="e">
        <f>'SOS_ERGO - AS-IS'!#REF!</f>
        <v>#REF!</v>
      </c>
      <c r="I326" s="39">
        <v>1</v>
      </c>
      <c r="J326" s="40"/>
      <c r="K326" s="41"/>
      <c r="L326" s="39">
        <v>1</v>
      </c>
      <c r="M326" s="40"/>
      <c r="N326" s="41"/>
      <c r="O326" s="39">
        <v>1</v>
      </c>
      <c r="P326" s="40"/>
      <c r="Q326" s="41"/>
      <c r="R326" s="39">
        <v>1</v>
      </c>
      <c r="S326" s="40"/>
      <c r="T326" s="41"/>
      <c r="U326" s="39">
        <v>1</v>
      </c>
      <c r="V326" s="40"/>
      <c r="W326" s="41"/>
      <c r="X326" s="39">
        <v>1</v>
      </c>
      <c r="Y326" s="40"/>
      <c r="Z326" s="41"/>
      <c r="AA326" s="39">
        <v>1</v>
      </c>
      <c r="AB326" s="40"/>
      <c r="AC326" s="41"/>
      <c r="AD326" s="39">
        <v>1</v>
      </c>
      <c r="AE326" s="40"/>
      <c r="AF326" s="41"/>
      <c r="AG326" s="39">
        <v>1</v>
      </c>
      <c r="AH326" s="37"/>
      <c r="AI326" s="42"/>
      <c r="AJ326" s="22">
        <f t="shared" si="22"/>
        <v>9</v>
      </c>
      <c r="AK326" s="37">
        <f t="shared" si="23"/>
        <v>9</v>
      </c>
      <c r="AL326" s="37">
        <f t="shared" si="24"/>
        <v>0</v>
      </c>
      <c r="AM326" s="37">
        <f t="shared" si="25"/>
        <v>0</v>
      </c>
    </row>
    <row r="327" spans="1:39" outlineLevel="1" x14ac:dyDescent="0.3">
      <c r="A327" s="19" t="e">
        <f>'SOS_ERGO - AS-IS'!#REF!</f>
        <v>#REF!</v>
      </c>
      <c r="B327" s="19" t="e">
        <f>'SOS_ERGO - AS-IS'!#REF!</f>
        <v>#REF!</v>
      </c>
      <c r="C327" s="19" t="e">
        <f>'SOS_ERGO - AS-IS'!#REF!</f>
        <v>#REF!</v>
      </c>
      <c r="D327" s="19" t="e">
        <f>'SOS_ERGO - AS-IS'!#REF!</f>
        <v>#REF!</v>
      </c>
      <c r="E327" s="32" t="e">
        <f>'SOS_ERGO - AS-IS'!#REF!</f>
        <v>#REF!</v>
      </c>
      <c r="F327" s="19" t="e">
        <f>'SOS_ERGO - AS-IS'!#REF!</f>
        <v>#REF!</v>
      </c>
      <c r="G327" s="53" t="e">
        <f>'SOS_ERGO - AS-IS'!#REF!</f>
        <v>#REF!</v>
      </c>
      <c r="H327" s="32" t="e">
        <f>'SOS_ERGO - AS-IS'!#REF!</f>
        <v>#REF!</v>
      </c>
      <c r="I327" s="39">
        <v>1</v>
      </c>
      <c r="J327" s="40"/>
      <c r="K327" s="41"/>
      <c r="L327" s="39">
        <v>1</v>
      </c>
      <c r="M327" s="40"/>
      <c r="N327" s="41"/>
      <c r="O327" s="39">
        <v>1</v>
      </c>
      <c r="P327" s="40"/>
      <c r="Q327" s="41"/>
      <c r="R327" s="39">
        <v>1</v>
      </c>
      <c r="S327" s="40"/>
      <c r="T327" s="41"/>
      <c r="U327" s="39">
        <v>1</v>
      </c>
      <c r="V327" s="40"/>
      <c r="W327" s="41"/>
      <c r="X327" s="39">
        <v>1</v>
      </c>
      <c r="Y327" s="40"/>
      <c r="Z327" s="41"/>
      <c r="AA327" s="39">
        <v>1</v>
      </c>
      <c r="AB327" s="40"/>
      <c r="AC327" s="41"/>
      <c r="AD327" s="39">
        <v>1</v>
      </c>
      <c r="AE327" s="40"/>
      <c r="AF327" s="41"/>
      <c r="AG327" s="39">
        <v>1</v>
      </c>
      <c r="AH327" s="37"/>
      <c r="AI327" s="42"/>
      <c r="AJ327" s="22">
        <f t="shared" si="22"/>
        <v>9</v>
      </c>
      <c r="AK327" s="37">
        <f t="shared" si="23"/>
        <v>9</v>
      </c>
      <c r="AL327" s="37">
        <f t="shared" si="24"/>
        <v>0</v>
      </c>
      <c r="AM327" s="37">
        <f t="shared" si="25"/>
        <v>0</v>
      </c>
    </row>
    <row r="328" spans="1:39" outlineLevel="1" x14ac:dyDescent="0.3">
      <c r="A328" s="19" t="e">
        <f>'SOS_ERGO - AS-IS'!#REF!</f>
        <v>#REF!</v>
      </c>
      <c r="B328" s="19" t="e">
        <f>'SOS_ERGO - AS-IS'!#REF!</f>
        <v>#REF!</v>
      </c>
      <c r="C328" s="19" t="e">
        <f>'SOS_ERGO - AS-IS'!#REF!</f>
        <v>#REF!</v>
      </c>
      <c r="D328" s="19" t="e">
        <f>'SOS_ERGO - AS-IS'!#REF!</f>
        <v>#REF!</v>
      </c>
      <c r="E328" s="32" t="e">
        <f>'SOS_ERGO - AS-IS'!#REF!</f>
        <v>#REF!</v>
      </c>
      <c r="F328" s="19" t="e">
        <f>'SOS_ERGO - AS-IS'!#REF!</f>
        <v>#REF!</v>
      </c>
      <c r="G328" s="53" t="e">
        <f>'SOS_ERGO - AS-IS'!#REF!</f>
        <v>#REF!</v>
      </c>
      <c r="H328" s="32" t="e">
        <f>'SOS_ERGO - AS-IS'!#REF!</f>
        <v>#REF!</v>
      </c>
      <c r="I328" s="39">
        <v>1</v>
      </c>
      <c r="J328" s="40"/>
      <c r="K328" s="41"/>
      <c r="L328" s="39">
        <v>1</v>
      </c>
      <c r="M328" s="40"/>
      <c r="N328" s="41"/>
      <c r="O328" s="39">
        <v>1</v>
      </c>
      <c r="P328" s="40"/>
      <c r="Q328" s="41"/>
      <c r="R328" s="39">
        <v>1</v>
      </c>
      <c r="S328" s="40"/>
      <c r="T328" s="41"/>
      <c r="U328" s="39">
        <v>1</v>
      </c>
      <c r="V328" s="40"/>
      <c r="W328" s="41"/>
      <c r="X328" s="39">
        <v>1</v>
      </c>
      <c r="Y328" s="40"/>
      <c r="Z328" s="41"/>
      <c r="AA328" s="39">
        <v>1</v>
      </c>
      <c r="AB328" s="40"/>
      <c r="AC328" s="41"/>
      <c r="AD328" s="39">
        <v>1</v>
      </c>
      <c r="AE328" s="40"/>
      <c r="AF328" s="41"/>
      <c r="AG328" s="39">
        <v>1</v>
      </c>
      <c r="AH328" s="37"/>
      <c r="AI328" s="42"/>
      <c r="AJ328" s="22">
        <f t="shared" si="22"/>
        <v>9</v>
      </c>
      <c r="AK328" s="37">
        <f t="shared" si="23"/>
        <v>9</v>
      </c>
      <c r="AL328" s="37">
        <f t="shared" si="24"/>
        <v>0</v>
      </c>
      <c r="AM328" s="37">
        <f t="shared" si="25"/>
        <v>0</v>
      </c>
    </row>
    <row r="329" spans="1:39" outlineLevel="1" x14ac:dyDescent="0.3">
      <c r="A329" s="19" t="e">
        <f>'SOS_ERGO - AS-IS'!#REF!</f>
        <v>#REF!</v>
      </c>
      <c r="B329" s="19" t="e">
        <f>'SOS_ERGO - AS-IS'!#REF!</f>
        <v>#REF!</v>
      </c>
      <c r="C329" s="19" t="e">
        <f>'SOS_ERGO - AS-IS'!#REF!</f>
        <v>#REF!</v>
      </c>
      <c r="D329" s="19" t="e">
        <f>'SOS_ERGO - AS-IS'!#REF!</f>
        <v>#REF!</v>
      </c>
      <c r="E329" s="32" t="e">
        <f>'SOS_ERGO - AS-IS'!#REF!</f>
        <v>#REF!</v>
      </c>
      <c r="F329" s="19" t="e">
        <f>'SOS_ERGO - AS-IS'!#REF!</f>
        <v>#REF!</v>
      </c>
      <c r="G329" s="53" t="e">
        <f>'SOS_ERGO - AS-IS'!#REF!</f>
        <v>#REF!</v>
      </c>
      <c r="H329" s="32" t="e">
        <f>'SOS_ERGO - AS-IS'!#REF!</f>
        <v>#REF!</v>
      </c>
      <c r="I329" s="39">
        <v>1</v>
      </c>
      <c r="J329" s="40"/>
      <c r="K329" s="41"/>
      <c r="L329" s="39">
        <v>1</v>
      </c>
      <c r="M329" s="40"/>
      <c r="N329" s="41"/>
      <c r="O329" s="39">
        <v>1</v>
      </c>
      <c r="P329" s="40"/>
      <c r="Q329" s="41"/>
      <c r="R329" s="39">
        <v>1</v>
      </c>
      <c r="S329" s="40"/>
      <c r="T329" s="41"/>
      <c r="U329" s="39">
        <v>1</v>
      </c>
      <c r="V329" s="40"/>
      <c r="W329" s="41"/>
      <c r="X329" s="39">
        <v>1</v>
      </c>
      <c r="Y329" s="40"/>
      <c r="Z329" s="41"/>
      <c r="AA329" s="39">
        <v>1</v>
      </c>
      <c r="AB329" s="40"/>
      <c r="AC329" s="41"/>
      <c r="AD329" s="39">
        <v>1</v>
      </c>
      <c r="AE329" s="40"/>
      <c r="AF329" s="41"/>
      <c r="AG329" s="39">
        <v>1</v>
      </c>
      <c r="AH329" s="37"/>
      <c r="AI329" s="42"/>
      <c r="AJ329" s="22">
        <f t="shared" si="22"/>
        <v>9</v>
      </c>
      <c r="AK329" s="37">
        <f t="shared" si="23"/>
        <v>9</v>
      </c>
      <c r="AL329" s="37">
        <f t="shared" si="24"/>
        <v>0</v>
      </c>
      <c r="AM329" s="37">
        <f t="shared" si="25"/>
        <v>0</v>
      </c>
    </row>
    <row r="330" spans="1:39" outlineLevel="1" x14ac:dyDescent="0.3">
      <c r="A330" s="19" t="e">
        <f>'SOS_ERGO - AS-IS'!#REF!</f>
        <v>#REF!</v>
      </c>
      <c r="B330" s="19" t="e">
        <f>'SOS_ERGO - AS-IS'!#REF!</f>
        <v>#REF!</v>
      </c>
      <c r="C330" s="19" t="e">
        <f>'SOS_ERGO - AS-IS'!#REF!</f>
        <v>#REF!</v>
      </c>
      <c r="D330" s="19" t="e">
        <f>'SOS_ERGO - AS-IS'!#REF!</f>
        <v>#REF!</v>
      </c>
      <c r="E330" s="32" t="e">
        <f>'SOS_ERGO - AS-IS'!#REF!</f>
        <v>#REF!</v>
      </c>
      <c r="F330" s="19" t="e">
        <f>'SOS_ERGO - AS-IS'!#REF!</f>
        <v>#REF!</v>
      </c>
      <c r="G330" s="53" t="e">
        <f>'SOS_ERGO - AS-IS'!#REF!</f>
        <v>#REF!</v>
      </c>
      <c r="H330" s="32" t="e">
        <f>'SOS_ERGO - AS-IS'!#REF!</f>
        <v>#REF!</v>
      </c>
      <c r="I330" s="39">
        <v>1</v>
      </c>
      <c r="J330" s="40"/>
      <c r="K330" s="41"/>
      <c r="L330" s="39">
        <v>1</v>
      </c>
      <c r="M330" s="40"/>
      <c r="N330" s="41"/>
      <c r="O330" s="39">
        <v>1</v>
      </c>
      <c r="P330" s="40"/>
      <c r="Q330" s="41"/>
      <c r="R330" s="39">
        <v>1</v>
      </c>
      <c r="S330" s="40"/>
      <c r="T330" s="41"/>
      <c r="U330" s="39">
        <v>1</v>
      </c>
      <c r="V330" s="40"/>
      <c r="W330" s="41"/>
      <c r="X330" s="39">
        <v>1</v>
      </c>
      <c r="Y330" s="40"/>
      <c r="Z330" s="41"/>
      <c r="AA330" s="39">
        <v>1</v>
      </c>
      <c r="AB330" s="40"/>
      <c r="AC330" s="41"/>
      <c r="AD330" s="39">
        <v>1</v>
      </c>
      <c r="AE330" s="40"/>
      <c r="AF330" s="41"/>
      <c r="AG330" s="39">
        <v>1</v>
      </c>
      <c r="AH330" s="37"/>
      <c r="AI330" s="42"/>
      <c r="AJ330" s="22">
        <f t="shared" si="22"/>
        <v>9</v>
      </c>
      <c r="AK330" s="37">
        <f t="shared" si="23"/>
        <v>9</v>
      </c>
      <c r="AL330" s="37">
        <f t="shared" si="24"/>
        <v>0</v>
      </c>
      <c r="AM330" s="37">
        <f t="shared" si="25"/>
        <v>0</v>
      </c>
    </row>
    <row r="331" spans="1:39" outlineLevel="1" x14ac:dyDescent="0.3">
      <c r="A331" s="19" t="e">
        <f>'SOS_ERGO - AS-IS'!#REF!</f>
        <v>#REF!</v>
      </c>
      <c r="B331" s="19" t="e">
        <f>'SOS_ERGO - AS-IS'!#REF!</f>
        <v>#REF!</v>
      </c>
      <c r="C331" s="19" t="e">
        <f>'SOS_ERGO - AS-IS'!#REF!</f>
        <v>#REF!</v>
      </c>
      <c r="D331" s="19" t="e">
        <f>'SOS_ERGO - AS-IS'!#REF!</f>
        <v>#REF!</v>
      </c>
      <c r="E331" s="32" t="e">
        <f>'SOS_ERGO - AS-IS'!#REF!</f>
        <v>#REF!</v>
      </c>
      <c r="F331" s="19" t="e">
        <f>'SOS_ERGO - AS-IS'!#REF!</f>
        <v>#REF!</v>
      </c>
      <c r="G331" s="53" t="e">
        <f>'SOS_ERGO - AS-IS'!#REF!</f>
        <v>#REF!</v>
      </c>
      <c r="H331" s="32" t="e">
        <f>'SOS_ERGO - AS-IS'!#REF!</f>
        <v>#REF!</v>
      </c>
      <c r="I331" s="39">
        <v>1</v>
      </c>
      <c r="J331" s="40"/>
      <c r="K331" s="41"/>
      <c r="L331" s="39">
        <v>1</v>
      </c>
      <c r="M331" s="40"/>
      <c r="N331" s="41"/>
      <c r="O331" s="39">
        <v>1</v>
      </c>
      <c r="P331" s="40"/>
      <c r="Q331" s="41"/>
      <c r="R331" s="39">
        <v>1</v>
      </c>
      <c r="S331" s="40"/>
      <c r="T331" s="41"/>
      <c r="U331" s="39">
        <v>1</v>
      </c>
      <c r="V331" s="40"/>
      <c r="W331" s="41"/>
      <c r="X331" s="39">
        <v>1</v>
      </c>
      <c r="Y331" s="40"/>
      <c r="Z331" s="41"/>
      <c r="AA331" s="39">
        <v>1</v>
      </c>
      <c r="AB331" s="40"/>
      <c r="AC331" s="41"/>
      <c r="AD331" s="39">
        <v>1</v>
      </c>
      <c r="AE331" s="40"/>
      <c r="AF331" s="41"/>
      <c r="AG331" s="39">
        <v>1</v>
      </c>
      <c r="AH331" s="37"/>
      <c r="AI331" s="42"/>
      <c r="AJ331" s="22">
        <f t="shared" si="22"/>
        <v>9</v>
      </c>
      <c r="AK331" s="37">
        <f t="shared" si="23"/>
        <v>9</v>
      </c>
      <c r="AL331" s="37">
        <f t="shared" si="24"/>
        <v>0</v>
      </c>
      <c r="AM331" s="37">
        <f t="shared" si="25"/>
        <v>0</v>
      </c>
    </row>
    <row r="332" spans="1:39" outlineLevel="1" x14ac:dyDescent="0.3">
      <c r="A332" s="19" t="e">
        <f>'SOS_ERGO - AS-IS'!#REF!</f>
        <v>#REF!</v>
      </c>
      <c r="B332" s="19" t="e">
        <f>'SOS_ERGO - AS-IS'!#REF!</f>
        <v>#REF!</v>
      </c>
      <c r="C332" s="19" t="e">
        <f>'SOS_ERGO - AS-IS'!#REF!</f>
        <v>#REF!</v>
      </c>
      <c r="D332" s="19" t="e">
        <f>'SOS_ERGO - AS-IS'!#REF!</f>
        <v>#REF!</v>
      </c>
      <c r="E332" s="32" t="e">
        <f>'SOS_ERGO - AS-IS'!#REF!</f>
        <v>#REF!</v>
      </c>
      <c r="F332" s="19" t="e">
        <f>'SOS_ERGO - AS-IS'!#REF!</f>
        <v>#REF!</v>
      </c>
      <c r="G332" s="53" t="e">
        <f>'SOS_ERGO - AS-IS'!#REF!</f>
        <v>#REF!</v>
      </c>
      <c r="H332" s="32" t="e">
        <f>'SOS_ERGO - AS-IS'!#REF!</f>
        <v>#REF!</v>
      </c>
      <c r="I332" s="39">
        <v>1</v>
      </c>
      <c r="J332" s="40"/>
      <c r="K332" s="41"/>
      <c r="L332" s="39">
        <v>1</v>
      </c>
      <c r="M332" s="40"/>
      <c r="N332" s="41"/>
      <c r="O332" s="39">
        <v>1</v>
      </c>
      <c r="P332" s="40"/>
      <c r="Q332" s="41"/>
      <c r="R332" s="39">
        <v>1</v>
      </c>
      <c r="S332" s="40"/>
      <c r="T332" s="41"/>
      <c r="U332" s="39">
        <v>1</v>
      </c>
      <c r="V332" s="40"/>
      <c r="W332" s="41"/>
      <c r="X332" s="39">
        <v>1</v>
      </c>
      <c r="Y332" s="40"/>
      <c r="Z332" s="41"/>
      <c r="AA332" s="39">
        <v>1</v>
      </c>
      <c r="AB332" s="40"/>
      <c r="AC332" s="41"/>
      <c r="AD332" s="39">
        <v>1</v>
      </c>
      <c r="AE332" s="40"/>
      <c r="AF332" s="41"/>
      <c r="AG332" s="39">
        <v>1</v>
      </c>
      <c r="AH332" s="37"/>
      <c r="AI332" s="42"/>
      <c r="AJ332" s="22">
        <f t="shared" si="22"/>
        <v>9</v>
      </c>
      <c r="AK332" s="37">
        <f t="shared" si="23"/>
        <v>9</v>
      </c>
      <c r="AL332" s="37">
        <f t="shared" si="24"/>
        <v>0</v>
      </c>
      <c r="AM332" s="37">
        <f t="shared" si="25"/>
        <v>0</v>
      </c>
    </row>
    <row r="333" spans="1:39" outlineLevel="1" x14ac:dyDescent="0.3">
      <c r="A333" s="19" t="e">
        <f>'SOS_ERGO - AS-IS'!#REF!</f>
        <v>#REF!</v>
      </c>
      <c r="B333" s="19" t="e">
        <f>'SOS_ERGO - AS-IS'!#REF!</f>
        <v>#REF!</v>
      </c>
      <c r="C333" s="19" t="e">
        <f>'SOS_ERGO - AS-IS'!#REF!</f>
        <v>#REF!</v>
      </c>
      <c r="D333" s="19" t="e">
        <f>'SOS_ERGO - AS-IS'!#REF!</f>
        <v>#REF!</v>
      </c>
      <c r="E333" s="32" t="e">
        <f>'SOS_ERGO - AS-IS'!#REF!</f>
        <v>#REF!</v>
      </c>
      <c r="F333" s="19" t="e">
        <f>'SOS_ERGO - AS-IS'!#REF!</f>
        <v>#REF!</v>
      </c>
      <c r="G333" s="53" t="e">
        <f>'SOS_ERGO - AS-IS'!#REF!</f>
        <v>#REF!</v>
      </c>
      <c r="H333" s="32" t="e">
        <f>'SOS_ERGO - AS-IS'!#REF!</f>
        <v>#REF!</v>
      </c>
      <c r="I333" s="39">
        <v>1</v>
      </c>
      <c r="J333" s="40"/>
      <c r="K333" s="41"/>
      <c r="L333" s="39">
        <v>1</v>
      </c>
      <c r="M333" s="40"/>
      <c r="N333" s="41"/>
      <c r="O333" s="39">
        <v>1</v>
      </c>
      <c r="P333" s="40"/>
      <c r="Q333" s="41"/>
      <c r="R333" s="39">
        <v>1</v>
      </c>
      <c r="S333" s="40"/>
      <c r="T333" s="41"/>
      <c r="U333" s="39">
        <v>1</v>
      </c>
      <c r="V333" s="40"/>
      <c r="W333" s="41"/>
      <c r="X333" s="39">
        <v>1</v>
      </c>
      <c r="Y333" s="40"/>
      <c r="Z333" s="41"/>
      <c r="AA333" s="39">
        <v>1</v>
      </c>
      <c r="AB333" s="40"/>
      <c r="AC333" s="41"/>
      <c r="AD333" s="39">
        <v>1</v>
      </c>
      <c r="AE333" s="40"/>
      <c r="AF333" s="41"/>
      <c r="AG333" s="39">
        <v>1</v>
      </c>
      <c r="AH333" s="37"/>
      <c r="AI333" s="42"/>
      <c r="AJ333" s="22">
        <f t="shared" si="22"/>
        <v>9</v>
      </c>
      <c r="AK333" s="37">
        <f t="shared" si="23"/>
        <v>9</v>
      </c>
      <c r="AL333" s="37">
        <f t="shared" si="24"/>
        <v>0</v>
      </c>
      <c r="AM333" s="37">
        <f t="shared" si="25"/>
        <v>0</v>
      </c>
    </row>
    <row r="334" spans="1:39" outlineLevel="1" x14ac:dyDescent="0.3">
      <c r="A334" s="19" t="e">
        <f>'SOS_ERGO - AS-IS'!#REF!</f>
        <v>#REF!</v>
      </c>
      <c r="B334" s="19" t="e">
        <f>'SOS_ERGO - AS-IS'!#REF!</f>
        <v>#REF!</v>
      </c>
      <c r="C334" s="19" t="e">
        <f>'SOS_ERGO - AS-IS'!#REF!</f>
        <v>#REF!</v>
      </c>
      <c r="D334" s="19" t="e">
        <f>'SOS_ERGO - AS-IS'!#REF!</f>
        <v>#REF!</v>
      </c>
      <c r="E334" s="32" t="e">
        <f>'SOS_ERGO - AS-IS'!#REF!</f>
        <v>#REF!</v>
      </c>
      <c r="F334" s="19" t="e">
        <f>'SOS_ERGO - AS-IS'!#REF!</f>
        <v>#REF!</v>
      </c>
      <c r="G334" s="53" t="e">
        <f>'SOS_ERGO - AS-IS'!#REF!</f>
        <v>#REF!</v>
      </c>
      <c r="H334" s="32" t="e">
        <f>'SOS_ERGO - AS-IS'!#REF!</f>
        <v>#REF!</v>
      </c>
      <c r="I334" s="39">
        <v>1</v>
      </c>
      <c r="J334" s="40"/>
      <c r="K334" s="41"/>
      <c r="L334" s="39">
        <v>1</v>
      </c>
      <c r="M334" s="40"/>
      <c r="N334" s="41"/>
      <c r="O334" s="39">
        <v>1</v>
      </c>
      <c r="P334" s="40"/>
      <c r="Q334" s="41"/>
      <c r="R334" s="39">
        <v>1</v>
      </c>
      <c r="S334" s="40"/>
      <c r="T334" s="41"/>
      <c r="U334" s="39">
        <v>1</v>
      </c>
      <c r="V334" s="40"/>
      <c r="W334" s="41"/>
      <c r="X334" s="39">
        <v>1</v>
      </c>
      <c r="Y334" s="40"/>
      <c r="Z334" s="41"/>
      <c r="AA334" s="39">
        <v>1</v>
      </c>
      <c r="AB334" s="40"/>
      <c r="AC334" s="41"/>
      <c r="AD334" s="39">
        <v>1</v>
      </c>
      <c r="AE334" s="40"/>
      <c r="AF334" s="41"/>
      <c r="AG334" s="39">
        <v>1</v>
      </c>
      <c r="AH334" s="37"/>
      <c r="AI334" s="42"/>
      <c r="AJ334" s="22">
        <f t="shared" si="22"/>
        <v>9</v>
      </c>
      <c r="AK334" s="37">
        <f t="shared" si="23"/>
        <v>9</v>
      </c>
      <c r="AL334" s="37">
        <f t="shared" si="24"/>
        <v>0</v>
      </c>
      <c r="AM334" s="37">
        <f t="shared" si="25"/>
        <v>0</v>
      </c>
    </row>
    <row r="335" spans="1:39" outlineLevel="1" x14ac:dyDescent="0.3">
      <c r="A335" s="19" t="e">
        <f>'SOS_ERGO - AS-IS'!#REF!</f>
        <v>#REF!</v>
      </c>
      <c r="B335" s="19" t="e">
        <f>'SOS_ERGO - AS-IS'!#REF!</f>
        <v>#REF!</v>
      </c>
      <c r="C335" s="19" t="e">
        <f>'SOS_ERGO - AS-IS'!#REF!</f>
        <v>#REF!</v>
      </c>
      <c r="D335" s="19" t="e">
        <f>'SOS_ERGO - AS-IS'!#REF!</f>
        <v>#REF!</v>
      </c>
      <c r="E335" s="32" t="e">
        <f>'SOS_ERGO - AS-IS'!#REF!</f>
        <v>#REF!</v>
      </c>
      <c r="F335" s="19" t="e">
        <f>'SOS_ERGO - AS-IS'!#REF!</f>
        <v>#REF!</v>
      </c>
      <c r="G335" s="53" t="e">
        <f>'SOS_ERGO - AS-IS'!#REF!</f>
        <v>#REF!</v>
      </c>
      <c r="H335" s="32" t="e">
        <f>'SOS_ERGO - AS-IS'!#REF!</f>
        <v>#REF!</v>
      </c>
      <c r="I335" s="39">
        <v>1</v>
      </c>
      <c r="J335" s="40"/>
      <c r="K335" s="41"/>
      <c r="L335" s="39">
        <v>1</v>
      </c>
      <c r="M335" s="40"/>
      <c r="N335" s="41"/>
      <c r="O335" s="39">
        <v>1</v>
      </c>
      <c r="P335" s="40"/>
      <c r="Q335" s="41"/>
      <c r="R335" s="39">
        <v>1</v>
      </c>
      <c r="S335" s="40"/>
      <c r="T335" s="41"/>
      <c r="U335" s="39">
        <v>1</v>
      </c>
      <c r="V335" s="40"/>
      <c r="W335" s="41"/>
      <c r="X335" s="39">
        <v>1</v>
      </c>
      <c r="Y335" s="40"/>
      <c r="Z335" s="41"/>
      <c r="AA335" s="39">
        <v>1</v>
      </c>
      <c r="AB335" s="40"/>
      <c r="AC335" s="41"/>
      <c r="AD335" s="39">
        <v>1</v>
      </c>
      <c r="AE335" s="40"/>
      <c r="AF335" s="41"/>
      <c r="AG335" s="39">
        <v>1</v>
      </c>
      <c r="AH335" s="37"/>
      <c r="AI335" s="42"/>
      <c r="AJ335" s="22">
        <f t="shared" si="22"/>
        <v>9</v>
      </c>
      <c r="AK335" s="37">
        <f t="shared" si="23"/>
        <v>9</v>
      </c>
      <c r="AL335" s="37">
        <f t="shared" si="24"/>
        <v>0</v>
      </c>
      <c r="AM335" s="37">
        <f t="shared" si="25"/>
        <v>0</v>
      </c>
    </row>
    <row r="336" spans="1:39" outlineLevel="1" x14ac:dyDescent="0.3">
      <c r="A336" s="19" t="e">
        <f>'SOS_ERGO - AS-IS'!#REF!</f>
        <v>#REF!</v>
      </c>
      <c r="B336" s="19" t="e">
        <f>'SOS_ERGO - AS-IS'!#REF!</f>
        <v>#REF!</v>
      </c>
      <c r="C336" s="19" t="e">
        <f>'SOS_ERGO - AS-IS'!#REF!</f>
        <v>#REF!</v>
      </c>
      <c r="D336" s="19" t="e">
        <f>'SOS_ERGO - AS-IS'!#REF!</f>
        <v>#REF!</v>
      </c>
      <c r="E336" s="32" t="e">
        <f>'SOS_ERGO - AS-IS'!#REF!</f>
        <v>#REF!</v>
      </c>
      <c r="F336" s="19" t="e">
        <f>'SOS_ERGO - AS-IS'!#REF!</f>
        <v>#REF!</v>
      </c>
      <c r="G336" s="53" t="e">
        <f>'SOS_ERGO - AS-IS'!#REF!</f>
        <v>#REF!</v>
      </c>
      <c r="H336" s="32" t="e">
        <f>'SOS_ERGO - AS-IS'!#REF!</f>
        <v>#REF!</v>
      </c>
      <c r="I336" s="39">
        <v>1</v>
      </c>
      <c r="J336" s="40"/>
      <c r="K336" s="41"/>
      <c r="L336" s="39">
        <v>1</v>
      </c>
      <c r="M336" s="40"/>
      <c r="N336" s="41"/>
      <c r="O336" s="39">
        <v>1</v>
      </c>
      <c r="P336" s="40"/>
      <c r="Q336" s="41"/>
      <c r="R336" s="39">
        <v>1</v>
      </c>
      <c r="S336" s="40"/>
      <c r="T336" s="41"/>
      <c r="U336" s="39">
        <v>1</v>
      </c>
      <c r="V336" s="40"/>
      <c r="W336" s="41"/>
      <c r="X336" s="39">
        <v>1</v>
      </c>
      <c r="Y336" s="40"/>
      <c r="Z336" s="41"/>
      <c r="AA336" s="39">
        <v>1</v>
      </c>
      <c r="AB336" s="40"/>
      <c r="AC336" s="41"/>
      <c r="AD336" s="39">
        <v>1</v>
      </c>
      <c r="AE336" s="40"/>
      <c r="AF336" s="41"/>
      <c r="AG336" s="39">
        <v>1</v>
      </c>
      <c r="AH336" s="37"/>
      <c r="AI336" s="42"/>
      <c r="AJ336" s="22">
        <f t="shared" si="22"/>
        <v>9</v>
      </c>
      <c r="AK336" s="37">
        <f t="shared" si="23"/>
        <v>9</v>
      </c>
      <c r="AL336" s="37">
        <f t="shared" si="24"/>
        <v>0</v>
      </c>
      <c r="AM336" s="37">
        <f t="shared" si="25"/>
        <v>0</v>
      </c>
    </row>
    <row r="337" spans="1:39" outlineLevel="1" x14ac:dyDescent="0.3">
      <c r="A337" s="19" t="e">
        <f>'SOS_ERGO - AS-IS'!#REF!</f>
        <v>#REF!</v>
      </c>
      <c r="B337" s="19" t="e">
        <f>'SOS_ERGO - AS-IS'!#REF!</f>
        <v>#REF!</v>
      </c>
      <c r="C337" s="19" t="e">
        <f>'SOS_ERGO - AS-IS'!#REF!</f>
        <v>#REF!</v>
      </c>
      <c r="D337" s="19" t="e">
        <f>'SOS_ERGO - AS-IS'!#REF!</f>
        <v>#REF!</v>
      </c>
      <c r="E337" s="32" t="e">
        <f>'SOS_ERGO - AS-IS'!#REF!</f>
        <v>#REF!</v>
      </c>
      <c r="F337" s="19" t="e">
        <f>'SOS_ERGO - AS-IS'!#REF!</f>
        <v>#REF!</v>
      </c>
      <c r="G337" s="53" t="e">
        <f>'SOS_ERGO - AS-IS'!#REF!</f>
        <v>#REF!</v>
      </c>
      <c r="H337" s="32" t="e">
        <f>'SOS_ERGO - AS-IS'!#REF!</f>
        <v>#REF!</v>
      </c>
      <c r="I337" s="39">
        <v>1</v>
      </c>
      <c r="J337" s="40"/>
      <c r="K337" s="41"/>
      <c r="L337" s="39">
        <v>1</v>
      </c>
      <c r="M337" s="40"/>
      <c r="N337" s="41"/>
      <c r="O337" s="39">
        <v>1</v>
      </c>
      <c r="P337" s="40"/>
      <c r="Q337" s="41"/>
      <c r="R337" s="39">
        <v>1</v>
      </c>
      <c r="S337" s="40"/>
      <c r="T337" s="41"/>
      <c r="U337" s="39">
        <v>1</v>
      </c>
      <c r="V337" s="40"/>
      <c r="W337" s="41"/>
      <c r="X337" s="39">
        <v>1</v>
      </c>
      <c r="Y337" s="40"/>
      <c r="Z337" s="41"/>
      <c r="AA337" s="39">
        <v>1</v>
      </c>
      <c r="AB337" s="40"/>
      <c r="AC337" s="41"/>
      <c r="AD337" s="39">
        <v>1</v>
      </c>
      <c r="AE337" s="40"/>
      <c r="AF337" s="41"/>
      <c r="AG337" s="39">
        <v>1</v>
      </c>
      <c r="AH337" s="37"/>
      <c r="AI337" s="42"/>
      <c r="AJ337" s="22">
        <f t="shared" si="22"/>
        <v>9</v>
      </c>
      <c r="AK337" s="37">
        <f t="shared" si="23"/>
        <v>9</v>
      </c>
      <c r="AL337" s="37">
        <f t="shared" si="24"/>
        <v>0</v>
      </c>
      <c r="AM337" s="37">
        <f t="shared" si="25"/>
        <v>0</v>
      </c>
    </row>
    <row r="338" spans="1:39" outlineLevel="1" x14ac:dyDescent="0.3">
      <c r="A338" s="19" t="e">
        <f>'SOS_ERGO - AS-IS'!#REF!</f>
        <v>#REF!</v>
      </c>
      <c r="B338" s="19" t="e">
        <f>'SOS_ERGO - AS-IS'!#REF!</f>
        <v>#REF!</v>
      </c>
      <c r="C338" s="19" t="e">
        <f>'SOS_ERGO - AS-IS'!#REF!</f>
        <v>#REF!</v>
      </c>
      <c r="D338" s="19" t="e">
        <f>'SOS_ERGO - AS-IS'!#REF!</f>
        <v>#REF!</v>
      </c>
      <c r="E338" s="32" t="e">
        <f>'SOS_ERGO - AS-IS'!#REF!</f>
        <v>#REF!</v>
      </c>
      <c r="F338" s="19" t="e">
        <f>'SOS_ERGO - AS-IS'!#REF!</f>
        <v>#REF!</v>
      </c>
      <c r="G338" s="53" t="e">
        <f>'SOS_ERGO - AS-IS'!#REF!</f>
        <v>#REF!</v>
      </c>
      <c r="H338" s="32" t="e">
        <f>'SOS_ERGO - AS-IS'!#REF!</f>
        <v>#REF!</v>
      </c>
      <c r="I338" s="39">
        <v>1</v>
      </c>
      <c r="J338" s="40"/>
      <c r="K338" s="41"/>
      <c r="L338" s="39">
        <v>1</v>
      </c>
      <c r="M338" s="40"/>
      <c r="N338" s="41"/>
      <c r="O338" s="39">
        <v>1</v>
      </c>
      <c r="P338" s="40"/>
      <c r="Q338" s="41"/>
      <c r="R338" s="39">
        <v>1</v>
      </c>
      <c r="S338" s="40"/>
      <c r="T338" s="41"/>
      <c r="U338" s="39">
        <v>1</v>
      </c>
      <c r="V338" s="40"/>
      <c r="W338" s="41"/>
      <c r="X338" s="39">
        <v>1</v>
      </c>
      <c r="Y338" s="40"/>
      <c r="Z338" s="41"/>
      <c r="AA338" s="39">
        <v>1</v>
      </c>
      <c r="AB338" s="40"/>
      <c r="AC338" s="41"/>
      <c r="AD338" s="39">
        <v>1</v>
      </c>
      <c r="AE338" s="40"/>
      <c r="AF338" s="41"/>
      <c r="AG338" s="39">
        <v>1</v>
      </c>
      <c r="AH338" s="37"/>
      <c r="AI338" s="42"/>
      <c r="AJ338" s="22">
        <f t="shared" si="22"/>
        <v>9</v>
      </c>
      <c r="AK338" s="37">
        <f t="shared" si="23"/>
        <v>9</v>
      </c>
      <c r="AL338" s="37">
        <f t="shared" si="24"/>
        <v>0</v>
      </c>
      <c r="AM338" s="37">
        <f t="shared" si="25"/>
        <v>0</v>
      </c>
    </row>
    <row r="339" spans="1:39" outlineLevel="1" x14ac:dyDescent="0.3">
      <c r="A339" s="19" t="e">
        <f>'SOS_ERGO - AS-IS'!#REF!</f>
        <v>#REF!</v>
      </c>
      <c r="B339" s="19" t="e">
        <f>'SOS_ERGO - AS-IS'!#REF!</f>
        <v>#REF!</v>
      </c>
      <c r="C339" s="19" t="e">
        <f>'SOS_ERGO - AS-IS'!#REF!</f>
        <v>#REF!</v>
      </c>
      <c r="D339" s="19" t="e">
        <f>'SOS_ERGO - AS-IS'!#REF!</f>
        <v>#REF!</v>
      </c>
      <c r="E339" s="32" t="e">
        <f>'SOS_ERGO - AS-IS'!#REF!</f>
        <v>#REF!</v>
      </c>
      <c r="F339" s="19" t="e">
        <f>'SOS_ERGO - AS-IS'!#REF!</f>
        <v>#REF!</v>
      </c>
      <c r="G339" s="53" t="e">
        <f>'SOS_ERGO - AS-IS'!#REF!</f>
        <v>#REF!</v>
      </c>
      <c r="H339" s="32" t="e">
        <f>'SOS_ERGO - AS-IS'!#REF!</f>
        <v>#REF!</v>
      </c>
      <c r="I339" s="39">
        <v>1</v>
      </c>
      <c r="J339" s="40"/>
      <c r="K339" s="41"/>
      <c r="L339" s="39">
        <v>1</v>
      </c>
      <c r="M339" s="40"/>
      <c r="N339" s="41"/>
      <c r="O339" s="39">
        <v>1</v>
      </c>
      <c r="P339" s="40"/>
      <c r="Q339" s="41"/>
      <c r="R339" s="39">
        <v>1</v>
      </c>
      <c r="S339" s="40"/>
      <c r="T339" s="41"/>
      <c r="U339" s="39">
        <v>1</v>
      </c>
      <c r="V339" s="40"/>
      <c r="W339" s="41"/>
      <c r="X339" s="39">
        <v>1</v>
      </c>
      <c r="Y339" s="40"/>
      <c r="Z339" s="41"/>
      <c r="AA339" s="39">
        <v>1</v>
      </c>
      <c r="AB339" s="40"/>
      <c r="AC339" s="41"/>
      <c r="AD339" s="39">
        <v>1</v>
      </c>
      <c r="AE339" s="40"/>
      <c r="AF339" s="41"/>
      <c r="AG339" s="39">
        <v>1</v>
      </c>
      <c r="AH339" s="37"/>
      <c r="AI339" s="42"/>
      <c r="AJ339" s="22">
        <f t="shared" si="22"/>
        <v>9</v>
      </c>
      <c r="AK339" s="37">
        <f t="shared" si="23"/>
        <v>9</v>
      </c>
      <c r="AL339" s="37">
        <f t="shared" si="24"/>
        <v>0</v>
      </c>
      <c r="AM339" s="37">
        <f t="shared" si="25"/>
        <v>0</v>
      </c>
    </row>
    <row r="340" spans="1:39" outlineLevel="1" x14ac:dyDescent="0.3">
      <c r="A340" s="19" t="e">
        <f>'SOS_ERGO - AS-IS'!#REF!</f>
        <v>#REF!</v>
      </c>
      <c r="B340" s="19" t="e">
        <f>'SOS_ERGO - AS-IS'!#REF!</f>
        <v>#REF!</v>
      </c>
      <c r="C340" s="19" t="e">
        <f>'SOS_ERGO - AS-IS'!#REF!</f>
        <v>#REF!</v>
      </c>
      <c r="D340" s="19" t="e">
        <f>'SOS_ERGO - AS-IS'!#REF!</f>
        <v>#REF!</v>
      </c>
      <c r="E340" s="32" t="e">
        <f>'SOS_ERGO - AS-IS'!#REF!</f>
        <v>#REF!</v>
      </c>
      <c r="F340" s="19" t="e">
        <f>'SOS_ERGO - AS-IS'!#REF!</f>
        <v>#REF!</v>
      </c>
      <c r="G340" s="53" t="e">
        <f>'SOS_ERGO - AS-IS'!#REF!</f>
        <v>#REF!</v>
      </c>
      <c r="H340" s="32" t="e">
        <f>'SOS_ERGO - AS-IS'!#REF!</f>
        <v>#REF!</v>
      </c>
      <c r="I340" s="39">
        <v>1</v>
      </c>
      <c r="J340" s="40"/>
      <c r="K340" s="41"/>
      <c r="L340" s="39">
        <v>1</v>
      </c>
      <c r="M340" s="40"/>
      <c r="N340" s="41"/>
      <c r="O340" s="39">
        <v>1</v>
      </c>
      <c r="P340" s="40"/>
      <c r="Q340" s="41"/>
      <c r="R340" s="39">
        <v>1</v>
      </c>
      <c r="S340" s="40"/>
      <c r="T340" s="41"/>
      <c r="U340" s="39">
        <v>1</v>
      </c>
      <c r="V340" s="40"/>
      <c r="W340" s="41"/>
      <c r="X340" s="39">
        <v>1</v>
      </c>
      <c r="Y340" s="40"/>
      <c r="Z340" s="41"/>
      <c r="AA340" s="39">
        <v>1</v>
      </c>
      <c r="AB340" s="40"/>
      <c r="AC340" s="41"/>
      <c r="AD340" s="39">
        <v>1</v>
      </c>
      <c r="AE340" s="40"/>
      <c r="AF340" s="41"/>
      <c r="AG340" s="39">
        <v>1</v>
      </c>
      <c r="AH340" s="37"/>
      <c r="AI340" s="42"/>
      <c r="AJ340" s="22">
        <f t="shared" si="22"/>
        <v>9</v>
      </c>
      <c r="AK340" s="37">
        <f t="shared" si="23"/>
        <v>9</v>
      </c>
      <c r="AL340" s="37">
        <f t="shared" si="24"/>
        <v>0</v>
      </c>
      <c r="AM340" s="37">
        <f t="shared" si="25"/>
        <v>0</v>
      </c>
    </row>
    <row r="341" spans="1:39" outlineLevel="1" x14ac:dyDescent="0.3">
      <c r="A341" s="19" t="e">
        <f>'SOS_ERGO - AS-IS'!#REF!</f>
        <v>#REF!</v>
      </c>
      <c r="B341" s="19" t="e">
        <f>'SOS_ERGO - AS-IS'!#REF!</f>
        <v>#REF!</v>
      </c>
      <c r="C341" s="19" t="e">
        <f>'SOS_ERGO - AS-IS'!#REF!</f>
        <v>#REF!</v>
      </c>
      <c r="D341" s="19" t="e">
        <f>'SOS_ERGO - AS-IS'!#REF!</f>
        <v>#REF!</v>
      </c>
      <c r="E341" s="32" t="e">
        <f>'SOS_ERGO - AS-IS'!#REF!</f>
        <v>#REF!</v>
      </c>
      <c r="F341" s="19" t="e">
        <f>'SOS_ERGO - AS-IS'!#REF!</f>
        <v>#REF!</v>
      </c>
      <c r="G341" s="53" t="e">
        <f>'SOS_ERGO - AS-IS'!#REF!</f>
        <v>#REF!</v>
      </c>
      <c r="H341" s="32" t="e">
        <f>'SOS_ERGO - AS-IS'!#REF!</f>
        <v>#REF!</v>
      </c>
      <c r="I341" s="39">
        <v>1</v>
      </c>
      <c r="J341" s="40"/>
      <c r="K341" s="41"/>
      <c r="L341" s="39">
        <v>1</v>
      </c>
      <c r="M341" s="40"/>
      <c r="N341" s="41"/>
      <c r="O341" s="39">
        <v>1</v>
      </c>
      <c r="P341" s="40"/>
      <c r="Q341" s="41"/>
      <c r="R341" s="39">
        <v>1</v>
      </c>
      <c r="S341" s="40"/>
      <c r="T341" s="41"/>
      <c r="U341" s="39">
        <v>1</v>
      </c>
      <c r="V341" s="40"/>
      <c r="W341" s="41"/>
      <c r="X341" s="39">
        <v>1</v>
      </c>
      <c r="Y341" s="40"/>
      <c r="Z341" s="41"/>
      <c r="AA341" s="39">
        <v>1</v>
      </c>
      <c r="AB341" s="40"/>
      <c r="AC341" s="41"/>
      <c r="AD341" s="39">
        <v>1</v>
      </c>
      <c r="AE341" s="40"/>
      <c r="AF341" s="41"/>
      <c r="AG341" s="39">
        <v>1</v>
      </c>
      <c r="AH341" s="37"/>
      <c r="AI341" s="42"/>
      <c r="AJ341" s="22">
        <f t="shared" si="22"/>
        <v>9</v>
      </c>
      <c r="AK341" s="37">
        <f t="shared" si="23"/>
        <v>9</v>
      </c>
      <c r="AL341" s="37">
        <f t="shared" si="24"/>
        <v>0</v>
      </c>
      <c r="AM341" s="37">
        <f t="shared" si="25"/>
        <v>0</v>
      </c>
    </row>
    <row r="342" spans="1:39" outlineLevel="1" x14ac:dyDescent="0.3">
      <c r="A342" s="19" t="e">
        <f>'SOS_ERGO - AS-IS'!#REF!</f>
        <v>#REF!</v>
      </c>
      <c r="B342" s="19" t="e">
        <f>'SOS_ERGO - AS-IS'!#REF!</f>
        <v>#REF!</v>
      </c>
      <c r="C342" s="19" t="e">
        <f>'SOS_ERGO - AS-IS'!#REF!</f>
        <v>#REF!</v>
      </c>
      <c r="D342" s="19" t="e">
        <f>'SOS_ERGO - AS-IS'!#REF!</f>
        <v>#REF!</v>
      </c>
      <c r="E342" s="32" t="e">
        <f>'SOS_ERGO - AS-IS'!#REF!</f>
        <v>#REF!</v>
      </c>
      <c r="F342" s="19" t="e">
        <f>'SOS_ERGO - AS-IS'!#REF!</f>
        <v>#REF!</v>
      </c>
      <c r="G342" s="53" t="e">
        <f>'SOS_ERGO - AS-IS'!#REF!</f>
        <v>#REF!</v>
      </c>
      <c r="H342" s="32" t="e">
        <f>'SOS_ERGO - AS-IS'!#REF!</f>
        <v>#REF!</v>
      </c>
      <c r="I342" s="39">
        <v>1</v>
      </c>
      <c r="J342" s="40"/>
      <c r="K342" s="41"/>
      <c r="L342" s="39">
        <v>1</v>
      </c>
      <c r="M342" s="40"/>
      <c r="N342" s="41"/>
      <c r="O342" s="39">
        <v>1</v>
      </c>
      <c r="P342" s="40"/>
      <c r="Q342" s="41"/>
      <c r="R342" s="39">
        <v>1</v>
      </c>
      <c r="S342" s="40"/>
      <c r="T342" s="41"/>
      <c r="U342" s="39">
        <v>1</v>
      </c>
      <c r="V342" s="40"/>
      <c r="W342" s="41"/>
      <c r="X342" s="39">
        <v>1</v>
      </c>
      <c r="Y342" s="40"/>
      <c r="Z342" s="41"/>
      <c r="AA342" s="39">
        <v>1</v>
      </c>
      <c r="AB342" s="40"/>
      <c r="AC342" s="41"/>
      <c r="AD342" s="39">
        <v>1</v>
      </c>
      <c r="AE342" s="40"/>
      <c r="AF342" s="41"/>
      <c r="AG342" s="39">
        <v>1</v>
      </c>
      <c r="AH342" s="37"/>
      <c r="AI342" s="42"/>
      <c r="AJ342" s="22">
        <f t="shared" si="22"/>
        <v>9</v>
      </c>
      <c r="AK342" s="37">
        <f t="shared" si="23"/>
        <v>9</v>
      </c>
      <c r="AL342" s="37">
        <f t="shared" si="24"/>
        <v>0</v>
      </c>
      <c r="AM342" s="37">
        <f t="shared" si="25"/>
        <v>0</v>
      </c>
    </row>
    <row r="343" spans="1:39" outlineLevel="1" x14ac:dyDescent="0.3">
      <c r="A343" s="19" t="e">
        <f>'SOS_ERGO - AS-IS'!#REF!</f>
        <v>#REF!</v>
      </c>
      <c r="B343" s="19" t="e">
        <f>'SOS_ERGO - AS-IS'!#REF!</f>
        <v>#REF!</v>
      </c>
      <c r="C343" s="19" t="e">
        <f>'SOS_ERGO - AS-IS'!#REF!</f>
        <v>#REF!</v>
      </c>
      <c r="D343" s="19" t="e">
        <f>'SOS_ERGO - AS-IS'!#REF!</f>
        <v>#REF!</v>
      </c>
      <c r="E343" s="32" t="e">
        <f>'SOS_ERGO - AS-IS'!#REF!</f>
        <v>#REF!</v>
      </c>
      <c r="F343" s="19" t="e">
        <f>'SOS_ERGO - AS-IS'!#REF!</f>
        <v>#REF!</v>
      </c>
      <c r="G343" s="53" t="e">
        <f>'SOS_ERGO - AS-IS'!#REF!</f>
        <v>#REF!</v>
      </c>
      <c r="H343" s="32" t="e">
        <f>'SOS_ERGO - AS-IS'!#REF!</f>
        <v>#REF!</v>
      </c>
      <c r="I343" s="39">
        <v>1</v>
      </c>
      <c r="J343" s="40"/>
      <c r="K343" s="41"/>
      <c r="L343" s="39">
        <v>1</v>
      </c>
      <c r="M343" s="40"/>
      <c r="N343" s="41"/>
      <c r="O343" s="39">
        <v>1</v>
      </c>
      <c r="P343" s="40"/>
      <c r="Q343" s="41"/>
      <c r="R343" s="39">
        <v>1</v>
      </c>
      <c r="S343" s="40"/>
      <c r="T343" s="41"/>
      <c r="U343" s="39">
        <v>1</v>
      </c>
      <c r="V343" s="40"/>
      <c r="W343" s="41"/>
      <c r="X343" s="39">
        <v>1</v>
      </c>
      <c r="Y343" s="40"/>
      <c r="Z343" s="41"/>
      <c r="AA343" s="39">
        <v>1</v>
      </c>
      <c r="AB343" s="40"/>
      <c r="AC343" s="41"/>
      <c r="AD343" s="39">
        <v>1</v>
      </c>
      <c r="AE343" s="40"/>
      <c r="AF343" s="41"/>
      <c r="AG343" s="39">
        <v>1</v>
      </c>
      <c r="AH343" s="37"/>
      <c r="AI343" s="42"/>
      <c r="AJ343" s="22">
        <f t="shared" si="22"/>
        <v>9</v>
      </c>
      <c r="AK343" s="37">
        <f t="shared" si="23"/>
        <v>9</v>
      </c>
      <c r="AL343" s="37">
        <f t="shared" si="24"/>
        <v>0</v>
      </c>
      <c r="AM343" s="37">
        <f t="shared" si="25"/>
        <v>0</v>
      </c>
    </row>
    <row r="344" spans="1:39" outlineLevel="1" x14ac:dyDescent="0.3">
      <c r="A344" s="19" t="e">
        <f>'SOS_ERGO - AS-IS'!#REF!</f>
        <v>#REF!</v>
      </c>
      <c r="B344" s="19" t="e">
        <f>'SOS_ERGO - AS-IS'!#REF!</f>
        <v>#REF!</v>
      </c>
      <c r="C344" s="19" t="e">
        <f>'SOS_ERGO - AS-IS'!#REF!</f>
        <v>#REF!</v>
      </c>
      <c r="D344" s="19" t="e">
        <f>'SOS_ERGO - AS-IS'!#REF!</f>
        <v>#REF!</v>
      </c>
      <c r="E344" s="32" t="e">
        <f>'SOS_ERGO - AS-IS'!#REF!</f>
        <v>#REF!</v>
      </c>
      <c r="F344" s="19" t="e">
        <f>'SOS_ERGO - AS-IS'!#REF!</f>
        <v>#REF!</v>
      </c>
      <c r="G344" s="53" t="e">
        <f>'SOS_ERGO - AS-IS'!#REF!</f>
        <v>#REF!</v>
      </c>
      <c r="H344" s="32" t="e">
        <f>'SOS_ERGO - AS-IS'!#REF!</f>
        <v>#REF!</v>
      </c>
      <c r="I344" s="39">
        <v>1</v>
      </c>
      <c r="J344" s="40"/>
      <c r="K344" s="41"/>
      <c r="L344" s="39">
        <v>1</v>
      </c>
      <c r="M344" s="40"/>
      <c r="N344" s="41"/>
      <c r="O344" s="39">
        <v>1</v>
      </c>
      <c r="P344" s="40"/>
      <c r="Q344" s="41"/>
      <c r="R344" s="39">
        <v>1</v>
      </c>
      <c r="S344" s="40"/>
      <c r="T344" s="41"/>
      <c r="U344" s="39">
        <v>1</v>
      </c>
      <c r="V344" s="40"/>
      <c r="W344" s="41"/>
      <c r="X344" s="39">
        <v>1</v>
      </c>
      <c r="Y344" s="40"/>
      <c r="Z344" s="41"/>
      <c r="AA344" s="39">
        <v>1</v>
      </c>
      <c r="AB344" s="40"/>
      <c r="AC344" s="41"/>
      <c r="AD344" s="39">
        <v>1</v>
      </c>
      <c r="AE344" s="40"/>
      <c r="AF344" s="41"/>
      <c r="AG344" s="39">
        <v>1</v>
      </c>
      <c r="AH344" s="37"/>
      <c r="AI344" s="42"/>
      <c r="AJ344" s="22">
        <f t="shared" si="22"/>
        <v>9</v>
      </c>
      <c r="AK344" s="37">
        <f t="shared" si="23"/>
        <v>9</v>
      </c>
      <c r="AL344" s="37">
        <f t="shared" si="24"/>
        <v>0</v>
      </c>
      <c r="AM344" s="37">
        <f t="shared" si="25"/>
        <v>0</v>
      </c>
    </row>
    <row r="345" spans="1:39" outlineLevel="1" x14ac:dyDescent="0.3">
      <c r="A345" s="19" t="e">
        <f>'SOS_ERGO - AS-IS'!#REF!</f>
        <v>#REF!</v>
      </c>
      <c r="B345" s="19" t="e">
        <f>'SOS_ERGO - AS-IS'!#REF!</f>
        <v>#REF!</v>
      </c>
      <c r="C345" s="19" t="e">
        <f>'SOS_ERGO - AS-IS'!#REF!</f>
        <v>#REF!</v>
      </c>
      <c r="D345" s="19" t="e">
        <f>'SOS_ERGO - AS-IS'!#REF!</f>
        <v>#REF!</v>
      </c>
      <c r="E345" s="32" t="e">
        <f>'SOS_ERGO - AS-IS'!#REF!</f>
        <v>#REF!</v>
      </c>
      <c r="F345" s="19" t="e">
        <f>'SOS_ERGO - AS-IS'!#REF!</f>
        <v>#REF!</v>
      </c>
      <c r="G345" s="53" t="e">
        <f>'SOS_ERGO - AS-IS'!#REF!</f>
        <v>#REF!</v>
      </c>
      <c r="H345" s="32" t="e">
        <f>'SOS_ERGO - AS-IS'!#REF!</f>
        <v>#REF!</v>
      </c>
      <c r="I345" s="39">
        <v>1</v>
      </c>
      <c r="J345" s="40"/>
      <c r="K345" s="41"/>
      <c r="L345" s="39">
        <v>1</v>
      </c>
      <c r="M345" s="40"/>
      <c r="N345" s="41"/>
      <c r="O345" s="39">
        <v>1</v>
      </c>
      <c r="P345" s="40"/>
      <c r="Q345" s="41"/>
      <c r="R345" s="39">
        <v>1</v>
      </c>
      <c r="S345" s="40"/>
      <c r="T345" s="41"/>
      <c r="U345" s="39">
        <v>1</v>
      </c>
      <c r="V345" s="40"/>
      <c r="W345" s="41"/>
      <c r="X345" s="39">
        <v>1</v>
      </c>
      <c r="Y345" s="40"/>
      <c r="Z345" s="41"/>
      <c r="AA345" s="39">
        <v>1</v>
      </c>
      <c r="AB345" s="40"/>
      <c r="AC345" s="41"/>
      <c r="AD345" s="39">
        <v>1</v>
      </c>
      <c r="AE345" s="40"/>
      <c r="AF345" s="41"/>
      <c r="AG345" s="39">
        <v>1</v>
      </c>
      <c r="AH345" s="37"/>
      <c r="AI345" s="42"/>
      <c r="AJ345" s="22">
        <f t="shared" si="22"/>
        <v>9</v>
      </c>
      <c r="AK345" s="37">
        <f t="shared" si="23"/>
        <v>9</v>
      </c>
      <c r="AL345" s="37">
        <f t="shared" si="24"/>
        <v>0</v>
      </c>
      <c r="AM345" s="37">
        <f t="shared" si="25"/>
        <v>0</v>
      </c>
    </row>
    <row r="346" spans="1:39" outlineLevel="1" x14ac:dyDescent="0.3">
      <c r="A346" s="19" t="e">
        <f>'SOS_ERGO - AS-IS'!#REF!</f>
        <v>#REF!</v>
      </c>
      <c r="B346" s="19" t="e">
        <f>'SOS_ERGO - AS-IS'!#REF!</f>
        <v>#REF!</v>
      </c>
      <c r="C346" s="19" t="e">
        <f>'SOS_ERGO - AS-IS'!#REF!</f>
        <v>#REF!</v>
      </c>
      <c r="D346" s="19" t="e">
        <f>'SOS_ERGO - AS-IS'!#REF!</f>
        <v>#REF!</v>
      </c>
      <c r="E346" s="32" t="e">
        <f>'SOS_ERGO - AS-IS'!#REF!</f>
        <v>#REF!</v>
      </c>
      <c r="F346" s="19" t="e">
        <f>'SOS_ERGO - AS-IS'!#REF!</f>
        <v>#REF!</v>
      </c>
      <c r="G346" s="53" t="e">
        <f>'SOS_ERGO - AS-IS'!#REF!</f>
        <v>#REF!</v>
      </c>
      <c r="H346" s="32" t="e">
        <f>'SOS_ERGO - AS-IS'!#REF!</f>
        <v>#REF!</v>
      </c>
      <c r="I346" s="39">
        <v>1</v>
      </c>
      <c r="J346" s="40"/>
      <c r="K346" s="41"/>
      <c r="L346" s="39">
        <v>1</v>
      </c>
      <c r="M346" s="40"/>
      <c r="N346" s="41"/>
      <c r="O346" s="39">
        <v>1</v>
      </c>
      <c r="P346" s="40"/>
      <c r="Q346" s="41"/>
      <c r="R346" s="39">
        <v>1</v>
      </c>
      <c r="S346" s="40"/>
      <c r="T346" s="41"/>
      <c r="U346" s="39">
        <v>1</v>
      </c>
      <c r="V346" s="40"/>
      <c r="W346" s="41"/>
      <c r="X346" s="39">
        <v>1</v>
      </c>
      <c r="Y346" s="40"/>
      <c r="Z346" s="41"/>
      <c r="AA346" s="39">
        <v>1</v>
      </c>
      <c r="AB346" s="40"/>
      <c r="AC346" s="41"/>
      <c r="AD346" s="39">
        <v>1</v>
      </c>
      <c r="AE346" s="40"/>
      <c r="AF346" s="41"/>
      <c r="AG346" s="39">
        <v>1</v>
      </c>
      <c r="AH346" s="37"/>
      <c r="AI346" s="42"/>
      <c r="AJ346" s="22">
        <f t="shared" si="22"/>
        <v>9</v>
      </c>
      <c r="AK346" s="37">
        <f t="shared" si="23"/>
        <v>9</v>
      </c>
      <c r="AL346" s="37">
        <f t="shared" si="24"/>
        <v>0</v>
      </c>
      <c r="AM346" s="37">
        <f t="shared" si="25"/>
        <v>0</v>
      </c>
    </row>
    <row r="347" spans="1:39" outlineLevel="1" x14ac:dyDescent="0.3">
      <c r="A347" s="19" t="e">
        <f>'SOS_ERGO - AS-IS'!#REF!</f>
        <v>#REF!</v>
      </c>
      <c r="B347" s="19" t="e">
        <f>'SOS_ERGO - AS-IS'!#REF!</f>
        <v>#REF!</v>
      </c>
      <c r="C347" s="19" t="e">
        <f>'SOS_ERGO - AS-IS'!#REF!</f>
        <v>#REF!</v>
      </c>
      <c r="D347" s="19" t="e">
        <f>'SOS_ERGO - AS-IS'!#REF!</f>
        <v>#REF!</v>
      </c>
      <c r="E347" s="32" t="e">
        <f>'SOS_ERGO - AS-IS'!#REF!</f>
        <v>#REF!</v>
      </c>
      <c r="F347" s="19" t="e">
        <f>'SOS_ERGO - AS-IS'!#REF!</f>
        <v>#REF!</v>
      </c>
      <c r="G347" s="53" t="e">
        <f>'SOS_ERGO - AS-IS'!#REF!</f>
        <v>#REF!</v>
      </c>
      <c r="H347" s="32" t="e">
        <f>'SOS_ERGO - AS-IS'!#REF!</f>
        <v>#REF!</v>
      </c>
      <c r="I347" s="39">
        <v>1</v>
      </c>
      <c r="J347" s="40"/>
      <c r="K347" s="41"/>
      <c r="L347" s="39">
        <v>1</v>
      </c>
      <c r="M347" s="40"/>
      <c r="N347" s="41"/>
      <c r="O347" s="39">
        <v>1</v>
      </c>
      <c r="P347" s="40"/>
      <c r="Q347" s="41"/>
      <c r="R347" s="39">
        <v>1</v>
      </c>
      <c r="S347" s="40"/>
      <c r="T347" s="41"/>
      <c r="U347" s="39">
        <v>1</v>
      </c>
      <c r="V347" s="40"/>
      <c r="W347" s="41"/>
      <c r="X347" s="39">
        <v>1</v>
      </c>
      <c r="Y347" s="40"/>
      <c r="Z347" s="41"/>
      <c r="AA347" s="39">
        <v>1</v>
      </c>
      <c r="AB347" s="40"/>
      <c r="AC347" s="41"/>
      <c r="AD347" s="39">
        <v>1</v>
      </c>
      <c r="AE347" s="40"/>
      <c r="AF347" s="41"/>
      <c r="AG347" s="39">
        <v>1</v>
      </c>
      <c r="AH347" s="37"/>
      <c r="AI347" s="42"/>
      <c r="AJ347" s="22">
        <f t="shared" si="22"/>
        <v>9</v>
      </c>
      <c r="AK347" s="37">
        <f t="shared" si="23"/>
        <v>9</v>
      </c>
      <c r="AL347" s="37">
        <f t="shared" si="24"/>
        <v>0</v>
      </c>
      <c r="AM347" s="37">
        <f t="shared" si="25"/>
        <v>0</v>
      </c>
    </row>
    <row r="348" spans="1:39" outlineLevel="1" x14ac:dyDescent="0.3">
      <c r="A348" s="19" t="e">
        <f>'SOS_ERGO - AS-IS'!#REF!</f>
        <v>#REF!</v>
      </c>
      <c r="B348" s="19" t="e">
        <f>'SOS_ERGO - AS-IS'!#REF!</f>
        <v>#REF!</v>
      </c>
      <c r="C348" s="19" t="e">
        <f>'SOS_ERGO - AS-IS'!#REF!</f>
        <v>#REF!</v>
      </c>
      <c r="D348" s="19" t="e">
        <f>'SOS_ERGO - AS-IS'!#REF!</f>
        <v>#REF!</v>
      </c>
      <c r="E348" s="32" t="e">
        <f>'SOS_ERGO - AS-IS'!#REF!</f>
        <v>#REF!</v>
      </c>
      <c r="F348" s="19" t="e">
        <f>'SOS_ERGO - AS-IS'!#REF!</f>
        <v>#REF!</v>
      </c>
      <c r="G348" s="53" t="e">
        <f>'SOS_ERGO - AS-IS'!#REF!</f>
        <v>#REF!</v>
      </c>
      <c r="H348" s="32" t="e">
        <f>'SOS_ERGO - AS-IS'!#REF!</f>
        <v>#REF!</v>
      </c>
      <c r="I348" s="39">
        <v>1</v>
      </c>
      <c r="J348" s="40"/>
      <c r="K348" s="41"/>
      <c r="L348" s="39">
        <v>1</v>
      </c>
      <c r="M348" s="40"/>
      <c r="N348" s="41"/>
      <c r="O348" s="39">
        <v>1</v>
      </c>
      <c r="P348" s="40"/>
      <c r="Q348" s="41"/>
      <c r="R348" s="39">
        <v>1</v>
      </c>
      <c r="S348" s="40"/>
      <c r="T348" s="41"/>
      <c r="U348" s="39">
        <v>1</v>
      </c>
      <c r="V348" s="40"/>
      <c r="W348" s="41"/>
      <c r="X348" s="39">
        <v>1</v>
      </c>
      <c r="Y348" s="40"/>
      <c r="Z348" s="41"/>
      <c r="AA348" s="39">
        <v>1</v>
      </c>
      <c r="AB348" s="40"/>
      <c r="AC348" s="41"/>
      <c r="AD348" s="39">
        <v>1</v>
      </c>
      <c r="AE348" s="40"/>
      <c r="AF348" s="41"/>
      <c r="AG348" s="39">
        <v>1</v>
      </c>
      <c r="AH348" s="37"/>
      <c r="AI348" s="42"/>
      <c r="AJ348" s="22">
        <f t="shared" si="22"/>
        <v>9</v>
      </c>
      <c r="AK348" s="37">
        <f t="shared" si="23"/>
        <v>9</v>
      </c>
      <c r="AL348" s="37">
        <f t="shared" si="24"/>
        <v>0</v>
      </c>
      <c r="AM348" s="37">
        <f t="shared" si="25"/>
        <v>0</v>
      </c>
    </row>
    <row r="349" spans="1:39" outlineLevel="1" x14ac:dyDescent="0.3">
      <c r="A349" s="19" t="e">
        <f>'SOS_ERGO - AS-IS'!#REF!</f>
        <v>#REF!</v>
      </c>
      <c r="B349" s="19" t="e">
        <f>'SOS_ERGO - AS-IS'!#REF!</f>
        <v>#REF!</v>
      </c>
      <c r="C349" s="19" t="e">
        <f>'SOS_ERGO - AS-IS'!#REF!</f>
        <v>#REF!</v>
      </c>
      <c r="D349" s="19" t="e">
        <f>'SOS_ERGO - AS-IS'!#REF!</f>
        <v>#REF!</v>
      </c>
      <c r="E349" s="32" t="e">
        <f>'SOS_ERGO - AS-IS'!#REF!</f>
        <v>#REF!</v>
      </c>
      <c r="F349" s="19" t="e">
        <f>'SOS_ERGO - AS-IS'!#REF!</f>
        <v>#REF!</v>
      </c>
      <c r="G349" s="53" t="e">
        <f>'SOS_ERGO - AS-IS'!#REF!</f>
        <v>#REF!</v>
      </c>
      <c r="H349" s="32" t="e">
        <f>'SOS_ERGO - AS-IS'!#REF!</f>
        <v>#REF!</v>
      </c>
      <c r="I349" s="39">
        <v>1</v>
      </c>
      <c r="J349" s="40"/>
      <c r="K349" s="41"/>
      <c r="L349" s="39">
        <v>1</v>
      </c>
      <c r="M349" s="40"/>
      <c r="N349" s="41"/>
      <c r="O349" s="39">
        <v>1</v>
      </c>
      <c r="P349" s="40"/>
      <c r="Q349" s="41"/>
      <c r="R349" s="39">
        <v>1</v>
      </c>
      <c r="S349" s="40"/>
      <c r="T349" s="41"/>
      <c r="U349" s="39">
        <v>1</v>
      </c>
      <c r="V349" s="40"/>
      <c r="W349" s="41"/>
      <c r="X349" s="39">
        <v>1</v>
      </c>
      <c r="Y349" s="40"/>
      <c r="Z349" s="41"/>
      <c r="AA349" s="39">
        <v>1</v>
      </c>
      <c r="AB349" s="40"/>
      <c r="AC349" s="41"/>
      <c r="AD349" s="39">
        <v>1</v>
      </c>
      <c r="AE349" s="40"/>
      <c r="AF349" s="41"/>
      <c r="AG349" s="39">
        <v>1</v>
      </c>
      <c r="AH349" s="37"/>
      <c r="AI349" s="42"/>
      <c r="AJ349" s="22">
        <f t="shared" si="22"/>
        <v>9</v>
      </c>
      <c r="AK349" s="37">
        <f t="shared" si="23"/>
        <v>9</v>
      </c>
      <c r="AL349" s="37">
        <f t="shared" si="24"/>
        <v>0</v>
      </c>
      <c r="AM349" s="37">
        <f t="shared" si="25"/>
        <v>0</v>
      </c>
    </row>
    <row r="350" spans="1:39" outlineLevel="1" x14ac:dyDescent="0.3">
      <c r="A350" s="19" t="e">
        <f>'SOS_ERGO - AS-IS'!#REF!</f>
        <v>#REF!</v>
      </c>
      <c r="B350" s="19" t="e">
        <f>'SOS_ERGO - AS-IS'!#REF!</f>
        <v>#REF!</v>
      </c>
      <c r="C350" s="19" t="e">
        <f>'SOS_ERGO - AS-IS'!#REF!</f>
        <v>#REF!</v>
      </c>
      <c r="D350" s="19" t="e">
        <f>'SOS_ERGO - AS-IS'!#REF!</f>
        <v>#REF!</v>
      </c>
      <c r="E350" s="32" t="e">
        <f>'SOS_ERGO - AS-IS'!#REF!</f>
        <v>#REF!</v>
      </c>
      <c r="F350" s="19" t="e">
        <f>'SOS_ERGO - AS-IS'!#REF!</f>
        <v>#REF!</v>
      </c>
      <c r="G350" s="53" t="e">
        <f>'SOS_ERGO - AS-IS'!#REF!</f>
        <v>#REF!</v>
      </c>
      <c r="H350" s="32" t="e">
        <f>'SOS_ERGO - AS-IS'!#REF!</f>
        <v>#REF!</v>
      </c>
      <c r="I350" s="39">
        <v>1</v>
      </c>
      <c r="J350" s="40"/>
      <c r="K350" s="41"/>
      <c r="L350" s="39">
        <v>1</v>
      </c>
      <c r="M350" s="40"/>
      <c r="N350" s="41"/>
      <c r="O350" s="39">
        <v>1</v>
      </c>
      <c r="P350" s="40"/>
      <c r="Q350" s="41"/>
      <c r="R350" s="39">
        <v>1</v>
      </c>
      <c r="S350" s="40"/>
      <c r="T350" s="41"/>
      <c r="U350" s="39">
        <v>1</v>
      </c>
      <c r="V350" s="40"/>
      <c r="W350" s="41"/>
      <c r="X350" s="39">
        <v>1</v>
      </c>
      <c r="Y350" s="40"/>
      <c r="Z350" s="41"/>
      <c r="AA350" s="39">
        <v>1</v>
      </c>
      <c r="AB350" s="40"/>
      <c r="AC350" s="41"/>
      <c r="AD350" s="39">
        <v>1</v>
      </c>
      <c r="AE350" s="40"/>
      <c r="AF350" s="41"/>
      <c r="AG350" s="39">
        <v>1</v>
      </c>
      <c r="AH350" s="37"/>
      <c r="AI350" s="42"/>
      <c r="AJ350" s="22">
        <f t="shared" si="22"/>
        <v>9</v>
      </c>
      <c r="AK350" s="37">
        <f t="shared" si="23"/>
        <v>9</v>
      </c>
      <c r="AL350" s="37">
        <f t="shared" si="24"/>
        <v>0</v>
      </c>
      <c r="AM350" s="37">
        <f t="shared" si="25"/>
        <v>0</v>
      </c>
    </row>
    <row r="351" spans="1:39" outlineLevel="1" x14ac:dyDescent="0.3">
      <c r="A351" s="19" t="e">
        <f>'SOS_ERGO - AS-IS'!#REF!</f>
        <v>#REF!</v>
      </c>
      <c r="B351" s="19" t="e">
        <f>'SOS_ERGO - AS-IS'!#REF!</f>
        <v>#REF!</v>
      </c>
      <c r="C351" s="19" t="e">
        <f>'SOS_ERGO - AS-IS'!#REF!</f>
        <v>#REF!</v>
      </c>
      <c r="D351" s="19" t="e">
        <f>'SOS_ERGO - AS-IS'!#REF!</f>
        <v>#REF!</v>
      </c>
      <c r="E351" s="32" t="e">
        <f>'SOS_ERGO - AS-IS'!#REF!</f>
        <v>#REF!</v>
      </c>
      <c r="F351" s="19" t="e">
        <f>'SOS_ERGO - AS-IS'!#REF!</f>
        <v>#REF!</v>
      </c>
      <c r="G351" s="53" t="e">
        <f>'SOS_ERGO - AS-IS'!#REF!</f>
        <v>#REF!</v>
      </c>
      <c r="H351" s="32" t="e">
        <f>'SOS_ERGO - AS-IS'!#REF!</f>
        <v>#REF!</v>
      </c>
      <c r="I351" s="39">
        <v>1</v>
      </c>
      <c r="J351" s="40"/>
      <c r="K351" s="41"/>
      <c r="L351" s="39">
        <v>1</v>
      </c>
      <c r="M351" s="40"/>
      <c r="N351" s="41"/>
      <c r="O351" s="39">
        <v>1</v>
      </c>
      <c r="P351" s="40"/>
      <c r="Q351" s="41"/>
      <c r="R351" s="39">
        <v>1</v>
      </c>
      <c r="S351" s="40"/>
      <c r="T351" s="41"/>
      <c r="U351" s="39">
        <v>1</v>
      </c>
      <c r="V351" s="40"/>
      <c r="W351" s="41"/>
      <c r="X351" s="39">
        <v>1</v>
      </c>
      <c r="Y351" s="40"/>
      <c r="Z351" s="41"/>
      <c r="AA351" s="39">
        <v>1</v>
      </c>
      <c r="AB351" s="40"/>
      <c r="AC351" s="41"/>
      <c r="AD351" s="39">
        <v>1</v>
      </c>
      <c r="AE351" s="40"/>
      <c r="AF351" s="41"/>
      <c r="AG351" s="39">
        <v>1</v>
      </c>
      <c r="AH351" s="37"/>
      <c r="AI351" s="42"/>
      <c r="AJ351" s="22">
        <f t="shared" si="22"/>
        <v>9</v>
      </c>
      <c r="AK351" s="37">
        <f t="shared" si="23"/>
        <v>9</v>
      </c>
      <c r="AL351" s="37">
        <f t="shared" si="24"/>
        <v>0</v>
      </c>
      <c r="AM351" s="37">
        <f t="shared" si="25"/>
        <v>0</v>
      </c>
    </row>
    <row r="352" spans="1:39" outlineLevel="1" x14ac:dyDescent="0.3">
      <c r="A352" s="19" t="e">
        <f>'SOS_ERGO - AS-IS'!#REF!</f>
        <v>#REF!</v>
      </c>
      <c r="B352" s="19" t="e">
        <f>'SOS_ERGO - AS-IS'!#REF!</f>
        <v>#REF!</v>
      </c>
      <c r="C352" s="19" t="e">
        <f>'SOS_ERGO - AS-IS'!#REF!</f>
        <v>#REF!</v>
      </c>
      <c r="D352" s="19" t="e">
        <f>'SOS_ERGO - AS-IS'!#REF!</f>
        <v>#REF!</v>
      </c>
      <c r="E352" s="32" t="e">
        <f>'SOS_ERGO - AS-IS'!#REF!</f>
        <v>#REF!</v>
      </c>
      <c r="F352" s="19" t="e">
        <f>'SOS_ERGO - AS-IS'!#REF!</f>
        <v>#REF!</v>
      </c>
      <c r="G352" s="53" t="e">
        <f>'SOS_ERGO - AS-IS'!#REF!</f>
        <v>#REF!</v>
      </c>
      <c r="H352" s="32" t="e">
        <f>'SOS_ERGO - AS-IS'!#REF!</f>
        <v>#REF!</v>
      </c>
      <c r="I352" s="39">
        <v>1</v>
      </c>
      <c r="J352" s="40"/>
      <c r="K352" s="41"/>
      <c r="L352" s="39">
        <v>1</v>
      </c>
      <c r="M352" s="40"/>
      <c r="N352" s="41"/>
      <c r="O352" s="39">
        <v>1</v>
      </c>
      <c r="P352" s="40"/>
      <c r="Q352" s="41"/>
      <c r="R352" s="39">
        <v>1</v>
      </c>
      <c r="S352" s="40"/>
      <c r="T352" s="41"/>
      <c r="U352" s="39">
        <v>1</v>
      </c>
      <c r="V352" s="40"/>
      <c r="W352" s="41"/>
      <c r="X352" s="39">
        <v>1</v>
      </c>
      <c r="Y352" s="40"/>
      <c r="Z352" s="41"/>
      <c r="AA352" s="39">
        <v>1</v>
      </c>
      <c r="AB352" s="40"/>
      <c r="AC352" s="41"/>
      <c r="AD352" s="39">
        <v>1</v>
      </c>
      <c r="AE352" s="40"/>
      <c r="AF352" s="41"/>
      <c r="AG352" s="39">
        <v>1</v>
      </c>
      <c r="AH352" s="37"/>
      <c r="AI352" s="42"/>
      <c r="AJ352" s="22">
        <f t="shared" si="22"/>
        <v>9</v>
      </c>
      <c r="AK352" s="37">
        <f t="shared" si="23"/>
        <v>9</v>
      </c>
      <c r="AL352" s="37">
        <f t="shared" si="24"/>
        <v>0</v>
      </c>
      <c r="AM352" s="37">
        <f t="shared" si="25"/>
        <v>0</v>
      </c>
    </row>
    <row r="353" spans="1:39" outlineLevel="1" x14ac:dyDescent="0.3">
      <c r="A353" s="19" t="e">
        <f>'SOS_ERGO - AS-IS'!#REF!</f>
        <v>#REF!</v>
      </c>
      <c r="B353" s="19" t="e">
        <f>'SOS_ERGO - AS-IS'!#REF!</f>
        <v>#REF!</v>
      </c>
      <c r="C353" s="19" t="e">
        <f>'SOS_ERGO - AS-IS'!#REF!</f>
        <v>#REF!</v>
      </c>
      <c r="D353" s="19" t="e">
        <f>'SOS_ERGO - AS-IS'!#REF!</f>
        <v>#REF!</v>
      </c>
      <c r="E353" s="32" t="e">
        <f>'SOS_ERGO - AS-IS'!#REF!</f>
        <v>#REF!</v>
      </c>
      <c r="F353" s="19" t="e">
        <f>'SOS_ERGO - AS-IS'!#REF!</f>
        <v>#REF!</v>
      </c>
      <c r="G353" s="53" t="e">
        <f>'SOS_ERGO - AS-IS'!#REF!</f>
        <v>#REF!</v>
      </c>
      <c r="H353" s="32" t="e">
        <f>'SOS_ERGO - AS-IS'!#REF!</f>
        <v>#REF!</v>
      </c>
      <c r="I353" s="39">
        <v>1</v>
      </c>
      <c r="J353" s="40"/>
      <c r="K353" s="41"/>
      <c r="L353" s="39">
        <v>1</v>
      </c>
      <c r="M353" s="40"/>
      <c r="N353" s="41"/>
      <c r="O353" s="39">
        <v>1</v>
      </c>
      <c r="P353" s="40"/>
      <c r="Q353" s="41"/>
      <c r="R353" s="39">
        <v>1</v>
      </c>
      <c r="S353" s="40"/>
      <c r="T353" s="41"/>
      <c r="U353" s="39">
        <v>1</v>
      </c>
      <c r="V353" s="40"/>
      <c r="W353" s="41"/>
      <c r="X353" s="39">
        <v>1</v>
      </c>
      <c r="Y353" s="40"/>
      <c r="Z353" s="41"/>
      <c r="AA353" s="39">
        <v>1</v>
      </c>
      <c r="AB353" s="40"/>
      <c r="AC353" s="41"/>
      <c r="AD353" s="39">
        <v>1</v>
      </c>
      <c r="AE353" s="40"/>
      <c r="AF353" s="41"/>
      <c r="AG353" s="39">
        <v>1</v>
      </c>
      <c r="AH353" s="37"/>
      <c r="AI353" s="42"/>
      <c r="AJ353" s="22">
        <f t="shared" si="22"/>
        <v>9</v>
      </c>
      <c r="AK353" s="37">
        <f t="shared" si="23"/>
        <v>9</v>
      </c>
      <c r="AL353" s="37">
        <f t="shared" si="24"/>
        <v>0</v>
      </c>
      <c r="AM353" s="37">
        <f t="shared" si="25"/>
        <v>0</v>
      </c>
    </row>
    <row r="354" spans="1:39" outlineLevel="1" x14ac:dyDescent="0.3">
      <c r="A354" s="19" t="e">
        <f>'SOS_ERGO - AS-IS'!#REF!</f>
        <v>#REF!</v>
      </c>
      <c r="B354" s="19" t="e">
        <f>'SOS_ERGO - AS-IS'!#REF!</f>
        <v>#REF!</v>
      </c>
      <c r="C354" s="19" t="e">
        <f>'SOS_ERGO - AS-IS'!#REF!</f>
        <v>#REF!</v>
      </c>
      <c r="D354" s="19" t="e">
        <f>'SOS_ERGO - AS-IS'!#REF!</f>
        <v>#REF!</v>
      </c>
      <c r="E354" s="32" t="e">
        <f>'SOS_ERGO - AS-IS'!#REF!</f>
        <v>#REF!</v>
      </c>
      <c r="F354" s="19" t="e">
        <f>'SOS_ERGO - AS-IS'!#REF!</f>
        <v>#REF!</v>
      </c>
      <c r="G354" s="53" t="e">
        <f>'SOS_ERGO - AS-IS'!#REF!</f>
        <v>#REF!</v>
      </c>
      <c r="H354" s="32" t="e">
        <f>'SOS_ERGO - AS-IS'!#REF!</f>
        <v>#REF!</v>
      </c>
      <c r="I354" s="39">
        <v>1</v>
      </c>
      <c r="J354" s="40"/>
      <c r="K354" s="41"/>
      <c r="L354" s="39">
        <v>1</v>
      </c>
      <c r="M354" s="40"/>
      <c r="N354" s="41"/>
      <c r="O354" s="39">
        <v>1</v>
      </c>
      <c r="P354" s="40"/>
      <c r="Q354" s="41"/>
      <c r="R354" s="39">
        <v>1</v>
      </c>
      <c r="S354" s="40"/>
      <c r="T354" s="41"/>
      <c r="U354" s="39">
        <v>1</v>
      </c>
      <c r="V354" s="40"/>
      <c r="W354" s="41"/>
      <c r="X354" s="39">
        <v>1</v>
      </c>
      <c r="Y354" s="40"/>
      <c r="Z354" s="41"/>
      <c r="AA354" s="39">
        <v>1</v>
      </c>
      <c r="AB354" s="40"/>
      <c r="AC354" s="41"/>
      <c r="AD354" s="39">
        <v>1</v>
      </c>
      <c r="AE354" s="40"/>
      <c r="AF354" s="41"/>
      <c r="AG354" s="39">
        <v>1</v>
      </c>
      <c r="AH354" s="37"/>
      <c r="AI354" s="42"/>
      <c r="AJ354" s="22">
        <f t="shared" si="22"/>
        <v>9</v>
      </c>
      <c r="AK354" s="37">
        <f t="shared" si="23"/>
        <v>9</v>
      </c>
      <c r="AL354" s="37">
        <f t="shared" si="24"/>
        <v>0</v>
      </c>
      <c r="AM354" s="37">
        <f t="shared" si="25"/>
        <v>0</v>
      </c>
    </row>
    <row r="355" spans="1:39" outlineLevel="1" x14ac:dyDescent="0.3">
      <c r="A355" s="19" t="e">
        <f>'SOS_ERGO - AS-IS'!#REF!</f>
        <v>#REF!</v>
      </c>
      <c r="B355" s="19" t="e">
        <f>'SOS_ERGO - AS-IS'!#REF!</f>
        <v>#REF!</v>
      </c>
      <c r="C355" s="19" t="e">
        <f>'SOS_ERGO - AS-IS'!#REF!</f>
        <v>#REF!</v>
      </c>
      <c r="D355" s="19" t="e">
        <f>'SOS_ERGO - AS-IS'!#REF!</f>
        <v>#REF!</v>
      </c>
      <c r="E355" s="32" t="e">
        <f>'SOS_ERGO - AS-IS'!#REF!</f>
        <v>#REF!</v>
      </c>
      <c r="F355" s="19" t="e">
        <f>'SOS_ERGO - AS-IS'!#REF!</f>
        <v>#REF!</v>
      </c>
      <c r="G355" s="53" t="e">
        <f>'SOS_ERGO - AS-IS'!#REF!</f>
        <v>#REF!</v>
      </c>
      <c r="H355" s="32" t="e">
        <f>'SOS_ERGO - AS-IS'!#REF!</f>
        <v>#REF!</v>
      </c>
      <c r="I355" s="39">
        <v>1</v>
      </c>
      <c r="J355" s="40"/>
      <c r="K355" s="41"/>
      <c r="L355" s="39">
        <v>1</v>
      </c>
      <c r="M355" s="40"/>
      <c r="N355" s="41"/>
      <c r="O355" s="39">
        <v>1</v>
      </c>
      <c r="P355" s="40"/>
      <c r="Q355" s="41"/>
      <c r="R355" s="39">
        <v>1</v>
      </c>
      <c r="S355" s="40"/>
      <c r="T355" s="41"/>
      <c r="U355" s="39">
        <v>1</v>
      </c>
      <c r="V355" s="40"/>
      <c r="W355" s="41"/>
      <c r="X355" s="39">
        <v>1</v>
      </c>
      <c r="Y355" s="40"/>
      <c r="Z355" s="41"/>
      <c r="AA355" s="39">
        <v>1</v>
      </c>
      <c r="AB355" s="40"/>
      <c r="AC355" s="41"/>
      <c r="AD355" s="39">
        <v>1</v>
      </c>
      <c r="AE355" s="40"/>
      <c r="AF355" s="41"/>
      <c r="AG355" s="39">
        <v>1</v>
      </c>
      <c r="AH355" s="37"/>
      <c r="AI355" s="42"/>
      <c r="AJ355" s="22">
        <f t="shared" si="22"/>
        <v>9</v>
      </c>
      <c r="AK355" s="37">
        <f t="shared" si="23"/>
        <v>9</v>
      </c>
      <c r="AL355" s="37">
        <f t="shared" si="24"/>
        <v>0</v>
      </c>
      <c r="AM355" s="37">
        <f t="shared" si="25"/>
        <v>0</v>
      </c>
    </row>
    <row r="356" spans="1:39" outlineLevel="1" x14ac:dyDescent="0.3">
      <c r="A356" s="19" t="e">
        <f>'SOS_ERGO - AS-IS'!#REF!</f>
        <v>#REF!</v>
      </c>
      <c r="B356" s="19" t="e">
        <f>'SOS_ERGO - AS-IS'!#REF!</f>
        <v>#REF!</v>
      </c>
      <c r="C356" s="19" t="e">
        <f>'SOS_ERGO - AS-IS'!#REF!</f>
        <v>#REF!</v>
      </c>
      <c r="D356" s="19" t="e">
        <f>'SOS_ERGO - AS-IS'!#REF!</f>
        <v>#REF!</v>
      </c>
      <c r="E356" s="32" t="e">
        <f>'SOS_ERGO - AS-IS'!#REF!</f>
        <v>#REF!</v>
      </c>
      <c r="F356" s="19" t="e">
        <f>'SOS_ERGO - AS-IS'!#REF!</f>
        <v>#REF!</v>
      </c>
      <c r="G356" s="53" t="e">
        <f>'SOS_ERGO - AS-IS'!#REF!</f>
        <v>#REF!</v>
      </c>
      <c r="H356" s="32" t="e">
        <f>'SOS_ERGO - AS-IS'!#REF!</f>
        <v>#REF!</v>
      </c>
      <c r="I356" s="39">
        <v>1</v>
      </c>
      <c r="J356" s="40"/>
      <c r="K356" s="41"/>
      <c r="L356" s="39">
        <v>1</v>
      </c>
      <c r="M356" s="40"/>
      <c r="N356" s="41"/>
      <c r="O356" s="39">
        <v>1</v>
      </c>
      <c r="P356" s="40"/>
      <c r="Q356" s="41"/>
      <c r="R356" s="39">
        <v>1</v>
      </c>
      <c r="S356" s="40"/>
      <c r="T356" s="41"/>
      <c r="U356" s="39">
        <v>1</v>
      </c>
      <c r="V356" s="40"/>
      <c r="W356" s="41"/>
      <c r="X356" s="39">
        <v>1</v>
      </c>
      <c r="Y356" s="40"/>
      <c r="Z356" s="41"/>
      <c r="AA356" s="39">
        <v>1</v>
      </c>
      <c r="AB356" s="40"/>
      <c r="AC356" s="41"/>
      <c r="AD356" s="39">
        <v>1</v>
      </c>
      <c r="AE356" s="40"/>
      <c r="AF356" s="41"/>
      <c r="AG356" s="39">
        <v>1</v>
      </c>
      <c r="AH356" s="37"/>
      <c r="AI356" s="42"/>
      <c r="AJ356" s="22">
        <f t="shared" si="22"/>
        <v>9</v>
      </c>
      <c r="AK356" s="37">
        <f t="shared" si="23"/>
        <v>9</v>
      </c>
      <c r="AL356" s="37">
        <f t="shared" si="24"/>
        <v>0</v>
      </c>
      <c r="AM356" s="37">
        <f t="shared" si="25"/>
        <v>0</v>
      </c>
    </row>
    <row r="357" spans="1:39" outlineLevel="1" x14ac:dyDescent="0.3">
      <c r="A357" s="19" t="e">
        <f>'SOS_ERGO - AS-IS'!#REF!</f>
        <v>#REF!</v>
      </c>
      <c r="B357" s="19" t="e">
        <f>'SOS_ERGO - AS-IS'!#REF!</f>
        <v>#REF!</v>
      </c>
      <c r="C357" s="19" t="e">
        <f>'SOS_ERGO - AS-IS'!#REF!</f>
        <v>#REF!</v>
      </c>
      <c r="D357" s="19" t="e">
        <f>'SOS_ERGO - AS-IS'!#REF!</f>
        <v>#REF!</v>
      </c>
      <c r="E357" s="32" t="e">
        <f>'SOS_ERGO - AS-IS'!#REF!</f>
        <v>#REF!</v>
      </c>
      <c r="F357" s="19" t="e">
        <f>'SOS_ERGO - AS-IS'!#REF!</f>
        <v>#REF!</v>
      </c>
      <c r="G357" s="53" t="e">
        <f>'SOS_ERGO - AS-IS'!#REF!</f>
        <v>#REF!</v>
      </c>
      <c r="H357" s="32" t="e">
        <f>'SOS_ERGO - AS-IS'!#REF!</f>
        <v>#REF!</v>
      </c>
      <c r="I357" s="39">
        <v>1</v>
      </c>
      <c r="J357" s="40"/>
      <c r="K357" s="41"/>
      <c r="L357" s="39">
        <v>1</v>
      </c>
      <c r="M357" s="40"/>
      <c r="N357" s="41"/>
      <c r="O357" s="39">
        <v>1</v>
      </c>
      <c r="P357" s="40"/>
      <c r="Q357" s="41"/>
      <c r="R357" s="39">
        <v>1</v>
      </c>
      <c r="S357" s="40"/>
      <c r="T357" s="41"/>
      <c r="U357" s="39">
        <v>1</v>
      </c>
      <c r="V357" s="40"/>
      <c r="W357" s="41"/>
      <c r="X357" s="39">
        <v>1</v>
      </c>
      <c r="Y357" s="40"/>
      <c r="Z357" s="41"/>
      <c r="AA357" s="39">
        <v>1</v>
      </c>
      <c r="AB357" s="40"/>
      <c r="AC357" s="41"/>
      <c r="AD357" s="39">
        <v>1</v>
      </c>
      <c r="AE357" s="40"/>
      <c r="AF357" s="41"/>
      <c r="AG357" s="39">
        <v>1</v>
      </c>
      <c r="AH357" s="37"/>
      <c r="AI357" s="42"/>
      <c r="AJ357" s="22">
        <f t="shared" si="22"/>
        <v>9</v>
      </c>
      <c r="AK357" s="37">
        <f t="shared" si="23"/>
        <v>9</v>
      </c>
      <c r="AL357" s="37">
        <f t="shared" si="24"/>
        <v>0</v>
      </c>
      <c r="AM357" s="37">
        <f t="shared" si="25"/>
        <v>0</v>
      </c>
    </row>
    <row r="358" spans="1:39" outlineLevel="1" x14ac:dyDescent="0.3">
      <c r="A358" s="19" t="e">
        <f>'SOS_ERGO - AS-IS'!#REF!</f>
        <v>#REF!</v>
      </c>
      <c r="B358" s="19" t="e">
        <f>'SOS_ERGO - AS-IS'!#REF!</f>
        <v>#REF!</v>
      </c>
      <c r="C358" s="19" t="e">
        <f>'SOS_ERGO - AS-IS'!#REF!</f>
        <v>#REF!</v>
      </c>
      <c r="D358" s="19" t="e">
        <f>'SOS_ERGO - AS-IS'!#REF!</f>
        <v>#REF!</v>
      </c>
      <c r="E358" s="32" t="e">
        <f>'SOS_ERGO - AS-IS'!#REF!</f>
        <v>#REF!</v>
      </c>
      <c r="F358" s="19" t="e">
        <f>'SOS_ERGO - AS-IS'!#REF!</f>
        <v>#REF!</v>
      </c>
      <c r="G358" s="53" t="e">
        <f>'SOS_ERGO - AS-IS'!#REF!</f>
        <v>#REF!</v>
      </c>
      <c r="H358" s="32" t="e">
        <f>'SOS_ERGO - AS-IS'!#REF!</f>
        <v>#REF!</v>
      </c>
      <c r="I358" s="39">
        <v>1</v>
      </c>
      <c r="J358" s="40"/>
      <c r="K358" s="41"/>
      <c r="L358" s="39">
        <v>1</v>
      </c>
      <c r="M358" s="40"/>
      <c r="N358" s="41"/>
      <c r="O358" s="39">
        <v>1</v>
      </c>
      <c r="P358" s="40"/>
      <c r="Q358" s="41"/>
      <c r="R358" s="39">
        <v>1</v>
      </c>
      <c r="S358" s="40"/>
      <c r="T358" s="41"/>
      <c r="U358" s="39">
        <v>1</v>
      </c>
      <c r="V358" s="40"/>
      <c r="W358" s="41"/>
      <c r="X358" s="39">
        <v>1</v>
      </c>
      <c r="Y358" s="40"/>
      <c r="Z358" s="41"/>
      <c r="AA358" s="39">
        <v>1</v>
      </c>
      <c r="AB358" s="40"/>
      <c r="AC358" s="41"/>
      <c r="AD358" s="39">
        <v>1</v>
      </c>
      <c r="AE358" s="40"/>
      <c r="AF358" s="41"/>
      <c r="AG358" s="39">
        <v>1</v>
      </c>
      <c r="AH358" s="37"/>
      <c r="AI358" s="42"/>
      <c r="AJ358" s="22">
        <f t="shared" si="22"/>
        <v>9</v>
      </c>
      <c r="AK358" s="37">
        <f t="shared" si="23"/>
        <v>9</v>
      </c>
      <c r="AL358" s="37">
        <f t="shared" si="24"/>
        <v>0</v>
      </c>
      <c r="AM358" s="37">
        <f t="shared" si="25"/>
        <v>0</v>
      </c>
    </row>
    <row r="359" spans="1:39" outlineLevel="1" x14ac:dyDescent="0.3">
      <c r="A359" s="19" t="e">
        <f>'SOS_ERGO - AS-IS'!#REF!</f>
        <v>#REF!</v>
      </c>
      <c r="B359" s="19" t="e">
        <f>'SOS_ERGO - AS-IS'!#REF!</f>
        <v>#REF!</v>
      </c>
      <c r="C359" s="19" t="e">
        <f>'SOS_ERGO - AS-IS'!#REF!</f>
        <v>#REF!</v>
      </c>
      <c r="D359" s="19" t="e">
        <f>'SOS_ERGO - AS-IS'!#REF!</f>
        <v>#REF!</v>
      </c>
      <c r="E359" s="32" t="e">
        <f>'SOS_ERGO - AS-IS'!#REF!</f>
        <v>#REF!</v>
      </c>
      <c r="F359" s="19" t="e">
        <f>'SOS_ERGO - AS-IS'!#REF!</f>
        <v>#REF!</v>
      </c>
      <c r="G359" s="53" t="e">
        <f>'SOS_ERGO - AS-IS'!#REF!</f>
        <v>#REF!</v>
      </c>
      <c r="H359" s="32" t="e">
        <f>'SOS_ERGO - AS-IS'!#REF!</f>
        <v>#REF!</v>
      </c>
      <c r="I359" s="39">
        <v>1</v>
      </c>
      <c r="J359" s="40"/>
      <c r="K359" s="41"/>
      <c r="L359" s="39">
        <v>1</v>
      </c>
      <c r="M359" s="40"/>
      <c r="N359" s="41"/>
      <c r="O359" s="39">
        <v>1</v>
      </c>
      <c r="P359" s="40"/>
      <c r="Q359" s="41"/>
      <c r="R359" s="39">
        <v>1</v>
      </c>
      <c r="S359" s="40"/>
      <c r="T359" s="41"/>
      <c r="U359" s="39">
        <v>1</v>
      </c>
      <c r="V359" s="40"/>
      <c r="W359" s="41"/>
      <c r="X359" s="39">
        <v>1</v>
      </c>
      <c r="Y359" s="40"/>
      <c r="Z359" s="41"/>
      <c r="AA359" s="39">
        <v>1</v>
      </c>
      <c r="AB359" s="40"/>
      <c r="AC359" s="41"/>
      <c r="AD359" s="39">
        <v>1</v>
      </c>
      <c r="AE359" s="40"/>
      <c r="AF359" s="41"/>
      <c r="AG359" s="39">
        <v>1</v>
      </c>
      <c r="AH359" s="37"/>
      <c r="AI359" s="42"/>
      <c r="AJ359" s="22">
        <f t="shared" si="22"/>
        <v>9</v>
      </c>
      <c r="AK359" s="37">
        <f t="shared" si="23"/>
        <v>9</v>
      </c>
      <c r="AL359" s="37">
        <f t="shared" si="24"/>
        <v>0</v>
      </c>
      <c r="AM359" s="37">
        <f t="shared" si="25"/>
        <v>0</v>
      </c>
    </row>
    <row r="360" spans="1:39" outlineLevel="1" x14ac:dyDescent="0.3">
      <c r="A360" s="19" t="e">
        <f>'SOS_ERGO - AS-IS'!#REF!</f>
        <v>#REF!</v>
      </c>
      <c r="B360" s="19" t="e">
        <f>'SOS_ERGO - AS-IS'!#REF!</f>
        <v>#REF!</v>
      </c>
      <c r="C360" s="19" t="e">
        <f>'SOS_ERGO - AS-IS'!#REF!</f>
        <v>#REF!</v>
      </c>
      <c r="D360" s="19" t="e">
        <f>'SOS_ERGO - AS-IS'!#REF!</f>
        <v>#REF!</v>
      </c>
      <c r="E360" s="32" t="e">
        <f>'SOS_ERGO - AS-IS'!#REF!</f>
        <v>#REF!</v>
      </c>
      <c r="F360" s="19" t="e">
        <f>'SOS_ERGO - AS-IS'!#REF!</f>
        <v>#REF!</v>
      </c>
      <c r="G360" s="53" t="e">
        <f>'SOS_ERGO - AS-IS'!#REF!</f>
        <v>#REF!</v>
      </c>
      <c r="H360" s="32" t="e">
        <f>'SOS_ERGO - AS-IS'!#REF!</f>
        <v>#REF!</v>
      </c>
      <c r="I360" s="39">
        <v>1</v>
      </c>
      <c r="J360" s="40"/>
      <c r="K360" s="41"/>
      <c r="L360" s="39">
        <v>1</v>
      </c>
      <c r="M360" s="40"/>
      <c r="N360" s="41"/>
      <c r="O360" s="39">
        <v>1</v>
      </c>
      <c r="P360" s="40"/>
      <c r="Q360" s="41"/>
      <c r="R360" s="39">
        <v>1</v>
      </c>
      <c r="S360" s="40"/>
      <c r="T360" s="41"/>
      <c r="U360" s="39">
        <v>1</v>
      </c>
      <c r="V360" s="40"/>
      <c r="W360" s="41"/>
      <c r="X360" s="39">
        <v>1</v>
      </c>
      <c r="Y360" s="40"/>
      <c r="Z360" s="41"/>
      <c r="AA360" s="39">
        <v>1</v>
      </c>
      <c r="AB360" s="40"/>
      <c r="AC360" s="41"/>
      <c r="AD360" s="39">
        <v>1</v>
      </c>
      <c r="AE360" s="40"/>
      <c r="AF360" s="41"/>
      <c r="AG360" s="39">
        <v>1</v>
      </c>
      <c r="AH360" s="37"/>
      <c r="AI360" s="42"/>
      <c r="AJ360" s="22">
        <f t="shared" si="22"/>
        <v>9</v>
      </c>
      <c r="AK360" s="37">
        <f t="shared" si="23"/>
        <v>9</v>
      </c>
      <c r="AL360" s="37">
        <f t="shared" si="24"/>
        <v>0</v>
      </c>
      <c r="AM360" s="37">
        <f t="shared" si="25"/>
        <v>0</v>
      </c>
    </row>
    <row r="361" spans="1:39" outlineLevel="1" x14ac:dyDescent="0.3">
      <c r="A361" s="19" t="e">
        <f>'SOS_ERGO - AS-IS'!#REF!</f>
        <v>#REF!</v>
      </c>
      <c r="B361" s="19" t="e">
        <f>'SOS_ERGO - AS-IS'!#REF!</f>
        <v>#REF!</v>
      </c>
      <c r="C361" s="19" t="e">
        <f>'SOS_ERGO - AS-IS'!#REF!</f>
        <v>#REF!</v>
      </c>
      <c r="D361" s="19" t="e">
        <f>'SOS_ERGO - AS-IS'!#REF!</f>
        <v>#REF!</v>
      </c>
      <c r="E361" s="32" t="e">
        <f>'SOS_ERGO - AS-IS'!#REF!</f>
        <v>#REF!</v>
      </c>
      <c r="F361" s="19" t="e">
        <f>'SOS_ERGO - AS-IS'!#REF!</f>
        <v>#REF!</v>
      </c>
      <c r="G361" s="53" t="e">
        <f>'SOS_ERGO - AS-IS'!#REF!</f>
        <v>#REF!</v>
      </c>
      <c r="H361" s="32" t="e">
        <f>'SOS_ERGO - AS-IS'!#REF!</f>
        <v>#REF!</v>
      </c>
      <c r="I361" s="39">
        <v>1</v>
      </c>
      <c r="J361" s="40"/>
      <c r="K361" s="41"/>
      <c r="L361" s="39">
        <v>1</v>
      </c>
      <c r="M361" s="40"/>
      <c r="N361" s="41"/>
      <c r="O361" s="39">
        <v>1</v>
      </c>
      <c r="P361" s="40"/>
      <c r="Q361" s="41"/>
      <c r="R361" s="39">
        <v>1</v>
      </c>
      <c r="S361" s="40"/>
      <c r="T361" s="41"/>
      <c r="U361" s="39">
        <v>1</v>
      </c>
      <c r="V361" s="40"/>
      <c r="W361" s="41"/>
      <c r="X361" s="39">
        <v>1</v>
      </c>
      <c r="Y361" s="40"/>
      <c r="Z361" s="41"/>
      <c r="AA361" s="39">
        <v>1</v>
      </c>
      <c r="AB361" s="40"/>
      <c r="AC361" s="41"/>
      <c r="AD361" s="39">
        <v>1</v>
      </c>
      <c r="AE361" s="40"/>
      <c r="AF361" s="41"/>
      <c r="AG361" s="39">
        <v>1</v>
      </c>
      <c r="AH361" s="37"/>
      <c r="AI361" s="42"/>
      <c r="AJ361" s="22">
        <f t="shared" si="22"/>
        <v>9</v>
      </c>
      <c r="AK361" s="37">
        <f t="shared" si="23"/>
        <v>9</v>
      </c>
      <c r="AL361" s="37">
        <f t="shared" si="24"/>
        <v>0</v>
      </c>
      <c r="AM361" s="37">
        <f t="shared" si="25"/>
        <v>0</v>
      </c>
    </row>
    <row r="362" spans="1:39" outlineLevel="1" x14ac:dyDescent="0.3">
      <c r="A362" s="19" t="e">
        <f>'SOS_ERGO - AS-IS'!#REF!</f>
        <v>#REF!</v>
      </c>
      <c r="B362" s="19" t="e">
        <f>'SOS_ERGO - AS-IS'!#REF!</f>
        <v>#REF!</v>
      </c>
      <c r="C362" s="19" t="e">
        <f>'SOS_ERGO - AS-IS'!#REF!</f>
        <v>#REF!</v>
      </c>
      <c r="D362" s="19" t="e">
        <f>'SOS_ERGO - AS-IS'!#REF!</f>
        <v>#REF!</v>
      </c>
      <c r="E362" s="32" t="e">
        <f>'SOS_ERGO - AS-IS'!#REF!</f>
        <v>#REF!</v>
      </c>
      <c r="F362" s="19" t="e">
        <f>'SOS_ERGO - AS-IS'!#REF!</f>
        <v>#REF!</v>
      </c>
      <c r="G362" s="53" t="e">
        <f>'SOS_ERGO - AS-IS'!#REF!</f>
        <v>#REF!</v>
      </c>
      <c r="H362" s="32" t="e">
        <f>'SOS_ERGO - AS-IS'!#REF!</f>
        <v>#REF!</v>
      </c>
      <c r="I362" s="39">
        <v>1</v>
      </c>
      <c r="J362" s="40"/>
      <c r="K362" s="41"/>
      <c r="L362" s="39">
        <v>1</v>
      </c>
      <c r="M362" s="40"/>
      <c r="N362" s="41"/>
      <c r="O362" s="39">
        <v>1</v>
      </c>
      <c r="P362" s="40"/>
      <c r="Q362" s="41"/>
      <c r="R362" s="39">
        <v>1</v>
      </c>
      <c r="S362" s="40"/>
      <c r="T362" s="41"/>
      <c r="U362" s="39">
        <v>1</v>
      </c>
      <c r="V362" s="40"/>
      <c r="W362" s="41"/>
      <c r="X362" s="39">
        <v>1</v>
      </c>
      <c r="Y362" s="40"/>
      <c r="Z362" s="41"/>
      <c r="AA362" s="39">
        <v>1</v>
      </c>
      <c r="AB362" s="40"/>
      <c r="AC362" s="41"/>
      <c r="AD362" s="39">
        <v>1</v>
      </c>
      <c r="AE362" s="40"/>
      <c r="AF362" s="41"/>
      <c r="AG362" s="39">
        <v>1</v>
      </c>
      <c r="AH362" s="37"/>
      <c r="AI362" s="42"/>
      <c r="AJ362" s="22">
        <f t="shared" si="22"/>
        <v>9</v>
      </c>
      <c r="AK362" s="37">
        <f t="shared" si="23"/>
        <v>9</v>
      </c>
      <c r="AL362" s="37">
        <f t="shared" si="24"/>
        <v>0</v>
      </c>
      <c r="AM362" s="37">
        <f t="shared" si="25"/>
        <v>0</v>
      </c>
    </row>
    <row r="363" spans="1:39" outlineLevel="1" x14ac:dyDescent="0.3">
      <c r="A363" s="19" t="e">
        <f>'SOS_ERGO - AS-IS'!#REF!</f>
        <v>#REF!</v>
      </c>
      <c r="B363" s="19" t="e">
        <f>'SOS_ERGO - AS-IS'!#REF!</f>
        <v>#REF!</v>
      </c>
      <c r="C363" s="19" t="e">
        <f>'SOS_ERGO - AS-IS'!#REF!</f>
        <v>#REF!</v>
      </c>
      <c r="D363" s="19" t="e">
        <f>'SOS_ERGO - AS-IS'!#REF!</f>
        <v>#REF!</v>
      </c>
      <c r="E363" s="32" t="e">
        <f>'SOS_ERGO - AS-IS'!#REF!</f>
        <v>#REF!</v>
      </c>
      <c r="F363" s="19" t="e">
        <f>'SOS_ERGO - AS-IS'!#REF!</f>
        <v>#REF!</v>
      </c>
      <c r="G363" s="53" t="e">
        <f>'SOS_ERGO - AS-IS'!#REF!</f>
        <v>#REF!</v>
      </c>
      <c r="H363" s="32" t="e">
        <f>'SOS_ERGO - AS-IS'!#REF!</f>
        <v>#REF!</v>
      </c>
      <c r="I363" s="39">
        <v>1</v>
      </c>
      <c r="J363" s="40"/>
      <c r="K363" s="41"/>
      <c r="L363" s="39">
        <v>1</v>
      </c>
      <c r="M363" s="40"/>
      <c r="N363" s="41"/>
      <c r="O363" s="39">
        <v>1</v>
      </c>
      <c r="P363" s="40"/>
      <c r="Q363" s="41"/>
      <c r="R363" s="39">
        <v>1</v>
      </c>
      <c r="S363" s="40"/>
      <c r="T363" s="41"/>
      <c r="U363" s="39">
        <v>1</v>
      </c>
      <c r="V363" s="40"/>
      <c r="W363" s="41"/>
      <c r="X363" s="39">
        <v>1</v>
      </c>
      <c r="Y363" s="40"/>
      <c r="Z363" s="41"/>
      <c r="AA363" s="39">
        <v>1</v>
      </c>
      <c r="AB363" s="40"/>
      <c r="AC363" s="41"/>
      <c r="AD363" s="39">
        <v>1</v>
      </c>
      <c r="AE363" s="40"/>
      <c r="AF363" s="41"/>
      <c r="AG363" s="39">
        <v>1</v>
      </c>
      <c r="AH363" s="37"/>
      <c r="AI363" s="42"/>
      <c r="AJ363" s="22">
        <f t="shared" si="22"/>
        <v>9</v>
      </c>
      <c r="AK363" s="37">
        <f t="shared" si="23"/>
        <v>9</v>
      </c>
      <c r="AL363" s="37">
        <f t="shared" si="24"/>
        <v>0</v>
      </c>
      <c r="AM363" s="37">
        <f t="shared" si="25"/>
        <v>0</v>
      </c>
    </row>
    <row r="364" spans="1:39" outlineLevel="1" x14ac:dyDescent="0.3">
      <c r="A364" s="19" t="e">
        <f>'SOS_ERGO - AS-IS'!#REF!</f>
        <v>#REF!</v>
      </c>
      <c r="B364" s="19" t="e">
        <f>'SOS_ERGO - AS-IS'!#REF!</f>
        <v>#REF!</v>
      </c>
      <c r="C364" s="19" t="e">
        <f>'SOS_ERGO - AS-IS'!#REF!</f>
        <v>#REF!</v>
      </c>
      <c r="D364" s="19" t="e">
        <f>'SOS_ERGO - AS-IS'!#REF!</f>
        <v>#REF!</v>
      </c>
      <c r="E364" s="32" t="e">
        <f>'SOS_ERGO - AS-IS'!#REF!</f>
        <v>#REF!</v>
      </c>
      <c r="F364" s="19" t="e">
        <f>'SOS_ERGO - AS-IS'!#REF!</f>
        <v>#REF!</v>
      </c>
      <c r="G364" s="53" t="e">
        <f>'SOS_ERGO - AS-IS'!#REF!</f>
        <v>#REF!</v>
      </c>
      <c r="H364" s="32" t="e">
        <f>'SOS_ERGO - AS-IS'!#REF!</f>
        <v>#REF!</v>
      </c>
      <c r="I364" s="39">
        <v>1</v>
      </c>
      <c r="J364" s="40"/>
      <c r="K364" s="41"/>
      <c r="L364" s="39">
        <v>1</v>
      </c>
      <c r="M364" s="40"/>
      <c r="N364" s="41"/>
      <c r="O364" s="39">
        <v>1</v>
      </c>
      <c r="P364" s="40"/>
      <c r="Q364" s="41"/>
      <c r="R364" s="39">
        <v>1</v>
      </c>
      <c r="S364" s="40"/>
      <c r="T364" s="41"/>
      <c r="U364" s="39">
        <v>1</v>
      </c>
      <c r="V364" s="40"/>
      <c r="W364" s="41"/>
      <c r="X364" s="39">
        <v>1</v>
      </c>
      <c r="Y364" s="40"/>
      <c r="Z364" s="41"/>
      <c r="AA364" s="39">
        <v>1</v>
      </c>
      <c r="AB364" s="40"/>
      <c r="AC364" s="41"/>
      <c r="AD364" s="39">
        <v>1</v>
      </c>
      <c r="AE364" s="40"/>
      <c r="AF364" s="41"/>
      <c r="AG364" s="39">
        <v>1</v>
      </c>
      <c r="AH364" s="37"/>
      <c r="AI364" s="42"/>
      <c r="AJ364" s="22">
        <f t="shared" si="22"/>
        <v>9</v>
      </c>
      <c r="AK364" s="37">
        <f t="shared" si="23"/>
        <v>9</v>
      </c>
      <c r="AL364" s="37">
        <f t="shared" si="24"/>
        <v>0</v>
      </c>
      <c r="AM364" s="37">
        <f t="shared" si="25"/>
        <v>0</v>
      </c>
    </row>
    <row r="365" spans="1:39" outlineLevel="1" x14ac:dyDescent="0.3">
      <c r="A365" s="19" t="e">
        <f>'SOS_ERGO - AS-IS'!#REF!</f>
        <v>#REF!</v>
      </c>
      <c r="B365" s="19" t="e">
        <f>'SOS_ERGO - AS-IS'!#REF!</f>
        <v>#REF!</v>
      </c>
      <c r="C365" s="19" t="e">
        <f>'SOS_ERGO - AS-IS'!#REF!</f>
        <v>#REF!</v>
      </c>
      <c r="D365" s="19" t="e">
        <f>'SOS_ERGO - AS-IS'!#REF!</f>
        <v>#REF!</v>
      </c>
      <c r="E365" s="32" t="e">
        <f>'SOS_ERGO - AS-IS'!#REF!</f>
        <v>#REF!</v>
      </c>
      <c r="F365" s="19" t="e">
        <f>'SOS_ERGO - AS-IS'!#REF!</f>
        <v>#REF!</v>
      </c>
      <c r="G365" s="53" t="e">
        <f>'SOS_ERGO - AS-IS'!#REF!</f>
        <v>#REF!</v>
      </c>
      <c r="H365" s="32" t="e">
        <f>'SOS_ERGO - AS-IS'!#REF!</f>
        <v>#REF!</v>
      </c>
      <c r="I365" s="39">
        <v>1</v>
      </c>
      <c r="J365" s="40"/>
      <c r="K365" s="41"/>
      <c r="L365" s="39">
        <v>1</v>
      </c>
      <c r="M365" s="40"/>
      <c r="N365" s="41"/>
      <c r="O365" s="39">
        <v>1</v>
      </c>
      <c r="P365" s="40"/>
      <c r="Q365" s="41"/>
      <c r="R365" s="39">
        <v>1</v>
      </c>
      <c r="S365" s="40"/>
      <c r="T365" s="41"/>
      <c r="U365" s="39">
        <v>1</v>
      </c>
      <c r="V365" s="40"/>
      <c r="W365" s="41"/>
      <c r="X365" s="39">
        <v>1</v>
      </c>
      <c r="Y365" s="40"/>
      <c r="Z365" s="41"/>
      <c r="AA365" s="39">
        <v>1</v>
      </c>
      <c r="AB365" s="40"/>
      <c r="AC365" s="41"/>
      <c r="AD365" s="39">
        <v>1</v>
      </c>
      <c r="AE365" s="40"/>
      <c r="AF365" s="41"/>
      <c r="AG365" s="39">
        <v>1</v>
      </c>
      <c r="AH365" s="37"/>
      <c r="AI365" s="42"/>
      <c r="AJ365" s="22">
        <f t="shared" si="22"/>
        <v>9</v>
      </c>
      <c r="AK365" s="37">
        <f t="shared" si="23"/>
        <v>9</v>
      </c>
      <c r="AL365" s="37">
        <f t="shared" si="24"/>
        <v>0</v>
      </c>
      <c r="AM365" s="37">
        <f t="shared" si="25"/>
        <v>0</v>
      </c>
    </row>
    <row r="366" spans="1:39" outlineLevel="1" x14ac:dyDescent="0.3">
      <c r="A366" s="19" t="e">
        <f>'SOS_ERGO - AS-IS'!#REF!</f>
        <v>#REF!</v>
      </c>
      <c r="B366" s="19" t="e">
        <f>'SOS_ERGO - AS-IS'!#REF!</f>
        <v>#REF!</v>
      </c>
      <c r="C366" s="19" t="e">
        <f>'SOS_ERGO - AS-IS'!#REF!</f>
        <v>#REF!</v>
      </c>
      <c r="D366" s="19" t="e">
        <f>'SOS_ERGO - AS-IS'!#REF!</f>
        <v>#REF!</v>
      </c>
      <c r="E366" s="32" t="e">
        <f>'SOS_ERGO - AS-IS'!#REF!</f>
        <v>#REF!</v>
      </c>
      <c r="F366" s="19" t="e">
        <f>'SOS_ERGO - AS-IS'!#REF!</f>
        <v>#REF!</v>
      </c>
      <c r="G366" s="53" t="e">
        <f>'SOS_ERGO - AS-IS'!#REF!</f>
        <v>#REF!</v>
      </c>
      <c r="H366" s="32" t="e">
        <f>'SOS_ERGO - AS-IS'!#REF!</f>
        <v>#REF!</v>
      </c>
      <c r="I366" s="39">
        <v>1</v>
      </c>
      <c r="J366" s="40"/>
      <c r="K366" s="41"/>
      <c r="L366" s="39">
        <v>1</v>
      </c>
      <c r="M366" s="40"/>
      <c r="N366" s="41"/>
      <c r="O366" s="39">
        <v>1</v>
      </c>
      <c r="P366" s="40"/>
      <c r="Q366" s="41"/>
      <c r="R366" s="39">
        <v>1</v>
      </c>
      <c r="S366" s="40"/>
      <c r="T366" s="41"/>
      <c r="U366" s="39">
        <v>1</v>
      </c>
      <c r="V366" s="40"/>
      <c r="W366" s="41"/>
      <c r="X366" s="39">
        <v>1</v>
      </c>
      <c r="Y366" s="40"/>
      <c r="Z366" s="41"/>
      <c r="AA366" s="39">
        <v>1</v>
      </c>
      <c r="AB366" s="40"/>
      <c r="AC366" s="41"/>
      <c r="AD366" s="39">
        <v>1</v>
      </c>
      <c r="AE366" s="40"/>
      <c r="AF366" s="41"/>
      <c r="AG366" s="39">
        <v>1</v>
      </c>
      <c r="AH366" s="37"/>
      <c r="AI366" s="42"/>
      <c r="AJ366" s="22">
        <f t="shared" si="22"/>
        <v>9</v>
      </c>
      <c r="AK366" s="37">
        <f t="shared" si="23"/>
        <v>9</v>
      </c>
      <c r="AL366" s="37">
        <f t="shared" si="24"/>
        <v>0</v>
      </c>
      <c r="AM366" s="37">
        <f t="shared" si="25"/>
        <v>0</v>
      </c>
    </row>
    <row r="367" spans="1:39" outlineLevel="1" x14ac:dyDescent="0.3">
      <c r="A367" s="19" t="e">
        <f>'SOS_ERGO - AS-IS'!#REF!</f>
        <v>#REF!</v>
      </c>
      <c r="B367" s="19" t="e">
        <f>'SOS_ERGO - AS-IS'!#REF!</f>
        <v>#REF!</v>
      </c>
      <c r="C367" s="19" t="e">
        <f>'SOS_ERGO - AS-IS'!#REF!</f>
        <v>#REF!</v>
      </c>
      <c r="D367" s="19" t="e">
        <f>'SOS_ERGO - AS-IS'!#REF!</f>
        <v>#REF!</v>
      </c>
      <c r="E367" s="32" t="e">
        <f>'SOS_ERGO - AS-IS'!#REF!</f>
        <v>#REF!</v>
      </c>
      <c r="F367" s="19" t="e">
        <f>'SOS_ERGO - AS-IS'!#REF!</f>
        <v>#REF!</v>
      </c>
      <c r="G367" s="53" t="e">
        <f>'SOS_ERGO - AS-IS'!#REF!</f>
        <v>#REF!</v>
      </c>
      <c r="H367" s="32" t="e">
        <f>'SOS_ERGO - AS-IS'!#REF!</f>
        <v>#REF!</v>
      </c>
      <c r="I367" s="39">
        <v>1</v>
      </c>
      <c r="J367" s="40"/>
      <c r="K367" s="41"/>
      <c r="L367" s="39">
        <v>1</v>
      </c>
      <c r="M367" s="40"/>
      <c r="N367" s="41"/>
      <c r="O367" s="39">
        <v>1</v>
      </c>
      <c r="P367" s="40"/>
      <c r="Q367" s="41"/>
      <c r="R367" s="39">
        <v>1</v>
      </c>
      <c r="S367" s="40"/>
      <c r="T367" s="41"/>
      <c r="U367" s="39">
        <v>1</v>
      </c>
      <c r="V367" s="40"/>
      <c r="W367" s="41"/>
      <c r="X367" s="39">
        <v>1</v>
      </c>
      <c r="Y367" s="40"/>
      <c r="Z367" s="41"/>
      <c r="AA367" s="39">
        <v>1</v>
      </c>
      <c r="AB367" s="40"/>
      <c r="AC367" s="41"/>
      <c r="AD367" s="39">
        <v>1</v>
      </c>
      <c r="AE367" s="40"/>
      <c r="AF367" s="41"/>
      <c r="AG367" s="39">
        <v>1</v>
      </c>
      <c r="AH367" s="37"/>
      <c r="AI367" s="42"/>
      <c r="AJ367" s="22">
        <f t="shared" si="22"/>
        <v>9</v>
      </c>
      <c r="AK367" s="37">
        <f t="shared" si="23"/>
        <v>9</v>
      </c>
      <c r="AL367" s="37">
        <f t="shared" si="24"/>
        <v>0</v>
      </c>
      <c r="AM367" s="37">
        <f t="shared" si="25"/>
        <v>0</v>
      </c>
    </row>
    <row r="368" spans="1:39" outlineLevel="1" x14ac:dyDescent="0.3">
      <c r="A368" s="19" t="e">
        <f>'SOS_ERGO - AS-IS'!#REF!</f>
        <v>#REF!</v>
      </c>
      <c r="B368" s="19" t="e">
        <f>'SOS_ERGO - AS-IS'!#REF!</f>
        <v>#REF!</v>
      </c>
      <c r="C368" s="19" t="e">
        <f>'SOS_ERGO - AS-IS'!#REF!</f>
        <v>#REF!</v>
      </c>
      <c r="D368" s="19" t="e">
        <f>'SOS_ERGO - AS-IS'!#REF!</f>
        <v>#REF!</v>
      </c>
      <c r="E368" s="32" t="e">
        <f>'SOS_ERGO - AS-IS'!#REF!</f>
        <v>#REF!</v>
      </c>
      <c r="F368" s="19" t="e">
        <f>'SOS_ERGO - AS-IS'!#REF!</f>
        <v>#REF!</v>
      </c>
      <c r="G368" s="53" t="e">
        <f>'SOS_ERGO - AS-IS'!#REF!</f>
        <v>#REF!</v>
      </c>
      <c r="H368" s="32" t="e">
        <f>'SOS_ERGO - AS-IS'!#REF!</f>
        <v>#REF!</v>
      </c>
      <c r="I368" s="39">
        <v>1</v>
      </c>
      <c r="J368" s="40"/>
      <c r="K368" s="41"/>
      <c r="L368" s="39">
        <v>1</v>
      </c>
      <c r="M368" s="40"/>
      <c r="N368" s="41"/>
      <c r="O368" s="39">
        <v>1</v>
      </c>
      <c r="P368" s="40"/>
      <c r="Q368" s="41"/>
      <c r="R368" s="39">
        <v>1</v>
      </c>
      <c r="S368" s="40"/>
      <c r="T368" s="41"/>
      <c r="U368" s="39">
        <v>1</v>
      </c>
      <c r="V368" s="40"/>
      <c r="W368" s="41"/>
      <c r="X368" s="39">
        <v>1</v>
      </c>
      <c r="Y368" s="40"/>
      <c r="Z368" s="41"/>
      <c r="AA368" s="39">
        <v>1</v>
      </c>
      <c r="AB368" s="40"/>
      <c r="AC368" s="41"/>
      <c r="AD368" s="39">
        <v>1</v>
      </c>
      <c r="AE368" s="40"/>
      <c r="AF368" s="41"/>
      <c r="AG368" s="39">
        <v>1</v>
      </c>
      <c r="AH368" s="37"/>
      <c r="AI368" s="42"/>
      <c r="AJ368" s="22">
        <f t="shared" si="22"/>
        <v>9</v>
      </c>
      <c r="AK368" s="37">
        <f t="shared" si="23"/>
        <v>9</v>
      </c>
      <c r="AL368" s="37">
        <f t="shared" si="24"/>
        <v>0</v>
      </c>
      <c r="AM368" s="37">
        <f t="shared" si="25"/>
        <v>0</v>
      </c>
    </row>
    <row r="369" spans="1:39" outlineLevel="1" x14ac:dyDescent="0.3">
      <c r="A369" s="19" t="e">
        <f>'SOS_ERGO - AS-IS'!#REF!</f>
        <v>#REF!</v>
      </c>
      <c r="B369" s="19" t="e">
        <f>'SOS_ERGO - AS-IS'!#REF!</f>
        <v>#REF!</v>
      </c>
      <c r="C369" s="19" t="e">
        <f>'SOS_ERGO - AS-IS'!#REF!</f>
        <v>#REF!</v>
      </c>
      <c r="D369" s="19" t="e">
        <f>'SOS_ERGO - AS-IS'!#REF!</f>
        <v>#REF!</v>
      </c>
      <c r="E369" s="32" t="e">
        <f>'SOS_ERGO - AS-IS'!#REF!</f>
        <v>#REF!</v>
      </c>
      <c r="F369" s="19" t="e">
        <f>'SOS_ERGO - AS-IS'!#REF!</f>
        <v>#REF!</v>
      </c>
      <c r="G369" s="53" t="e">
        <f>'SOS_ERGO - AS-IS'!#REF!</f>
        <v>#REF!</v>
      </c>
      <c r="H369" s="32" t="e">
        <f>'SOS_ERGO - AS-IS'!#REF!</f>
        <v>#REF!</v>
      </c>
      <c r="I369" s="39">
        <v>1</v>
      </c>
      <c r="J369" s="40"/>
      <c r="K369" s="41"/>
      <c r="L369" s="39">
        <v>1</v>
      </c>
      <c r="M369" s="40"/>
      <c r="N369" s="41"/>
      <c r="O369" s="39">
        <v>1</v>
      </c>
      <c r="P369" s="40"/>
      <c r="Q369" s="41"/>
      <c r="R369" s="39">
        <v>1</v>
      </c>
      <c r="S369" s="40"/>
      <c r="T369" s="41"/>
      <c r="U369" s="39">
        <v>1</v>
      </c>
      <c r="V369" s="40"/>
      <c r="W369" s="41"/>
      <c r="X369" s="39">
        <v>1</v>
      </c>
      <c r="Y369" s="40"/>
      <c r="Z369" s="41"/>
      <c r="AA369" s="39">
        <v>1</v>
      </c>
      <c r="AB369" s="40"/>
      <c r="AC369" s="41"/>
      <c r="AD369" s="39">
        <v>1</v>
      </c>
      <c r="AE369" s="40"/>
      <c r="AF369" s="41"/>
      <c r="AG369" s="39">
        <v>1</v>
      </c>
      <c r="AH369" s="37"/>
      <c r="AI369" s="42"/>
      <c r="AJ369" s="22">
        <f t="shared" si="22"/>
        <v>9</v>
      </c>
      <c r="AK369" s="37">
        <f t="shared" si="23"/>
        <v>9</v>
      </c>
      <c r="AL369" s="37">
        <f t="shared" si="24"/>
        <v>0</v>
      </c>
      <c r="AM369" s="37">
        <f t="shared" si="25"/>
        <v>0</v>
      </c>
    </row>
    <row r="370" spans="1:39" outlineLevel="1" x14ac:dyDescent="0.3">
      <c r="A370" s="19" t="e">
        <f>'SOS_ERGO - AS-IS'!#REF!</f>
        <v>#REF!</v>
      </c>
      <c r="B370" s="19" t="e">
        <f>'SOS_ERGO - AS-IS'!#REF!</f>
        <v>#REF!</v>
      </c>
      <c r="C370" s="19" t="e">
        <f>'SOS_ERGO - AS-IS'!#REF!</f>
        <v>#REF!</v>
      </c>
      <c r="D370" s="19" t="e">
        <f>'SOS_ERGO - AS-IS'!#REF!</f>
        <v>#REF!</v>
      </c>
      <c r="E370" s="32" t="e">
        <f>'SOS_ERGO - AS-IS'!#REF!</f>
        <v>#REF!</v>
      </c>
      <c r="F370" s="19" t="e">
        <f>'SOS_ERGO - AS-IS'!#REF!</f>
        <v>#REF!</v>
      </c>
      <c r="G370" s="53" t="e">
        <f>'SOS_ERGO - AS-IS'!#REF!</f>
        <v>#REF!</v>
      </c>
      <c r="H370" s="32" t="e">
        <f>'SOS_ERGO - AS-IS'!#REF!</f>
        <v>#REF!</v>
      </c>
      <c r="I370" s="39">
        <v>1</v>
      </c>
      <c r="J370" s="40"/>
      <c r="K370" s="41"/>
      <c r="L370" s="39">
        <v>1</v>
      </c>
      <c r="M370" s="40"/>
      <c r="N370" s="41"/>
      <c r="O370" s="39">
        <v>1</v>
      </c>
      <c r="P370" s="40"/>
      <c r="Q370" s="41"/>
      <c r="R370" s="39">
        <v>1</v>
      </c>
      <c r="S370" s="40"/>
      <c r="T370" s="41"/>
      <c r="U370" s="39">
        <v>1</v>
      </c>
      <c r="V370" s="40"/>
      <c r="W370" s="41"/>
      <c r="X370" s="39">
        <v>1</v>
      </c>
      <c r="Y370" s="40"/>
      <c r="Z370" s="41"/>
      <c r="AA370" s="39">
        <v>1</v>
      </c>
      <c r="AB370" s="40"/>
      <c r="AC370" s="41"/>
      <c r="AD370" s="39">
        <v>1</v>
      </c>
      <c r="AE370" s="40"/>
      <c r="AF370" s="41"/>
      <c r="AG370" s="39">
        <v>1</v>
      </c>
      <c r="AH370" s="37"/>
      <c r="AI370" s="42"/>
      <c r="AJ370" s="22">
        <f t="shared" si="22"/>
        <v>9</v>
      </c>
      <c r="AK370" s="37">
        <f t="shared" si="23"/>
        <v>9</v>
      </c>
      <c r="AL370" s="37">
        <f t="shared" si="24"/>
        <v>0</v>
      </c>
      <c r="AM370" s="37">
        <f t="shared" si="25"/>
        <v>0</v>
      </c>
    </row>
    <row r="371" spans="1:39" outlineLevel="1" x14ac:dyDescent="0.3">
      <c r="A371" s="19" t="e">
        <f>'SOS_ERGO - AS-IS'!#REF!</f>
        <v>#REF!</v>
      </c>
      <c r="B371" s="19" t="e">
        <f>'SOS_ERGO - AS-IS'!#REF!</f>
        <v>#REF!</v>
      </c>
      <c r="C371" s="19" t="e">
        <f>'SOS_ERGO - AS-IS'!#REF!</f>
        <v>#REF!</v>
      </c>
      <c r="D371" s="19" t="e">
        <f>'SOS_ERGO - AS-IS'!#REF!</f>
        <v>#REF!</v>
      </c>
      <c r="E371" s="32" t="e">
        <f>'SOS_ERGO - AS-IS'!#REF!</f>
        <v>#REF!</v>
      </c>
      <c r="F371" s="19" t="e">
        <f>'SOS_ERGO - AS-IS'!#REF!</f>
        <v>#REF!</v>
      </c>
      <c r="G371" s="53" t="e">
        <f>'SOS_ERGO - AS-IS'!#REF!</f>
        <v>#REF!</v>
      </c>
      <c r="H371" s="32" t="e">
        <f>'SOS_ERGO - AS-IS'!#REF!</f>
        <v>#REF!</v>
      </c>
      <c r="I371" s="39">
        <v>1</v>
      </c>
      <c r="J371" s="40"/>
      <c r="K371" s="41"/>
      <c r="L371" s="39">
        <v>1</v>
      </c>
      <c r="M371" s="40"/>
      <c r="N371" s="41"/>
      <c r="O371" s="39">
        <v>1</v>
      </c>
      <c r="P371" s="40"/>
      <c r="Q371" s="41"/>
      <c r="R371" s="39">
        <v>1</v>
      </c>
      <c r="S371" s="40"/>
      <c r="T371" s="41"/>
      <c r="U371" s="39">
        <v>1</v>
      </c>
      <c r="V371" s="40"/>
      <c r="W371" s="41"/>
      <c r="X371" s="39">
        <v>1</v>
      </c>
      <c r="Y371" s="40"/>
      <c r="Z371" s="41"/>
      <c r="AA371" s="39">
        <v>1</v>
      </c>
      <c r="AB371" s="40"/>
      <c r="AC371" s="41"/>
      <c r="AD371" s="39">
        <v>1</v>
      </c>
      <c r="AE371" s="40"/>
      <c r="AF371" s="41"/>
      <c r="AG371" s="39">
        <v>1</v>
      </c>
      <c r="AH371" s="37"/>
      <c r="AI371" s="42"/>
      <c r="AJ371" s="22">
        <f t="shared" si="22"/>
        <v>9</v>
      </c>
      <c r="AK371" s="37">
        <f t="shared" si="23"/>
        <v>9</v>
      </c>
      <c r="AL371" s="37">
        <f t="shared" si="24"/>
        <v>0</v>
      </c>
      <c r="AM371" s="37">
        <f t="shared" si="25"/>
        <v>0</v>
      </c>
    </row>
    <row r="372" spans="1:39" outlineLevel="1" x14ac:dyDescent="0.3">
      <c r="A372" s="19" t="e">
        <f>'SOS_ERGO - AS-IS'!#REF!</f>
        <v>#REF!</v>
      </c>
      <c r="B372" s="19" t="e">
        <f>'SOS_ERGO - AS-IS'!#REF!</f>
        <v>#REF!</v>
      </c>
      <c r="C372" s="19" t="e">
        <f>'SOS_ERGO - AS-IS'!#REF!</f>
        <v>#REF!</v>
      </c>
      <c r="D372" s="19" t="e">
        <f>'SOS_ERGO - AS-IS'!#REF!</f>
        <v>#REF!</v>
      </c>
      <c r="E372" s="32" t="e">
        <f>'SOS_ERGO - AS-IS'!#REF!</f>
        <v>#REF!</v>
      </c>
      <c r="F372" s="19" t="e">
        <f>'SOS_ERGO - AS-IS'!#REF!</f>
        <v>#REF!</v>
      </c>
      <c r="G372" s="53" t="e">
        <f>'SOS_ERGO - AS-IS'!#REF!</f>
        <v>#REF!</v>
      </c>
      <c r="H372" s="32" t="e">
        <f>'SOS_ERGO - AS-IS'!#REF!</f>
        <v>#REF!</v>
      </c>
      <c r="I372" s="39">
        <v>1</v>
      </c>
      <c r="J372" s="40"/>
      <c r="K372" s="41"/>
      <c r="L372" s="39">
        <v>1</v>
      </c>
      <c r="M372" s="40"/>
      <c r="N372" s="41"/>
      <c r="O372" s="39">
        <v>1</v>
      </c>
      <c r="P372" s="40"/>
      <c r="Q372" s="41"/>
      <c r="R372" s="39">
        <v>1</v>
      </c>
      <c r="S372" s="40"/>
      <c r="T372" s="41"/>
      <c r="U372" s="39">
        <v>1</v>
      </c>
      <c r="V372" s="40"/>
      <c r="W372" s="41"/>
      <c r="X372" s="39">
        <v>1</v>
      </c>
      <c r="Y372" s="40"/>
      <c r="Z372" s="41"/>
      <c r="AA372" s="39">
        <v>1</v>
      </c>
      <c r="AB372" s="40"/>
      <c r="AC372" s="41"/>
      <c r="AD372" s="39">
        <v>1</v>
      </c>
      <c r="AE372" s="40"/>
      <c r="AF372" s="41"/>
      <c r="AG372" s="39">
        <v>1</v>
      </c>
      <c r="AH372" s="37"/>
      <c r="AI372" s="42"/>
      <c r="AJ372" s="22">
        <f t="shared" si="22"/>
        <v>9</v>
      </c>
      <c r="AK372" s="37">
        <f t="shared" si="23"/>
        <v>9</v>
      </c>
      <c r="AL372" s="37">
        <f t="shared" si="24"/>
        <v>0</v>
      </c>
      <c r="AM372" s="37">
        <f t="shared" si="25"/>
        <v>0</v>
      </c>
    </row>
    <row r="373" spans="1:39" outlineLevel="1" x14ac:dyDescent="0.3">
      <c r="A373" s="19" t="e">
        <f>'SOS_ERGO - AS-IS'!#REF!</f>
        <v>#REF!</v>
      </c>
      <c r="B373" s="19" t="e">
        <f>'SOS_ERGO - AS-IS'!#REF!</f>
        <v>#REF!</v>
      </c>
      <c r="C373" s="19" t="e">
        <f>'SOS_ERGO - AS-IS'!#REF!</f>
        <v>#REF!</v>
      </c>
      <c r="D373" s="19" t="e">
        <f>'SOS_ERGO - AS-IS'!#REF!</f>
        <v>#REF!</v>
      </c>
      <c r="E373" s="32" t="e">
        <f>'SOS_ERGO - AS-IS'!#REF!</f>
        <v>#REF!</v>
      </c>
      <c r="F373" s="19" t="e">
        <f>'SOS_ERGO - AS-IS'!#REF!</f>
        <v>#REF!</v>
      </c>
      <c r="G373" s="53" t="e">
        <f>'SOS_ERGO - AS-IS'!#REF!</f>
        <v>#REF!</v>
      </c>
      <c r="H373" s="32" t="e">
        <f>'SOS_ERGO - AS-IS'!#REF!</f>
        <v>#REF!</v>
      </c>
      <c r="I373" s="39">
        <v>1</v>
      </c>
      <c r="J373" s="40"/>
      <c r="K373" s="41"/>
      <c r="L373" s="39">
        <v>1</v>
      </c>
      <c r="M373" s="40"/>
      <c r="N373" s="41"/>
      <c r="O373" s="39">
        <v>1</v>
      </c>
      <c r="P373" s="40"/>
      <c r="Q373" s="41"/>
      <c r="R373" s="39">
        <v>1</v>
      </c>
      <c r="S373" s="40"/>
      <c r="T373" s="41"/>
      <c r="U373" s="39">
        <v>1</v>
      </c>
      <c r="V373" s="40"/>
      <c r="W373" s="41"/>
      <c r="X373" s="39">
        <v>1</v>
      </c>
      <c r="Y373" s="40"/>
      <c r="Z373" s="41"/>
      <c r="AA373" s="39">
        <v>1</v>
      </c>
      <c r="AB373" s="40"/>
      <c r="AC373" s="41"/>
      <c r="AD373" s="39">
        <v>1</v>
      </c>
      <c r="AE373" s="40"/>
      <c r="AF373" s="41"/>
      <c r="AG373" s="39">
        <v>1</v>
      </c>
      <c r="AH373" s="37"/>
      <c r="AI373" s="42"/>
      <c r="AJ373" s="22">
        <f t="shared" si="22"/>
        <v>9</v>
      </c>
      <c r="AK373" s="37">
        <f t="shared" si="23"/>
        <v>9</v>
      </c>
      <c r="AL373" s="37">
        <f t="shared" si="24"/>
        <v>0</v>
      </c>
      <c r="AM373" s="37">
        <f t="shared" si="25"/>
        <v>0</v>
      </c>
    </row>
    <row r="374" spans="1:39" outlineLevel="1" x14ac:dyDescent="0.3">
      <c r="A374" s="19" t="e">
        <f>'SOS_ERGO - AS-IS'!#REF!</f>
        <v>#REF!</v>
      </c>
      <c r="B374" s="19" t="e">
        <f>'SOS_ERGO - AS-IS'!#REF!</f>
        <v>#REF!</v>
      </c>
      <c r="C374" s="19" t="e">
        <f>'SOS_ERGO - AS-IS'!#REF!</f>
        <v>#REF!</v>
      </c>
      <c r="D374" s="19" t="e">
        <f>'SOS_ERGO - AS-IS'!#REF!</f>
        <v>#REF!</v>
      </c>
      <c r="E374" s="32" t="e">
        <f>'SOS_ERGO - AS-IS'!#REF!</f>
        <v>#REF!</v>
      </c>
      <c r="F374" s="19" t="e">
        <f>'SOS_ERGO - AS-IS'!#REF!</f>
        <v>#REF!</v>
      </c>
      <c r="G374" s="53" t="e">
        <f>'SOS_ERGO - AS-IS'!#REF!</f>
        <v>#REF!</v>
      </c>
      <c r="H374" s="32" t="e">
        <f>'SOS_ERGO - AS-IS'!#REF!</f>
        <v>#REF!</v>
      </c>
      <c r="I374" s="39">
        <v>1</v>
      </c>
      <c r="J374" s="40"/>
      <c r="K374" s="41"/>
      <c r="L374" s="39">
        <v>1</v>
      </c>
      <c r="M374" s="40"/>
      <c r="N374" s="41"/>
      <c r="O374" s="39">
        <v>1</v>
      </c>
      <c r="P374" s="40"/>
      <c r="Q374" s="41"/>
      <c r="R374" s="39">
        <v>1</v>
      </c>
      <c r="S374" s="40"/>
      <c r="T374" s="41"/>
      <c r="U374" s="39">
        <v>1</v>
      </c>
      <c r="V374" s="40"/>
      <c r="W374" s="41"/>
      <c r="X374" s="39">
        <v>1</v>
      </c>
      <c r="Y374" s="40"/>
      <c r="Z374" s="41"/>
      <c r="AA374" s="39">
        <v>1</v>
      </c>
      <c r="AB374" s="40"/>
      <c r="AC374" s="41"/>
      <c r="AD374" s="39">
        <v>1</v>
      </c>
      <c r="AE374" s="40"/>
      <c r="AF374" s="41"/>
      <c r="AG374" s="39">
        <v>1</v>
      </c>
      <c r="AH374" s="37"/>
      <c r="AI374" s="42"/>
      <c r="AJ374" s="22">
        <f t="shared" si="22"/>
        <v>9</v>
      </c>
      <c r="AK374" s="37">
        <f t="shared" si="23"/>
        <v>9</v>
      </c>
      <c r="AL374" s="37">
        <f t="shared" si="24"/>
        <v>0</v>
      </c>
      <c r="AM374" s="37">
        <f t="shared" si="25"/>
        <v>0</v>
      </c>
    </row>
    <row r="375" spans="1:39" outlineLevel="1" x14ac:dyDescent="0.3">
      <c r="A375" s="19" t="e">
        <f>'SOS_ERGO - AS-IS'!#REF!</f>
        <v>#REF!</v>
      </c>
      <c r="B375" s="19" t="e">
        <f>'SOS_ERGO - AS-IS'!#REF!</f>
        <v>#REF!</v>
      </c>
      <c r="C375" s="19" t="e">
        <f>'SOS_ERGO - AS-IS'!#REF!</f>
        <v>#REF!</v>
      </c>
      <c r="D375" s="19" t="e">
        <f>'SOS_ERGO - AS-IS'!#REF!</f>
        <v>#REF!</v>
      </c>
      <c r="E375" s="32" t="e">
        <f>'SOS_ERGO - AS-IS'!#REF!</f>
        <v>#REF!</v>
      </c>
      <c r="F375" s="19" t="e">
        <f>'SOS_ERGO - AS-IS'!#REF!</f>
        <v>#REF!</v>
      </c>
      <c r="G375" s="53" t="e">
        <f>'SOS_ERGO - AS-IS'!#REF!</f>
        <v>#REF!</v>
      </c>
      <c r="H375" s="32" t="e">
        <f>'SOS_ERGO - AS-IS'!#REF!</f>
        <v>#REF!</v>
      </c>
      <c r="I375" s="39">
        <v>1</v>
      </c>
      <c r="J375" s="40"/>
      <c r="K375" s="41"/>
      <c r="L375" s="39">
        <v>1</v>
      </c>
      <c r="M375" s="40"/>
      <c r="N375" s="41"/>
      <c r="O375" s="39">
        <v>1</v>
      </c>
      <c r="P375" s="40"/>
      <c r="Q375" s="41"/>
      <c r="R375" s="39">
        <v>1</v>
      </c>
      <c r="S375" s="40"/>
      <c r="T375" s="41"/>
      <c r="U375" s="39">
        <v>1</v>
      </c>
      <c r="V375" s="40"/>
      <c r="W375" s="41"/>
      <c r="X375" s="39">
        <v>1</v>
      </c>
      <c r="Y375" s="40"/>
      <c r="Z375" s="41"/>
      <c r="AA375" s="39">
        <v>1</v>
      </c>
      <c r="AB375" s="40"/>
      <c r="AC375" s="41"/>
      <c r="AD375" s="39">
        <v>1</v>
      </c>
      <c r="AE375" s="40"/>
      <c r="AF375" s="41"/>
      <c r="AG375" s="39">
        <v>1</v>
      </c>
      <c r="AH375" s="37"/>
      <c r="AI375" s="42"/>
      <c r="AJ375" s="22">
        <f t="shared" si="22"/>
        <v>9</v>
      </c>
      <c r="AK375" s="37">
        <f t="shared" si="23"/>
        <v>9</v>
      </c>
      <c r="AL375" s="37">
        <f t="shared" si="24"/>
        <v>0</v>
      </c>
      <c r="AM375" s="37">
        <f t="shared" si="25"/>
        <v>0</v>
      </c>
    </row>
    <row r="376" spans="1:39" outlineLevel="1" x14ac:dyDescent="0.3">
      <c r="A376" s="19" t="e">
        <f>'SOS_ERGO - AS-IS'!#REF!</f>
        <v>#REF!</v>
      </c>
      <c r="B376" s="19" t="e">
        <f>'SOS_ERGO - AS-IS'!#REF!</f>
        <v>#REF!</v>
      </c>
      <c r="C376" s="19" t="e">
        <f>'SOS_ERGO - AS-IS'!#REF!</f>
        <v>#REF!</v>
      </c>
      <c r="D376" s="19" t="e">
        <f>'SOS_ERGO - AS-IS'!#REF!</f>
        <v>#REF!</v>
      </c>
      <c r="E376" s="32" t="e">
        <f>'SOS_ERGO - AS-IS'!#REF!</f>
        <v>#REF!</v>
      </c>
      <c r="F376" s="19" t="e">
        <f>'SOS_ERGO - AS-IS'!#REF!</f>
        <v>#REF!</v>
      </c>
      <c r="G376" s="53" t="e">
        <f>'SOS_ERGO - AS-IS'!#REF!</f>
        <v>#REF!</v>
      </c>
      <c r="H376" s="32" t="e">
        <f>'SOS_ERGO - AS-IS'!#REF!</f>
        <v>#REF!</v>
      </c>
      <c r="I376" s="39">
        <v>1</v>
      </c>
      <c r="J376" s="40"/>
      <c r="K376" s="41"/>
      <c r="L376" s="39">
        <v>1</v>
      </c>
      <c r="M376" s="40"/>
      <c r="N376" s="41"/>
      <c r="O376" s="39">
        <v>1</v>
      </c>
      <c r="P376" s="40"/>
      <c r="Q376" s="41"/>
      <c r="R376" s="39">
        <v>1</v>
      </c>
      <c r="S376" s="40"/>
      <c r="T376" s="41"/>
      <c r="U376" s="39">
        <v>1</v>
      </c>
      <c r="V376" s="40"/>
      <c r="W376" s="41"/>
      <c r="X376" s="39">
        <v>1</v>
      </c>
      <c r="Y376" s="40"/>
      <c r="Z376" s="41"/>
      <c r="AA376" s="39">
        <v>1</v>
      </c>
      <c r="AB376" s="40"/>
      <c r="AC376" s="41"/>
      <c r="AD376" s="39">
        <v>1</v>
      </c>
      <c r="AE376" s="40"/>
      <c r="AF376" s="41"/>
      <c r="AG376" s="39">
        <v>1</v>
      </c>
      <c r="AH376" s="37"/>
      <c r="AI376" s="42"/>
      <c r="AJ376" s="22">
        <f t="shared" si="22"/>
        <v>9</v>
      </c>
      <c r="AK376" s="37">
        <f t="shared" si="23"/>
        <v>9</v>
      </c>
      <c r="AL376" s="37">
        <f t="shared" si="24"/>
        <v>0</v>
      </c>
      <c r="AM376" s="37">
        <f t="shared" si="25"/>
        <v>0</v>
      </c>
    </row>
    <row r="377" spans="1:39" outlineLevel="1" x14ac:dyDescent="0.3">
      <c r="A377" s="19" t="e">
        <f>'SOS_ERGO - AS-IS'!#REF!</f>
        <v>#REF!</v>
      </c>
      <c r="B377" s="19" t="e">
        <f>'SOS_ERGO - AS-IS'!#REF!</f>
        <v>#REF!</v>
      </c>
      <c r="C377" s="19" t="e">
        <f>'SOS_ERGO - AS-IS'!#REF!</f>
        <v>#REF!</v>
      </c>
      <c r="D377" s="19" t="e">
        <f>'SOS_ERGO - AS-IS'!#REF!</f>
        <v>#REF!</v>
      </c>
      <c r="E377" s="32" t="e">
        <f>'SOS_ERGO - AS-IS'!#REF!</f>
        <v>#REF!</v>
      </c>
      <c r="F377" s="19" t="e">
        <f>'SOS_ERGO - AS-IS'!#REF!</f>
        <v>#REF!</v>
      </c>
      <c r="G377" s="53" t="e">
        <f>'SOS_ERGO - AS-IS'!#REF!</f>
        <v>#REF!</v>
      </c>
      <c r="H377" s="32" t="e">
        <f>'SOS_ERGO - AS-IS'!#REF!</f>
        <v>#REF!</v>
      </c>
      <c r="I377" s="39">
        <v>1</v>
      </c>
      <c r="J377" s="40"/>
      <c r="K377" s="41"/>
      <c r="L377" s="39">
        <v>1</v>
      </c>
      <c r="M377" s="40"/>
      <c r="N377" s="41"/>
      <c r="O377" s="39">
        <v>1</v>
      </c>
      <c r="P377" s="40"/>
      <c r="Q377" s="41"/>
      <c r="R377" s="39">
        <v>1</v>
      </c>
      <c r="S377" s="40"/>
      <c r="T377" s="41"/>
      <c r="U377" s="39">
        <v>1</v>
      </c>
      <c r="V377" s="40"/>
      <c r="W377" s="41"/>
      <c r="X377" s="39">
        <v>1</v>
      </c>
      <c r="Y377" s="40"/>
      <c r="Z377" s="41"/>
      <c r="AA377" s="39">
        <v>1</v>
      </c>
      <c r="AB377" s="40"/>
      <c r="AC377" s="41"/>
      <c r="AD377" s="39">
        <v>1</v>
      </c>
      <c r="AE377" s="40"/>
      <c r="AF377" s="41"/>
      <c r="AG377" s="39">
        <v>1</v>
      </c>
      <c r="AH377" s="37"/>
      <c r="AI377" s="42"/>
      <c r="AJ377" s="22">
        <f t="shared" si="22"/>
        <v>9</v>
      </c>
      <c r="AK377" s="37">
        <f t="shared" si="23"/>
        <v>9</v>
      </c>
      <c r="AL377" s="37">
        <f t="shared" si="24"/>
        <v>0</v>
      </c>
      <c r="AM377" s="37">
        <f t="shared" si="25"/>
        <v>0</v>
      </c>
    </row>
    <row r="378" spans="1:39" outlineLevel="1" x14ac:dyDescent="0.3">
      <c r="A378" s="19" t="e">
        <f>'SOS_ERGO - AS-IS'!#REF!</f>
        <v>#REF!</v>
      </c>
      <c r="B378" s="19" t="e">
        <f>'SOS_ERGO - AS-IS'!#REF!</f>
        <v>#REF!</v>
      </c>
      <c r="C378" s="19" t="e">
        <f>'SOS_ERGO - AS-IS'!#REF!</f>
        <v>#REF!</v>
      </c>
      <c r="D378" s="19" t="e">
        <f>'SOS_ERGO - AS-IS'!#REF!</f>
        <v>#REF!</v>
      </c>
      <c r="E378" s="32" t="e">
        <f>'SOS_ERGO - AS-IS'!#REF!</f>
        <v>#REF!</v>
      </c>
      <c r="F378" s="19" t="e">
        <f>'SOS_ERGO - AS-IS'!#REF!</f>
        <v>#REF!</v>
      </c>
      <c r="G378" s="53" t="e">
        <f>'SOS_ERGO - AS-IS'!#REF!</f>
        <v>#REF!</v>
      </c>
      <c r="H378" s="32" t="e">
        <f>'SOS_ERGO - AS-IS'!#REF!</f>
        <v>#REF!</v>
      </c>
      <c r="I378" s="39">
        <v>1</v>
      </c>
      <c r="J378" s="40"/>
      <c r="K378" s="41"/>
      <c r="L378" s="39">
        <v>1</v>
      </c>
      <c r="M378" s="40"/>
      <c r="N378" s="41"/>
      <c r="O378" s="39">
        <v>1</v>
      </c>
      <c r="P378" s="40"/>
      <c r="Q378" s="41"/>
      <c r="R378" s="39">
        <v>1</v>
      </c>
      <c r="S378" s="40"/>
      <c r="T378" s="41"/>
      <c r="U378" s="39">
        <v>1</v>
      </c>
      <c r="V378" s="40"/>
      <c r="W378" s="41"/>
      <c r="X378" s="39">
        <v>1</v>
      </c>
      <c r="Y378" s="40"/>
      <c r="Z378" s="41"/>
      <c r="AA378" s="39">
        <v>1</v>
      </c>
      <c r="AB378" s="40"/>
      <c r="AC378" s="41"/>
      <c r="AD378" s="39">
        <v>1</v>
      </c>
      <c r="AE378" s="40"/>
      <c r="AF378" s="41"/>
      <c r="AG378" s="39">
        <v>1</v>
      </c>
      <c r="AH378" s="37"/>
      <c r="AI378" s="42"/>
      <c r="AJ378" s="22">
        <f t="shared" si="22"/>
        <v>9</v>
      </c>
      <c r="AK378" s="37">
        <f t="shared" si="23"/>
        <v>9</v>
      </c>
      <c r="AL378" s="37">
        <f t="shared" si="24"/>
        <v>0</v>
      </c>
      <c r="AM378" s="37">
        <f t="shared" si="25"/>
        <v>0</v>
      </c>
    </row>
    <row r="379" spans="1:39" outlineLevel="1" x14ac:dyDescent="0.3">
      <c r="A379" s="19" t="e">
        <f>'SOS_ERGO - AS-IS'!#REF!</f>
        <v>#REF!</v>
      </c>
      <c r="B379" s="19" t="e">
        <f>'SOS_ERGO - AS-IS'!#REF!</f>
        <v>#REF!</v>
      </c>
      <c r="C379" s="19" t="e">
        <f>'SOS_ERGO - AS-IS'!#REF!</f>
        <v>#REF!</v>
      </c>
      <c r="D379" s="19" t="e">
        <f>'SOS_ERGO - AS-IS'!#REF!</f>
        <v>#REF!</v>
      </c>
      <c r="E379" s="32" t="e">
        <f>'SOS_ERGO - AS-IS'!#REF!</f>
        <v>#REF!</v>
      </c>
      <c r="F379" s="19" t="e">
        <f>'SOS_ERGO - AS-IS'!#REF!</f>
        <v>#REF!</v>
      </c>
      <c r="G379" s="53" t="e">
        <f>'SOS_ERGO - AS-IS'!#REF!</f>
        <v>#REF!</v>
      </c>
      <c r="H379" s="32" t="e">
        <f>'SOS_ERGO - AS-IS'!#REF!</f>
        <v>#REF!</v>
      </c>
      <c r="I379" s="39">
        <v>1</v>
      </c>
      <c r="J379" s="40"/>
      <c r="K379" s="41"/>
      <c r="L379" s="39">
        <v>1</v>
      </c>
      <c r="M379" s="40"/>
      <c r="N379" s="41"/>
      <c r="O379" s="39">
        <v>1</v>
      </c>
      <c r="P379" s="40"/>
      <c r="Q379" s="41"/>
      <c r="R379" s="39">
        <v>1</v>
      </c>
      <c r="S379" s="40"/>
      <c r="T379" s="41"/>
      <c r="U379" s="39">
        <v>1</v>
      </c>
      <c r="V379" s="40"/>
      <c r="W379" s="41"/>
      <c r="X379" s="39">
        <v>1</v>
      </c>
      <c r="Y379" s="40"/>
      <c r="Z379" s="41"/>
      <c r="AA379" s="39">
        <v>1</v>
      </c>
      <c r="AB379" s="40"/>
      <c r="AC379" s="41"/>
      <c r="AD379" s="39">
        <v>1</v>
      </c>
      <c r="AE379" s="40"/>
      <c r="AF379" s="41"/>
      <c r="AG379" s="39">
        <v>1</v>
      </c>
      <c r="AH379" s="37"/>
      <c r="AI379" s="42"/>
      <c r="AJ379" s="22">
        <f t="shared" si="22"/>
        <v>9</v>
      </c>
      <c r="AK379" s="37">
        <f t="shared" si="23"/>
        <v>9</v>
      </c>
      <c r="AL379" s="37">
        <f t="shared" si="24"/>
        <v>0</v>
      </c>
      <c r="AM379" s="37">
        <f t="shared" si="25"/>
        <v>0</v>
      </c>
    </row>
    <row r="380" spans="1:39" outlineLevel="1" x14ac:dyDescent="0.3">
      <c r="A380" s="19" t="e">
        <f>'SOS_ERGO - AS-IS'!#REF!</f>
        <v>#REF!</v>
      </c>
      <c r="B380" s="19" t="e">
        <f>'SOS_ERGO - AS-IS'!#REF!</f>
        <v>#REF!</v>
      </c>
      <c r="C380" s="19" t="e">
        <f>'SOS_ERGO - AS-IS'!#REF!</f>
        <v>#REF!</v>
      </c>
      <c r="D380" s="19" t="e">
        <f>'SOS_ERGO - AS-IS'!#REF!</f>
        <v>#REF!</v>
      </c>
      <c r="E380" s="32" t="e">
        <f>'SOS_ERGO - AS-IS'!#REF!</f>
        <v>#REF!</v>
      </c>
      <c r="F380" s="19" t="e">
        <f>'SOS_ERGO - AS-IS'!#REF!</f>
        <v>#REF!</v>
      </c>
      <c r="G380" s="53" t="e">
        <f>'SOS_ERGO - AS-IS'!#REF!</f>
        <v>#REF!</v>
      </c>
      <c r="H380" s="32" t="e">
        <f>'SOS_ERGO - AS-IS'!#REF!</f>
        <v>#REF!</v>
      </c>
      <c r="I380" s="39">
        <v>1</v>
      </c>
      <c r="J380" s="40"/>
      <c r="K380" s="41"/>
      <c r="L380" s="39">
        <v>1</v>
      </c>
      <c r="M380" s="40"/>
      <c r="N380" s="41"/>
      <c r="O380" s="39">
        <v>1</v>
      </c>
      <c r="P380" s="40"/>
      <c r="Q380" s="41"/>
      <c r="R380" s="39">
        <v>1</v>
      </c>
      <c r="S380" s="40"/>
      <c r="T380" s="41"/>
      <c r="U380" s="39">
        <v>1</v>
      </c>
      <c r="V380" s="40"/>
      <c r="W380" s="41"/>
      <c r="X380" s="39">
        <v>1</v>
      </c>
      <c r="Y380" s="40"/>
      <c r="Z380" s="41"/>
      <c r="AA380" s="39">
        <v>1</v>
      </c>
      <c r="AB380" s="40"/>
      <c r="AC380" s="41"/>
      <c r="AD380" s="39">
        <v>1</v>
      </c>
      <c r="AE380" s="40"/>
      <c r="AF380" s="41"/>
      <c r="AG380" s="39">
        <v>1</v>
      </c>
      <c r="AH380" s="37"/>
      <c r="AI380" s="42"/>
      <c r="AJ380" s="22">
        <f t="shared" si="22"/>
        <v>9</v>
      </c>
      <c r="AK380" s="37">
        <f t="shared" si="23"/>
        <v>9</v>
      </c>
      <c r="AL380" s="37">
        <f t="shared" si="24"/>
        <v>0</v>
      </c>
      <c r="AM380" s="37">
        <f t="shared" si="25"/>
        <v>0</v>
      </c>
    </row>
    <row r="381" spans="1:39" outlineLevel="1" x14ac:dyDescent="0.3">
      <c r="A381" s="19" t="e">
        <f>'SOS_ERGO - AS-IS'!#REF!</f>
        <v>#REF!</v>
      </c>
      <c r="B381" s="19" t="e">
        <f>'SOS_ERGO - AS-IS'!#REF!</f>
        <v>#REF!</v>
      </c>
      <c r="C381" s="19" t="e">
        <f>'SOS_ERGO - AS-IS'!#REF!</f>
        <v>#REF!</v>
      </c>
      <c r="D381" s="19" t="e">
        <f>'SOS_ERGO - AS-IS'!#REF!</f>
        <v>#REF!</v>
      </c>
      <c r="E381" s="32" t="e">
        <f>'SOS_ERGO - AS-IS'!#REF!</f>
        <v>#REF!</v>
      </c>
      <c r="F381" s="19" t="e">
        <f>'SOS_ERGO - AS-IS'!#REF!</f>
        <v>#REF!</v>
      </c>
      <c r="G381" s="53" t="e">
        <f>'SOS_ERGO - AS-IS'!#REF!</f>
        <v>#REF!</v>
      </c>
      <c r="H381" s="32" t="e">
        <f>'SOS_ERGO - AS-IS'!#REF!</f>
        <v>#REF!</v>
      </c>
      <c r="I381" s="39">
        <v>1</v>
      </c>
      <c r="J381" s="40"/>
      <c r="K381" s="41"/>
      <c r="L381" s="39">
        <v>1</v>
      </c>
      <c r="M381" s="40"/>
      <c r="N381" s="41"/>
      <c r="O381" s="39">
        <v>1</v>
      </c>
      <c r="P381" s="40"/>
      <c r="Q381" s="41"/>
      <c r="R381" s="39">
        <v>1</v>
      </c>
      <c r="S381" s="40"/>
      <c r="T381" s="41"/>
      <c r="U381" s="39">
        <v>1</v>
      </c>
      <c r="V381" s="40"/>
      <c r="W381" s="41"/>
      <c r="X381" s="39">
        <v>1</v>
      </c>
      <c r="Y381" s="40"/>
      <c r="Z381" s="41"/>
      <c r="AA381" s="39">
        <v>1</v>
      </c>
      <c r="AB381" s="40"/>
      <c r="AC381" s="41"/>
      <c r="AD381" s="39">
        <v>1</v>
      </c>
      <c r="AE381" s="40"/>
      <c r="AF381" s="41"/>
      <c r="AG381" s="39">
        <v>1</v>
      </c>
      <c r="AH381" s="37"/>
      <c r="AI381" s="42"/>
      <c r="AJ381" s="22">
        <f t="shared" si="22"/>
        <v>9</v>
      </c>
      <c r="AK381" s="37">
        <f t="shared" si="23"/>
        <v>9</v>
      </c>
      <c r="AL381" s="37">
        <f t="shared" si="24"/>
        <v>0</v>
      </c>
      <c r="AM381" s="37">
        <f t="shared" si="25"/>
        <v>0</v>
      </c>
    </row>
    <row r="382" spans="1:39" outlineLevel="1" x14ac:dyDescent="0.3">
      <c r="A382" s="19" t="e">
        <f>'SOS_ERGO - AS-IS'!#REF!</f>
        <v>#REF!</v>
      </c>
      <c r="B382" s="19" t="e">
        <f>'SOS_ERGO - AS-IS'!#REF!</f>
        <v>#REF!</v>
      </c>
      <c r="C382" s="19" t="e">
        <f>'SOS_ERGO - AS-IS'!#REF!</f>
        <v>#REF!</v>
      </c>
      <c r="D382" s="19" t="e">
        <f>'SOS_ERGO - AS-IS'!#REF!</f>
        <v>#REF!</v>
      </c>
      <c r="E382" s="32" t="e">
        <f>'SOS_ERGO - AS-IS'!#REF!</f>
        <v>#REF!</v>
      </c>
      <c r="F382" s="19" t="e">
        <f>'SOS_ERGO - AS-IS'!#REF!</f>
        <v>#REF!</v>
      </c>
      <c r="G382" s="53" t="e">
        <f>'SOS_ERGO - AS-IS'!#REF!</f>
        <v>#REF!</v>
      </c>
      <c r="H382" s="32" t="e">
        <f>'SOS_ERGO - AS-IS'!#REF!</f>
        <v>#REF!</v>
      </c>
      <c r="I382" s="39">
        <v>1</v>
      </c>
      <c r="J382" s="40"/>
      <c r="K382" s="41"/>
      <c r="L382" s="39">
        <v>1</v>
      </c>
      <c r="M382" s="40"/>
      <c r="N382" s="41"/>
      <c r="O382" s="39">
        <v>1</v>
      </c>
      <c r="P382" s="40"/>
      <c r="Q382" s="41"/>
      <c r="R382" s="39">
        <v>1</v>
      </c>
      <c r="S382" s="40"/>
      <c r="T382" s="41"/>
      <c r="U382" s="39">
        <v>1</v>
      </c>
      <c r="V382" s="40"/>
      <c r="W382" s="41"/>
      <c r="X382" s="39">
        <v>1</v>
      </c>
      <c r="Y382" s="40"/>
      <c r="Z382" s="41"/>
      <c r="AA382" s="39">
        <v>1</v>
      </c>
      <c r="AB382" s="40"/>
      <c r="AC382" s="41"/>
      <c r="AD382" s="39">
        <v>1</v>
      </c>
      <c r="AE382" s="40"/>
      <c r="AF382" s="41"/>
      <c r="AG382" s="39">
        <v>1</v>
      </c>
      <c r="AH382" s="37"/>
      <c r="AI382" s="42"/>
      <c r="AJ382" s="22">
        <f t="shared" si="22"/>
        <v>9</v>
      </c>
      <c r="AK382" s="37">
        <f t="shared" si="23"/>
        <v>9</v>
      </c>
      <c r="AL382" s="37">
        <f t="shared" si="24"/>
        <v>0</v>
      </c>
      <c r="AM382" s="37">
        <f t="shared" si="25"/>
        <v>0</v>
      </c>
    </row>
    <row r="383" spans="1:39" outlineLevel="1" x14ac:dyDescent="0.3">
      <c r="A383" s="19" t="e">
        <f>'SOS_ERGO - AS-IS'!#REF!</f>
        <v>#REF!</v>
      </c>
      <c r="B383" s="19" t="e">
        <f>'SOS_ERGO - AS-IS'!#REF!</f>
        <v>#REF!</v>
      </c>
      <c r="C383" s="19" t="e">
        <f>'SOS_ERGO - AS-IS'!#REF!</f>
        <v>#REF!</v>
      </c>
      <c r="D383" s="19" t="e">
        <f>'SOS_ERGO - AS-IS'!#REF!</f>
        <v>#REF!</v>
      </c>
      <c r="E383" s="32" t="e">
        <f>'SOS_ERGO - AS-IS'!#REF!</f>
        <v>#REF!</v>
      </c>
      <c r="F383" s="19" t="e">
        <f>'SOS_ERGO - AS-IS'!#REF!</f>
        <v>#REF!</v>
      </c>
      <c r="G383" s="53" t="e">
        <f>'SOS_ERGO - AS-IS'!#REF!</f>
        <v>#REF!</v>
      </c>
      <c r="H383" s="32" t="e">
        <f>'SOS_ERGO - AS-IS'!#REF!</f>
        <v>#REF!</v>
      </c>
      <c r="I383" s="39">
        <v>1</v>
      </c>
      <c r="J383" s="40"/>
      <c r="K383" s="41"/>
      <c r="L383" s="39">
        <v>1</v>
      </c>
      <c r="M383" s="40"/>
      <c r="N383" s="41"/>
      <c r="O383" s="39">
        <v>1</v>
      </c>
      <c r="P383" s="40"/>
      <c r="Q383" s="41"/>
      <c r="R383" s="39">
        <v>1</v>
      </c>
      <c r="S383" s="40"/>
      <c r="T383" s="41"/>
      <c r="U383" s="39">
        <v>1</v>
      </c>
      <c r="V383" s="40"/>
      <c r="W383" s="41"/>
      <c r="X383" s="39">
        <v>1</v>
      </c>
      <c r="Y383" s="40"/>
      <c r="Z383" s="41"/>
      <c r="AA383" s="39">
        <v>1</v>
      </c>
      <c r="AB383" s="40"/>
      <c r="AC383" s="41"/>
      <c r="AD383" s="39">
        <v>1</v>
      </c>
      <c r="AE383" s="40"/>
      <c r="AF383" s="41"/>
      <c r="AG383" s="39">
        <v>1</v>
      </c>
      <c r="AH383" s="37"/>
      <c r="AI383" s="42"/>
      <c r="AJ383" s="22">
        <f t="shared" si="22"/>
        <v>9</v>
      </c>
      <c r="AK383" s="37">
        <f t="shared" si="23"/>
        <v>9</v>
      </c>
      <c r="AL383" s="37">
        <f t="shared" si="24"/>
        <v>0</v>
      </c>
      <c r="AM383" s="37">
        <f t="shared" si="25"/>
        <v>0</v>
      </c>
    </row>
    <row r="384" spans="1:39" outlineLevel="1" x14ac:dyDescent="0.3">
      <c r="A384" s="19" t="e">
        <f>'SOS_ERGO - AS-IS'!#REF!</f>
        <v>#REF!</v>
      </c>
      <c r="B384" s="19" t="e">
        <f>'SOS_ERGO - AS-IS'!#REF!</f>
        <v>#REF!</v>
      </c>
      <c r="C384" s="19" t="e">
        <f>'SOS_ERGO - AS-IS'!#REF!</f>
        <v>#REF!</v>
      </c>
      <c r="D384" s="19" t="e">
        <f>'SOS_ERGO - AS-IS'!#REF!</f>
        <v>#REF!</v>
      </c>
      <c r="E384" s="32" t="e">
        <f>'SOS_ERGO - AS-IS'!#REF!</f>
        <v>#REF!</v>
      </c>
      <c r="F384" s="19" t="e">
        <f>'SOS_ERGO - AS-IS'!#REF!</f>
        <v>#REF!</v>
      </c>
      <c r="G384" s="53" t="e">
        <f>'SOS_ERGO - AS-IS'!#REF!</f>
        <v>#REF!</v>
      </c>
      <c r="H384" s="32" t="e">
        <f>'SOS_ERGO - AS-IS'!#REF!</f>
        <v>#REF!</v>
      </c>
      <c r="I384" s="39">
        <v>1</v>
      </c>
      <c r="J384" s="40"/>
      <c r="K384" s="41"/>
      <c r="L384" s="39">
        <v>1</v>
      </c>
      <c r="M384" s="40"/>
      <c r="N384" s="41"/>
      <c r="O384" s="39">
        <v>1</v>
      </c>
      <c r="P384" s="40"/>
      <c r="Q384" s="41"/>
      <c r="R384" s="39">
        <v>1</v>
      </c>
      <c r="S384" s="40"/>
      <c r="T384" s="41"/>
      <c r="U384" s="39">
        <v>1</v>
      </c>
      <c r="V384" s="40"/>
      <c r="W384" s="41"/>
      <c r="X384" s="39">
        <v>1</v>
      </c>
      <c r="Y384" s="40"/>
      <c r="Z384" s="41"/>
      <c r="AA384" s="39">
        <v>1</v>
      </c>
      <c r="AB384" s="40"/>
      <c r="AC384" s="41"/>
      <c r="AD384" s="39">
        <v>1</v>
      </c>
      <c r="AE384" s="40"/>
      <c r="AF384" s="41"/>
      <c r="AG384" s="39">
        <v>1</v>
      </c>
      <c r="AH384" s="37"/>
      <c r="AI384" s="42"/>
      <c r="AJ384" s="22">
        <f t="shared" si="22"/>
        <v>9</v>
      </c>
      <c r="AK384" s="37">
        <f t="shared" si="23"/>
        <v>9</v>
      </c>
      <c r="AL384" s="37">
        <f t="shared" si="24"/>
        <v>0</v>
      </c>
      <c r="AM384" s="37">
        <f t="shared" si="25"/>
        <v>0</v>
      </c>
    </row>
    <row r="385" spans="1:39" outlineLevel="1" x14ac:dyDescent="0.3">
      <c r="A385" s="19" t="e">
        <f>'SOS_ERGO - AS-IS'!#REF!</f>
        <v>#REF!</v>
      </c>
      <c r="B385" s="19" t="e">
        <f>'SOS_ERGO - AS-IS'!#REF!</f>
        <v>#REF!</v>
      </c>
      <c r="C385" s="19" t="e">
        <f>'SOS_ERGO - AS-IS'!#REF!</f>
        <v>#REF!</v>
      </c>
      <c r="D385" s="19" t="e">
        <f>'SOS_ERGO - AS-IS'!#REF!</f>
        <v>#REF!</v>
      </c>
      <c r="E385" s="32" t="e">
        <f>'SOS_ERGO - AS-IS'!#REF!</f>
        <v>#REF!</v>
      </c>
      <c r="F385" s="19" t="e">
        <f>'SOS_ERGO - AS-IS'!#REF!</f>
        <v>#REF!</v>
      </c>
      <c r="G385" s="53" t="e">
        <f>'SOS_ERGO - AS-IS'!#REF!</f>
        <v>#REF!</v>
      </c>
      <c r="H385" s="32" t="e">
        <f>'SOS_ERGO - AS-IS'!#REF!</f>
        <v>#REF!</v>
      </c>
      <c r="I385" s="39">
        <v>1</v>
      </c>
      <c r="J385" s="40"/>
      <c r="K385" s="41"/>
      <c r="L385" s="39">
        <v>1</v>
      </c>
      <c r="M385" s="40"/>
      <c r="N385" s="41"/>
      <c r="O385" s="39">
        <v>1</v>
      </c>
      <c r="P385" s="40"/>
      <c r="Q385" s="41"/>
      <c r="R385" s="39">
        <v>1</v>
      </c>
      <c r="S385" s="40"/>
      <c r="T385" s="41"/>
      <c r="U385" s="39">
        <v>1</v>
      </c>
      <c r="V385" s="40"/>
      <c r="W385" s="41"/>
      <c r="X385" s="39">
        <v>1</v>
      </c>
      <c r="Y385" s="40"/>
      <c r="Z385" s="41"/>
      <c r="AA385" s="39">
        <v>1</v>
      </c>
      <c r="AB385" s="40"/>
      <c r="AC385" s="41"/>
      <c r="AD385" s="39">
        <v>1</v>
      </c>
      <c r="AE385" s="40"/>
      <c r="AF385" s="41"/>
      <c r="AG385" s="39">
        <v>1</v>
      </c>
      <c r="AH385" s="37"/>
      <c r="AI385" s="42"/>
      <c r="AJ385" s="22">
        <f t="shared" si="22"/>
        <v>9</v>
      </c>
      <c r="AK385" s="37">
        <f t="shared" si="23"/>
        <v>9</v>
      </c>
      <c r="AL385" s="37">
        <f t="shared" si="24"/>
        <v>0</v>
      </c>
      <c r="AM385" s="37">
        <f t="shared" si="25"/>
        <v>0</v>
      </c>
    </row>
    <row r="386" spans="1:39" outlineLevel="1" x14ac:dyDescent="0.3">
      <c r="A386" s="19" t="e">
        <f>'SOS_ERGO - AS-IS'!#REF!</f>
        <v>#REF!</v>
      </c>
      <c r="B386" s="19" t="e">
        <f>'SOS_ERGO - AS-IS'!#REF!</f>
        <v>#REF!</v>
      </c>
      <c r="C386" s="19" t="e">
        <f>'SOS_ERGO - AS-IS'!#REF!</f>
        <v>#REF!</v>
      </c>
      <c r="D386" s="19" t="e">
        <f>'SOS_ERGO - AS-IS'!#REF!</f>
        <v>#REF!</v>
      </c>
      <c r="E386" s="32" t="e">
        <f>'SOS_ERGO - AS-IS'!#REF!</f>
        <v>#REF!</v>
      </c>
      <c r="F386" s="19" t="e">
        <f>'SOS_ERGO - AS-IS'!#REF!</f>
        <v>#REF!</v>
      </c>
      <c r="G386" s="53" t="e">
        <f>'SOS_ERGO - AS-IS'!#REF!</f>
        <v>#REF!</v>
      </c>
      <c r="H386" s="32" t="e">
        <f>'SOS_ERGO - AS-IS'!#REF!</f>
        <v>#REF!</v>
      </c>
      <c r="I386" s="39">
        <v>1</v>
      </c>
      <c r="J386" s="40"/>
      <c r="K386" s="41"/>
      <c r="L386" s="39">
        <v>1</v>
      </c>
      <c r="M386" s="40"/>
      <c r="N386" s="41"/>
      <c r="O386" s="39">
        <v>1</v>
      </c>
      <c r="P386" s="40"/>
      <c r="Q386" s="41"/>
      <c r="R386" s="39">
        <v>1</v>
      </c>
      <c r="S386" s="40"/>
      <c r="T386" s="41"/>
      <c r="U386" s="39">
        <v>1</v>
      </c>
      <c r="V386" s="40"/>
      <c r="W386" s="41"/>
      <c r="X386" s="39">
        <v>1</v>
      </c>
      <c r="Y386" s="40"/>
      <c r="Z386" s="41"/>
      <c r="AA386" s="39">
        <v>1</v>
      </c>
      <c r="AB386" s="40"/>
      <c r="AC386" s="41"/>
      <c r="AD386" s="39">
        <v>1</v>
      </c>
      <c r="AE386" s="40"/>
      <c r="AF386" s="41"/>
      <c r="AG386" s="39">
        <v>1</v>
      </c>
      <c r="AH386" s="37"/>
      <c r="AI386" s="42"/>
      <c r="AJ386" s="22">
        <f t="shared" si="22"/>
        <v>9</v>
      </c>
      <c r="AK386" s="37">
        <f t="shared" si="23"/>
        <v>9</v>
      </c>
      <c r="AL386" s="37">
        <f t="shared" si="24"/>
        <v>0</v>
      </c>
      <c r="AM386" s="37">
        <f t="shared" si="25"/>
        <v>0</v>
      </c>
    </row>
    <row r="387" spans="1:39" outlineLevel="1" x14ac:dyDescent="0.3">
      <c r="A387" s="19" t="e">
        <f>'SOS_ERGO - AS-IS'!#REF!</f>
        <v>#REF!</v>
      </c>
      <c r="B387" s="19" t="e">
        <f>'SOS_ERGO - AS-IS'!#REF!</f>
        <v>#REF!</v>
      </c>
      <c r="C387" s="19" t="e">
        <f>'SOS_ERGO - AS-IS'!#REF!</f>
        <v>#REF!</v>
      </c>
      <c r="D387" s="19" t="e">
        <f>'SOS_ERGO - AS-IS'!#REF!</f>
        <v>#REF!</v>
      </c>
      <c r="E387" s="32" t="e">
        <f>'SOS_ERGO - AS-IS'!#REF!</f>
        <v>#REF!</v>
      </c>
      <c r="F387" s="19" t="e">
        <f>'SOS_ERGO - AS-IS'!#REF!</f>
        <v>#REF!</v>
      </c>
      <c r="G387" s="53" t="e">
        <f>'SOS_ERGO - AS-IS'!#REF!</f>
        <v>#REF!</v>
      </c>
      <c r="H387" s="32" t="e">
        <f>'SOS_ERGO - AS-IS'!#REF!</f>
        <v>#REF!</v>
      </c>
      <c r="I387" s="39">
        <v>1</v>
      </c>
      <c r="J387" s="40"/>
      <c r="K387" s="41"/>
      <c r="L387" s="39">
        <v>1</v>
      </c>
      <c r="M387" s="40"/>
      <c r="N387" s="41"/>
      <c r="O387" s="39">
        <v>1</v>
      </c>
      <c r="P387" s="40"/>
      <c r="Q387" s="41"/>
      <c r="R387" s="39">
        <v>1</v>
      </c>
      <c r="S387" s="40"/>
      <c r="T387" s="41"/>
      <c r="U387" s="39">
        <v>1</v>
      </c>
      <c r="V387" s="40"/>
      <c r="W387" s="41"/>
      <c r="X387" s="39">
        <v>1</v>
      </c>
      <c r="Y387" s="40"/>
      <c r="Z387" s="41"/>
      <c r="AA387" s="39">
        <v>1</v>
      </c>
      <c r="AB387" s="40"/>
      <c r="AC387" s="41"/>
      <c r="AD387" s="39">
        <v>1</v>
      </c>
      <c r="AE387" s="40"/>
      <c r="AF387" s="41"/>
      <c r="AG387" s="39">
        <v>1</v>
      </c>
      <c r="AH387" s="37"/>
      <c r="AI387" s="42"/>
      <c r="AJ387" s="22">
        <f t="shared" ref="AJ387:AJ450" si="26">SUM(I387:AI387)</f>
        <v>9</v>
      </c>
      <c r="AK387" s="37">
        <f t="shared" ref="AK387:AK450" si="27">COUNTIF(I387:AI387,1)</f>
        <v>9</v>
      </c>
      <c r="AL387" s="37">
        <f t="shared" ref="AL387:AL450" si="28">COUNTIF(I387:AI387,2)</f>
        <v>0</v>
      </c>
      <c r="AM387" s="37">
        <f t="shared" ref="AM387:AM450" si="29">COUNTIF(I387:AI387,3)</f>
        <v>0</v>
      </c>
    </row>
    <row r="388" spans="1:39" outlineLevel="1" x14ac:dyDescent="0.3">
      <c r="A388" s="19" t="e">
        <f>'SOS_ERGO - AS-IS'!#REF!</f>
        <v>#REF!</v>
      </c>
      <c r="B388" s="19" t="e">
        <f>'SOS_ERGO - AS-IS'!#REF!</f>
        <v>#REF!</v>
      </c>
      <c r="C388" s="19" t="e">
        <f>'SOS_ERGO - AS-IS'!#REF!</f>
        <v>#REF!</v>
      </c>
      <c r="D388" s="19" t="e">
        <f>'SOS_ERGO - AS-IS'!#REF!</f>
        <v>#REF!</v>
      </c>
      <c r="E388" s="32" t="e">
        <f>'SOS_ERGO - AS-IS'!#REF!</f>
        <v>#REF!</v>
      </c>
      <c r="F388" s="19" t="e">
        <f>'SOS_ERGO - AS-IS'!#REF!</f>
        <v>#REF!</v>
      </c>
      <c r="G388" s="53" t="e">
        <f>'SOS_ERGO - AS-IS'!#REF!</f>
        <v>#REF!</v>
      </c>
      <c r="H388" s="32" t="e">
        <f>'SOS_ERGO - AS-IS'!#REF!</f>
        <v>#REF!</v>
      </c>
      <c r="I388" s="39">
        <v>1</v>
      </c>
      <c r="J388" s="40"/>
      <c r="K388" s="41"/>
      <c r="L388" s="39">
        <v>1</v>
      </c>
      <c r="M388" s="40"/>
      <c r="N388" s="41"/>
      <c r="O388" s="39">
        <v>1</v>
      </c>
      <c r="P388" s="40"/>
      <c r="Q388" s="41"/>
      <c r="R388" s="39">
        <v>1</v>
      </c>
      <c r="S388" s="40"/>
      <c r="T388" s="41"/>
      <c r="U388" s="39">
        <v>1</v>
      </c>
      <c r="V388" s="40"/>
      <c r="W388" s="41"/>
      <c r="X388" s="39">
        <v>1</v>
      </c>
      <c r="Y388" s="40"/>
      <c r="Z388" s="41"/>
      <c r="AA388" s="39">
        <v>1</v>
      </c>
      <c r="AB388" s="40"/>
      <c r="AC388" s="41"/>
      <c r="AD388" s="39">
        <v>1</v>
      </c>
      <c r="AE388" s="40"/>
      <c r="AF388" s="41"/>
      <c r="AG388" s="39">
        <v>1</v>
      </c>
      <c r="AH388" s="37"/>
      <c r="AI388" s="42"/>
      <c r="AJ388" s="22">
        <f t="shared" si="26"/>
        <v>9</v>
      </c>
      <c r="AK388" s="37">
        <f t="shared" si="27"/>
        <v>9</v>
      </c>
      <c r="AL388" s="37">
        <f t="shared" si="28"/>
        <v>0</v>
      </c>
      <c r="AM388" s="37">
        <f t="shared" si="29"/>
        <v>0</v>
      </c>
    </row>
    <row r="389" spans="1:39" outlineLevel="1" x14ac:dyDescent="0.3">
      <c r="A389" s="19" t="e">
        <f>'SOS_ERGO - AS-IS'!#REF!</f>
        <v>#REF!</v>
      </c>
      <c r="B389" s="19" t="e">
        <f>'SOS_ERGO - AS-IS'!#REF!</f>
        <v>#REF!</v>
      </c>
      <c r="C389" s="19" t="e">
        <f>'SOS_ERGO - AS-IS'!#REF!</f>
        <v>#REF!</v>
      </c>
      <c r="D389" s="19" t="e">
        <f>'SOS_ERGO - AS-IS'!#REF!</f>
        <v>#REF!</v>
      </c>
      <c r="E389" s="32" t="e">
        <f>'SOS_ERGO - AS-IS'!#REF!</f>
        <v>#REF!</v>
      </c>
      <c r="F389" s="19" t="e">
        <f>'SOS_ERGO - AS-IS'!#REF!</f>
        <v>#REF!</v>
      </c>
      <c r="G389" s="53" t="e">
        <f>'SOS_ERGO - AS-IS'!#REF!</f>
        <v>#REF!</v>
      </c>
      <c r="H389" s="32" t="e">
        <f>'SOS_ERGO - AS-IS'!#REF!</f>
        <v>#REF!</v>
      </c>
      <c r="I389" s="39">
        <v>1</v>
      </c>
      <c r="J389" s="40"/>
      <c r="K389" s="41"/>
      <c r="L389" s="39">
        <v>1</v>
      </c>
      <c r="M389" s="40"/>
      <c r="N389" s="41"/>
      <c r="O389" s="39">
        <v>1</v>
      </c>
      <c r="P389" s="40"/>
      <c r="Q389" s="41"/>
      <c r="R389" s="39">
        <v>1</v>
      </c>
      <c r="S389" s="40"/>
      <c r="T389" s="41"/>
      <c r="U389" s="39">
        <v>1</v>
      </c>
      <c r="V389" s="40"/>
      <c r="W389" s="41"/>
      <c r="X389" s="39">
        <v>1</v>
      </c>
      <c r="Y389" s="40"/>
      <c r="Z389" s="41"/>
      <c r="AA389" s="39">
        <v>1</v>
      </c>
      <c r="AB389" s="40"/>
      <c r="AC389" s="41"/>
      <c r="AD389" s="39">
        <v>1</v>
      </c>
      <c r="AE389" s="40"/>
      <c r="AF389" s="41"/>
      <c r="AG389" s="39">
        <v>1</v>
      </c>
      <c r="AH389" s="37"/>
      <c r="AI389" s="42"/>
      <c r="AJ389" s="22">
        <f t="shared" si="26"/>
        <v>9</v>
      </c>
      <c r="AK389" s="37">
        <f t="shared" si="27"/>
        <v>9</v>
      </c>
      <c r="AL389" s="37">
        <f t="shared" si="28"/>
        <v>0</v>
      </c>
      <c r="AM389" s="37">
        <f t="shared" si="29"/>
        <v>0</v>
      </c>
    </row>
    <row r="390" spans="1:39" outlineLevel="1" x14ac:dyDescent="0.3">
      <c r="A390" s="19" t="e">
        <f>'SOS_ERGO - AS-IS'!#REF!</f>
        <v>#REF!</v>
      </c>
      <c r="B390" s="19" t="e">
        <f>'SOS_ERGO - AS-IS'!#REF!</f>
        <v>#REF!</v>
      </c>
      <c r="C390" s="19" t="e">
        <f>'SOS_ERGO - AS-IS'!#REF!</f>
        <v>#REF!</v>
      </c>
      <c r="D390" s="19" t="e">
        <f>'SOS_ERGO - AS-IS'!#REF!</f>
        <v>#REF!</v>
      </c>
      <c r="E390" s="32" t="e">
        <f>'SOS_ERGO - AS-IS'!#REF!</f>
        <v>#REF!</v>
      </c>
      <c r="F390" s="19" t="e">
        <f>'SOS_ERGO - AS-IS'!#REF!</f>
        <v>#REF!</v>
      </c>
      <c r="G390" s="53" t="e">
        <f>'SOS_ERGO - AS-IS'!#REF!</f>
        <v>#REF!</v>
      </c>
      <c r="H390" s="32" t="e">
        <f>'SOS_ERGO - AS-IS'!#REF!</f>
        <v>#REF!</v>
      </c>
      <c r="I390" s="39">
        <v>1</v>
      </c>
      <c r="J390" s="40"/>
      <c r="K390" s="41"/>
      <c r="L390" s="39">
        <v>1</v>
      </c>
      <c r="M390" s="40"/>
      <c r="N390" s="41"/>
      <c r="O390" s="39">
        <v>1</v>
      </c>
      <c r="P390" s="40"/>
      <c r="Q390" s="41"/>
      <c r="R390" s="39">
        <v>1</v>
      </c>
      <c r="S390" s="40"/>
      <c r="T390" s="41"/>
      <c r="U390" s="39">
        <v>1</v>
      </c>
      <c r="V390" s="40"/>
      <c r="W390" s="41"/>
      <c r="X390" s="39">
        <v>1</v>
      </c>
      <c r="Y390" s="40"/>
      <c r="Z390" s="41"/>
      <c r="AA390" s="39">
        <v>1</v>
      </c>
      <c r="AB390" s="40"/>
      <c r="AC390" s="41"/>
      <c r="AD390" s="39">
        <v>1</v>
      </c>
      <c r="AE390" s="40"/>
      <c r="AF390" s="41"/>
      <c r="AG390" s="39">
        <v>1</v>
      </c>
      <c r="AH390" s="37"/>
      <c r="AI390" s="42"/>
      <c r="AJ390" s="22">
        <f t="shared" si="26"/>
        <v>9</v>
      </c>
      <c r="AK390" s="37">
        <f t="shared" si="27"/>
        <v>9</v>
      </c>
      <c r="AL390" s="37">
        <f t="shared" si="28"/>
        <v>0</v>
      </c>
      <c r="AM390" s="37">
        <f t="shared" si="29"/>
        <v>0</v>
      </c>
    </row>
    <row r="391" spans="1:39" outlineLevel="1" x14ac:dyDescent="0.3">
      <c r="A391" s="19" t="e">
        <f>'SOS_ERGO - AS-IS'!#REF!</f>
        <v>#REF!</v>
      </c>
      <c r="B391" s="19" t="e">
        <f>'SOS_ERGO - AS-IS'!#REF!</f>
        <v>#REF!</v>
      </c>
      <c r="C391" s="19" t="e">
        <f>'SOS_ERGO - AS-IS'!#REF!</f>
        <v>#REF!</v>
      </c>
      <c r="D391" s="19" t="e">
        <f>'SOS_ERGO - AS-IS'!#REF!</f>
        <v>#REF!</v>
      </c>
      <c r="E391" s="32" t="e">
        <f>'SOS_ERGO - AS-IS'!#REF!</f>
        <v>#REF!</v>
      </c>
      <c r="F391" s="19" t="e">
        <f>'SOS_ERGO - AS-IS'!#REF!</f>
        <v>#REF!</v>
      </c>
      <c r="G391" s="53" t="e">
        <f>'SOS_ERGO - AS-IS'!#REF!</f>
        <v>#REF!</v>
      </c>
      <c r="H391" s="32" t="e">
        <f>'SOS_ERGO - AS-IS'!#REF!</f>
        <v>#REF!</v>
      </c>
      <c r="I391" s="39">
        <v>1</v>
      </c>
      <c r="J391" s="40"/>
      <c r="K391" s="41"/>
      <c r="L391" s="39">
        <v>1</v>
      </c>
      <c r="M391" s="40"/>
      <c r="N391" s="41"/>
      <c r="O391" s="39">
        <v>1</v>
      </c>
      <c r="P391" s="40"/>
      <c r="Q391" s="41"/>
      <c r="R391" s="39">
        <v>1</v>
      </c>
      <c r="S391" s="40"/>
      <c r="T391" s="41"/>
      <c r="U391" s="39">
        <v>1</v>
      </c>
      <c r="V391" s="40"/>
      <c r="W391" s="41"/>
      <c r="X391" s="39">
        <v>1</v>
      </c>
      <c r="Y391" s="40"/>
      <c r="Z391" s="41"/>
      <c r="AA391" s="39">
        <v>1</v>
      </c>
      <c r="AB391" s="40"/>
      <c r="AC391" s="41"/>
      <c r="AD391" s="39">
        <v>1</v>
      </c>
      <c r="AE391" s="40"/>
      <c r="AF391" s="41"/>
      <c r="AG391" s="39">
        <v>1</v>
      </c>
      <c r="AH391" s="37"/>
      <c r="AI391" s="42"/>
      <c r="AJ391" s="22">
        <f t="shared" si="26"/>
        <v>9</v>
      </c>
      <c r="AK391" s="37">
        <f t="shared" si="27"/>
        <v>9</v>
      </c>
      <c r="AL391" s="37">
        <f t="shared" si="28"/>
        <v>0</v>
      </c>
      <c r="AM391" s="37">
        <f t="shared" si="29"/>
        <v>0</v>
      </c>
    </row>
    <row r="392" spans="1:39" outlineLevel="1" x14ac:dyDescent="0.3">
      <c r="A392" s="19" t="e">
        <f>'SOS_ERGO - AS-IS'!#REF!</f>
        <v>#REF!</v>
      </c>
      <c r="B392" s="19" t="e">
        <f>'SOS_ERGO - AS-IS'!#REF!</f>
        <v>#REF!</v>
      </c>
      <c r="C392" s="19" t="e">
        <f>'SOS_ERGO - AS-IS'!#REF!</f>
        <v>#REF!</v>
      </c>
      <c r="D392" s="19" t="e">
        <f>'SOS_ERGO - AS-IS'!#REF!</f>
        <v>#REF!</v>
      </c>
      <c r="E392" s="32" t="e">
        <f>'SOS_ERGO - AS-IS'!#REF!</f>
        <v>#REF!</v>
      </c>
      <c r="F392" s="19" t="e">
        <f>'SOS_ERGO - AS-IS'!#REF!</f>
        <v>#REF!</v>
      </c>
      <c r="G392" s="53" t="e">
        <f>'SOS_ERGO - AS-IS'!#REF!</f>
        <v>#REF!</v>
      </c>
      <c r="H392" s="32" t="e">
        <f>'SOS_ERGO - AS-IS'!#REF!</f>
        <v>#REF!</v>
      </c>
      <c r="I392" s="39">
        <v>1</v>
      </c>
      <c r="J392" s="40"/>
      <c r="K392" s="41"/>
      <c r="L392" s="39">
        <v>1</v>
      </c>
      <c r="M392" s="40"/>
      <c r="N392" s="41"/>
      <c r="O392" s="39">
        <v>1</v>
      </c>
      <c r="P392" s="40"/>
      <c r="Q392" s="41"/>
      <c r="R392" s="39">
        <v>1</v>
      </c>
      <c r="S392" s="40"/>
      <c r="T392" s="41"/>
      <c r="U392" s="39">
        <v>1</v>
      </c>
      <c r="V392" s="40"/>
      <c r="W392" s="41"/>
      <c r="X392" s="39">
        <v>1</v>
      </c>
      <c r="Y392" s="40"/>
      <c r="Z392" s="41"/>
      <c r="AA392" s="39">
        <v>1</v>
      </c>
      <c r="AB392" s="40"/>
      <c r="AC392" s="41"/>
      <c r="AD392" s="39">
        <v>1</v>
      </c>
      <c r="AE392" s="40"/>
      <c r="AF392" s="41"/>
      <c r="AG392" s="39">
        <v>1</v>
      </c>
      <c r="AH392" s="37"/>
      <c r="AI392" s="42"/>
      <c r="AJ392" s="22">
        <f t="shared" si="26"/>
        <v>9</v>
      </c>
      <c r="AK392" s="37">
        <f t="shared" si="27"/>
        <v>9</v>
      </c>
      <c r="AL392" s="37">
        <f t="shared" si="28"/>
        <v>0</v>
      </c>
      <c r="AM392" s="37">
        <f t="shared" si="29"/>
        <v>0</v>
      </c>
    </row>
    <row r="393" spans="1:39" outlineLevel="1" x14ac:dyDescent="0.3">
      <c r="A393" s="19" t="e">
        <f>'SOS_ERGO - AS-IS'!#REF!</f>
        <v>#REF!</v>
      </c>
      <c r="B393" s="19" t="e">
        <f>'SOS_ERGO - AS-IS'!#REF!</f>
        <v>#REF!</v>
      </c>
      <c r="C393" s="19" t="e">
        <f>'SOS_ERGO - AS-IS'!#REF!</f>
        <v>#REF!</v>
      </c>
      <c r="D393" s="19" t="e">
        <f>'SOS_ERGO - AS-IS'!#REF!</f>
        <v>#REF!</v>
      </c>
      <c r="E393" s="32" t="e">
        <f>'SOS_ERGO - AS-IS'!#REF!</f>
        <v>#REF!</v>
      </c>
      <c r="F393" s="19" t="e">
        <f>'SOS_ERGO - AS-IS'!#REF!</f>
        <v>#REF!</v>
      </c>
      <c r="G393" s="53" t="e">
        <f>'SOS_ERGO - AS-IS'!#REF!</f>
        <v>#REF!</v>
      </c>
      <c r="H393" s="32" t="e">
        <f>'SOS_ERGO - AS-IS'!#REF!</f>
        <v>#REF!</v>
      </c>
      <c r="I393" s="39">
        <v>1</v>
      </c>
      <c r="J393" s="40"/>
      <c r="K393" s="41"/>
      <c r="L393" s="39">
        <v>1</v>
      </c>
      <c r="M393" s="40"/>
      <c r="N393" s="41"/>
      <c r="O393" s="39">
        <v>1</v>
      </c>
      <c r="P393" s="40"/>
      <c r="Q393" s="41"/>
      <c r="R393" s="39">
        <v>1</v>
      </c>
      <c r="S393" s="40"/>
      <c r="T393" s="41"/>
      <c r="U393" s="39">
        <v>1</v>
      </c>
      <c r="V393" s="40"/>
      <c r="W393" s="41"/>
      <c r="X393" s="39">
        <v>1</v>
      </c>
      <c r="Y393" s="40"/>
      <c r="Z393" s="41"/>
      <c r="AA393" s="39">
        <v>1</v>
      </c>
      <c r="AB393" s="40"/>
      <c r="AC393" s="41"/>
      <c r="AD393" s="39">
        <v>1</v>
      </c>
      <c r="AE393" s="40"/>
      <c r="AF393" s="41"/>
      <c r="AG393" s="39">
        <v>1</v>
      </c>
      <c r="AH393" s="37"/>
      <c r="AI393" s="42"/>
      <c r="AJ393" s="22">
        <f t="shared" si="26"/>
        <v>9</v>
      </c>
      <c r="AK393" s="37">
        <f t="shared" si="27"/>
        <v>9</v>
      </c>
      <c r="AL393" s="37">
        <f t="shared" si="28"/>
        <v>0</v>
      </c>
      <c r="AM393" s="37">
        <f t="shared" si="29"/>
        <v>0</v>
      </c>
    </row>
    <row r="394" spans="1:39" outlineLevel="1" x14ac:dyDescent="0.3">
      <c r="A394" s="19" t="e">
        <f>'SOS_ERGO - AS-IS'!#REF!</f>
        <v>#REF!</v>
      </c>
      <c r="B394" s="19" t="e">
        <f>'SOS_ERGO - AS-IS'!#REF!</f>
        <v>#REF!</v>
      </c>
      <c r="C394" s="19" t="e">
        <f>'SOS_ERGO - AS-IS'!#REF!</f>
        <v>#REF!</v>
      </c>
      <c r="D394" s="19" t="e">
        <f>'SOS_ERGO - AS-IS'!#REF!</f>
        <v>#REF!</v>
      </c>
      <c r="E394" s="32" t="e">
        <f>'SOS_ERGO - AS-IS'!#REF!</f>
        <v>#REF!</v>
      </c>
      <c r="F394" s="19" t="e">
        <f>'SOS_ERGO - AS-IS'!#REF!</f>
        <v>#REF!</v>
      </c>
      <c r="G394" s="53" t="e">
        <f>'SOS_ERGO - AS-IS'!#REF!</f>
        <v>#REF!</v>
      </c>
      <c r="H394" s="32" t="e">
        <f>'SOS_ERGO - AS-IS'!#REF!</f>
        <v>#REF!</v>
      </c>
      <c r="I394" s="39">
        <v>1</v>
      </c>
      <c r="J394" s="40"/>
      <c r="K394" s="41"/>
      <c r="L394" s="39">
        <v>1</v>
      </c>
      <c r="M394" s="40"/>
      <c r="N394" s="41"/>
      <c r="O394" s="39">
        <v>1</v>
      </c>
      <c r="P394" s="40"/>
      <c r="Q394" s="41"/>
      <c r="R394" s="39">
        <v>1</v>
      </c>
      <c r="S394" s="40"/>
      <c r="T394" s="41"/>
      <c r="U394" s="39">
        <v>1</v>
      </c>
      <c r="V394" s="40"/>
      <c r="W394" s="41"/>
      <c r="X394" s="39">
        <v>1</v>
      </c>
      <c r="Y394" s="40"/>
      <c r="Z394" s="41"/>
      <c r="AA394" s="39">
        <v>1</v>
      </c>
      <c r="AB394" s="40"/>
      <c r="AC394" s="41"/>
      <c r="AD394" s="39">
        <v>1</v>
      </c>
      <c r="AE394" s="40"/>
      <c r="AF394" s="41"/>
      <c r="AG394" s="39">
        <v>1</v>
      </c>
      <c r="AH394" s="37"/>
      <c r="AI394" s="42"/>
      <c r="AJ394" s="22">
        <f t="shared" si="26"/>
        <v>9</v>
      </c>
      <c r="AK394" s="37">
        <f t="shared" si="27"/>
        <v>9</v>
      </c>
      <c r="AL394" s="37">
        <f t="shared" si="28"/>
        <v>0</v>
      </c>
      <c r="AM394" s="37">
        <f t="shared" si="29"/>
        <v>0</v>
      </c>
    </row>
    <row r="395" spans="1:39" outlineLevel="1" x14ac:dyDescent="0.3">
      <c r="A395" s="19" t="e">
        <f>'SOS_ERGO - AS-IS'!#REF!</f>
        <v>#REF!</v>
      </c>
      <c r="B395" s="19" t="e">
        <f>'SOS_ERGO - AS-IS'!#REF!</f>
        <v>#REF!</v>
      </c>
      <c r="C395" s="19" t="e">
        <f>'SOS_ERGO - AS-IS'!#REF!</f>
        <v>#REF!</v>
      </c>
      <c r="D395" s="19" t="e">
        <f>'SOS_ERGO - AS-IS'!#REF!</f>
        <v>#REF!</v>
      </c>
      <c r="E395" s="32" t="e">
        <f>'SOS_ERGO - AS-IS'!#REF!</f>
        <v>#REF!</v>
      </c>
      <c r="F395" s="19" t="e">
        <f>'SOS_ERGO - AS-IS'!#REF!</f>
        <v>#REF!</v>
      </c>
      <c r="G395" s="53" t="e">
        <f>'SOS_ERGO - AS-IS'!#REF!</f>
        <v>#REF!</v>
      </c>
      <c r="H395" s="32" t="e">
        <f>'SOS_ERGO - AS-IS'!#REF!</f>
        <v>#REF!</v>
      </c>
      <c r="I395" s="39">
        <v>1</v>
      </c>
      <c r="J395" s="40"/>
      <c r="K395" s="41"/>
      <c r="L395" s="39">
        <v>1</v>
      </c>
      <c r="M395" s="40"/>
      <c r="N395" s="41"/>
      <c r="O395" s="39">
        <v>1</v>
      </c>
      <c r="P395" s="40"/>
      <c r="Q395" s="41"/>
      <c r="R395" s="39">
        <v>1</v>
      </c>
      <c r="S395" s="40"/>
      <c r="T395" s="41"/>
      <c r="U395" s="39">
        <v>1</v>
      </c>
      <c r="V395" s="40"/>
      <c r="W395" s="41"/>
      <c r="X395" s="39">
        <v>1</v>
      </c>
      <c r="Y395" s="40"/>
      <c r="Z395" s="41"/>
      <c r="AA395" s="39">
        <v>1</v>
      </c>
      <c r="AB395" s="40"/>
      <c r="AC395" s="41"/>
      <c r="AD395" s="39">
        <v>1</v>
      </c>
      <c r="AE395" s="40"/>
      <c r="AF395" s="41"/>
      <c r="AG395" s="39">
        <v>1</v>
      </c>
      <c r="AH395" s="37"/>
      <c r="AI395" s="42"/>
      <c r="AJ395" s="22">
        <f t="shared" si="26"/>
        <v>9</v>
      </c>
      <c r="AK395" s="37">
        <f t="shared" si="27"/>
        <v>9</v>
      </c>
      <c r="AL395" s="37">
        <f t="shared" si="28"/>
        <v>0</v>
      </c>
      <c r="AM395" s="37">
        <f t="shared" si="29"/>
        <v>0</v>
      </c>
    </row>
    <row r="396" spans="1:39" outlineLevel="1" x14ac:dyDescent="0.3">
      <c r="A396" s="19" t="e">
        <f>'SOS_ERGO - AS-IS'!#REF!</f>
        <v>#REF!</v>
      </c>
      <c r="B396" s="19" t="e">
        <f>'SOS_ERGO - AS-IS'!#REF!</f>
        <v>#REF!</v>
      </c>
      <c r="C396" s="19" t="e">
        <f>'SOS_ERGO - AS-IS'!#REF!</f>
        <v>#REF!</v>
      </c>
      <c r="D396" s="19" t="e">
        <f>'SOS_ERGO - AS-IS'!#REF!</f>
        <v>#REF!</v>
      </c>
      <c r="E396" s="32" t="e">
        <f>'SOS_ERGO - AS-IS'!#REF!</f>
        <v>#REF!</v>
      </c>
      <c r="F396" s="19" t="e">
        <f>'SOS_ERGO - AS-IS'!#REF!</f>
        <v>#REF!</v>
      </c>
      <c r="G396" s="53" t="e">
        <f>'SOS_ERGO - AS-IS'!#REF!</f>
        <v>#REF!</v>
      </c>
      <c r="H396" s="32" t="e">
        <f>'SOS_ERGO - AS-IS'!#REF!</f>
        <v>#REF!</v>
      </c>
      <c r="I396" s="39">
        <v>1</v>
      </c>
      <c r="J396" s="40"/>
      <c r="K396" s="41"/>
      <c r="L396" s="39">
        <v>1</v>
      </c>
      <c r="M396" s="40"/>
      <c r="N396" s="41"/>
      <c r="O396" s="39">
        <v>1</v>
      </c>
      <c r="P396" s="40"/>
      <c r="Q396" s="41"/>
      <c r="R396" s="39">
        <v>1</v>
      </c>
      <c r="S396" s="40"/>
      <c r="T396" s="41"/>
      <c r="U396" s="39">
        <v>1</v>
      </c>
      <c r="V396" s="40"/>
      <c r="W396" s="41"/>
      <c r="X396" s="39">
        <v>1</v>
      </c>
      <c r="Y396" s="40"/>
      <c r="Z396" s="41"/>
      <c r="AA396" s="39">
        <v>1</v>
      </c>
      <c r="AB396" s="40"/>
      <c r="AC396" s="41"/>
      <c r="AD396" s="39">
        <v>1</v>
      </c>
      <c r="AE396" s="40"/>
      <c r="AF396" s="41"/>
      <c r="AG396" s="39">
        <v>1</v>
      </c>
      <c r="AH396" s="37"/>
      <c r="AI396" s="42"/>
      <c r="AJ396" s="22">
        <f t="shared" si="26"/>
        <v>9</v>
      </c>
      <c r="AK396" s="37">
        <f t="shared" si="27"/>
        <v>9</v>
      </c>
      <c r="AL396" s="37">
        <f t="shared" si="28"/>
        <v>0</v>
      </c>
      <c r="AM396" s="37">
        <f t="shared" si="29"/>
        <v>0</v>
      </c>
    </row>
    <row r="397" spans="1:39" outlineLevel="1" x14ac:dyDescent="0.3">
      <c r="A397" s="19" t="e">
        <f>'SOS_ERGO - AS-IS'!#REF!</f>
        <v>#REF!</v>
      </c>
      <c r="B397" s="19" t="e">
        <f>'SOS_ERGO - AS-IS'!#REF!</f>
        <v>#REF!</v>
      </c>
      <c r="C397" s="19" t="e">
        <f>'SOS_ERGO - AS-IS'!#REF!</f>
        <v>#REF!</v>
      </c>
      <c r="D397" s="19" t="e">
        <f>'SOS_ERGO - AS-IS'!#REF!</f>
        <v>#REF!</v>
      </c>
      <c r="E397" s="32" t="e">
        <f>'SOS_ERGO - AS-IS'!#REF!</f>
        <v>#REF!</v>
      </c>
      <c r="F397" s="19" t="e">
        <f>'SOS_ERGO - AS-IS'!#REF!</f>
        <v>#REF!</v>
      </c>
      <c r="G397" s="53" t="e">
        <f>'SOS_ERGO - AS-IS'!#REF!</f>
        <v>#REF!</v>
      </c>
      <c r="H397" s="32" t="e">
        <f>'SOS_ERGO - AS-IS'!#REF!</f>
        <v>#REF!</v>
      </c>
      <c r="I397" s="39">
        <v>1</v>
      </c>
      <c r="J397" s="40"/>
      <c r="K397" s="41"/>
      <c r="L397" s="39">
        <v>1</v>
      </c>
      <c r="M397" s="40"/>
      <c r="N397" s="41"/>
      <c r="O397" s="39">
        <v>1</v>
      </c>
      <c r="P397" s="40"/>
      <c r="Q397" s="41"/>
      <c r="R397" s="39">
        <v>1</v>
      </c>
      <c r="S397" s="40"/>
      <c r="T397" s="41"/>
      <c r="U397" s="39">
        <v>1</v>
      </c>
      <c r="V397" s="40"/>
      <c r="W397" s="41"/>
      <c r="X397" s="39">
        <v>1</v>
      </c>
      <c r="Y397" s="40"/>
      <c r="Z397" s="41"/>
      <c r="AA397" s="39">
        <v>1</v>
      </c>
      <c r="AB397" s="40"/>
      <c r="AC397" s="41"/>
      <c r="AD397" s="39">
        <v>1</v>
      </c>
      <c r="AE397" s="40"/>
      <c r="AF397" s="41"/>
      <c r="AG397" s="39">
        <v>1</v>
      </c>
      <c r="AH397" s="37"/>
      <c r="AI397" s="42"/>
      <c r="AJ397" s="22">
        <f t="shared" si="26"/>
        <v>9</v>
      </c>
      <c r="AK397" s="37">
        <f t="shared" si="27"/>
        <v>9</v>
      </c>
      <c r="AL397" s="37">
        <f t="shared" si="28"/>
        <v>0</v>
      </c>
      <c r="AM397" s="37">
        <f t="shared" si="29"/>
        <v>0</v>
      </c>
    </row>
    <row r="398" spans="1:39" outlineLevel="1" x14ac:dyDescent="0.3">
      <c r="A398" s="19" t="e">
        <f>'SOS_ERGO - AS-IS'!#REF!</f>
        <v>#REF!</v>
      </c>
      <c r="B398" s="19" t="e">
        <f>'SOS_ERGO - AS-IS'!#REF!</f>
        <v>#REF!</v>
      </c>
      <c r="C398" s="19" t="e">
        <f>'SOS_ERGO - AS-IS'!#REF!</f>
        <v>#REF!</v>
      </c>
      <c r="D398" s="19" t="e">
        <f>'SOS_ERGO - AS-IS'!#REF!</f>
        <v>#REF!</v>
      </c>
      <c r="E398" s="32" t="e">
        <f>'SOS_ERGO - AS-IS'!#REF!</f>
        <v>#REF!</v>
      </c>
      <c r="F398" s="19" t="e">
        <f>'SOS_ERGO - AS-IS'!#REF!</f>
        <v>#REF!</v>
      </c>
      <c r="G398" s="53" t="e">
        <f>'SOS_ERGO - AS-IS'!#REF!</f>
        <v>#REF!</v>
      </c>
      <c r="H398" s="32" t="e">
        <f>'SOS_ERGO - AS-IS'!#REF!</f>
        <v>#REF!</v>
      </c>
      <c r="I398" s="39">
        <v>1</v>
      </c>
      <c r="J398" s="40"/>
      <c r="K398" s="41"/>
      <c r="L398" s="39">
        <v>1</v>
      </c>
      <c r="M398" s="40"/>
      <c r="N398" s="41"/>
      <c r="O398" s="39">
        <v>1</v>
      </c>
      <c r="P398" s="40"/>
      <c r="Q398" s="41"/>
      <c r="R398" s="39">
        <v>1</v>
      </c>
      <c r="S398" s="40"/>
      <c r="T398" s="41"/>
      <c r="U398" s="39">
        <v>1</v>
      </c>
      <c r="V398" s="40"/>
      <c r="W398" s="41"/>
      <c r="X398" s="39">
        <v>1</v>
      </c>
      <c r="Y398" s="40"/>
      <c r="Z398" s="41"/>
      <c r="AA398" s="39">
        <v>1</v>
      </c>
      <c r="AB398" s="40"/>
      <c r="AC398" s="41"/>
      <c r="AD398" s="39">
        <v>1</v>
      </c>
      <c r="AE398" s="40"/>
      <c r="AF398" s="41"/>
      <c r="AG398" s="39">
        <v>1</v>
      </c>
      <c r="AH398" s="37"/>
      <c r="AI398" s="42"/>
      <c r="AJ398" s="22">
        <f t="shared" si="26"/>
        <v>9</v>
      </c>
      <c r="AK398" s="37">
        <f t="shared" si="27"/>
        <v>9</v>
      </c>
      <c r="AL398" s="37">
        <f t="shared" si="28"/>
        <v>0</v>
      </c>
      <c r="AM398" s="37">
        <f t="shared" si="29"/>
        <v>0</v>
      </c>
    </row>
    <row r="399" spans="1:39" outlineLevel="1" x14ac:dyDescent="0.3">
      <c r="A399" s="19" t="e">
        <f>'SOS_ERGO - AS-IS'!#REF!</f>
        <v>#REF!</v>
      </c>
      <c r="B399" s="19" t="e">
        <f>'SOS_ERGO - AS-IS'!#REF!</f>
        <v>#REF!</v>
      </c>
      <c r="C399" s="19" t="e">
        <f>'SOS_ERGO - AS-IS'!#REF!</f>
        <v>#REF!</v>
      </c>
      <c r="D399" s="19" t="e">
        <f>'SOS_ERGO - AS-IS'!#REF!</f>
        <v>#REF!</v>
      </c>
      <c r="E399" s="32" t="e">
        <f>'SOS_ERGO - AS-IS'!#REF!</f>
        <v>#REF!</v>
      </c>
      <c r="F399" s="19" t="e">
        <f>'SOS_ERGO - AS-IS'!#REF!</f>
        <v>#REF!</v>
      </c>
      <c r="G399" s="53" t="e">
        <f>'SOS_ERGO - AS-IS'!#REF!</f>
        <v>#REF!</v>
      </c>
      <c r="H399" s="32" t="e">
        <f>'SOS_ERGO - AS-IS'!#REF!</f>
        <v>#REF!</v>
      </c>
      <c r="I399" s="39">
        <v>1</v>
      </c>
      <c r="J399" s="40"/>
      <c r="K399" s="41"/>
      <c r="L399" s="39">
        <v>1</v>
      </c>
      <c r="M399" s="40"/>
      <c r="N399" s="41"/>
      <c r="O399" s="39">
        <v>1</v>
      </c>
      <c r="P399" s="40"/>
      <c r="Q399" s="41"/>
      <c r="R399" s="39">
        <v>1</v>
      </c>
      <c r="S399" s="40"/>
      <c r="T399" s="41"/>
      <c r="U399" s="39">
        <v>1</v>
      </c>
      <c r="V399" s="40"/>
      <c r="W399" s="41"/>
      <c r="X399" s="39">
        <v>1</v>
      </c>
      <c r="Y399" s="40"/>
      <c r="Z399" s="41"/>
      <c r="AA399" s="39">
        <v>1</v>
      </c>
      <c r="AB399" s="40"/>
      <c r="AC399" s="41"/>
      <c r="AD399" s="39">
        <v>1</v>
      </c>
      <c r="AE399" s="40"/>
      <c r="AF399" s="41"/>
      <c r="AG399" s="39">
        <v>1</v>
      </c>
      <c r="AH399" s="37"/>
      <c r="AI399" s="42"/>
      <c r="AJ399" s="22">
        <f t="shared" si="26"/>
        <v>9</v>
      </c>
      <c r="AK399" s="37">
        <f t="shared" si="27"/>
        <v>9</v>
      </c>
      <c r="AL399" s="37">
        <f t="shared" si="28"/>
        <v>0</v>
      </c>
      <c r="AM399" s="37">
        <f t="shared" si="29"/>
        <v>0</v>
      </c>
    </row>
    <row r="400" spans="1:39" outlineLevel="1" x14ac:dyDescent="0.3">
      <c r="A400" s="19" t="e">
        <f>'SOS_ERGO - AS-IS'!#REF!</f>
        <v>#REF!</v>
      </c>
      <c r="B400" s="19" t="e">
        <f>'SOS_ERGO - AS-IS'!#REF!</f>
        <v>#REF!</v>
      </c>
      <c r="C400" s="19" t="e">
        <f>'SOS_ERGO - AS-IS'!#REF!</f>
        <v>#REF!</v>
      </c>
      <c r="D400" s="19" t="e">
        <f>'SOS_ERGO - AS-IS'!#REF!</f>
        <v>#REF!</v>
      </c>
      <c r="E400" s="32" t="e">
        <f>'SOS_ERGO - AS-IS'!#REF!</f>
        <v>#REF!</v>
      </c>
      <c r="F400" s="19" t="e">
        <f>'SOS_ERGO - AS-IS'!#REF!</f>
        <v>#REF!</v>
      </c>
      <c r="G400" s="53" t="e">
        <f>'SOS_ERGO - AS-IS'!#REF!</f>
        <v>#REF!</v>
      </c>
      <c r="H400" s="32" t="e">
        <f>'SOS_ERGO - AS-IS'!#REF!</f>
        <v>#REF!</v>
      </c>
      <c r="I400" s="39">
        <v>1</v>
      </c>
      <c r="J400" s="40"/>
      <c r="K400" s="41"/>
      <c r="L400" s="39">
        <v>1</v>
      </c>
      <c r="M400" s="40"/>
      <c r="N400" s="41"/>
      <c r="O400" s="39">
        <v>1</v>
      </c>
      <c r="P400" s="40"/>
      <c r="Q400" s="41"/>
      <c r="R400" s="39">
        <v>1</v>
      </c>
      <c r="S400" s="40"/>
      <c r="T400" s="41"/>
      <c r="U400" s="39">
        <v>1</v>
      </c>
      <c r="V400" s="40"/>
      <c r="W400" s="41"/>
      <c r="X400" s="39">
        <v>1</v>
      </c>
      <c r="Y400" s="40"/>
      <c r="Z400" s="41"/>
      <c r="AA400" s="39">
        <v>1</v>
      </c>
      <c r="AB400" s="40"/>
      <c r="AC400" s="41"/>
      <c r="AD400" s="39">
        <v>1</v>
      </c>
      <c r="AE400" s="40"/>
      <c r="AF400" s="41"/>
      <c r="AG400" s="39">
        <v>1</v>
      </c>
      <c r="AH400" s="37"/>
      <c r="AI400" s="42"/>
      <c r="AJ400" s="22">
        <f t="shared" si="26"/>
        <v>9</v>
      </c>
      <c r="AK400" s="37">
        <f t="shared" si="27"/>
        <v>9</v>
      </c>
      <c r="AL400" s="37">
        <f t="shared" si="28"/>
        <v>0</v>
      </c>
      <c r="AM400" s="37">
        <f t="shared" si="29"/>
        <v>0</v>
      </c>
    </row>
    <row r="401" spans="1:39" outlineLevel="1" x14ac:dyDescent="0.3">
      <c r="A401" s="19" t="e">
        <f>'SOS_ERGO - AS-IS'!#REF!</f>
        <v>#REF!</v>
      </c>
      <c r="B401" s="19" t="e">
        <f>'SOS_ERGO - AS-IS'!#REF!</f>
        <v>#REF!</v>
      </c>
      <c r="C401" s="19" t="e">
        <f>'SOS_ERGO - AS-IS'!#REF!</f>
        <v>#REF!</v>
      </c>
      <c r="D401" s="19" t="e">
        <f>'SOS_ERGO - AS-IS'!#REF!</f>
        <v>#REF!</v>
      </c>
      <c r="E401" s="32" t="e">
        <f>'SOS_ERGO - AS-IS'!#REF!</f>
        <v>#REF!</v>
      </c>
      <c r="F401" s="19" t="e">
        <f>'SOS_ERGO - AS-IS'!#REF!</f>
        <v>#REF!</v>
      </c>
      <c r="G401" s="53" t="e">
        <f>'SOS_ERGO - AS-IS'!#REF!</f>
        <v>#REF!</v>
      </c>
      <c r="H401" s="32" t="e">
        <f>'SOS_ERGO - AS-IS'!#REF!</f>
        <v>#REF!</v>
      </c>
      <c r="I401" s="39">
        <v>1</v>
      </c>
      <c r="J401" s="40"/>
      <c r="K401" s="41"/>
      <c r="L401" s="39">
        <v>1</v>
      </c>
      <c r="M401" s="40"/>
      <c r="N401" s="41"/>
      <c r="O401" s="39">
        <v>1</v>
      </c>
      <c r="P401" s="40"/>
      <c r="Q401" s="41"/>
      <c r="R401" s="39">
        <v>1</v>
      </c>
      <c r="S401" s="40"/>
      <c r="T401" s="41"/>
      <c r="U401" s="39">
        <v>1</v>
      </c>
      <c r="V401" s="40"/>
      <c r="W401" s="41"/>
      <c r="X401" s="39">
        <v>1</v>
      </c>
      <c r="Y401" s="40"/>
      <c r="Z401" s="41"/>
      <c r="AA401" s="39">
        <v>1</v>
      </c>
      <c r="AB401" s="40"/>
      <c r="AC401" s="41"/>
      <c r="AD401" s="39">
        <v>1</v>
      </c>
      <c r="AE401" s="40"/>
      <c r="AF401" s="41"/>
      <c r="AG401" s="39">
        <v>1</v>
      </c>
      <c r="AH401" s="37"/>
      <c r="AI401" s="42"/>
      <c r="AJ401" s="22">
        <f t="shared" si="26"/>
        <v>9</v>
      </c>
      <c r="AK401" s="37">
        <f t="shared" si="27"/>
        <v>9</v>
      </c>
      <c r="AL401" s="37">
        <f t="shared" si="28"/>
        <v>0</v>
      </c>
      <c r="AM401" s="37">
        <f t="shared" si="29"/>
        <v>0</v>
      </c>
    </row>
    <row r="402" spans="1:39" outlineLevel="1" x14ac:dyDescent="0.3">
      <c r="A402" s="19" t="e">
        <f>'SOS_ERGO - AS-IS'!#REF!</f>
        <v>#REF!</v>
      </c>
      <c r="B402" s="19" t="e">
        <f>'SOS_ERGO - AS-IS'!#REF!</f>
        <v>#REF!</v>
      </c>
      <c r="C402" s="19" t="e">
        <f>'SOS_ERGO - AS-IS'!#REF!</f>
        <v>#REF!</v>
      </c>
      <c r="D402" s="19" t="e">
        <f>'SOS_ERGO - AS-IS'!#REF!</f>
        <v>#REF!</v>
      </c>
      <c r="E402" s="32" t="e">
        <f>'SOS_ERGO - AS-IS'!#REF!</f>
        <v>#REF!</v>
      </c>
      <c r="F402" s="19" t="e">
        <f>'SOS_ERGO - AS-IS'!#REF!</f>
        <v>#REF!</v>
      </c>
      <c r="G402" s="53" t="e">
        <f>'SOS_ERGO - AS-IS'!#REF!</f>
        <v>#REF!</v>
      </c>
      <c r="H402" s="32" t="e">
        <f>'SOS_ERGO - AS-IS'!#REF!</f>
        <v>#REF!</v>
      </c>
      <c r="I402" s="39">
        <v>1</v>
      </c>
      <c r="J402" s="40"/>
      <c r="K402" s="41"/>
      <c r="L402" s="39">
        <v>1</v>
      </c>
      <c r="M402" s="40"/>
      <c r="N402" s="41"/>
      <c r="O402" s="39">
        <v>1</v>
      </c>
      <c r="P402" s="40"/>
      <c r="Q402" s="41"/>
      <c r="R402" s="39">
        <v>1</v>
      </c>
      <c r="S402" s="40"/>
      <c r="T402" s="41"/>
      <c r="U402" s="39">
        <v>1</v>
      </c>
      <c r="V402" s="40"/>
      <c r="W402" s="41"/>
      <c r="X402" s="39">
        <v>1</v>
      </c>
      <c r="Y402" s="40"/>
      <c r="Z402" s="41"/>
      <c r="AA402" s="39">
        <v>1</v>
      </c>
      <c r="AB402" s="40"/>
      <c r="AC402" s="41"/>
      <c r="AD402" s="39">
        <v>1</v>
      </c>
      <c r="AE402" s="40"/>
      <c r="AF402" s="41"/>
      <c r="AG402" s="39">
        <v>1</v>
      </c>
      <c r="AH402" s="37"/>
      <c r="AI402" s="42"/>
      <c r="AJ402" s="22">
        <f t="shared" si="26"/>
        <v>9</v>
      </c>
      <c r="AK402" s="37">
        <f t="shared" si="27"/>
        <v>9</v>
      </c>
      <c r="AL402" s="37">
        <f t="shared" si="28"/>
        <v>0</v>
      </c>
      <c r="AM402" s="37">
        <f t="shared" si="29"/>
        <v>0</v>
      </c>
    </row>
    <row r="403" spans="1:39" outlineLevel="1" x14ac:dyDescent="0.3">
      <c r="A403" s="19" t="e">
        <f>'SOS_ERGO - AS-IS'!#REF!</f>
        <v>#REF!</v>
      </c>
      <c r="B403" s="19" t="e">
        <f>'SOS_ERGO - AS-IS'!#REF!</f>
        <v>#REF!</v>
      </c>
      <c r="C403" s="19" t="e">
        <f>'SOS_ERGO - AS-IS'!#REF!</f>
        <v>#REF!</v>
      </c>
      <c r="D403" s="19" t="e">
        <f>'SOS_ERGO - AS-IS'!#REF!</f>
        <v>#REF!</v>
      </c>
      <c r="E403" s="32" t="e">
        <f>'SOS_ERGO - AS-IS'!#REF!</f>
        <v>#REF!</v>
      </c>
      <c r="F403" s="19" t="e">
        <f>'SOS_ERGO - AS-IS'!#REF!</f>
        <v>#REF!</v>
      </c>
      <c r="G403" s="53" t="e">
        <f>'SOS_ERGO - AS-IS'!#REF!</f>
        <v>#REF!</v>
      </c>
      <c r="H403" s="32" t="e">
        <f>'SOS_ERGO - AS-IS'!#REF!</f>
        <v>#REF!</v>
      </c>
      <c r="I403" s="39">
        <v>1</v>
      </c>
      <c r="J403" s="40"/>
      <c r="K403" s="41"/>
      <c r="L403" s="39">
        <v>1</v>
      </c>
      <c r="M403" s="40"/>
      <c r="N403" s="41"/>
      <c r="O403" s="39">
        <v>1</v>
      </c>
      <c r="P403" s="40"/>
      <c r="Q403" s="41"/>
      <c r="R403" s="39">
        <v>1</v>
      </c>
      <c r="S403" s="40"/>
      <c r="T403" s="41"/>
      <c r="U403" s="39">
        <v>1</v>
      </c>
      <c r="V403" s="40"/>
      <c r="W403" s="41"/>
      <c r="X403" s="39">
        <v>1</v>
      </c>
      <c r="Y403" s="40"/>
      <c r="Z403" s="41"/>
      <c r="AA403" s="39">
        <v>1</v>
      </c>
      <c r="AB403" s="40"/>
      <c r="AC403" s="41"/>
      <c r="AD403" s="39">
        <v>1</v>
      </c>
      <c r="AE403" s="40"/>
      <c r="AF403" s="41"/>
      <c r="AG403" s="39">
        <v>1</v>
      </c>
      <c r="AH403" s="37"/>
      <c r="AI403" s="42"/>
      <c r="AJ403" s="22">
        <f t="shared" si="26"/>
        <v>9</v>
      </c>
      <c r="AK403" s="37">
        <f t="shared" si="27"/>
        <v>9</v>
      </c>
      <c r="AL403" s="37">
        <f t="shared" si="28"/>
        <v>0</v>
      </c>
      <c r="AM403" s="37">
        <f t="shared" si="29"/>
        <v>0</v>
      </c>
    </row>
    <row r="404" spans="1:39" outlineLevel="1" x14ac:dyDescent="0.3">
      <c r="A404" s="19" t="e">
        <f>'SOS_ERGO - AS-IS'!#REF!</f>
        <v>#REF!</v>
      </c>
      <c r="B404" s="19" t="e">
        <f>'SOS_ERGO - AS-IS'!#REF!</f>
        <v>#REF!</v>
      </c>
      <c r="C404" s="19" t="e">
        <f>'SOS_ERGO - AS-IS'!#REF!</f>
        <v>#REF!</v>
      </c>
      <c r="D404" s="19" t="e">
        <f>'SOS_ERGO - AS-IS'!#REF!</f>
        <v>#REF!</v>
      </c>
      <c r="E404" s="32" t="e">
        <f>'SOS_ERGO - AS-IS'!#REF!</f>
        <v>#REF!</v>
      </c>
      <c r="F404" s="19" t="e">
        <f>'SOS_ERGO - AS-IS'!#REF!</f>
        <v>#REF!</v>
      </c>
      <c r="G404" s="53" t="e">
        <f>'SOS_ERGO - AS-IS'!#REF!</f>
        <v>#REF!</v>
      </c>
      <c r="H404" s="32" t="e">
        <f>'SOS_ERGO - AS-IS'!#REF!</f>
        <v>#REF!</v>
      </c>
      <c r="I404" s="39">
        <v>1</v>
      </c>
      <c r="J404" s="40"/>
      <c r="K404" s="41"/>
      <c r="L404" s="39">
        <v>1</v>
      </c>
      <c r="M404" s="40"/>
      <c r="N404" s="41"/>
      <c r="O404" s="39">
        <v>1</v>
      </c>
      <c r="P404" s="40"/>
      <c r="Q404" s="41"/>
      <c r="R404" s="39">
        <v>1</v>
      </c>
      <c r="S404" s="40"/>
      <c r="T404" s="41"/>
      <c r="U404" s="39">
        <v>1</v>
      </c>
      <c r="V404" s="40"/>
      <c r="W404" s="41"/>
      <c r="X404" s="39">
        <v>1</v>
      </c>
      <c r="Y404" s="40"/>
      <c r="Z404" s="41"/>
      <c r="AA404" s="39">
        <v>1</v>
      </c>
      <c r="AB404" s="40"/>
      <c r="AC404" s="41"/>
      <c r="AD404" s="39">
        <v>1</v>
      </c>
      <c r="AE404" s="40"/>
      <c r="AF404" s="41"/>
      <c r="AG404" s="39">
        <v>1</v>
      </c>
      <c r="AH404" s="37"/>
      <c r="AI404" s="42"/>
      <c r="AJ404" s="22">
        <f t="shared" si="26"/>
        <v>9</v>
      </c>
      <c r="AK404" s="37">
        <f t="shared" si="27"/>
        <v>9</v>
      </c>
      <c r="AL404" s="37">
        <f t="shared" si="28"/>
        <v>0</v>
      </c>
      <c r="AM404" s="37">
        <f t="shared" si="29"/>
        <v>0</v>
      </c>
    </row>
    <row r="405" spans="1:39" outlineLevel="1" x14ac:dyDescent="0.3">
      <c r="A405" s="19" t="e">
        <f>'SOS_ERGO - AS-IS'!#REF!</f>
        <v>#REF!</v>
      </c>
      <c r="B405" s="19" t="e">
        <f>'SOS_ERGO - AS-IS'!#REF!</f>
        <v>#REF!</v>
      </c>
      <c r="C405" s="19" t="e">
        <f>'SOS_ERGO - AS-IS'!#REF!</f>
        <v>#REF!</v>
      </c>
      <c r="D405" s="19" t="e">
        <f>'SOS_ERGO - AS-IS'!#REF!</f>
        <v>#REF!</v>
      </c>
      <c r="E405" s="32" t="e">
        <f>'SOS_ERGO - AS-IS'!#REF!</f>
        <v>#REF!</v>
      </c>
      <c r="F405" s="19" t="e">
        <f>'SOS_ERGO - AS-IS'!#REF!</f>
        <v>#REF!</v>
      </c>
      <c r="G405" s="53" t="e">
        <f>'SOS_ERGO - AS-IS'!#REF!</f>
        <v>#REF!</v>
      </c>
      <c r="H405" s="32" t="e">
        <f>'SOS_ERGO - AS-IS'!#REF!</f>
        <v>#REF!</v>
      </c>
      <c r="I405" s="39">
        <v>1</v>
      </c>
      <c r="J405" s="40"/>
      <c r="K405" s="41"/>
      <c r="L405" s="39">
        <v>1</v>
      </c>
      <c r="M405" s="40"/>
      <c r="N405" s="41"/>
      <c r="O405" s="39">
        <v>1</v>
      </c>
      <c r="P405" s="40"/>
      <c r="Q405" s="41"/>
      <c r="R405" s="39">
        <v>1</v>
      </c>
      <c r="S405" s="40"/>
      <c r="T405" s="41"/>
      <c r="U405" s="39">
        <v>1</v>
      </c>
      <c r="V405" s="40"/>
      <c r="W405" s="41"/>
      <c r="X405" s="39">
        <v>1</v>
      </c>
      <c r="Y405" s="40"/>
      <c r="Z405" s="41"/>
      <c r="AA405" s="39">
        <v>1</v>
      </c>
      <c r="AB405" s="40"/>
      <c r="AC405" s="41"/>
      <c r="AD405" s="39">
        <v>1</v>
      </c>
      <c r="AE405" s="40"/>
      <c r="AF405" s="41"/>
      <c r="AG405" s="39">
        <v>1</v>
      </c>
      <c r="AH405" s="37"/>
      <c r="AI405" s="42"/>
      <c r="AJ405" s="22">
        <f t="shared" si="26"/>
        <v>9</v>
      </c>
      <c r="AK405" s="37">
        <f t="shared" si="27"/>
        <v>9</v>
      </c>
      <c r="AL405" s="37">
        <f t="shared" si="28"/>
        <v>0</v>
      </c>
      <c r="AM405" s="37">
        <f t="shared" si="29"/>
        <v>0</v>
      </c>
    </row>
    <row r="406" spans="1:39" outlineLevel="1" x14ac:dyDescent="0.3">
      <c r="A406" s="19" t="e">
        <f>'SOS_ERGO - AS-IS'!#REF!</f>
        <v>#REF!</v>
      </c>
      <c r="B406" s="19" t="e">
        <f>'SOS_ERGO - AS-IS'!#REF!</f>
        <v>#REF!</v>
      </c>
      <c r="C406" s="19" t="e">
        <f>'SOS_ERGO - AS-IS'!#REF!</f>
        <v>#REF!</v>
      </c>
      <c r="D406" s="19" t="e">
        <f>'SOS_ERGO - AS-IS'!#REF!</f>
        <v>#REF!</v>
      </c>
      <c r="E406" s="32" t="e">
        <f>'SOS_ERGO - AS-IS'!#REF!</f>
        <v>#REF!</v>
      </c>
      <c r="F406" s="19" t="e">
        <f>'SOS_ERGO - AS-IS'!#REF!</f>
        <v>#REF!</v>
      </c>
      <c r="G406" s="53" t="e">
        <f>'SOS_ERGO - AS-IS'!#REF!</f>
        <v>#REF!</v>
      </c>
      <c r="H406" s="32" t="e">
        <f>'SOS_ERGO - AS-IS'!#REF!</f>
        <v>#REF!</v>
      </c>
      <c r="I406" s="39">
        <v>1</v>
      </c>
      <c r="J406" s="40"/>
      <c r="K406" s="41"/>
      <c r="L406" s="39">
        <v>1</v>
      </c>
      <c r="M406" s="40"/>
      <c r="N406" s="41"/>
      <c r="O406" s="39">
        <v>1</v>
      </c>
      <c r="P406" s="40"/>
      <c r="Q406" s="41"/>
      <c r="R406" s="39">
        <v>1</v>
      </c>
      <c r="S406" s="40"/>
      <c r="T406" s="41"/>
      <c r="U406" s="39">
        <v>1</v>
      </c>
      <c r="V406" s="40"/>
      <c r="W406" s="41"/>
      <c r="X406" s="39">
        <v>1</v>
      </c>
      <c r="Y406" s="40"/>
      <c r="Z406" s="41"/>
      <c r="AA406" s="39">
        <v>1</v>
      </c>
      <c r="AB406" s="40"/>
      <c r="AC406" s="41"/>
      <c r="AD406" s="39">
        <v>1</v>
      </c>
      <c r="AE406" s="40"/>
      <c r="AF406" s="41"/>
      <c r="AG406" s="39">
        <v>1</v>
      </c>
      <c r="AH406" s="37"/>
      <c r="AI406" s="42"/>
      <c r="AJ406" s="22">
        <f t="shared" si="26"/>
        <v>9</v>
      </c>
      <c r="AK406" s="37">
        <f t="shared" si="27"/>
        <v>9</v>
      </c>
      <c r="AL406" s="37">
        <f t="shared" si="28"/>
        <v>0</v>
      </c>
      <c r="AM406" s="37">
        <f t="shared" si="29"/>
        <v>0</v>
      </c>
    </row>
    <row r="407" spans="1:39" outlineLevel="1" x14ac:dyDescent="0.3">
      <c r="A407" s="19" t="e">
        <f>'SOS_ERGO - AS-IS'!#REF!</f>
        <v>#REF!</v>
      </c>
      <c r="B407" s="19" t="e">
        <f>'SOS_ERGO - AS-IS'!#REF!</f>
        <v>#REF!</v>
      </c>
      <c r="C407" s="19" t="e">
        <f>'SOS_ERGO - AS-IS'!#REF!</f>
        <v>#REF!</v>
      </c>
      <c r="D407" s="19" t="e">
        <f>'SOS_ERGO - AS-IS'!#REF!</f>
        <v>#REF!</v>
      </c>
      <c r="E407" s="32" t="e">
        <f>'SOS_ERGO - AS-IS'!#REF!</f>
        <v>#REF!</v>
      </c>
      <c r="F407" s="19" t="e">
        <f>'SOS_ERGO - AS-IS'!#REF!</f>
        <v>#REF!</v>
      </c>
      <c r="G407" s="53" t="e">
        <f>'SOS_ERGO - AS-IS'!#REF!</f>
        <v>#REF!</v>
      </c>
      <c r="H407" s="32" t="e">
        <f>'SOS_ERGO - AS-IS'!#REF!</f>
        <v>#REF!</v>
      </c>
      <c r="I407" s="39">
        <v>1</v>
      </c>
      <c r="J407" s="40"/>
      <c r="K407" s="41"/>
      <c r="L407" s="39">
        <v>1</v>
      </c>
      <c r="M407" s="40"/>
      <c r="N407" s="41"/>
      <c r="O407" s="39">
        <v>1</v>
      </c>
      <c r="P407" s="40"/>
      <c r="Q407" s="41"/>
      <c r="R407" s="39">
        <v>1</v>
      </c>
      <c r="S407" s="40"/>
      <c r="T407" s="41"/>
      <c r="U407" s="39">
        <v>1</v>
      </c>
      <c r="V407" s="40"/>
      <c r="W407" s="41"/>
      <c r="X407" s="39">
        <v>1</v>
      </c>
      <c r="Y407" s="40"/>
      <c r="Z407" s="41"/>
      <c r="AA407" s="39">
        <v>1</v>
      </c>
      <c r="AB407" s="40"/>
      <c r="AC407" s="41"/>
      <c r="AD407" s="39">
        <v>1</v>
      </c>
      <c r="AE407" s="40"/>
      <c r="AF407" s="41"/>
      <c r="AG407" s="39">
        <v>1</v>
      </c>
      <c r="AH407" s="37"/>
      <c r="AI407" s="42"/>
      <c r="AJ407" s="22">
        <f t="shared" si="26"/>
        <v>9</v>
      </c>
      <c r="AK407" s="37">
        <f t="shared" si="27"/>
        <v>9</v>
      </c>
      <c r="AL407" s="37">
        <f t="shared" si="28"/>
        <v>0</v>
      </c>
      <c r="AM407" s="37">
        <f t="shared" si="29"/>
        <v>0</v>
      </c>
    </row>
    <row r="408" spans="1:39" outlineLevel="1" x14ac:dyDescent="0.3">
      <c r="A408" s="19" t="e">
        <f>'SOS_ERGO - AS-IS'!#REF!</f>
        <v>#REF!</v>
      </c>
      <c r="B408" s="19" t="e">
        <f>'SOS_ERGO - AS-IS'!#REF!</f>
        <v>#REF!</v>
      </c>
      <c r="C408" s="19" t="e">
        <f>'SOS_ERGO - AS-IS'!#REF!</f>
        <v>#REF!</v>
      </c>
      <c r="D408" s="19" t="e">
        <f>'SOS_ERGO - AS-IS'!#REF!</f>
        <v>#REF!</v>
      </c>
      <c r="E408" s="32" t="e">
        <f>'SOS_ERGO - AS-IS'!#REF!</f>
        <v>#REF!</v>
      </c>
      <c r="F408" s="19" t="e">
        <f>'SOS_ERGO - AS-IS'!#REF!</f>
        <v>#REF!</v>
      </c>
      <c r="G408" s="53" t="e">
        <f>'SOS_ERGO - AS-IS'!#REF!</f>
        <v>#REF!</v>
      </c>
      <c r="H408" s="32" t="e">
        <f>'SOS_ERGO - AS-IS'!#REF!</f>
        <v>#REF!</v>
      </c>
      <c r="I408" s="39">
        <v>1</v>
      </c>
      <c r="J408" s="40"/>
      <c r="K408" s="41"/>
      <c r="L408" s="39">
        <v>1</v>
      </c>
      <c r="M408" s="40"/>
      <c r="N408" s="41"/>
      <c r="O408" s="39">
        <v>1</v>
      </c>
      <c r="P408" s="40"/>
      <c r="Q408" s="41"/>
      <c r="R408" s="39">
        <v>1</v>
      </c>
      <c r="S408" s="40"/>
      <c r="T408" s="41"/>
      <c r="U408" s="39">
        <v>1</v>
      </c>
      <c r="V408" s="40"/>
      <c r="W408" s="41"/>
      <c r="X408" s="39">
        <v>1</v>
      </c>
      <c r="Y408" s="40"/>
      <c r="Z408" s="41"/>
      <c r="AA408" s="39">
        <v>1</v>
      </c>
      <c r="AB408" s="40"/>
      <c r="AC408" s="41"/>
      <c r="AD408" s="39">
        <v>1</v>
      </c>
      <c r="AE408" s="40"/>
      <c r="AF408" s="41"/>
      <c r="AG408" s="39">
        <v>1</v>
      </c>
      <c r="AH408" s="37"/>
      <c r="AI408" s="42"/>
      <c r="AJ408" s="22">
        <f t="shared" si="26"/>
        <v>9</v>
      </c>
      <c r="AK408" s="37">
        <f t="shared" si="27"/>
        <v>9</v>
      </c>
      <c r="AL408" s="37">
        <f t="shared" si="28"/>
        <v>0</v>
      </c>
      <c r="AM408" s="37">
        <f t="shared" si="29"/>
        <v>0</v>
      </c>
    </row>
    <row r="409" spans="1:39" outlineLevel="1" x14ac:dyDescent="0.3">
      <c r="A409" s="19" t="e">
        <f>'SOS_ERGO - AS-IS'!#REF!</f>
        <v>#REF!</v>
      </c>
      <c r="B409" s="19" t="e">
        <f>'SOS_ERGO - AS-IS'!#REF!</f>
        <v>#REF!</v>
      </c>
      <c r="C409" s="19" t="e">
        <f>'SOS_ERGO - AS-IS'!#REF!</f>
        <v>#REF!</v>
      </c>
      <c r="D409" s="19" t="e">
        <f>'SOS_ERGO - AS-IS'!#REF!</f>
        <v>#REF!</v>
      </c>
      <c r="E409" s="32" t="e">
        <f>'SOS_ERGO - AS-IS'!#REF!</f>
        <v>#REF!</v>
      </c>
      <c r="F409" s="19" t="e">
        <f>'SOS_ERGO - AS-IS'!#REF!</f>
        <v>#REF!</v>
      </c>
      <c r="G409" s="53" t="e">
        <f>'SOS_ERGO - AS-IS'!#REF!</f>
        <v>#REF!</v>
      </c>
      <c r="H409" s="32" t="e">
        <f>'SOS_ERGO - AS-IS'!#REF!</f>
        <v>#REF!</v>
      </c>
      <c r="I409" s="39">
        <v>1</v>
      </c>
      <c r="J409" s="40"/>
      <c r="K409" s="41"/>
      <c r="L409" s="39">
        <v>1</v>
      </c>
      <c r="M409" s="40"/>
      <c r="N409" s="41"/>
      <c r="O409" s="39">
        <v>1</v>
      </c>
      <c r="P409" s="40"/>
      <c r="Q409" s="41"/>
      <c r="R409" s="39">
        <v>1</v>
      </c>
      <c r="S409" s="40"/>
      <c r="T409" s="41"/>
      <c r="U409" s="39">
        <v>1</v>
      </c>
      <c r="V409" s="40"/>
      <c r="W409" s="41"/>
      <c r="X409" s="39">
        <v>1</v>
      </c>
      <c r="Y409" s="40"/>
      <c r="Z409" s="41"/>
      <c r="AA409" s="39">
        <v>1</v>
      </c>
      <c r="AB409" s="40"/>
      <c r="AC409" s="41"/>
      <c r="AD409" s="39">
        <v>1</v>
      </c>
      <c r="AE409" s="40"/>
      <c r="AF409" s="41"/>
      <c r="AG409" s="39">
        <v>1</v>
      </c>
      <c r="AH409" s="37"/>
      <c r="AI409" s="42"/>
      <c r="AJ409" s="22">
        <f t="shared" si="26"/>
        <v>9</v>
      </c>
      <c r="AK409" s="37">
        <f t="shared" si="27"/>
        <v>9</v>
      </c>
      <c r="AL409" s="37">
        <f t="shared" si="28"/>
        <v>0</v>
      </c>
      <c r="AM409" s="37">
        <f t="shared" si="29"/>
        <v>0</v>
      </c>
    </row>
    <row r="410" spans="1:39" outlineLevel="1" x14ac:dyDescent="0.3">
      <c r="A410" s="19" t="e">
        <f>'SOS_ERGO - AS-IS'!#REF!</f>
        <v>#REF!</v>
      </c>
      <c r="B410" s="19" t="e">
        <f>'SOS_ERGO - AS-IS'!#REF!</f>
        <v>#REF!</v>
      </c>
      <c r="C410" s="19" t="e">
        <f>'SOS_ERGO - AS-IS'!#REF!</f>
        <v>#REF!</v>
      </c>
      <c r="D410" s="19" t="e">
        <f>'SOS_ERGO - AS-IS'!#REF!</f>
        <v>#REF!</v>
      </c>
      <c r="E410" s="32" t="e">
        <f>'SOS_ERGO - AS-IS'!#REF!</f>
        <v>#REF!</v>
      </c>
      <c r="F410" s="19" t="e">
        <f>'SOS_ERGO - AS-IS'!#REF!</f>
        <v>#REF!</v>
      </c>
      <c r="G410" s="53" t="e">
        <f>'SOS_ERGO - AS-IS'!#REF!</f>
        <v>#REF!</v>
      </c>
      <c r="H410" s="32" t="e">
        <f>'SOS_ERGO - AS-IS'!#REF!</f>
        <v>#REF!</v>
      </c>
      <c r="I410" s="39">
        <v>1</v>
      </c>
      <c r="J410" s="40"/>
      <c r="K410" s="41"/>
      <c r="L410" s="39">
        <v>1</v>
      </c>
      <c r="M410" s="40"/>
      <c r="N410" s="41"/>
      <c r="O410" s="39">
        <v>1</v>
      </c>
      <c r="P410" s="40"/>
      <c r="Q410" s="41"/>
      <c r="R410" s="39">
        <v>1</v>
      </c>
      <c r="S410" s="40"/>
      <c r="T410" s="41"/>
      <c r="U410" s="39">
        <v>1</v>
      </c>
      <c r="V410" s="40"/>
      <c r="W410" s="41"/>
      <c r="X410" s="39">
        <v>1</v>
      </c>
      <c r="Y410" s="40"/>
      <c r="Z410" s="41"/>
      <c r="AA410" s="39">
        <v>1</v>
      </c>
      <c r="AB410" s="40"/>
      <c r="AC410" s="41"/>
      <c r="AD410" s="39">
        <v>1</v>
      </c>
      <c r="AE410" s="40"/>
      <c r="AF410" s="41"/>
      <c r="AG410" s="39">
        <v>1</v>
      </c>
      <c r="AH410" s="37"/>
      <c r="AI410" s="42"/>
      <c r="AJ410" s="22">
        <f t="shared" si="26"/>
        <v>9</v>
      </c>
      <c r="AK410" s="37">
        <f t="shared" si="27"/>
        <v>9</v>
      </c>
      <c r="AL410" s="37">
        <f t="shared" si="28"/>
        <v>0</v>
      </c>
      <c r="AM410" s="37">
        <f t="shared" si="29"/>
        <v>0</v>
      </c>
    </row>
    <row r="411" spans="1:39" outlineLevel="1" x14ac:dyDescent="0.3">
      <c r="A411" s="19" t="e">
        <f>'SOS_ERGO - AS-IS'!#REF!</f>
        <v>#REF!</v>
      </c>
      <c r="B411" s="19" t="e">
        <f>'SOS_ERGO - AS-IS'!#REF!</f>
        <v>#REF!</v>
      </c>
      <c r="C411" s="19" t="e">
        <f>'SOS_ERGO - AS-IS'!#REF!</f>
        <v>#REF!</v>
      </c>
      <c r="D411" s="19" t="e">
        <f>'SOS_ERGO - AS-IS'!#REF!</f>
        <v>#REF!</v>
      </c>
      <c r="E411" s="32" t="e">
        <f>'SOS_ERGO - AS-IS'!#REF!</f>
        <v>#REF!</v>
      </c>
      <c r="F411" s="19" t="e">
        <f>'SOS_ERGO - AS-IS'!#REF!</f>
        <v>#REF!</v>
      </c>
      <c r="G411" s="53" t="e">
        <f>'SOS_ERGO - AS-IS'!#REF!</f>
        <v>#REF!</v>
      </c>
      <c r="H411" s="32" t="e">
        <f>'SOS_ERGO - AS-IS'!#REF!</f>
        <v>#REF!</v>
      </c>
      <c r="I411" s="39">
        <v>1</v>
      </c>
      <c r="J411" s="40"/>
      <c r="K411" s="41"/>
      <c r="L411" s="39">
        <v>1</v>
      </c>
      <c r="M411" s="40"/>
      <c r="N411" s="41"/>
      <c r="O411" s="39">
        <v>1</v>
      </c>
      <c r="P411" s="40"/>
      <c r="Q411" s="41"/>
      <c r="R411" s="39">
        <v>1</v>
      </c>
      <c r="S411" s="40"/>
      <c r="T411" s="41"/>
      <c r="U411" s="39">
        <v>1</v>
      </c>
      <c r="V411" s="40"/>
      <c r="W411" s="41"/>
      <c r="X411" s="39">
        <v>1</v>
      </c>
      <c r="Y411" s="40"/>
      <c r="Z411" s="41"/>
      <c r="AA411" s="39">
        <v>1</v>
      </c>
      <c r="AB411" s="40"/>
      <c r="AC411" s="41"/>
      <c r="AD411" s="39">
        <v>1</v>
      </c>
      <c r="AE411" s="40"/>
      <c r="AF411" s="41"/>
      <c r="AG411" s="39">
        <v>1</v>
      </c>
      <c r="AH411" s="37"/>
      <c r="AI411" s="42"/>
      <c r="AJ411" s="22">
        <f t="shared" si="26"/>
        <v>9</v>
      </c>
      <c r="AK411" s="37">
        <f t="shared" si="27"/>
        <v>9</v>
      </c>
      <c r="AL411" s="37">
        <f t="shared" si="28"/>
        <v>0</v>
      </c>
      <c r="AM411" s="37">
        <f t="shared" si="29"/>
        <v>0</v>
      </c>
    </row>
    <row r="412" spans="1:39" outlineLevel="1" x14ac:dyDescent="0.3">
      <c r="A412" s="19" t="e">
        <f>'SOS_ERGO - AS-IS'!#REF!</f>
        <v>#REF!</v>
      </c>
      <c r="B412" s="19" t="e">
        <f>'SOS_ERGO - AS-IS'!#REF!</f>
        <v>#REF!</v>
      </c>
      <c r="C412" s="19" t="e">
        <f>'SOS_ERGO - AS-IS'!#REF!</f>
        <v>#REF!</v>
      </c>
      <c r="D412" s="19" t="e">
        <f>'SOS_ERGO - AS-IS'!#REF!</f>
        <v>#REF!</v>
      </c>
      <c r="E412" s="32" t="e">
        <f>'SOS_ERGO - AS-IS'!#REF!</f>
        <v>#REF!</v>
      </c>
      <c r="F412" s="19" t="e">
        <f>'SOS_ERGO - AS-IS'!#REF!</f>
        <v>#REF!</v>
      </c>
      <c r="G412" s="53" t="e">
        <f>'SOS_ERGO - AS-IS'!#REF!</f>
        <v>#REF!</v>
      </c>
      <c r="H412" s="32" t="e">
        <f>'SOS_ERGO - AS-IS'!#REF!</f>
        <v>#REF!</v>
      </c>
      <c r="I412" s="39">
        <v>1</v>
      </c>
      <c r="J412" s="40"/>
      <c r="K412" s="41"/>
      <c r="L412" s="39">
        <v>1</v>
      </c>
      <c r="M412" s="40"/>
      <c r="N412" s="41"/>
      <c r="O412" s="39">
        <v>1</v>
      </c>
      <c r="P412" s="40"/>
      <c r="Q412" s="41"/>
      <c r="R412" s="39">
        <v>1</v>
      </c>
      <c r="S412" s="40"/>
      <c r="T412" s="41"/>
      <c r="U412" s="39">
        <v>1</v>
      </c>
      <c r="V412" s="40"/>
      <c r="W412" s="41"/>
      <c r="X412" s="39">
        <v>1</v>
      </c>
      <c r="Y412" s="40"/>
      <c r="Z412" s="41"/>
      <c r="AA412" s="39">
        <v>1</v>
      </c>
      <c r="AB412" s="40"/>
      <c r="AC412" s="41"/>
      <c r="AD412" s="39">
        <v>1</v>
      </c>
      <c r="AE412" s="40"/>
      <c r="AF412" s="41"/>
      <c r="AG412" s="39">
        <v>1</v>
      </c>
      <c r="AH412" s="37"/>
      <c r="AI412" s="42"/>
      <c r="AJ412" s="22">
        <f t="shared" si="26"/>
        <v>9</v>
      </c>
      <c r="AK412" s="37">
        <f t="shared" si="27"/>
        <v>9</v>
      </c>
      <c r="AL412" s="37">
        <f t="shared" si="28"/>
        <v>0</v>
      </c>
      <c r="AM412" s="37">
        <f t="shared" si="29"/>
        <v>0</v>
      </c>
    </row>
    <row r="413" spans="1:39" outlineLevel="1" x14ac:dyDescent="0.3">
      <c r="A413" s="19" t="e">
        <f>'SOS_ERGO - AS-IS'!#REF!</f>
        <v>#REF!</v>
      </c>
      <c r="B413" s="19" t="e">
        <f>'SOS_ERGO - AS-IS'!#REF!</f>
        <v>#REF!</v>
      </c>
      <c r="C413" s="19" t="e">
        <f>'SOS_ERGO - AS-IS'!#REF!</f>
        <v>#REF!</v>
      </c>
      <c r="D413" s="19" t="e">
        <f>'SOS_ERGO - AS-IS'!#REF!</f>
        <v>#REF!</v>
      </c>
      <c r="E413" s="32" t="e">
        <f>'SOS_ERGO - AS-IS'!#REF!</f>
        <v>#REF!</v>
      </c>
      <c r="F413" s="19" t="e">
        <f>'SOS_ERGO - AS-IS'!#REF!</f>
        <v>#REF!</v>
      </c>
      <c r="G413" s="53" t="e">
        <f>'SOS_ERGO - AS-IS'!#REF!</f>
        <v>#REF!</v>
      </c>
      <c r="H413" s="32" t="e">
        <f>'SOS_ERGO - AS-IS'!#REF!</f>
        <v>#REF!</v>
      </c>
      <c r="I413" s="39">
        <v>1</v>
      </c>
      <c r="J413" s="40"/>
      <c r="K413" s="41"/>
      <c r="L413" s="39">
        <v>1</v>
      </c>
      <c r="M413" s="40"/>
      <c r="N413" s="41"/>
      <c r="O413" s="39">
        <v>1</v>
      </c>
      <c r="P413" s="40"/>
      <c r="Q413" s="41"/>
      <c r="R413" s="39">
        <v>1</v>
      </c>
      <c r="S413" s="40"/>
      <c r="T413" s="41"/>
      <c r="U413" s="39">
        <v>1</v>
      </c>
      <c r="V413" s="40"/>
      <c r="W413" s="41"/>
      <c r="X413" s="39">
        <v>1</v>
      </c>
      <c r="Y413" s="40"/>
      <c r="Z413" s="41"/>
      <c r="AA413" s="39">
        <v>1</v>
      </c>
      <c r="AB413" s="40"/>
      <c r="AC413" s="41"/>
      <c r="AD413" s="39">
        <v>1</v>
      </c>
      <c r="AE413" s="40"/>
      <c r="AF413" s="41"/>
      <c r="AG413" s="39">
        <v>1</v>
      </c>
      <c r="AH413" s="37"/>
      <c r="AI413" s="42"/>
      <c r="AJ413" s="22">
        <f t="shared" si="26"/>
        <v>9</v>
      </c>
      <c r="AK413" s="37">
        <f t="shared" si="27"/>
        <v>9</v>
      </c>
      <c r="AL413" s="37">
        <f t="shared" si="28"/>
        <v>0</v>
      </c>
      <c r="AM413" s="37">
        <f t="shared" si="29"/>
        <v>0</v>
      </c>
    </row>
    <row r="414" spans="1:39" outlineLevel="1" x14ac:dyDescent="0.3">
      <c r="A414" s="19" t="e">
        <f>'SOS_ERGO - AS-IS'!#REF!</f>
        <v>#REF!</v>
      </c>
      <c r="B414" s="19" t="e">
        <f>'SOS_ERGO - AS-IS'!#REF!</f>
        <v>#REF!</v>
      </c>
      <c r="C414" s="19" t="e">
        <f>'SOS_ERGO - AS-IS'!#REF!</f>
        <v>#REF!</v>
      </c>
      <c r="D414" s="19" t="e">
        <f>'SOS_ERGO - AS-IS'!#REF!</f>
        <v>#REF!</v>
      </c>
      <c r="E414" s="32" t="e">
        <f>'SOS_ERGO - AS-IS'!#REF!</f>
        <v>#REF!</v>
      </c>
      <c r="F414" s="19" t="e">
        <f>'SOS_ERGO - AS-IS'!#REF!</f>
        <v>#REF!</v>
      </c>
      <c r="G414" s="53" t="e">
        <f>'SOS_ERGO - AS-IS'!#REF!</f>
        <v>#REF!</v>
      </c>
      <c r="H414" s="32" t="e">
        <f>'SOS_ERGO - AS-IS'!#REF!</f>
        <v>#REF!</v>
      </c>
      <c r="I414" s="39">
        <v>1</v>
      </c>
      <c r="J414" s="40"/>
      <c r="K414" s="41"/>
      <c r="L414" s="39">
        <v>1</v>
      </c>
      <c r="M414" s="40"/>
      <c r="N414" s="41"/>
      <c r="O414" s="39">
        <v>1</v>
      </c>
      <c r="P414" s="40"/>
      <c r="Q414" s="41"/>
      <c r="R414" s="39">
        <v>1</v>
      </c>
      <c r="S414" s="40"/>
      <c r="T414" s="41"/>
      <c r="U414" s="39">
        <v>1</v>
      </c>
      <c r="V414" s="40"/>
      <c r="W414" s="41"/>
      <c r="X414" s="39">
        <v>1</v>
      </c>
      <c r="Y414" s="40"/>
      <c r="Z414" s="41"/>
      <c r="AA414" s="39">
        <v>1</v>
      </c>
      <c r="AB414" s="40"/>
      <c r="AC414" s="41"/>
      <c r="AD414" s="39">
        <v>1</v>
      </c>
      <c r="AE414" s="40"/>
      <c r="AF414" s="41"/>
      <c r="AG414" s="39">
        <v>1</v>
      </c>
      <c r="AH414" s="37"/>
      <c r="AI414" s="42"/>
      <c r="AJ414" s="22">
        <f t="shared" si="26"/>
        <v>9</v>
      </c>
      <c r="AK414" s="37">
        <f t="shared" si="27"/>
        <v>9</v>
      </c>
      <c r="AL414" s="37">
        <f t="shared" si="28"/>
        <v>0</v>
      </c>
      <c r="AM414" s="37">
        <f t="shared" si="29"/>
        <v>0</v>
      </c>
    </row>
    <row r="415" spans="1:39" outlineLevel="1" x14ac:dyDescent="0.3">
      <c r="A415" s="19" t="e">
        <f>'SOS_ERGO - AS-IS'!#REF!</f>
        <v>#REF!</v>
      </c>
      <c r="B415" s="19" t="e">
        <f>'SOS_ERGO - AS-IS'!#REF!</f>
        <v>#REF!</v>
      </c>
      <c r="C415" s="19" t="e">
        <f>'SOS_ERGO - AS-IS'!#REF!</f>
        <v>#REF!</v>
      </c>
      <c r="D415" s="19" t="e">
        <f>'SOS_ERGO - AS-IS'!#REF!</f>
        <v>#REF!</v>
      </c>
      <c r="E415" s="32" t="e">
        <f>'SOS_ERGO - AS-IS'!#REF!</f>
        <v>#REF!</v>
      </c>
      <c r="F415" s="19" t="e">
        <f>'SOS_ERGO - AS-IS'!#REF!</f>
        <v>#REF!</v>
      </c>
      <c r="G415" s="53" t="e">
        <f>'SOS_ERGO - AS-IS'!#REF!</f>
        <v>#REF!</v>
      </c>
      <c r="H415" s="32" t="e">
        <f>'SOS_ERGO - AS-IS'!#REF!</f>
        <v>#REF!</v>
      </c>
      <c r="I415" s="39">
        <v>1</v>
      </c>
      <c r="J415" s="40"/>
      <c r="K415" s="41"/>
      <c r="L415" s="39">
        <v>1</v>
      </c>
      <c r="M415" s="40"/>
      <c r="N415" s="41"/>
      <c r="O415" s="39">
        <v>1</v>
      </c>
      <c r="P415" s="40"/>
      <c r="Q415" s="41"/>
      <c r="R415" s="39">
        <v>1</v>
      </c>
      <c r="S415" s="40"/>
      <c r="T415" s="41"/>
      <c r="U415" s="39">
        <v>1</v>
      </c>
      <c r="V415" s="40"/>
      <c r="W415" s="41"/>
      <c r="X415" s="39">
        <v>1</v>
      </c>
      <c r="Y415" s="40"/>
      <c r="Z415" s="41"/>
      <c r="AA415" s="39">
        <v>1</v>
      </c>
      <c r="AB415" s="40"/>
      <c r="AC415" s="41"/>
      <c r="AD415" s="39">
        <v>1</v>
      </c>
      <c r="AE415" s="40"/>
      <c r="AF415" s="41"/>
      <c r="AG415" s="39">
        <v>1</v>
      </c>
      <c r="AH415" s="37"/>
      <c r="AI415" s="42"/>
      <c r="AJ415" s="22">
        <f t="shared" si="26"/>
        <v>9</v>
      </c>
      <c r="AK415" s="37">
        <f t="shared" si="27"/>
        <v>9</v>
      </c>
      <c r="AL415" s="37">
        <f t="shared" si="28"/>
        <v>0</v>
      </c>
      <c r="AM415" s="37">
        <f t="shared" si="29"/>
        <v>0</v>
      </c>
    </row>
    <row r="416" spans="1:39" outlineLevel="1" x14ac:dyDescent="0.3">
      <c r="A416" s="19" t="e">
        <f>'SOS_ERGO - AS-IS'!#REF!</f>
        <v>#REF!</v>
      </c>
      <c r="B416" s="19" t="e">
        <f>'SOS_ERGO - AS-IS'!#REF!</f>
        <v>#REF!</v>
      </c>
      <c r="C416" s="19" t="e">
        <f>'SOS_ERGO - AS-IS'!#REF!</f>
        <v>#REF!</v>
      </c>
      <c r="D416" s="19" t="e">
        <f>'SOS_ERGO - AS-IS'!#REF!</f>
        <v>#REF!</v>
      </c>
      <c r="E416" s="32" t="e">
        <f>'SOS_ERGO - AS-IS'!#REF!</f>
        <v>#REF!</v>
      </c>
      <c r="F416" s="19" t="e">
        <f>'SOS_ERGO - AS-IS'!#REF!</f>
        <v>#REF!</v>
      </c>
      <c r="G416" s="53" t="e">
        <f>'SOS_ERGO - AS-IS'!#REF!</f>
        <v>#REF!</v>
      </c>
      <c r="H416" s="32" t="e">
        <f>'SOS_ERGO - AS-IS'!#REF!</f>
        <v>#REF!</v>
      </c>
      <c r="I416" s="39">
        <v>1</v>
      </c>
      <c r="J416" s="40"/>
      <c r="K416" s="41"/>
      <c r="L416" s="39">
        <v>1</v>
      </c>
      <c r="M416" s="40"/>
      <c r="N416" s="41"/>
      <c r="O416" s="39">
        <v>1</v>
      </c>
      <c r="P416" s="40"/>
      <c r="Q416" s="41"/>
      <c r="R416" s="39">
        <v>1</v>
      </c>
      <c r="S416" s="40"/>
      <c r="T416" s="41"/>
      <c r="U416" s="39">
        <v>1</v>
      </c>
      <c r="V416" s="40"/>
      <c r="W416" s="41"/>
      <c r="X416" s="39">
        <v>1</v>
      </c>
      <c r="Y416" s="40"/>
      <c r="Z416" s="41"/>
      <c r="AA416" s="39">
        <v>1</v>
      </c>
      <c r="AB416" s="40"/>
      <c r="AC416" s="41"/>
      <c r="AD416" s="39">
        <v>1</v>
      </c>
      <c r="AE416" s="40"/>
      <c r="AF416" s="41"/>
      <c r="AG416" s="39">
        <v>1</v>
      </c>
      <c r="AH416" s="37"/>
      <c r="AI416" s="42"/>
      <c r="AJ416" s="22">
        <f t="shared" si="26"/>
        <v>9</v>
      </c>
      <c r="AK416" s="37">
        <f t="shared" si="27"/>
        <v>9</v>
      </c>
      <c r="AL416" s="37">
        <f t="shared" si="28"/>
        <v>0</v>
      </c>
      <c r="AM416" s="37">
        <f t="shared" si="29"/>
        <v>0</v>
      </c>
    </row>
    <row r="417" spans="1:39" outlineLevel="1" x14ac:dyDescent="0.3">
      <c r="A417" s="19" t="e">
        <f>'SOS_ERGO - AS-IS'!#REF!</f>
        <v>#REF!</v>
      </c>
      <c r="B417" s="19" t="e">
        <f>'SOS_ERGO - AS-IS'!#REF!</f>
        <v>#REF!</v>
      </c>
      <c r="C417" s="19" t="e">
        <f>'SOS_ERGO - AS-IS'!#REF!</f>
        <v>#REF!</v>
      </c>
      <c r="D417" s="19" t="e">
        <f>'SOS_ERGO - AS-IS'!#REF!</f>
        <v>#REF!</v>
      </c>
      <c r="E417" s="32" t="e">
        <f>'SOS_ERGO - AS-IS'!#REF!</f>
        <v>#REF!</v>
      </c>
      <c r="F417" s="19" t="e">
        <f>'SOS_ERGO - AS-IS'!#REF!</f>
        <v>#REF!</v>
      </c>
      <c r="G417" s="53" t="e">
        <f>'SOS_ERGO - AS-IS'!#REF!</f>
        <v>#REF!</v>
      </c>
      <c r="H417" s="32" t="e">
        <f>'SOS_ERGO - AS-IS'!#REF!</f>
        <v>#REF!</v>
      </c>
      <c r="I417" s="39">
        <v>1</v>
      </c>
      <c r="J417" s="40"/>
      <c r="K417" s="41"/>
      <c r="L417" s="39">
        <v>1</v>
      </c>
      <c r="M417" s="40"/>
      <c r="N417" s="41"/>
      <c r="O417" s="39">
        <v>1</v>
      </c>
      <c r="P417" s="40"/>
      <c r="Q417" s="41"/>
      <c r="R417" s="39">
        <v>1</v>
      </c>
      <c r="S417" s="40"/>
      <c r="T417" s="41"/>
      <c r="U417" s="39">
        <v>1</v>
      </c>
      <c r="V417" s="40"/>
      <c r="W417" s="41"/>
      <c r="X417" s="39">
        <v>1</v>
      </c>
      <c r="Y417" s="40"/>
      <c r="Z417" s="41"/>
      <c r="AA417" s="39">
        <v>1</v>
      </c>
      <c r="AB417" s="40"/>
      <c r="AC417" s="41"/>
      <c r="AD417" s="39">
        <v>1</v>
      </c>
      <c r="AE417" s="40"/>
      <c r="AF417" s="41"/>
      <c r="AG417" s="39">
        <v>1</v>
      </c>
      <c r="AH417" s="37"/>
      <c r="AI417" s="42"/>
      <c r="AJ417" s="22">
        <f t="shared" si="26"/>
        <v>9</v>
      </c>
      <c r="AK417" s="37">
        <f t="shared" si="27"/>
        <v>9</v>
      </c>
      <c r="AL417" s="37">
        <f t="shared" si="28"/>
        <v>0</v>
      </c>
      <c r="AM417" s="37">
        <f t="shared" si="29"/>
        <v>0</v>
      </c>
    </row>
    <row r="418" spans="1:39" outlineLevel="1" x14ac:dyDescent="0.3">
      <c r="A418" s="19" t="e">
        <f>'SOS_ERGO - AS-IS'!#REF!</f>
        <v>#REF!</v>
      </c>
      <c r="B418" s="19" t="e">
        <f>'SOS_ERGO - AS-IS'!#REF!</f>
        <v>#REF!</v>
      </c>
      <c r="C418" s="19" t="e">
        <f>'SOS_ERGO - AS-IS'!#REF!</f>
        <v>#REF!</v>
      </c>
      <c r="D418" s="19" t="e">
        <f>'SOS_ERGO - AS-IS'!#REF!</f>
        <v>#REF!</v>
      </c>
      <c r="E418" s="32" t="e">
        <f>'SOS_ERGO - AS-IS'!#REF!</f>
        <v>#REF!</v>
      </c>
      <c r="F418" s="19" t="e">
        <f>'SOS_ERGO - AS-IS'!#REF!</f>
        <v>#REF!</v>
      </c>
      <c r="G418" s="53" t="e">
        <f>'SOS_ERGO - AS-IS'!#REF!</f>
        <v>#REF!</v>
      </c>
      <c r="H418" s="32" t="e">
        <f>'SOS_ERGO - AS-IS'!#REF!</f>
        <v>#REF!</v>
      </c>
      <c r="I418" s="39">
        <v>1</v>
      </c>
      <c r="J418" s="40"/>
      <c r="K418" s="41"/>
      <c r="L418" s="39">
        <v>1</v>
      </c>
      <c r="M418" s="40"/>
      <c r="N418" s="41"/>
      <c r="O418" s="39">
        <v>1</v>
      </c>
      <c r="P418" s="40"/>
      <c r="Q418" s="41"/>
      <c r="R418" s="39">
        <v>1</v>
      </c>
      <c r="S418" s="40"/>
      <c r="T418" s="41"/>
      <c r="U418" s="39">
        <v>1</v>
      </c>
      <c r="V418" s="40"/>
      <c r="W418" s="41"/>
      <c r="X418" s="39">
        <v>1</v>
      </c>
      <c r="Y418" s="40"/>
      <c r="Z418" s="41"/>
      <c r="AA418" s="39">
        <v>1</v>
      </c>
      <c r="AB418" s="40"/>
      <c r="AC418" s="41"/>
      <c r="AD418" s="39">
        <v>1</v>
      </c>
      <c r="AE418" s="40"/>
      <c r="AF418" s="41"/>
      <c r="AG418" s="39">
        <v>1</v>
      </c>
      <c r="AH418" s="37"/>
      <c r="AI418" s="42"/>
      <c r="AJ418" s="22">
        <f t="shared" si="26"/>
        <v>9</v>
      </c>
      <c r="AK418" s="37">
        <f t="shared" si="27"/>
        <v>9</v>
      </c>
      <c r="AL418" s="37">
        <f t="shared" si="28"/>
        <v>0</v>
      </c>
      <c r="AM418" s="37">
        <f t="shared" si="29"/>
        <v>0</v>
      </c>
    </row>
    <row r="419" spans="1:39" outlineLevel="1" x14ac:dyDescent="0.3">
      <c r="A419" s="19" t="e">
        <f>'SOS_ERGO - AS-IS'!#REF!</f>
        <v>#REF!</v>
      </c>
      <c r="B419" s="19" t="e">
        <f>'SOS_ERGO - AS-IS'!#REF!</f>
        <v>#REF!</v>
      </c>
      <c r="C419" s="19" t="e">
        <f>'SOS_ERGO - AS-IS'!#REF!</f>
        <v>#REF!</v>
      </c>
      <c r="D419" s="19" t="e">
        <f>'SOS_ERGO - AS-IS'!#REF!</f>
        <v>#REF!</v>
      </c>
      <c r="E419" s="32" t="e">
        <f>'SOS_ERGO - AS-IS'!#REF!</f>
        <v>#REF!</v>
      </c>
      <c r="F419" s="19" t="e">
        <f>'SOS_ERGO - AS-IS'!#REF!</f>
        <v>#REF!</v>
      </c>
      <c r="G419" s="53" t="e">
        <f>'SOS_ERGO - AS-IS'!#REF!</f>
        <v>#REF!</v>
      </c>
      <c r="H419" s="32" t="e">
        <f>'SOS_ERGO - AS-IS'!#REF!</f>
        <v>#REF!</v>
      </c>
      <c r="I419" s="39">
        <v>1</v>
      </c>
      <c r="J419" s="40"/>
      <c r="K419" s="41"/>
      <c r="L419" s="39">
        <v>1</v>
      </c>
      <c r="M419" s="40"/>
      <c r="N419" s="41"/>
      <c r="O419" s="39">
        <v>1</v>
      </c>
      <c r="P419" s="40"/>
      <c r="Q419" s="41"/>
      <c r="R419" s="39">
        <v>1</v>
      </c>
      <c r="S419" s="40"/>
      <c r="T419" s="41"/>
      <c r="U419" s="39">
        <v>1</v>
      </c>
      <c r="V419" s="40"/>
      <c r="W419" s="41"/>
      <c r="X419" s="39">
        <v>1</v>
      </c>
      <c r="Y419" s="40"/>
      <c r="Z419" s="41"/>
      <c r="AA419" s="39">
        <v>1</v>
      </c>
      <c r="AB419" s="40"/>
      <c r="AC419" s="41"/>
      <c r="AD419" s="39">
        <v>1</v>
      </c>
      <c r="AE419" s="40"/>
      <c r="AF419" s="41"/>
      <c r="AG419" s="39">
        <v>1</v>
      </c>
      <c r="AH419" s="37"/>
      <c r="AI419" s="42"/>
      <c r="AJ419" s="22">
        <f t="shared" si="26"/>
        <v>9</v>
      </c>
      <c r="AK419" s="37">
        <f t="shared" si="27"/>
        <v>9</v>
      </c>
      <c r="AL419" s="37">
        <f t="shared" si="28"/>
        <v>0</v>
      </c>
      <c r="AM419" s="37">
        <f t="shared" si="29"/>
        <v>0</v>
      </c>
    </row>
    <row r="420" spans="1:39" outlineLevel="1" x14ac:dyDescent="0.3">
      <c r="A420" s="19" t="e">
        <f>'SOS_ERGO - AS-IS'!#REF!</f>
        <v>#REF!</v>
      </c>
      <c r="B420" s="19" t="e">
        <f>'SOS_ERGO - AS-IS'!#REF!</f>
        <v>#REF!</v>
      </c>
      <c r="C420" s="19" t="e">
        <f>'SOS_ERGO - AS-IS'!#REF!</f>
        <v>#REF!</v>
      </c>
      <c r="D420" s="19" t="e">
        <f>'SOS_ERGO - AS-IS'!#REF!</f>
        <v>#REF!</v>
      </c>
      <c r="E420" s="32" t="e">
        <f>'SOS_ERGO - AS-IS'!#REF!</f>
        <v>#REF!</v>
      </c>
      <c r="F420" s="19" t="e">
        <f>'SOS_ERGO - AS-IS'!#REF!</f>
        <v>#REF!</v>
      </c>
      <c r="G420" s="53" t="e">
        <f>'SOS_ERGO - AS-IS'!#REF!</f>
        <v>#REF!</v>
      </c>
      <c r="H420" s="32" t="e">
        <f>'SOS_ERGO - AS-IS'!#REF!</f>
        <v>#REF!</v>
      </c>
      <c r="I420" s="39">
        <v>1</v>
      </c>
      <c r="J420" s="40"/>
      <c r="K420" s="41"/>
      <c r="L420" s="39">
        <v>1</v>
      </c>
      <c r="M420" s="40"/>
      <c r="N420" s="41"/>
      <c r="O420" s="39">
        <v>1</v>
      </c>
      <c r="P420" s="40"/>
      <c r="Q420" s="41"/>
      <c r="R420" s="39">
        <v>1</v>
      </c>
      <c r="S420" s="40"/>
      <c r="T420" s="41"/>
      <c r="U420" s="39">
        <v>1</v>
      </c>
      <c r="V420" s="40"/>
      <c r="W420" s="41"/>
      <c r="X420" s="39">
        <v>1</v>
      </c>
      <c r="Y420" s="40"/>
      <c r="Z420" s="41"/>
      <c r="AA420" s="39">
        <v>1</v>
      </c>
      <c r="AB420" s="40"/>
      <c r="AC420" s="41"/>
      <c r="AD420" s="39">
        <v>1</v>
      </c>
      <c r="AE420" s="40"/>
      <c r="AF420" s="41"/>
      <c r="AG420" s="39">
        <v>1</v>
      </c>
      <c r="AH420" s="37"/>
      <c r="AI420" s="42"/>
      <c r="AJ420" s="22">
        <f t="shared" si="26"/>
        <v>9</v>
      </c>
      <c r="AK420" s="37">
        <f t="shared" si="27"/>
        <v>9</v>
      </c>
      <c r="AL420" s="37">
        <f t="shared" si="28"/>
        <v>0</v>
      </c>
      <c r="AM420" s="37">
        <f t="shared" si="29"/>
        <v>0</v>
      </c>
    </row>
    <row r="421" spans="1:39" outlineLevel="1" x14ac:dyDescent="0.3">
      <c r="A421" s="19" t="e">
        <f>'SOS_ERGO - AS-IS'!#REF!</f>
        <v>#REF!</v>
      </c>
      <c r="B421" s="19" t="e">
        <f>'SOS_ERGO - AS-IS'!#REF!</f>
        <v>#REF!</v>
      </c>
      <c r="C421" s="19" t="e">
        <f>'SOS_ERGO - AS-IS'!#REF!</f>
        <v>#REF!</v>
      </c>
      <c r="D421" s="19" t="e">
        <f>'SOS_ERGO - AS-IS'!#REF!</f>
        <v>#REF!</v>
      </c>
      <c r="E421" s="32" t="e">
        <f>'SOS_ERGO - AS-IS'!#REF!</f>
        <v>#REF!</v>
      </c>
      <c r="F421" s="19" t="e">
        <f>'SOS_ERGO - AS-IS'!#REF!</f>
        <v>#REF!</v>
      </c>
      <c r="G421" s="53" t="e">
        <f>'SOS_ERGO - AS-IS'!#REF!</f>
        <v>#REF!</v>
      </c>
      <c r="H421" s="32" t="e">
        <f>'SOS_ERGO - AS-IS'!#REF!</f>
        <v>#REF!</v>
      </c>
      <c r="I421" s="39">
        <v>1</v>
      </c>
      <c r="J421" s="40"/>
      <c r="K421" s="41"/>
      <c r="L421" s="39">
        <v>1</v>
      </c>
      <c r="M421" s="40"/>
      <c r="N421" s="41"/>
      <c r="O421" s="39">
        <v>1</v>
      </c>
      <c r="P421" s="40"/>
      <c r="Q421" s="41"/>
      <c r="R421" s="39">
        <v>1</v>
      </c>
      <c r="S421" s="40"/>
      <c r="T421" s="41"/>
      <c r="U421" s="39">
        <v>1</v>
      </c>
      <c r="V421" s="40"/>
      <c r="W421" s="41"/>
      <c r="X421" s="39">
        <v>1</v>
      </c>
      <c r="Y421" s="40"/>
      <c r="Z421" s="41"/>
      <c r="AA421" s="39">
        <v>1</v>
      </c>
      <c r="AB421" s="40"/>
      <c r="AC421" s="41"/>
      <c r="AD421" s="39">
        <v>1</v>
      </c>
      <c r="AE421" s="40"/>
      <c r="AF421" s="41"/>
      <c r="AG421" s="39">
        <v>1</v>
      </c>
      <c r="AH421" s="37"/>
      <c r="AI421" s="42"/>
      <c r="AJ421" s="22">
        <f t="shared" si="26"/>
        <v>9</v>
      </c>
      <c r="AK421" s="37">
        <f t="shared" si="27"/>
        <v>9</v>
      </c>
      <c r="AL421" s="37">
        <f t="shared" si="28"/>
        <v>0</v>
      </c>
      <c r="AM421" s="37">
        <f t="shared" si="29"/>
        <v>0</v>
      </c>
    </row>
    <row r="422" spans="1:39" outlineLevel="1" x14ac:dyDescent="0.3">
      <c r="A422" s="19" t="e">
        <f>'SOS_ERGO - AS-IS'!#REF!</f>
        <v>#REF!</v>
      </c>
      <c r="B422" s="19" t="e">
        <f>'SOS_ERGO - AS-IS'!#REF!</f>
        <v>#REF!</v>
      </c>
      <c r="C422" s="19" t="e">
        <f>'SOS_ERGO - AS-IS'!#REF!</f>
        <v>#REF!</v>
      </c>
      <c r="D422" s="19" t="e">
        <f>'SOS_ERGO - AS-IS'!#REF!</f>
        <v>#REF!</v>
      </c>
      <c r="E422" s="32" t="e">
        <f>'SOS_ERGO - AS-IS'!#REF!</f>
        <v>#REF!</v>
      </c>
      <c r="F422" s="19" t="e">
        <f>'SOS_ERGO - AS-IS'!#REF!</f>
        <v>#REF!</v>
      </c>
      <c r="G422" s="53" t="e">
        <f>'SOS_ERGO - AS-IS'!#REF!</f>
        <v>#REF!</v>
      </c>
      <c r="H422" s="32" t="e">
        <f>'SOS_ERGO - AS-IS'!#REF!</f>
        <v>#REF!</v>
      </c>
      <c r="I422" s="39">
        <v>1</v>
      </c>
      <c r="J422" s="40"/>
      <c r="K422" s="41"/>
      <c r="L422" s="39">
        <v>1</v>
      </c>
      <c r="M422" s="40"/>
      <c r="N422" s="41"/>
      <c r="O422" s="39">
        <v>1</v>
      </c>
      <c r="P422" s="40"/>
      <c r="Q422" s="41"/>
      <c r="R422" s="39">
        <v>1</v>
      </c>
      <c r="S422" s="40"/>
      <c r="T422" s="41"/>
      <c r="U422" s="39">
        <v>1</v>
      </c>
      <c r="V422" s="40"/>
      <c r="W422" s="41"/>
      <c r="X422" s="39">
        <v>1</v>
      </c>
      <c r="Y422" s="40"/>
      <c r="Z422" s="41"/>
      <c r="AA422" s="39">
        <v>1</v>
      </c>
      <c r="AB422" s="40"/>
      <c r="AC422" s="41"/>
      <c r="AD422" s="39">
        <v>1</v>
      </c>
      <c r="AE422" s="40"/>
      <c r="AF422" s="41"/>
      <c r="AG422" s="39">
        <v>1</v>
      </c>
      <c r="AH422" s="37"/>
      <c r="AI422" s="42"/>
      <c r="AJ422" s="22">
        <f t="shared" si="26"/>
        <v>9</v>
      </c>
      <c r="AK422" s="37">
        <f t="shared" si="27"/>
        <v>9</v>
      </c>
      <c r="AL422" s="37">
        <f t="shared" si="28"/>
        <v>0</v>
      </c>
      <c r="AM422" s="37">
        <f t="shared" si="29"/>
        <v>0</v>
      </c>
    </row>
    <row r="423" spans="1:39" outlineLevel="1" x14ac:dyDescent="0.3">
      <c r="A423" s="19" t="e">
        <f>'SOS_ERGO - AS-IS'!#REF!</f>
        <v>#REF!</v>
      </c>
      <c r="B423" s="19" t="e">
        <f>'SOS_ERGO - AS-IS'!#REF!</f>
        <v>#REF!</v>
      </c>
      <c r="C423" s="19" t="e">
        <f>'SOS_ERGO - AS-IS'!#REF!</f>
        <v>#REF!</v>
      </c>
      <c r="D423" s="19" t="e">
        <f>'SOS_ERGO - AS-IS'!#REF!</f>
        <v>#REF!</v>
      </c>
      <c r="E423" s="32" t="e">
        <f>'SOS_ERGO - AS-IS'!#REF!</f>
        <v>#REF!</v>
      </c>
      <c r="F423" s="19" t="e">
        <f>'SOS_ERGO - AS-IS'!#REF!</f>
        <v>#REF!</v>
      </c>
      <c r="G423" s="53" t="e">
        <f>'SOS_ERGO - AS-IS'!#REF!</f>
        <v>#REF!</v>
      </c>
      <c r="H423" s="32" t="e">
        <f>'SOS_ERGO - AS-IS'!#REF!</f>
        <v>#REF!</v>
      </c>
      <c r="I423" s="39">
        <v>1</v>
      </c>
      <c r="J423" s="40"/>
      <c r="K423" s="41"/>
      <c r="L423" s="39">
        <v>1</v>
      </c>
      <c r="M423" s="40"/>
      <c r="N423" s="41"/>
      <c r="O423" s="39">
        <v>1</v>
      </c>
      <c r="P423" s="40"/>
      <c r="Q423" s="41"/>
      <c r="R423" s="39">
        <v>1</v>
      </c>
      <c r="S423" s="40"/>
      <c r="T423" s="41"/>
      <c r="U423" s="39">
        <v>1</v>
      </c>
      <c r="V423" s="40"/>
      <c r="W423" s="41"/>
      <c r="X423" s="39">
        <v>1</v>
      </c>
      <c r="Y423" s="40"/>
      <c r="Z423" s="41"/>
      <c r="AA423" s="39">
        <v>1</v>
      </c>
      <c r="AB423" s="40"/>
      <c r="AC423" s="41"/>
      <c r="AD423" s="39">
        <v>1</v>
      </c>
      <c r="AE423" s="40"/>
      <c r="AF423" s="41"/>
      <c r="AG423" s="39">
        <v>1</v>
      </c>
      <c r="AH423" s="37"/>
      <c r="AI423" s="42"/>
      <c r="AJ423" s="22">
        <f t="shared" si="26"/>
        <v>9</v>
      </c>
      <c r="AK423" s="37">
        <f t="shared" si="27"/>
        <v>9</v>
      </c>
      <c r="AL423" s="37">
        <f t="shared" si="28"/>
        <v>0</v>
      </c>
      <c r="AM423" s="37">
        <f t="shared" si="29"/>
        <v>0</v>
      </c>
    </row>
    <row r="424" spans="1:39" outlineLevel="1" x14ac:dyDescent="0.3">
      <c r="A424" s="19" t="e">
        <f>'SOS_ERGO - AS-IS'!#REF!</f>
        <v>#REF!</v>
      </c>
      <c r="B424" s="19" t="e">
        <f>'SOS_ERGO - AS-IS'!#REF!</f>
        <v>#REF!</v>
      </c>
      <c r="C424" s="19" t="e">
        <f>'SOS_ERGO - AS-IS'!#REF!</f>
        <v>#REF!</v>
      </c>
      <c r="D424" s="19" t="e">
        <f>'SOS_ERGO - AS-IS'!#REF!</f>
        <v>#REF!</v>
      </c>
      <c r="E424" s="32" t="e">
        <f>'SOS_ERGO - AS-IS'!#REF!</f>
        <v>#REF!</v>
      </c>
      <c r="F424" s="19" t="e">
        <f>'SOS_ERGO - AS-IS'!#REF!</f>
        <v>#REF!</v>
      </c>
      <c r="G424" s="53" t="e">
        <f>'SOS_ERGO - AS-IS'!#REF!</f>
        <v>#REF!</v>
      </c>
      <c r="H424" s="32" t="e">
        <f>'SOS_ERGO - AS-IS'!#REF!</f>
        <v>#REF!</v>
      </c>
      <c r="I424" s="39">
        <v>1</v>
      </c>
      <c r="J424" s="40"/>
      <c r="K424" s="41"/>
      <c r="L424" s="39">
        <v>1</v>
      </c>
      <c r="M424" s="40"/>
      <c r="N424" s="41"/>
      <c r="O424" s="39">
        <v>1</v>
      </c>
      <c r="P424" s="40"/>
      <c r="Q424" s="41"/>
      <c r="R424" s="39">
        <v>1</v>
      </c>
      <c r="S424" s="40"/>
      <c r="T424" s="41"/>
      <c r="U424" s="39">
        <v>1</v>
      </c>
      <c r="V424" s="40"/>
      <c r="W424" s="41"/>
      <c r="X424" s="39">
        <v>1</v>
      </c>
      <c r="Y424" s="40"/>
      <c r="Z424" s="41"/>
      <c r="AA424" s="39">
        <v>1</v>
      </c>
      <c r="AB424" s="40"/>
      <c r="AC424" s="41"/>
      <c r="AD424" s="39">
        <v>1</v>
      </c>
      <c r="AE424" s="40"/>
      <c r="AF424" s="41"/>
      <c r="AG424" s="39">
        <v>1</v>
      </c>
      <c r="AH424" s="37"/>
      <c r="AI424" s="42"/>
      <c r="AJ424" s="22">
        <f t="shared" si="26"/>
        <v>9</v>
      </c>
      <c r="AK424" s="37">
        <f t="shared" si="27"/>
        <v>9</v>
      </c>
      <c r="AL424" s="37">
        <f t="shared" si="28"/>
        <v>0</v>
      </c>
      <c r="AM424" s="37">
        <f t="shared" si="29"/>
        <v>0</v>
      </c>
    </row>
    <row r="425" spans="1:39" outlineLevel="1" x14ac:dyDescent="0.3">
      <c r="A425" s="19" t="e">
        <f>'SOS_ERGO - AS-IS'!#REF!</f>
        <v>#REF!</v>
      </c>
      <c r="B425" s="19" t="e">
        <f>'SOS_ERGO - AS-IS'!#REF!</f>
        <v>#REF!</v>
      </c>
      <c r="C425" s="19" t="e">
        <f>'SOS_ERGO - AS-IS'!#REF!</f>
        <v>#REF!</v>
      </c>
      <c r="D425" s="19" t="e">
        <f>'SOS_ERGO - AS-IS'!#REF!</f>
        <v>#REF!</v>
      </c>
      <c r="E425" s="32" t="e">
        <f>'SOS_ERGO - AS-IS'!#REF!</f>
        <v>#REF!</v>
      </c>
      <c r="F425" s="19" t="e">
        <f>'SOS_ERGO - AS-IS'!#REF!</f>
        <v>#REF!</v>
      </c>
      <c r="G425" s="53" t="e">
        <f>'SOS_ERGO - AS-IS'!#REF!</f>
        <v>#REF!</v>
      </c>
      <c r="H425" s="32" t="e">
        <f>'SOS_ERGO - AS-IS'!#REF!</f>
        <v>#REF!</v>
      </c>
      <c r="I425" s="39">
        <v>1</v>
      </c>
      <c r="J425" s="40"/>
      <c r="K425" s="41"/>
      <c r="L425" s="39">
        <v>1</v>
      </c>
      <c r="M425" s="40"/>
      <c r="N425" s="41"/>
      <c r="O425" s="39">
        <v>1</v>
      </c>
      <c r="P425" s="40"/>
      <c r="Q425" s="41"/>
      <c r="R425" s="39">
        <v>1</v>
      </c>
      <c r="S425" s="40"/>
      <c r="T425" s="41"/>
      <c r="U425" s="39">
        <v>1</v>
      </c>
      <c r="V425" s="40"/>
      <c r="W425" s="41"/>
      <c r="X425" s="39">
        <v>1</v>
      </c>
      <c r="Y425" s="40"/>
      <c r="Z425" s="41"/>
      <c r="AA425" s="39">
        <v>1</v>
      </c>
      <c r="AB425" s="40"/>
      <c r="AC425" s="41"/>
      <c r="AD425" s="39">
        <v>1</v>
      </c>
      <c r="AE425" s="40"/>
      <c r="AF425" s="41"/>
      <c r="AG425" s="39">
        <v>1</v>
      </c>
      <c r="AH425" s="37"/>
      <c r="AI425" s="42"/>
      <c r="AJ425" s="22">
        <f t="shared" si="26"/>
        <v>9</v>
      </c>
      <c r="AK425" s="37">
        <f t="shared" si="27"/>
        <v>9</v>
      </c>
      <c r="AL425" s="37">
        <f t="shared" si="28"/>
        <v>0</v>
      </c>
      <c r="AM425" s="37">
        <f t="shared" si="29"/>
        <v>0</v>
      </c>
    </row>
    <row r="426" spans="1:39" outlineLevel="1" x14ac:dyDescent="0.3">
      <c r="A426" s="19" t="e">
        <f>'SOS_ERGO - AS-IS'!#REF!</f>
        <v>#REF!</v>
      </c>
      <c r="B426" s="19" t="e">
        <f>'SOS_ERGO - AS-IS'!#REF!</f>
        <v>#REF!</v>
      </c>
      <c r="C426" s="19" t="e">
        <f>'SOS_ERGO - AS-IS'!#REF!</f>
        <v>#REF!</v>
      </c>
      <c r="D426" s="19" t="e">
        <f>'SOS_ERGO - AS-IS'!#REF!</f>
        <v>#REF!</v>
      </c>
      <c r="E426" s="32" t="e">
        <f>'SOS_ERGO - AS-IS'!#REF!</f>
        <v>#REF!</v>
      </c>
      <c r="F426" s="19" t="e">
        <f>'SOS_ERGO - AS-IS'!#REF!</f>
        <v>#REF!</v>
      </c>
      <c r="G426" s="53" t="e">
        <f>'SOS_ERGO - AS-IS'!#REF!</f>
        <v>#REF!</v>
      </c>
      <c r="H426" s="32" t="e">
        <f>'SOS_ERGO - AS-IS'!#REF!</f>
        <v>#REF!</v>
      </c>
      <c r="I426" s="39">
        <v>1</v>
      </c>
      <c r="J426" s="40"/>
      <c r="K426" s="41"/>
      <c r="L426" s="39">
        <v>1</v>
      </c>
      <c r="M426" s="40"/>
      <c r="N426" s="41"/>
      <c r="O426" s="39">
        <v>1</v>
      </c>
      <c r="P426" s="40"/>
      <c r="Q426" s="41"/>
      <c r="R426" s="39">
        <v>1</v>
      </c>
      <c r="S426" s="40"/>
      <c r="T426" s="41"/>
      <c r="U426" s="39">
        <v>1</v>
      </c>
      <c r="V426" s="40"/>
      <c r="W426" s="41"/>
      <c r="X426" s="39">
        <v>1</v>
      </c>
      <c r="Y426" s="40"/>
      <c r="Z426" s="41"/>
      <c r="AA426" s="39">
        <v>1</v>
      </c>
      <c r="AB426" s="40"/>
      <c r="AC426" s="41"/>
      <c r="AD426" s="39">
        <v>1</v>
      </c>
      <c r="AE426" s="40"/>
      <c r="AF426" s="41"/>
      <c r="AG426" s="39">
        <v>1</v>
      </c>
      <c r="AH426" s="37"/>
      <c r="AI426" s="42"/>
      <c r="AJ426" s="22">
        <f t="shared" si="26"/>
        <v>9</v>
      </c>
      <c r="AK426" s="37">
        <f t="shared" si="27"/>
        <v>9</v>
      </c>
      <c r="AL426" s="37">
        <f t="shared" si="28"/>
        <v>0</v>
      </c>
      <c r="AM426" s="37">
        <f t="shared" si="29"/>
        <v>0</v>
      </c>
    </row>
    <row r="427" spans="1:39" outlineLevel="1" x14ac:dyDescent="0.3">
      <c r="A427" s="19" t="e">
        <f>'SOS_ERGO - AS-IS'!#REF!</f>
        <v>#REF!</v>
      </c>
      <c r="B427" s="19" t="e">
        <f>'SOS_ERGO - AS-IS'!#REF!</f>
        <v>#REF!</v>
      </c>
      <c r="C427" s="19" t="e">
        <f>'SOS_ERGO - AS-IS'!#REF!</f>
        <v>#REF!</v>
      </c>
      <c r="D427" s="19" t="e">
        <f>'SOS_ERGO - AS-IS'!#REF!</f>
        <v>#REF!</v>
      </c>
      <c r="E427" s="32" t="e">
        <f>'SOS_ERGO - AS-IS'!#REF!</f>
        <v>#REF!</v>
      </c>
      <c r="F427" s="19" t="e">
        <f>'SOS_ERGO - AS-IS'!#REF!</f>
        <v>#REF!</v>
      </c>
      <c r="G427" s="53" t="e">
        <f>'SOS_ERGO - AS-IS'!#REF!</f>
        <v>#REF!</v>
      </c>
      <c r="H427" s="32" t="e">
        <f>'SOS_ERGO - AS-IS'!#REF!</f>
        <v>#REF!</v>
      </c>
      <c r="I427" s="39">
        <v>1</v>
      </c>
      <c r="J427" s="40"/>
      <c r="K427" s="41"/>
      <c r="L427" s="39">
        <v>1</v>
      </c>
      <c r="M427" s="40"/>
      <c r="N427" s="41"/>
      <c r="O427" s="39">
        <v>1</v>
      </c>
      <c r="P427" s="40"/>
      <c r="Q427" s="41"/>
      <c r="R427" s="39">
        <v>1</v>
      </c>
      <c r="S427" s="40"/>
      <c r="T427" s="41"/>
      <c r="U427" s="39">
        <v>1</v>
      </c>
      <c r="V427" s="40"/>
      <c r="W427" s="41"/>
      <c r="X427" s="39">
        <v>1</v>
      </c>
      <c r="Y427" s="40"/>
      <c r="Z427" s="41"/>
      <c r="AA427" s="39">
        <v>1</v>
      </c>
      <c r="AB427" s="40"/>
      <c r="AC427" s="41"/>
      <c r="AD427" s="39">
        <v>1</v>
      </c>
      <c r="AE427" s="40"/>
      <c r="AF427" s="41"/>
      <c r="AG427" s="39">
        <v>1</v>
      </c>
      <c r="AH427" s="37"/>
      <c r="AI427" s="42"/>
      <c r="AJ427" s="22">
        <f t="shared" si="26"/>
        <v>9</v>
      </c>
      <c r="AK427" s="37">
        <f t="shared" si="27"/>
        <v>9</v>
      </c>
      <c r="AL427" s="37">
        <f t="shared" si="28"/>
        <v>0</v>
      </c>
      <c r="AM427" s="37">
        <f t="shared" si="29"/>
        <v>0</v>
      </c>
    </row>
    <row r="428" spans="1:39" outlineLevel="1" x14ac:dyDescent="0.3">
      <c r="A428" s="19" t="e">
        <f>'SOS_ERGO - AS-IS'!#REF!</f>
        <v>#REF!</v>
      </c>
      <c r="B428" s="19" t="e">
        <f>'SOS_ERGO - AS-IS'!#REF!</f>
        <v>#REF!</v>
      </c>
      <c r="C428" s="19" t="e">
        <f>'SOS_ERGO - AS-IS'!#REF!</f>
        <v>#REF!</v>
      </c>
      <c r="D428" s="19" t="e">
        <f>'SOS_ERGO - AS-IS'!#REF!</f>
        <v>#REF!</v>
      </c>
      <c r="E428" s="32" t="e">
        <f>'SOS_ERGO - AS-IS'!#REF!</f>
        <v>#REF!</v>
      </c>
      <c r="F428" s="19" t="e">
        <f>'SOS_ERGO - AS-IS'!#REF!</f>
        <v>#REF!</v>
      </c>
      <c r="G428" s="53" t="e">
        <f>'SOS_ERGO - AS-IS'!#REF!</f>
        <v>#REF!</v>
      </c>
      <c r="H428" s="32" t="e">
        <f>'SOS_ERGO - AS-IS'!#REF!</f>
        <v>#REF!</v>
      </c>
      <c r="I428" s="39">
        <v>1</v>
      </c>
      <c r="J428" s="40"/>
      <c r="K428" s="41"/>
      <c r="L428" s="39">
        <v>1</v>
      </c>
      <c r="M428" s="40"/>
      <c r="N428" s="41"/>
      <c r="O428" s="39">
        <v>1</v>
      </c>
      <c r="P428" s="40"/>
      <c r="Q428" s="41"/>
      <c r="R428" s="39">
        <v>1</v>
      </c>
      <c r="S428" s="40"/>
      <c r="T428" s="41"/>
      <c r="U428" s="39">
        <v>1</v>
      </c>
      <c r="V428" s="40"/>
      <c r="W428" s="41"/>
      <c r="X428" s="39">
        <v>1</v>
      </c>
      <c r="Y428" s="40"/>
      <c r="Z428" s="41"/>
      <c r="AA428" s="39">
        <v>1</v>
      </c>
      <c r="AB428" s="40"/>
      <c r="AC428" s="41"/>
      <c r="AD428" s="39">
        <v>1</v>
      </c>
      <c r="AE428" s="40"/>
      <c r="AF428" s="41"/>
      <c r="AG428" s="39">
        <v>1</v>
      </c>
      <c r="AH428" s="37"/>
      <c r="AI428" s="42"/>
      <c r="AJ428" s="22">
        <f t="shared" si="26"/>
        <v>9</v>
      </c>
      <c r="AK428" s="37">
        <f t="shared" si="27"/>
        <v>9</v>
      </c>
      <c r="AL428" s="37">
        <f t="shared" si="28"/>
        <v>0</v>
      </c>
      <c r="AM428" s="37">
        <f t="shared" si="29"/>
        <v>0</v>
      </c>
    </row>
    <row r="429" spans="1:39" outlineLevel="1" x14ac:dyDescent="0.3">
      <c r="A429" s="19" t="e">
        <f>'SOS_ERGO - AS-IS'!#REF!</f>
        <v>#REF!</v>
      </c>
      <c r="B429" s="19" t="e">
        <f>'SOS_ERGO - AS-IS'!#REF!</f>
        <v>#REF!</v>
      </c>
      <c r="C429" s="19" t="e">
        <f>'SOS_ERGO - AS-IS'!#REF!</f>
        <v>#REF!</v>
      </c>
      <c r="D429" s="19" t="e">
        <f>'SOS_ERGO - AS-IS'!#REF!</f>
        <v>#REF!</v>
      </c>
      <c r="E429" s="32" t="e">
        <f>'SOS_ERGO - AS-IS'!#REF!</f>
        <v>#REF!</v>
      </c>
      <c r="F429" s="19" t="e">
        <f>'SOS_ERGO - AS-IS'!#REF!</f>
        <v>#REF!</v>
      </c>
      <c r="G429" s="53" t="e">
        <f>'SOS_ERGO - AS-IS'!#REF!</f>
        <v>#REF!</v>
      </c>
      <c r="H429" s="32" t="e">
        <f>'SOS_ERGO - AS-IS'!#REF!</f>
        <v>#REF!</v>
      </c>
      <c r="I429" s="39">
        <v>1</v>
      </c>
      <c r="J429" s="40"/>
      <c r="K429" s="41"/>
      <c r="L429" s="39">
        <v>1</v>
      </c>
      <c r="M429" s="40"/>
      <c r="N429" s="41"/>
      <c r="O429" s="39">
        <v>1</v>
      </c>
      <c r="P429" s="40"/>
      <c r="Q429" s="41"/>
      <c r="R429" s="39">
        <v>1</v>
      </c>
      <c r="S429" s="40"/>
      <c r="T429" s="41"/>
      <c r="U429" s="39">
        <v>1</v>
      </c>
      <c r="V429" s="40"/>
      <c r="W429" s="41"/>
      <c r="X429" s="39">
        <v>1</v>
      </c>
      <c r="Y429" s="40"/>
      <c r="Z429" s="41"/>
      <c r="AA429" s="39">
        <v>1</v>
      </c>
      <c r="AB429" s="40"/>
      <c r="AC429" s="41"/>
      <c r="AD429" s="39">
        <v>1</v>
      </c>
      <c r="AE429" s="40"/>
      <c r="AF429" s="41"/>
      <c r="AG429" s="39">
        <v>1</v>
      </c>
      <c r="AH429" s="37"/>
      <c r="AI429" s="42"/>
      <c r="AJ429" s="22">
        <f t="shared" si="26"/>
        <v>9</v>
      </c>
      <c r="AK429" s="37">
        <f t="shared" si="27"/>
        <v>9</v>
      </c>
      <c r="AL429" s="37">
        <f t="shared" si="28"/>
        <v>0</v>
      </c>
      <c r="AM429" s="37">
        <f t="shared" si="29"/>
        <v>0</v>
      </c>
    </row>
    <row r="430" spans="1:39" outlineLevel="1" x14ac:dyDescent="0.3">
      <c r="A430" s="19" t="e">
        <f>'SOS_ERGO - AS-IS'!#REF!</f>
        <v>#REF!</v>
      </c>
      <c r="B430" s="19" t="e">
        <f>'SOS_ERGO - AS-IS'!#REF!</f>
        <v>#REF!</v>
      </c>
      <c r="C430" s="19" t="e">
        <f>'SOS_ERGO - AS-IS'!#REF!</f>
        <v>#REF!</v>
      </c>
      <c r="D430" s="19" t="e">
        <f>'SOS_ERGO - AS-IS'!#REF!</f>
        <v>#REF!</v>
      </c>
      <c r="E430" s="32" t="e">
        <f>'SOS_ERGO - AS-IS'!#REF!</f>
        <v>#REF!</v>
      </c>
      <c r="F430" s="19" t="e">
        <f>'SOS_ERGO - AS-IS'!#REF!</f>
        <v>#REF!</v>
      </c>
      <c r="G430" s="53" t="e">
        <f>'SOS_ERGO - AS-IS'!#REF!</f>
        <v>#REF!</v>
      </c>
      <c r="H430" s="32" t="e">
        <f>'SOS_ERGO - AS-IS'!#REF!</f>
        <v>#REF!</v>
      </c>
      <c r="I430" s="39">
        <v>1</v>
      </c>
      <c r="J430" s="40"/>
      <c r="K430" s="41"/>
      <c r="L430" s="39">
        <v>1</v>
      </c>
      <c r="M430" s="40"/>
      <c r="N430" s="41"/>
      <c r="O430" s="39">
        <v>1</v>
      </c>
      <c r="P430" s="40"/>
      <c r="Q430" s="41"/>
      <c r="R430" s="39">
        <v>1</v>
      </c>
      <c r="S430" s="40"/>
      <c r="T430" s="41"/>
      <c r="U430" s="39">
        <v>1</v>
      </c>
      <c r="V430" s="40"/>
      <c r="W430" s="41"/>
      <c r="X430" s="39">
        <v>1</v>
      </c>
      <c r="Y430" s="40"/>
      <c r="Z430" s="41"/>
      <c r="AA430" s="39">
        <v>1</v>
      </c>
      <c r="AB430" s="40"/>
      <c r="AC430" s="41"/>
      <c r="AD430" s="39">
        <v>1</v>
      </c>
      <c r="AE430" s="40"/>
      <c r="AF430" s="41"/>
      <c r="AG430" s="39">
        <v>1</v>
      </c>
      <c r="AH430" s="37"/>
      <c r="AI430" s="42"/>
      <c r="AJ430" s="22">
        <f t="shared" si="26"/>
        <v>9</v>
      </c>
      <c r="AK430" s="37">
        <f t="shared" si="27"/>
        <v>9</v>
      </c>
      <c r="AL430" s="37">
        <f t="shared" si="28"/>
        <v>0</v>
      </c>
      <c r="AM430" s="37">
        <f t="shared" si="29"/>
        <v>0</v>
      </c>
    </row>
    <row r="431" spans="1:39" outlineLevel="1" x14ac:dyDescent="0.3">
      <c r="A431" s="19" t="e">
        <f>'SOS_ERGO - AS-IS'!#REF!</f>
        <v>#REF!</v>
      </c>
      <c r="B431" s="19" t="e">
        <f>'SOS_ERGO - AS-IS'!#REF!</f>
        <v>#REF!</v>
      </c>
      <c r="C431" s="19" t="e">
        <f>'SOS_ERGO - AS-IS'!#REF!</f>
        <v>#REF!</v>
      </c>
      <c r="D431" s="19" t="e">
        <f>'SOS_ERGO - AS-IS'!#REF!</f>
        <v>#REF!</v>
      </c>
      <c r="E431" s="32" t="e">
        <f>'SOS_ERGO - AS-IS'!#REF!</f>
        <v>#REF!</v>
      </c>
      <c r="F431" s="19" t="e">
        <f>'SOS_ERGO - AS-IS'!#REF!</f>
        <v>#REF!</v>
      </c>
      <c r="G431" s="53" t="e">
        <f>'SOS_ERGO - AS-IS'!#REF!</f>
        <v>#REF!</v>
      </c>
      <c r="H431" s="32" t="e">
        <f>'SOS_ERGO - AS-IS'!#REF!</f>
        <v>#REF!</v>
      </c>
      <c r="I431" s="39">
        <v>1</v>
      </c>
      <c r="J431" s="40"/>
      <c r="K431" s="41"/>
      <c r="L431" s="39">
        <v>1</v>
      </c>
      <c r="M431" s="40"/>
      <c r="N431" s="41"/>
      <c r="O431" s="39">
        <v>1</v>
      </c>
      <c r="P431" s="40"/>
      <c r="Q431" s="41"/>
      <c r="R431" s="39">
        <v>1</v>
      </c>
      <c r="S431" s="40"/>
      <c r="T431" s="41"/>
      <c r="U431" s="39">
        <v>1</v>
      </c>
      <c r="V431" s="40"/>
      <c r="W431" s="41"/>
      <c r="X431" s="39">
        <v>1</v>
      </c>
      <c r="Y431" s="40"/>
      <c r="Z431" s="41"/>
      <c r="AA431" s="39">
        <v>1</v>
      </c>
      <c r="AB431" s="40"/>
      <c r="AC431" s="41"/>
      <c r="AD431" s="39">
        <v>1</v>
      </c>
      <c r="AE431" s="40"/>
      <c r="AF431" s="41"/>
      <c r="AG431" s="39">
        <v>1</v>
      </c>
      <c r="AH431" s="37"/>
      <c r="AI431" s="42"/>
      <c r="AJ431" s="22">
        <f t="shared" si="26"/>
        <v>9</v>
      </c>
      <c r="AK431" s="37">
        <f t="shared" si="27"/>
        <v>9</v>
      </c>
      <c r="AL431" s="37">
        <f t="shared" si="28"/>
        <v>0</v>
      </c>
      <c r="AM431" s="37">
        <f t="shared" si="29"/>
        <v>0</v>
      </c>
    </row>
    <row r="432" spans="1:39" outlineLevel="1" x14ac:dyDescent="0.3">
      <c r="A432" s="19" t="e">
        <f>'SOS_ERGO - AS-IS'!#REF!</f>
        <v>#REF!</v>
      </c>
      <c r="B432" s="19" t="e">
        <f>'SOS_ERGO - AS-IS'!#REF!</f>
        <v>#REF!</v>
      </c>
      <c r="C432" s="19" t="e">
        <f>'SOS_ERGO - AS-IS'!#REF!</f>
        <v>#REF!</v>
      </c>
      <c r="D432" s="19" t="e">
        <f>'SOS_ERGO - AS-IS'!#REF!</f>
        <v>#REF!</v>
      </c>
      <c r="E432" s="32" t="e">
        <f>'SOS_ERGO - AS-IS'!#REF!</f>
        <v>#REF!</v>
      </c>
      <c r="F432" s="19" t="e">
        <f>'SOS_ERGO - AS-IS'!#REF!</f>
        <v>#REF!</v>
      </c>
      <c r="G432" s="53" t="e">
        <f>'SOS_ERGO - AS-IS'!#REF!</f>
        <v>#REF!</v>
      </c>
      <c r="H432" s="32" t="e">
        <f>'SOS_ERGO - AS-IS'!#REF!</f>
        <v>#REF!</v>
      </c>
      <c r="I432" s="39">
        <v>1</v>
      </c>
      <c r="J432" s="40"/>
      <c r="K432" s="41"/>
      <c r="L432" s="39">
        <v>1</v>
      </c>
      <c r="M432" s="40"/>
      <c r="N432" s="41"/>
      <c r="O432" s="39">
        <v>1</v>
      </c>
      <c r="P432" s="40"/>
      <c r="Q432" s="41"/>
      <c r="R432" s="39">
        <v>1</v>
      </c>
      <c r="S432" s="40"/>
      <c r="T432" s="41"/>
      <c r="U432" s="39">
        <v>1</v>
      </c>
      <c r="V432" s="40"/>
      <c r="W432" s="41"/>
      <c r="X432" s="39">
        <v>1</v>
      </c>
      <c r="Y432" s="40"/>
      <c r="Z432" s="41"/>
      <c r="AA432" s="39">
        <v>1</v>
      </c>
      <c r="AB432" s="40"/>
      <c r="AC432" s="41"/>
      <c r="AD432" s="39">
        <v>1</v>
      </c>
      <c r="AE432" s="40"/>
      <c r="AF432" s="41"/>
      <c r="AG432" s="39">
        <v>1</v>
      </c>
      <c r="AH432" s="37"/>
      <c r="AI432" s="42"/>
      <c r="AJ432" s="22">
        <f t="shared" si="26"/>
        <v>9</v>
      </c>
      <c r="AK432" s="37">
        <f t="shared" si="27"/>
        <v>9</v>
      </c>
      <c r="AL432" s="37">
        <f t="shared" si="28"/>
        <v>0</v>
      </c>
      <c r="AM432" s="37">
        <f t="shared" si="29"/>
        <v>0</v>
      </c>
    </row>
    <row r="433" spans="1:39" outlineLevel="1" x14ac:dyDescent="0.3">
      <c r="A433" s="19" t="e">
        <f>'SOS_ERGO - AS-IS'!#REF!</f>
        <v>#REF!</v>
      </c>
      <c r="B433" s="19" t="e">
        <f>'SOS_ERGO - AS-IS'!#REF!</f>
        <v>#REF!</v>
      </c>
      <c r="C433" s="19" t="e">
        <f>'SOS_ERGO - AS-IS'!#REF!</f>
        <v>#REF!</v>
      </c>
      <c r="D433" s="19" t="e">
        <f>'SOS_ERGO - AS-IS'!#REF!</f>
        <v>#REF!</v>
      </c>
      <c r="E433" s="32" t="e">
        <f>'SOS_ERGO - AS-IS'!#REF!</f>
        <v>#REF!</v>
      </c>
      <c r="F433" s="19" t="e">
        <f>'SOS_ERGO - AS-IS'!#REF!</f>
        <v>#REF!</v>
      </c>
      <c r="G433" s="53" t="e">
        <f>'SOS_ERGO - AS-IS'!#REF!</f>
        <v>#REF!</v>
      </c>
      <c r="H433" s="32" t="e">
        <f>'SOS_ERGO - AS-IS'!#REF!</f>
        <v>#REF!</v>
      </c>
      <c r="I433" s="39">
        <v>1</v>
      </c>
      <c r="J433" s="40"/>
      <c r="K433" s="41"/>
      <c r="L433" s="39">
        <v>1</v>
      </c>
      <c r="M433" s="40"/>
      <c r="N433" s="41"/>
      <c r="O433" s="39">
        <v>1</v>
      </c>
      <c r="P433" s="40"/>
      <c r="Q433" s="41"/>
      <c r="R433" s="39">
        <v>1</v>
      </c>
      <c r="S433" s="40"/>
      <c r="T433" s="41"/>
      <c r="U433" s="39">
        <v>1</v>
      </c>
      <c r="V433" s="40"/>
      <c r="W433" s="41"/>
      <c r="X433" s="39">
        <v>1</v>
      </c>
      <c r="Y433" s="40"/>
      <c r="Z433" s="41"/>
      <c r="AA433" s="39">
        <v>1</v>
      </c>
      <c r="AB433" s="40"/>
      <c r="AC433" s="41"/>
      <c r="AD433" s="39">
        <v>1</v>
      </c>
      <c r="AE433" s="40"/>
      <c r="AF433" s="41"/>
      <c r="AG433" s="39">
        <v>1</v>
      </c>
      <c r="AH433" s="37"/>
      <c r="AI433" s="42"/>
      <c r="AJ433" s="22">
        <f t="shared" si="26"/>
        <v>9</v>
      </c>
      <c r="AK433" s="37">
        <f t="shared" si="27"/>
        <v>9</v>
      </c>
      <c r="AL433" s="37">
        <f t="shared" si="28"/>
        <v>0</v>
      </c>
      <c r="AM433" s="37">
        <f t="shared" si="29"/>
        <v>0</v>
      </c>
    </row>
    <row r="434" spans="1:39" outlineLevel="1" x14ac:dyDescent="0.3">
      <c r="A434" s="19" t="e">
        <f>'SOS_ERGO - AS-IS'!#REF!</f>
        <v>#REF!</v>
      </c>
      <c r="B434" s="19" t="e">
        <f>'SOS_ERGO - AS-IS'!#REF!</f>
        <v>#REF!</v>
      </c>
      <c r="C434" s="19" t="e">
        <f>'SOS_ERGO - AS-IS'!#REF!</f>
        <v>#REF!</v>
      </c>
      <c r="D434" s="19" t="e">
        <f>'SOS_ERGO - AS-IS'!#REF!</f>
        <v>#REF!</v>
      </c>
      <c r="E434" s="32" t="e">
        <f>'SOS_ERGO - AS-IS'!#REF!</f>
        <v>#REF!</v>
      </c>
      <c r="F434" s="19" t="e">
        <f>'SOS_ERGO - AS-IS'!#REF!</f>
        <v>#REF!</v>
      </c>
      <c r="G434" s="53" t="e">
        <f>'SOS_ERGO - AS-IS'!#REF!</f>
        <v>#REF!</v>
      </c>
      <c r="H434" s="32" t="e">
        <f>'SOS_ERGO - AS-IS'!#REF!</f>
        <v>#REF!</v>
      </c>
      <c r="I434" s="39">
        <v>1</v>
      </c>
      <c r="J434" s="40"/>
      <c r="K434" s="41"/>
      <c r="L434" s="39">
        <v>1</v>
      </c>
      <c r="M434" s="40"/>
      <c r="N434" s="41"/>
      <c r="O434" s="39">
        <v>1</v>
      </c>
      <c r="P434" s="40"/>
      <c r="Q434" s="41"/>
      <c r="R434" s="39">
        <v>1</v>
      </c>
      <c r="S434" s="40"/>
      <c r="T434" s="41"/>
      <c r="U434" s="39">
        <v>1</v>
      </c>
      <c r="V434" s="40"/>
      <c r="W434" s="41"/>
      <c r="X434" s="39">
        <v>1</v>
      </c>
      <c r="Y434" s="40"/>
      <c r="Z434" s="41"/>
      <c r="AA434" s="39">
        <v>1</v>
      </c>
      <c r="AB434" s="40"/>
      <c r="AC434" s="41"/>
      <c r="AD434" s="39">
        <v>1</v>
      </c>
      <c r="AE434" s="40"/>
      <c r="AF434" s="41"/>
      <c r="AG434" s="39">
        <v>1</v>
      </c>
      <c r="AH434" s="37"/>
      <c r="AI434" s="42"/>
      <c r="AJ434" s="22">
        <f t="shared" si="26"/>
        <v>9</v>
      </c>
      <c r="AK434" s="37">
        <f t="shared" si="27"/>
        <v>9</v>
      </c>
      <c r="AL434" s="37">
        <f t="shared" si="28"/>
        <v>0</v>
      </c>
      <c r="AM434" s="37">
        <f t="shared" si="29"/>
        <v>0</v>
      </c>
    </row>
    <row r="435" spans="1:39" outlineLevel="1" x14ac:dyDescent="0.3">
      <c r="A435" s="19" t="e">
        <f>'SOS_ERGO - AS-IS'!#REF!</f>
        <v>#REF!</v>
      </c>
      <c r="B435" s="19" t="e">
        <f>'SOS_ERGO - AS-IS'!#REF!</f>
        <v>#REF!</v>
      </c>
      <c r="C435" s="19" t="e">
        <f>'SOS_ERGO - AS-IS'!#REF!</f>
        <v>#REF!</v>
      </c>
      <c r="D435" s="19" t="e">
        <f>'SOS_ERGO - AS-IS'!#REF!</f>
        <v>#REF!</v>
      </c>
      <c r="E435" s="32" t="e">
        <f>'SOS_ERGO - AS-IS'!#REF!</f>
        <v>#REF!</v>
      </c>
      <c r="F435" s="19" t="e">
        <f>'SOS_ERGO - AS-IS'!#REF!</f>
        <v>#REF!</v>
      </c>
      <c r="G435" s="53" t="e">
        <f>'SOS_ERGO - AS-IS'!#REF!</f>
        <v>#REF!</v>
      </c>
      <c r="H435" s="32" t="e">
        <f>'SOS_ERGO - AS-IS'!#REF!</f>
        <v>#REF!</v>
      </c>
      <c r="I435" s="39">
        <v>1</v>
      </c>
      <c r="J435" s="40"/>
      <c r="K435" s="41"/>
      <c r="L435" s="39">
        <v>1</v>
      </c>
      <c r="M435" s="40"/>
      <c r="N435" s="41"/>
      <c r="O435" s="39">
        <v>1</v>
      </c>
      <c r="P435" s="40"/>
      <c r="Q435" s="41"/>
      <c r="R435" s="39">
        <v>1</v>
      </c>
      <c r="S435" s="40"/>
      <c r="T435" s="41"/>
      <c r="U435" s="39">
        <v>1</v>
      </c>
      <c r="V435" s="40"/>
      <c r="W435" s="41"/>
      <c r="X435" s="39">
        <v>1</v>
      </c>
      <c r="Y435" s="40"/>
      <c r="Z435" s="41"/>
      <c r="AA435" s="39">
        <v>1</v>
      </c>
      <c r="AB435" s="40"/>
      <c r="AC435" s="41"/>
      <c r="AD435" s="39">
        <v>1</v>
      </c>
      <c r="AE435" s="40"/>
      <c r="AF435" s="41"/>
      <c r="AG435" s="39">
        <v>1</v>
      </c>
      <c r="AH435" s="37"/>
      <c r="AI435" s="42"/>
      <c r="AJ435" s="22">
        <f t="shared" si="26"/>
        <v>9</v>
      </c>
      <c r="AK435" s="37">
        <f t="shared" si="27"/>
        <v>9</v>
      </c>
      <c r="AL435" s="37">
        <f t="shared" si="28"/>
        <v>0</v>
      </c>
      <c r="AM435" s="37">
        <f t="shared" si="29"/>
        <v>0</v>
      </c>
    </row>
    <row r="436" spans="1:39" outlineLevel="1" x14ac:dyDescent="0.3">
      <c r="A436" s="19" t="e">
        <f>'SOS_ERGO - AS-IS'!#REF!</f>
        <v>#REF!</v>
      </c>
      <c r="B436" s="19" t="e">
        <f>'SOS_ERGO - AS-IS'!#REF!</f>
        <v>#REF!</v>
      </c>
      <c r="C436" s="19" t="e">
        <f>'SOS_ERGO - AS-IS'!#REF!</f>
        <v>#REF!</v>
      </c>
      <c r="D436" s="19" t="e">
        <f>'SOS_ERGO - AS-IS'!#REF!</f>
        <v>#REF!</v>
      </c>
      <c r="E436" s="32" t="e">
        <f>'SOS_ERGO - AS-IS'!#REF!</f>
        <v>#REF!</v>
      </c>
      <c r="F436" s="19" t="e">
        <f>'SOS_ERGO - AS-IS'!#REF!</f>
        <v>#REF!</v>
      </c>
      <c r="G436" s="53" t="e">
        <f>'SOS_ERGO - AS-IS'!#REF!</f>
        <v>#REF!</v>
      </c>
      <c r="H436" s="32" t="e">
        <f>'SOS_ERGO - AS-IS'!#REF!</f>
        <v>#REF!</v>
      </c>
      <c r="I436" s="39">
        <v>1</v>
      </c>
      <c r="J436" s="40"/>
      <c r="K436" s="41"/>
      <c r="L436" s="39">
        <v>1</v>
      </c>
      <c r="M436" s="40"/>
      <c r="N436" s="41"/>
      <c r="O436" s="39">
        <v>1</v>
      </c>
      <c r="P436" s="40"/>
      <c r="Q436" s="41"/>
      <c r="R436" s="39">
        <v>1</v>
      </c>
      <c r="S436" s="40"/>
      <c r="T436" s="41"/>
      <c r="U436" s="39">
        <v>1</v>
      </c>
      <c r="V436" s="40"/>
      <c r="W436" s="41"/>
      <c r="X436" s="39">
        <v>1</v>
      </c>
      <c r="Y436" s="40"/>
      <c r="Z436" s="41"/>
      <c r="AA436" s="39">
        <v>1</v>
      </c>
      <c r="AB436" s="40"/>
      <c r="AC436" s="41"/>
      <c r="AD436" s="39">
        <v>1</v>
      </c>
      <c r="AE436" s="40"/>
      <c r="AF436" s="41"/>
      <c r="AG436" s="39">
        <v>1</v>
      </c>
      <c r="AH436" s="37"/>
      <c r="AI436" s="42"/>
      <c r="AJ436" s="22">
        <f t="shared" si="26"/>
        <v>9</v>
      </c>
      <c r="AK436" s="37">
        <f t="shared" si="27"/>
        <v>9</v>
      </c>
      <c r="AL436" s="37">
        <f t="shared" si="28"/>
        <v>0</v>
      </c>
      <c r="AM436" s="37">
        <f t="shared" si="29"/>
        <v>0</v>
      </c>
    </row>
    <row r="437" spans="1:39" outlineLevel="1" x14ac:dyDescent="0.3">
      <c r="A437" s="19" t="e">
        <f>'SOS_ERGO - AS-IS'!#REF!</f>
        <v>#REF!</v>
      </c>
      <c r="B437" s="19" t="e">
        <f>'SOS_ERGO - AS-IS'!#REF!</f>
        <v>#REF!</v>
      </c>
      <c r="C437" s="19" t="e">
        <f>'SOS_ERGO - AS-IS'!#REF!</f>
        <v>#REF!</v>
      </c>
      <c r="D437" s="19" t="e">
        <f>'SOS_ERGO - AS-IS'!#REF!</f>
        <v>#REF!</v>
      </c>
      <c r="E437" s="32" t="e">
        <f>'SOS_ERGO - AS-IS'!#REF!</f>
        <v>#REF!</v>
      </c>
      <c r="F437" s="19" t="e">
        <f>'SOS_ERGO - AS-IS'!#REF!</f>
        <v>#REF!</v>
      </c>
      <c r="G437" s="53" t="e">
        <f>'SOS_ERGO - AS-IS'!#REF!</f>
        <v>#REF!</v>
      </c>
      <c r="H437" s="32" t="e">
        <f>'SOS_ERGO - AS-IS'!#REF!</f>
        <v>#REF!</v>
      </c>
      <c r="I437" s="39">
        <v>1</v>
      </c>
      <c r="J437" s="40"/>
      <c r="K437" s="41"/>
      <c r="L437" s="39">
        <v>1</v>
      </c>
      <c r="M437" s="40"/>
      <c r="N437" s="41"/>
      <c r="O437" s="39">
        <v>1</v>
      </c>
      <c r="P437" s="40"/>
      <c r="Q437" s="41"/>
      <c r="R437" s="39">
        <v>1</v>
      </c>
      <c r="S437" s="40"/>
      <c r="T437" s="41"/>
      <c r="U437" s="39">
        <v>1</v>
      </c>
      <c r="V437" s="40"/>
      <c r="W437" s="41"/>
      <c r="X437" s="39">
        <v>1</v>
      </c>
      <c r="Y437" s="40"/>
      <c r="Z437" s="41"/>
      <c r="AA437" s="39">
        <v>1</v>
      </c>
      <c r="AB437" s="40"/>
      <c r="AC437" s="41"/>
      <c r="AD437" s="39">
        <v>1</v>
      </c>
      <c r="AE437" s="40"/>
      <c r="AF437" s="41"/>
      <c r="AG437" s="39">
        <v>1</v>
      </c>
      <c r="AH437" s="37"/>
      <c r="AI437" s="42"/>
      <c r="AJ437" s="22">
        <f t="shared" si="26"/>
        <v>9</v>
      </c>
      <c r="AK437" s="37">
        <f t="shared" si="27"/>
        <v>9</v>
      </c>
      <c r="AL437" s="37">
        <f t="shared" si="28"/>
        <v>0</v>
      </c>
      <c r="AM437" s="37">
        <f t="shared" si="29"/>
        <v>0</v>
      </c>
    </row>
    <row r="438" spans="1:39" outlineLevel="1" x14ac:dyDescent="0.3">
      <c r="A438" s="19" t="e">
        <f>'SOS_ERGO - AS-IS'!#REF!</f>
        <v>#REF!</v>
      </c>
      <c r="B438" s="19" t="e">
        <f>'SOS_ERGO - AS-IS'!#REF!</f>
        <v>#REF!</v>
      </c>
      <c r="C438" s="19" t="e">
        <f>'SOS_ERGO - AS-IS'!#REF!</f>
        <v>#REF!</v>
      </c>
      <c r="D438" s="19" t="e">
        <f>'SOS_ERGO - AS-IS'!#REF!</f>
        <v>#REF!</v>
      </c>
      <c r="E438" s="32" t="e">
        <f>'SOS_ERGO - AS-IS'!#REF!</f>
        <v>#REF!</v>
      </c>
      <c r="F438" s="19" t="e">
        <f>'SOS_ERGO - AS-IS'!#REF!</f>
        <v>#REF!</v>
      </c>
      <c r="G438" s="53" t="e">
        <f>'SOS_ERGO - AS-IS'!#REF!</f>
        <v>#REF!</v>
      </c>
      <c r="H438" s="32" t="e">
        <f>'SOS_ERGO - AS-IS'!#REF!</f>
        <v>#REF!</v>
      </c>
      <c r="I438" s="39">
        <v>1</v>
      </c>
      <c r="J438" s="40"/>
      <c r="K438" s="41"/>
      <c r="L438" s="39">
        <v>1</v>
      </c>
      <c r="M438" s="40"/>
      <c r="N438" s="41"/>
      <c r="O438" s="39">
        <v>1</v>
      </c>
      <c r="P438" s="40"/>
      <c r="Q438" s="41"/>
      <c r="R438" s="39">
        <v>1</v>
      </c>
      <c r="S438" s="40"/>
      <c r="T438" s="41"/>
      <c r="U438" s="39">
        <v>1</v>
      </c>
      <c r="V438" s="40"/>
      <c r="W438" s="41"/>
      <c r="X438" s="39">
        <v>1</v>
      </c>
      <c r="Y438" s="40"/>
      <c r="Z438" s="41"/>
      <c r="AA438" s="39">
        <v>1</v>
      </c>
      <c r="AB438" s="40"/>
      <c r="AC438" s="41"/>
      <c r="AD438" s="39">
        <v>1</v>
      </c>
      <c r="AE438" s="40"/>
      <c r="AF438" s="41"/>
      <c r="AG438" s="39">
        <v>1</v>
      </c>
      <c r="AH438" s="37"/>
      <c r="AI438" s="42"/>
      <c r="AJ438" s="22">
        <f t="shared" si="26"/>
        <v>9</v>
      </c>
      <c r="AK438" s="37">
        <f t="shared" si="27"/>
        <v>9</v>
      </c>
      <c r="AL438" s="37">
        <f t="shared" si="28"/>
        <v>0</v>
      </c>
      <c r="AM438" s="37">
        <f t="shared" si="29"/>
        <v>0</v>
      </c>
    </row>
    <row r="439" spans="1:39" outlineLevel="1" x14ac:dyDescent="0.3">
      <c r="A439" s="19" t="e">
        <f>'SOS_ERGO - AS-IS'!#REF!</f>
        <v>#REF!</v>
      </c>
      <c r="B439" s="19" t="e">
        <f>'SOS_ERGO - AS-IS'!#REF!</f>
        <v>#REF!</v>
      </c>
      <c r="C439" s="19" t="e">
        <f>'SOS_ERGO - AS-IS'!#REF!</f>
        <v>#REF!</v>
      </c>
      <c r="D439" s="19" t="e">
        <f>'SOS_ERGO - AS-IS'!#REF!</f>
        <v>#REF!</v>
      </c>
      <c r="E439" s="32" t="e">
        <f>'SOS_ERGO - AS-IS'!#REF!</f>
        <v>#REF!</v>
      </c>
      <c r="F439" s="19" t="e">
        <f>'SOS_ERGO - AS-IS'!#REF!</f>
        <v>#REF!</v>
      </c>
      <c r="G439" s="53" t="e">
        <f>'SOS_ERGO - AS-IS'!#REF!</f>
        <v>#REF!</v>
      </c>
      <c r="H439" s="32" t="e">
        <f>'SOS_ERGO - AS-IS'!#REF!</f>
        <v>#REF!</v>
      </c>
      <c r="I439" s="39">
        <v>1</v>
      </c>
      <c r="J439" s="40"/>
      <c r="K439" s="41"/>
      <c r="L439" s="39">
        <v>1</v>
      </c>
      <c r="M439" s="40"/>
      <c r="N439" s="41"/>
      <c r="O439" s="39">
        <v>1</v>
      </c>
      <c r="P439" s="40"/>
      <c r="Q439" s="41"/>
      <c r="R439" s="39">
        <v>1</v>
      </c>
      <c r="S439" s="40"/>
      <c r="T439" s="41"/>
      <c r="U439" s="39">
        <v>1</v>
      </c>
      <c r="V439" s="40"/>
      <c r="W439" s="41"/>
      <c r="X439" s="39">
        <v>1</v>
      </c>
      <c r="Y439" s="40"/>
      <c r="Z439" s="41"/>
      <c r="AA439" s="39">
        <v>1</v>
      </c>
      <c r="AB439" s="40"/>
      <c r="AC439" s="41"/>
      <c r="AD439" s="39">
        <v>1</v>
      </c>
      <c r="AE439" s="40"/>
      <c r="AF439" s="41"/>
      <c r="AG439" s="39">
        <v>1</v>
      </c>
      <c r="AH439" s="37"/>
      <c r="AI439" s="42"/>
      <c r="AJ439" s="22">
        <f t="shared" si="26"/>
        <v>9</v>
      </c>
      <c r="AK439" s="37">
        <f t="shared" si="27"/>
        <v>9</v>
      </c>
      <c r="AL439" s="37">
        <f t="shared" si="28"/>
        <v>0</v>
      </c>
      <c r="AM439" s="37">
        <f t="shared" si="29"/>
        <v>0</v>
      </c>
    </row>
    <row r="440" spans="1:39" outlineLevel="1" x14ac:dyDescent="0.3">
      <c r="A440" s="19" t="e">
        <f>'SOS_ERGO - AS-IS'!#REF!</f>
        <v>#REF!</v>
      </c>
      <c r="B440" s="19" t="e">
        <f>'SOS_ERGO - AS-IS'!#REF!</f>
        <v>#REF!</v>
      </c>
      <c r="C440" s="19" t="e">
        <f>'SOS_ERGO - AS-IS'!#REF!</f>
        <v>#REF!</v>
      </c>
      <c r="D440" s="19" t="e">
        <f>'SOS_ERGO - AS-IS'!#REF!</f>
        <v>#REF!</v>
      </c>
      <c r="E440" s="32" t="e">
        <f>'SOS_ERGO - AS-IS'!#REF!</f>
        <v>#REF!</v>
      </c>
      <c r="F440" s="19" t="e">
        <f>'SOS_ERGO - AS-IS'!#REF!</f>
        <v>#REF!</v>
      </c>
      <c r="G440" s="53" t="e">
        <f>'SOS_ERGO - AS-IS'!#REF!</f>
        <v>#REF!</v>
      </c>
      <c r="H440" s="32" t="e">
        <f>'SOS_ERGO - AS-IS'!#REF!</f>
        <v>#REF!</v>
      </c>
      <c r="I440" s="39">
        <v>1</v>
      </c>
      <c r="J440" s="40"/>
      <c r="K440" s="41"/>
      <c r="L440" s="39">
        <v>1</v>
      </c>
      <c r="M440" s="40"/>
      <c r="N440" s="41"/>
      <c r="O440" s="39">
        <v>1</v>
      </c>
      <c r="P440" s="40"/>
      <c r="Q440" s="41"/>
      <c r="R440" s="39">
        <v>1</v>
      </c>
      <c r="S440" s="40"/>
      <c r="T440" s="41"/>
      <c r="U440" s="39">
        <v>1</v>
      </c>
      <c r="V440" s="40"/>
      <c r="W440" s="41"/>
      <c r="X440" s="39">
        <v>1</v>
      </c>
      <c r="Y440" s="40"/>
      <c r="Z440" s="41"/>
      <c r="AA440" s="39">
        <v>1</v>
      </c>
      <c r="AB440" s="40"/>
      <c r="AC440" s="41"/>
      <c r="AD440" s="39">
        <v>1</v>
      </c>
      <c r="AE440" s="40"/>
      <c r="AF440" s="41"/>
      <c r="AG440" s="39">
        <v>1</v>
      </c>
      <c r="AH440" s="37"/>
      <c r="AI440" s="42"/>
      <c r="AJ440" s="22">
        <f t="shared" si="26"/>
        <v>9</v>
      </c>
      <c r="AK440" s="37">
        <f t="shared" si="27"/>
        <v>9</v>
      </c>
      <c r="AL440" s="37">
        <f t="shared" si="28"/>
        <v>0</v>
      </c>
      <c r="AM440" s="37">
        <f t="shared" si="29"/>
        <v>0</v>
      </c>
    </row>
    <row r="441" spans="1:39" outlineLevel="1" x14ac:dyDescent="0.3">
      <c r="A441" s="19" t="e">
        <f>'SOS_ERGO - AS-IS'!#REF!</f>
        <v>#REF!</v>
      </c>
      <c r="B441" s="19" t="e">
        <f>'SOS_ERGO - AS-IS'!#REF!</f>
        <v>#REF!</v>
      </c>
      <c r="C441" s="19" t="e">
        <f>'SOS_ERGO - AS-IS'!#REF!</f>
        <v>#REF!</v>
      </c>
      <c r="D441" s="19" t="e">
        <f>'SOS_ERGO - AS-IS'!#REF!</f>
        <v>#REF!</v>
      </c>
      <c r="E441" s="32" t="e">
        <f>'SOS_ERGO - AS-IS'!#REF!</f>
        <v>#REF!</v>
      </c>
      <c r="F441" s="19" t="e">
        <f>'SOS_ERGO - AS-IS'!#REF!</f>
        <v>#REF!</v>
      </c>
      <c r="G441" s="53" t="e">
        <f>'SOS_ERGO - AS-IS'!#REF!</f>
        <v>#REF!</v>
      </c>
      <c r="H441" s="32" t="e">
        <f>'SOS_ERGO - AS-IS'!#REF!</f>
        <v>#REF!</v>
      </c>
      <c r="I441" s="39">
        <v>1</v>
      </c>
      <c r="J441" s="40"/>
      <c r="K441" s="41"/>
      <c r="L441" s="39">
        <v>1</v>
      </c>
      <c r="M441" s="40"/>
      <c r="N441" s="41"/>
      <c r="O441" s="39">
        <v>1</v>
      </c>
      <c r="P441" s="40"/>
      <c r="Q441" s="41"/>
      <c r="R441" s="39">
        <v>1</v>
      </c>
      <c r="S441" s="40"/>
      <c r="T441" s="41"/>
      <c r="U441" s="39">
        <v>1</v>
      </c>
      <c r="V441" s="40"/>
      <c r="W441" s="41"/>
      <c r="X441" s="39">
        <v>1</v>
      </c>
      <c r="Y441" s="40"/>
      <c r="Z441" s="41"/>
      <c r="AA441" s="39">
        <v>1</v>
      </c>
      <c r="AB441" s="40"/>
      <c r="AC441" s="41"/>
      <c r="AD441" s="39">
        <v>1</v>
      </c>
      <c r="AE441" s="40"/>
      <c r="AF441" s="41"/>
      <c r="AG441" s="39">
        <v>1</v>
      </c>
      <c r="AH441" s="37"/>
      <c r="AI441" s="42"/>
      <c r="AJ441" s="22">
        <f t="shared" si="26"/>
        <v>9</v>
      </c>
      <c r="AK441" s="37">
        <f t="shared" si="27"/>
        <v>9</v>
      </c>
      <c r="AL441" s="37">
        <f t="shared" si="28"/>
        <v>0</v>
      </c>
      <c r="AM441" s="37">
        <f t="shared" si="29"/>
        <v>0</v>
      </c>
    </row>
    <row r="442" spans="1:39" outlineLevel="1" x14ac:dyDescent="0.3">
      <c r="A442" s="19" t="e">
        <f>'SOS_ERGO - AS-IS'!#REF!</f>
        <v>#REF!</v>
      </c>
      <c r="B442" s="19" t="e">
        <f>'SOS_ERGO - AS-IS'!#REF!</f>
        <v>#REF!</v>
      </c>
      <c r="C442" s="19" t="e">
        <f>'SOS_ERGO - AS-IS'!#REF!</f>
        <v>#REF!</v>
      </c>
      <c r="D442" s="19" t="e">
        <f>'SOS_ERGO - AS-IS'!#REF!</f>
        <v>#REF!</v>
      </c>
      <c r="E442" s="32" t="e">
        <f>'SOS_ERGO - AS-IS'!#REF!</f>
        <v>#REF!</v>
      </c>
      <c r="F442" s="19" t="e">
        <f>'SOS_ERGO - AS-IS'!#REF!</f>
        <v>#REF!</v>
      </c>
      <c r="G442" s="53" t="e">
        <f>'SOS_ERGO - AS-IS'!#REF!</f>
        <v>#REF!</v>
      </c>
      <c r="H442" s="32" t="e">
        <f>'SOS_ERGO - AS-IS'!#REF!</f>
        <v>#REF!</v>
      </c>
      <c r="I442" s="39">
        <v>1</v>
      </c>
      <c r="J442" s="40"/>
      <c r="K442" s="41"/>
      <c r="L442" s="39">
        <v>1</v>
      </c>
      <c r="M442" s="40"/>
      <c r="N442" s="41"/>
      <c r="O442" s="39">
        <v>1</v>
      </c>
      <c r="P442" s="40"/>
      <c r="Q442" s="41"/>
      <c r="R442" s="39">
        <v>1</v>
      </c>
      <c r="S442" s="40"/>
      <c r="T442" s="41"/>
      <c r="U442" s="39">
        <v>1</v>
      </c>
      <c r="V442" s="40"/>
      <c r="W442" s="41"/>
      <c r="X442" s="39">
        <v>1</v>
      </c>
      <c r="Y442" s="40"/>
      <c r="Z442" s="41"/>
      <c r="AA442" s="39">
        <v>1</v>
      </c>
      <c r="AB442" s="40"/>
      <c r="AC442" s="41"/>
      <c r="AD442" s="39">
        <v>1</v>
      </c>
      <c r="AE442" s="40"/>
      <c r="AF442" s="41"/>
      <c r="AG442" s="39">
        <v>1</v>
      </c>
      <c r="AH442" s="37"/>
      <c r="AI442" s="42"/>
      <c r="AJ442" s="22">
        <f t="shared" si="26"/>
        <v>9</v>
      </c>
      <c r="AK442" s="37">
        <f t="shared" si="27"/>
        <v>9</v>
      </c>
      <c r="AL442" s="37">
        <f t="shared" si="28"/>
        <v>0</v>
      </c>
      <c r="AM442" s="37">
        <f t="shared" si="29"/>
        <v>0</v>
      </c>
    </row>
    <row r="443" spans="1:39" outlineLevel="1" x14ac:dyDescent="0.3">
      <c r="A443" s="19" t="e">
        <f>'SOS_ERGO - AS-IS'!#REF!</f>
        <v>#REF!</v>
      </c>
      <c r="B443" s="19" t="e">
        <f>'SOS_ERGO - AS-IS'!#REF!</f>
        <v>#REF!</v>
      </c>
      <c r="C443" s="19" t="e">
        <f>'SOS_ERGO - AS-IS'!#REF!</f>
        <v>#REF!</v>
      </c>
      <c r="D443" s="19" t="e">
        <f>'SOS_ERGO - AS-IS'!#REF!</f>
        <v>#REF!</v>
      </c>
      <c r="E443" s="32" t="e">
        <f>'SOS_ERGO - AS-IS'!#REF!</f>
        <v>#REF!</v>
      </c>
      <c r="F443" s="19" t="e">
        <f>'SOS_ERGO - AS-IS'!#REF!</f>
        <v>#REF!</v>
      </c>
      <c r="G443" s="53" t="e">
        <f>'SOS_ERGO - AS-IS'!#REF!</f>
        <v>#REF!</v>
      </c>
      <c r="H443" s="32" t="e">
        <f>'SOS_ERGO - AS-IS'!#REF!</f>
        <v>#REF!</v>
      </c>
      <c r="I443" s="39">
        <v>1</v>
      </c>
      <c r="J443" s="40"/>
      <c r="K443" s="41"/>
      <c r="L443" s="39">
        <v>1</v>
      </c>
      <c r="M443" s="40"/>
      <c r="N443" s="41"/>
      <c r="O443" s="39">
        <v>1</v>
      </c>
      <c r="P443" s="40"/>
      <c r="Q443" s="41"/>
      <c r="R443" s="39">
        <v>1</v>
      </c>
      <c r="S443" s="40"/>
      <c r="T443" s="41"/>
      <c r="U443" s="39">
        <v>1</v>
      </c>
      <c r="V443" s="40"/>
      <c r="W443" s="41"/>
      <c r="X443" s="39">
        <v>1</v>
      </c>
      <c r="Y443" s="40"/>
      <c r="Z443" s="41"/>
      <c r="AA443" s="39">
        <v>1</v>
      </c>
      <c r="AB443" s="40"/>
      <c r="AC443" s="41"/>
      <c r="AD443" s="39">
        <v>1</v>
      </c>
      <c r="AE443" s="40"/>
      <c r="AF443" s="41"/>
      <c r="AG443" s="39">
        <v>1</v>
      </c>
      <c r="AH443" s="37"/>
      <c r="AI443" s="42"/>
      <c r="AJ443" s="22">
        <f t="shared" si="26"/>
        <v>9</v>
      </c>
      <c r="AK443" s="37">
        <f t="shared" si="27"/>
        <v>9</v>
      </c>
      <c r="AL443" s="37">
        <f t="shared" si="28"/>
        <v>0</v>
      </c>
      <c r="AM443" s="37">
        <f t="shared" si="29"/>
        <v>0</v>
      </c>
    </row>
    <row r="444" spans="1:39" outlineLevel="1" x14ac:dyDescent="0.3">
      <c r="A444" s="19" t="e">
        <f>'SOS_ERGO - AS-IS'!#REF!</f>
        <v>#REF!</v>
      </c>
      <c r="B444" s="19" t="e">
        <f>'SOS_ERGO - AS-IS'!#REF!</f>
        <v>#REF!</v>
      </c>
      <c r="C444" s="19" t="e">
        <f>'SOS_ERGO - AS-IS'!#REF!</f>
        <v>#REF!</v>
      </c>
      <c r="D444" s="19" t="e">
        <f>'SOS_ERGO - AS-IS'!#REF!</f>
        <v>#REF!</v>
      </c>
      <c r="E444" s="32" t="e">
        <f>'SOS_ERGO - AS-IS'!#REF!</f>
        <v>#REF!</v>
      </c>
      <c r="F444" s="19" t="e">
        <f>'SOS_ERGO - AS-IS'!#REF!</f>
        <v>#REF!</v>
      </c>
      <c r="G444" s="53" t="e">
        <f>'SOS_ERGO - AS-IS'!#REF!</f>
        <v>#REF!</v>
      </c>
      <c r="H444" s="32" t="e">
        <f>'SOS_ERGO - AS-IS'!#REF!</f>
        <v>#REF!</v>
      </c>
      <c r="I444" s="39">
        <v>1</v>
      </c>
      <c r="J444" s="40"/>
      <c r="K444" s="41"/>
      <c r="L444" s="39">
        <v>1</v>
      </c>
      <c r="M444" s="40"/>
      <c r="N444" s="41"/>
      <c r="O444" s="39">
        <v>1</v>
      </c>
      <c r="P444" s="40"/>
      <c r="Q444" s="41"/>
      <c r="R444" s="39">
        <v>1</v>
      </c>
      <c r="S444" s="40"/>
      <c r="T444" s="41"/>
      <c r="U444" s="39">
        <v>1</v>
      </c>
      <c r="V444" s="40"/>
      <c r="W444" s="41"/>
      <c r="X444" s="39">
        <v>1</v>
      </c>
      <c r="Y444" s="40"/>
      <c r="Z444" s="41"/>
      <c r="AA444" s="39">
        <v>1</v>
      </c>
      <c r="AB444" s="40"/>
      <c r="AC444" s="41"/>
      <c r="AD444" s="39">
        <v>1</v>
      </c>
      <c r="AE444" s="40"/>
      <c r="AF444" s="41"/>
      <c r="AG444" s="39">
        <v>1</v>
      </c>
      <c r="AH444" s="37"/>
      <c r="AI444" s="42"/>
      <c r="AJ444" s="22">
        <f t="shared" si="26"/>
        <v>9</v>
      </c>
      <c r="AK444" s="37">
        <f t="shared" si="27"/>
        <v>9</v>
      </c>
      <c r="AL444" s="37">
        <f t="shared" si="28"/>
        <v>0</v>
      </c>
      <c r="AM444" s="37">
        <f t="shared" si="29"/>
        <v>0</v>
      </c>
    </row>
    <row r="445" spans="1:39" outlineLevel="1" x14ac:dyDescent="0.3">
      <c r="A445" s="19" t="e">
        <f>'SOS_ERGO - AS-IS'!#REF!</f>
        <v>#REF!</v>
      </c>
      <c r="B445" s="19" t="e">
        <f>'SOS_ERGO - AS-IS'!#REF!</f>
        <v>#REF!</v>
      </c>
      <c r="C445" s="19" t="e">
        <f>'SOS_ERGO - AS-IS'!#REF!</f>
        <v>#REF!</v>
      </c>
      <c r="D445" s="19" t="e">
        <f>'SOS_ERGO - AS-IS'!#REF!</f>
        <v>#REF!</v>
      </c>
      <c r="E445" s="32" t="e">
        <f>'SOS_ERGO - AS-IS'!#REF!</f>
        <v>#REF!</v>
      </c>
      <c r="F445" s="19" t="e">
        <f>'SOS_ERGO - AS-IS'!#REF!</f>
        <v>#REF!</v>
      </c>
      <c r="G445" s="53" t="e">
        <f>'SOS_ERGO - AS-IS'!#REF!</f>
        <v>#REF!</v>
      </c>
      <c r="H445" s="32" t="e">
        <f>'SOS_ERGO - AS-IS'!#REF!</f>
        <v>#REF!</v>
      </c>
      <c r="I445" s="39">
        <v>1</v>
      </c>
      <c r="J445" s="40"/>
      <c r="K445" s="41"/>
      <c r="L445" s="39">
        <v>1</v>
      </c>
      <c r="M445" s="40"/>
      <c r="N445" s="41"/>
      <c r="O445" s="39">
        <v>1</v>
      </c>
      <c r="P445" s="40"/>
      <c r="Q445" s="41"/>
      <c r="R445" s="39">
        <v>1</v>
      </c>
      <c r="S445" s="40"/>
      <c r="T445" s="41"/>
      <c r="U445" s="39">
        <v>1</v>
      </c>
      <c r="V445" s="40"/>
      <c r="W445" s="41"/>
      <c r="X445" s="39">
        <v>1</v>
      </c>
      <c r="Y445" s="40"/>
      <c r="Z445" s="41"/>
      <c r="AA445" s="39">
        <v>1</v>
      </c>
      <c r="AB445" s="40"/>
      <c r="AC445" s="41"/>
      <c r="AD445" s="39">
        <v>1</v>
      </c>
      <c r="AE445" s="40"/>
      <c r="AF445" s="41"/>
      <c r="AG445" s="39">
        <v>1</v>
      </c>
      <c r="AH445" s="37"/>
      <c r="AI445" s="42"/>
      <c r="AJ445" s="22">
        <f t="shared" si="26"/>
        <v>9</v>
      </c>
      <c r="AK445" s="37">
        <f t="shared" si="27"/>
        <v>9</v>
      </c>
      <c r="AL445" s="37">
        <f t="shared" si="28"/>
        <v>0</v>
      </c>
      <c r="AM445" s="37">
        <f t="shared" si="29"/>
        <v>0</v>
      </c>
    </row>
    <row r="446" spans="1:39" outlineLevel="1" x14ac:dyDescent="0.3">
      <c r="A446" s="19" t="e">
        <f>'SOS_ERGO - AS-IS'!#REF!</f>
        <v>#REF!</v>
      </c>
      <c r="B446" s="19" t="e">
        <f>'SOS_ERGO - AS-IS'!#REF!</f>
        <v>#REF!</v>
      </c>
      <c r="C446" s="19" t="e">
        <f>'SOS_ERGO - AS-IS'!#REF!</f>
        <v>#REF!</v>
      </c>
      <c r="D446" s="19" t="e">
        <f>'SOS_ERGO - AS-IS'!#REF!</f>
        <v>#REF!</v>
      </c>
      <c r="E446" s="32" t="e">
        <f>'SOS_ERGO - AS-IS'!#REF!</f>
        <v>#REF!</v>
      </c>
      <c r="F446" s="19" t="e">
        <f>'SOS_ERGO - AS-IS'!#REF!</f>
        <v>#REF!</v>
      </c>
      <c r="G446" s="53" t="e">
        <f>'SOS_ERGO - AS-IS'!#REF!</f>
        <v>#REF!</v>
      </c>
      <c r="H446" s="32" t="e">
        <f>'SOS_ERGO - AS-IS'!#REF!</f>
        <v>#REF!</v>
      </c>
      <c r="I446" s="39">
        <v>1</v>
      </c>
      <c r="J446" s="40"/>
      <c r="K446" s="41"/>
      <c r="L446" s="39">
        <v>1</v>
      </c>
      <c r="M446" s="40"/>
      <c r="N446" s="41"/>
      <c r="O446" s="39">
        <v>1</v>
      </c>
      <c r="P446" s="40"/>
      <c r="Q446" s="41"/>
      <c r="R446" s="39">
        <v>1</v>
      </c>
      <c r="S446" s="40"/>
      <c r="T446" s="41"/>
      <c r="U446" s="39">
        <v>1</v>
      </c>
      <c r="V446" s="40"/>
      <c r="W446" s="41"/>
      <c r="X446" s="39">
        <v>1</v>
      </c>
      <c r="Y446" s="40"/>
      <c r="Z446" s="41"/>
      <c r="AA446" s="39">
        <v>1</v>
      </c>
      <c r="AB446" s="40"/>
      <c r="AC446" s="41"/>
      <c r="AD446" s="39">
        <v>1</v>
      </c>
      <c r="AE446" s="40"/>
      <c r="AF446" s="41"/>
      <c r="AG446" s="39">
        <v>1</v>
      </c>
      <c r="AH446" s="37"/>
      <c r="AI446" s="42"/>
      <c r="AJ446" s="22">
        <f t="shared" si="26"/>
        <v>9</v>
      </c>
      <c r="AK446" s="37">
        <f t="shared" si="27"/>
        <v>9</v>
      </c>
      <c r="AL446" s="37">
        <f t="shared" si="28"/>
        <v>0</v>
      </c>
      <c r="AM446" s="37">
        <f t="shared" si="29"/>
        <v>0</v>
      </c>
    </row>
    <row r="447" spans="1:39" outlineLevel="1" x14ac:dyDescent="0.3">
      <c r="A447" s="19" t="e">
        <f>'SOS_ERGO - AS-IS'!#REF!</f>
        <v>#REF!</v>
      </c>
      <c r="B447" s="19" t="e">
        <f>'SOS_ERGO - AS-IS'!#REF!</f>
        <v>#REF!</v>
      </c>
      <c r="C447" s="19" t="e">
        <f>'SOS_ERGO - AS-IS'!#REF!</f>
        <v>#REF!</v>
      </c>
      <c r="D447" s="19" t="e">
        <f>'SOS_ERGO - AS-IS'!#REF!</f>
        <v>#REF!</v>
      </c>
      <c r="E447" s="32" t="e">
        <f>'SOS_ERGO - AS-IS'!#REF!</f>
        <v>#REF!</v>
      </c>
      <c r="F447" s="19" t="e">
        <f>'SOS_ERGO - AS-IS'!#REF!</f>
        <v>#REF!</v>
      </c>
      <c r="G447" s="53" t="e">
        <f>'SOS_ERGO - AS-IS'!#REF!</f>
        <v>#REF!</v>
      </c>
      <c r="H447" s="32" t="e">
        <f>'SOS_ERGO - AS-IS'!#REF!</f>
        <v>#REF!</v>
      </c>
      <c r="I447" s="39">
        <v>1</v>
      </c>
      <c r="J447" s="40"/>
      <c r="K447" s="41"/>
      <c r="L447" s="39">
        <v>1</v>
      </c>
      <c r="M447" s="40"/>
      <c r="N447" s="41"/>
      <c r="O447" s="39">
        <v>1</v>
      </c>
      <c r="P447" s="40"/>
      <c r="Q447" s="41"/>
      <c r="R447" s="39">
        <v>1</v>
      </c>
      <c r="S447" s="40"/>
      <c r="T447" s="41"/>
      <c r="U447" s="39">
        <v>1</v>
      </c>
      <c r="V447" s="40"/>
      <c r="W447" s="41"/>
      <c r="X447" s="39">
        <v>1</v>
      </c>
      <c r="Y447" s="40"/>
      <c r="Z447" s="41"/>
      <c r="AA447" s="39">
        <v>1</v>
      </c>
      <c r="AB447" s="40"/>
      <c r="AC447" s="41"/>
      <c r="AD447" s="39">
        <v>1</v>
      </c>
      <c r="AE447" s="40"/>
      <c r="AF447" s="41"/>
      <c r="AG447" s="39">
        <v>1</v>
      </c>
      <c r="AH447" s="37"/>
      <c r="AI447" s="42"/>
      <c r="AJ447" s="22">
        <f t="shared" si="26"/>
        <v>9</v>
      </c>
      <c r="AK447" s="37">
        <f t="shared" si="27"/>
        <v>9</v>
      </c>
      <c r="AL447" s="37">
        <f t="shared" si="28"/>
        <v>0</v>
      </c>
      <c r="AM447" s="37">
        <f t="shared" si="29"/>
        <v>0</v>
      </c>
    </row>
    <row r="448" spans="1:39" outlineLevel="1" x14ac:dyDescent="0.3">
      <c r="A448" s="19" t="e">
        <f>'SOS_ERGO - AS-IS'!#REF!</f>
        <v>#REF!</v>
      </c>
      <c r="B448" s="19" t="e">
        <f>'SOS_ERGO - AS-IS'!#REF!</f>
        <v>#REF!</v>
      </c>
      <c r="C448" s="19" t="e">
        <f>'SOS_ERGO - AS-IS'!#REF!</f>
        <v>#REF!</v>
      </c>
      <c r="D448" s="19" t="e">
        <f>'SOS_ERGO - AS-IS'!#REF!</f>
        <v>#REF!</v>
      </c>
      <c r="E448" s="32" t="e">
        <f>'SOS_ERGO - AS-IS'!#REF!</f>
        <v>#REF!</v>
      </c>
      <c r="F448" s="19" t="e">
        <f>'SOS_ERGO - AS-IS'!#REF!</f>
        <v>#REF!</v>
      </c>
      <c r="G448" s="53" t="e">
        <f>'SOS_ERGO - AS-IS'!#REF!</f>
        <v>#REF!</v>
      </c>
      <c r="H448" s="32" t="e">
        <f>'SOS_ERGO - AS-IS'!#REF!</f>
        <v>#REF!</v>
      </c>
      <c r="I448" s="39">
        <v>1</v>
      </c>
      <c r="J448" s="40"/>
      <c r="K448" s="41"/>
      <c r="L448" s="39">
        <v>1</v>
      </c>
      <c r="M448" s="40"/>
      <c r="N448" s="41"/>
      <c r="O448" s="39">
        <v>1</v>
      </c>
      <c r="P448" s="40"/>
      <c r="Q448" s="41"/>
      <c r="R448" s="39">
        <v>1</v>
      </c>
      <c r="S448" s="40"/>
      <c r="T448" s="41"/>
      <c r="U448" s="39">
        <v>1</v>
      </c>
      <c r="V448" s="40"/>
      <c r="W448" s="41"/>
      <c r="X448" s="39">
        <v>1</v>
      </c>
      <c r="Y448" s="40"/>
      <c r="Z448" s="41"/>
      <c r="AA448" s="39">
        <v>1</v>
      </c>
      <c r="AB448" s="40"/>
      <c r="AC448" s="41"/>
      <c r="AD448" s="39">
        <v>1</v>
      </c>
      <c r="AE448" s="40"/>
      <c r="AF448" s="41"/>
      <c r="AG448" s="39">
        <v>1</v>
      </c>
      <c r="AH448" s="37"/>
      <c r="AI448" s="42"/>
      <c r="AJ448" s="22">
        <f t="shared" si="26"/>
        <v>9</v>
      </c>
      <c r="AK448" s="37">
        <f t="shared" si="27"/>
        <v>9</v>
      </c>
      <c r="AL448" s="37">
        <f t="shared" si="28"/>
        <v>0</v>
      </c>
      <c r="AM448" s="37">
        <f t="shared" si="29"/>
        <v>0</v>
      </c>
    </row>
    <row r="449" spans="1:39" outlineLevel="1" x14ac:dyDescent="0.3">
      <c r="A449" s="19" t="e">
        <f>'SOS_ERGO - AS-IS'!#REF!</f>
        <v>#REF!</v>
      </c>
      <c r="B449" s="19" t="e">
        <f>'SOS_ERGO - AS-IS'!#REF!</f>
        <v>#REF!</v>
      </c>
      <c r="C449" s="19" t="e">
        <f>'SOS_ERGO - AS-IS'!#REF!</f>
        <v>#REF!</v>
      </c>
      <c r="D449" s="19" t="e">
        <f>'SOS_ERGO - AS-IS'!#REF!</f>
        <v>#REF!</v>
      </c>
      <c r="E449" s="32" t="e">
        <f>'SOS_ERGO - AS-IS'!#REF!</f>
        <v>#REF!</v>
      </c>
      <c r="F449" s="19" t="e">
        <f>'SOS_ERGO - AS-IS'!#REF!</f>
        <v>#REF!</v>
      </c>
      <c r="G449" s="53" t="e">
        <f>'SOS_ERGO - AS-IS'!#REF!</f>
        <v>#REF!</v>
      </c>
      <c r="H449" s="32" t="e">
        <f>'SOS_ERGO - AS-IS'!#REF!</f>
        <v>#REF!</v>
      </c>
      <c r="I449" s="39">
        <v>1</v>
      </c>
      <c r="J449" s="40"/>
      <c r="K449" s="41"/>
      <c r="L449" s="39">
        <v>1</v>
      </c>
      <c r="M449" s="40"/>
      <c r="N449" s="41"/>
      <c r="O449" s="39">
        <v>1</v>
      </c>
      <c r="P449" s="40"/>
      <c r="Q449" s="41"/>
      <c r="R449" s="39">
        <v>1</v>
      </c>
      <c r="S449" s="40"/>
      <c r="T449" s="41"/>
      <c r="U449" s="39">
        <v>1</v>
      </c>
      <c r="V449" s="40"/>
      <c r="W449" s="41"/>
      <c r="X449" s="39">
        <v>1</v>
      </c>
      <c r="Y449" s="40"/>
      <c r="Z449" s="41"/>
      <c r="AA449" s="39">
        <v>1</v>
      </c>
      <c r="AB449" s="40"/>
      <c r="AC449" s="41"/>
      <c r="AD449" s="39">
        <v>1</v>
      </c>
      <c r="AE449" s="40"/>
      <c r="AF449" s="41"/>
      <c r="AG449" s="39">
        <v>1</v>
      </c>
      <c r="AH449" s="37"/>
      <c r="AI449" s="42"/>
      <c r="AJ449" s="22">
        <f t="shared" si="26"/>
        <v>9</v>
      </c>
      <c r="AK449" s="37">
        <f t="shared" si="27"/>
        <v>9</v>
      </c>
      <c r="AL449" s="37">
        <f t="shared" si="28"/>
        <v>0</v>
      </c>
      <c r="AM449" s="37">
        <f t="shared" si="29"/>
        <v>0</v>
      </c>
    </row>
    <row r="450" spans="1:39" outlineLevel="1" x14ac:dyDescent="0.3">
      <c r="A450" s="19" t="e">
        <f>'SOS_ERGO - AS-IS'!#REF!</f>
        <v>#REF!</v>
      </c>
      <c r="B450" s="19" t="e">
        <f>'SOS_ERGO - AS-IS'!#REF!</f>
        <v>#REF!</v>
      </c>
      <c r="C450" s="19" t="e">
        <f>'SOS_ERGO - AS-IS'!#REF!</f>
        <v>#REF!</v>
      </c>
      <c r="D450" s="19" t="e">
        <f>'SOS_ERGO - AS-IS'!#REF!</f>
        <v>#REF!</v>
      </c>
      <c r="E450" s="32" t="e">
        <f>'SOS_ERGO - AS-IS'!#REF!</f>
        <v>#REF!</v>
      </c>
      <c r="F450" s="19" t="e">
        <f>'SOS_ERGO - AS-IS'!#REF!</f>
        <v>#REF!</v>
      </c>
      <c r="G450" s="53" t="e">
        <f>'SOS_ERGO - AS-IS'!#REF!</f>
        <v>#REF!</v>
      </c>
      <c r="H450" s="32" t="e">
        <f>'SOS_ERGO - AS-IS'!#REF!</f>
        <v>#REF!</v>
      </c>
      <c r="I450" s="39">
        <v>1</v>
      </c>
      <c r="J450" s="40"/>
      <c r="K450" s="41"/>
      <c r="L450" s="39">
        <v>1</v>
      </c>
      <c r="M450" s="40"/>
      <c r="N450" s="41"/>
      <c r="O450" s="39">
        <v>1</v>
      </c>
      <c r="P450" s="40"/>
      <c r="Q450" s="41"/>
      <c r="R450" s="39">
        <v>1</v>
      </c>
      <c r="S450" s="40"/>
      <c r="T450" s="41"/>
      <c r="U450" s="39">
        <v>1</v>
      </c>
      <c r="V450" s="40"/>
      <c r="W450" s="41"/>
      <c r="X450" s="39">
        <v>1</v>
      </c>
      <c r="Y450" s="40"/>
      <c r="Z450" s="41"/>
      <c r="AA450" s="39">
        <v>1</v>
      </c>
      <c r="AB450" s="40"/>
      <c r="AC450" s="41"/>
      <c r="AD450" s="39">
        <v>1</v>
      </c>
      <c r="AE450" s="40"/>
      <c r="AF450" s="41"/>
      <c r="AG450" s="39">
        <v>1</v>
      </c>
      <c r="AH450" s="37"/>
      <c r="AI450" s="42"/>
      <c r="AJ450" s="22">
        <f t="shared" si="26"/>
        <v>9</v>
      </c>
      <c r="AK450" s="37">
        <f t="shared" si="27"/>
        <v>9</v>
      </c>
      <c r="AL450" s="37">
        <f t="shared" si="28"/>
        <v>0</v>
      </c>
      <c r="AM450" s="37">
        <f t="shared" si="29"/>
        <v>0</v>
      </c>
    </row>
    <row r="451" spans="1:39" outlineLevel="1" x14ac:dyDescent="0.3">
      <c r="A451" s="19" t="e">
        <f>'SOS_ERGO - AS-IS'!#REF!</f>
        <v>#REF!</v>
      </c>
      <c r="B451" s="19" t="e">
        <f>'SOS_ERGO - AS-IS'!#REF!</f>
        <v>#REF!</v>
      </c>
      <c r="C451" s="19" t="e">
        <f>'SOS_ERGO - AS-IS'!#REF!</f>
        <v>#REF!</v>
      </c>
      <c r="D451" s="19" t="e">
        <f>'SOS_ERGO - AS-IS'!#REF!</f>
        <v>#REF!</v>
      </c>
      <c r="E451" s="32" t="e">
        <f>'SOS_ERGO - AS-IS'!#REF!</f>
        <v>#REF!</v>
      </c>
      <c r="F451" s="19" t="e">
        <f>'SOS_ERGO - AS-IS'!#REF!</f>
        <v>#REF!</v>
      </c>
      <c r="G451" s="53" t="e">
        <f>'SOS_ERGO - AS-IS'!#REF!</f>
        <v>#REF!</v>
      </c>
      <c r="H451" s="32" t="e">
        <f>'SOS_ERGO - AS-IS'!#REF!</f>
        <v>#REF!</v>
      </c>
      <c r="I451" s="39">
        <v>1</v>
      </c>
      <c r="J451" s="40"/>
      <c r="K451" s="41"/>
      <c r="L451" s="39">
        <v>1</v>
      </c>
      <c r="M451" s="40"/>
      <c r="N451" s="41"/>
      <c r="O451" s="39">
        <v>1</v>
      </c>
      <c r="P451" s="40"/>
      <c r="Q451" s="41"/>
      <c r="R451" s="39">
        <v>1</v>
      </c>
      <c r="S451" s="40"/>
      <c r="T451" s="41"/>
      <c r="U451" s="39">
        <v>1</v>
      </c>
      <c r="V451" s="40"/>
      <c r="W451" s="41"/>
      <c r="X451" s="39">
        <v>1</v>
      </c>
      <c r="Y451" s="40"/>
      <c r="Z451" s="41"/>
      <c r="AA451" s="39">
        <v>1</v>
      </c>
      <c r="AB451" s="40"/>
      <c r="AC451" s="41"/>
      <c r="AD451" s="39">
        <v>1</v>
      </c>
      <c r="AE451" s="40"/>
      <c r="AF451" s="41"/>
      <c r="AG451" s="39">
        <v>1</v>
      </c>
      <c r="AH451" s="37"/>
      <c r="AI451" s="42"/>
      <c r="AJ451" s="22">
        <f t="shared" ref="AJ451:AJ514" si="30">SUM(I451:AI451)</f>
        <v>9</v>
      </c>
      <c r="AK451" s="37">
        <f t="shared" ref="AK451:AK514" si="31">COUNTIF(I451:AI451,1)</f>
        <v>9</v>
      </c>
      <c r="AL451" s="37">
        <f t="shared" ref="AL451:AL514" si="32">COUNTIF(I451:AI451,2)</f>
        <v>0</v>
      </c>
      <c r="AM451" s="37">
        <f t="shared" ref="AM451:AM514" si="33">COUNTIF(I451:AI451,3)</f>
        <v>0</v>
      </c>
    </row>
    <row r="452" spans="1:39" outlineLevel="1" x14ac:dyDescent="0.3">
      <c r="A452" s="19" t="e">
        <f>'SOS_ERGO - AS-IS'!#REF!</f>
        <v>#REF!</v>
      </c>
      <c r="B452" s="19" t="e">
        <f>'SOS_ERGO - AS-IS'!#REF!</f>
        <v>#REF!</v>
      </c>
      <c r="C452" s="19" t="e">
        <f>'SOS_ERGO - AS-IS'!#REF!</f>
        <v>#REF!</v>
      </c>
      <c r="D452" s="19" t="e">
        <f>'SOS_ERGO - AS-IS'!#REF!</f>
        <v>#REF!</v>
      </c>
      <c r="E452" s="32" t="e">
        <f>'SOS_ERGO - AS-IS'!#REF!</f>
        <v>#REF!</v>
      </c>
      <c r="F452" s="19" t="e">
        <f>'SOS_ERGO - AS-IS'!#REF!</f>
        <v>#REF!</v>
      </c>
      <c r="G452" s="53" t="e">
        <f>'SOS_ERGO - AS-IS'!#REF!</f>
        <v>#REF!</v>
      </c>
      <c r="H452" s="32" t="e">
        <f>'SOS_ERGO - AS-IS'!#REF!</f>
        <v>#REF!</v>
      </c>
      <c r="I452" s="39">
        <v>1</v>
      </c>
      <c r="J452" s="40"/>
      <c r="K452" s="41"/>
      <c r="L452" s="39">
        <v>1</v>
      </c>
      <c r="M452" s="40"/>
      <c r="N452" s="41"/>
      <c r="O452" s="39">
        <v>1</v>
      </c>
      <c r="P452" s="40"/>
      <c r="Q452" s="41"/>
      <c r="R452" s="39">
        <v>1</v>
      </c>
      <c r="S452" s="40"/>
      <c r="T452" s="41"/>
      <c r="U452" s="39">
        <v>1</v>
      </c>
      <c r="V452" s="40"/>
      <c r="W452" s="41"/>
      <c r="X452" s="39">
        <v>1</v>
      </c>
      <c r="Y452" s="40"/>
      <c r="Z452" s="41"/>
      <c r="AA452" s="39">
        <v>1</v>
      </c>
      <c r="AB452" s="40"/>
      <c r="AC452" s="41"/>
      <c r="AD452" s="39">
        <v>1</v>
      </c>
      <c r="AE452" s="40"/>
      <c r="AF452" s="41"/>
      <c r="AG452" s="39">
        <v>1</v>
      </c>
      <c r="AH452" s="37"/>
      <c r="AI452" s="42"/>
      <c r="AJ452" s="22">
        <f t="shared" si="30"/>
        <v>9</v>
      </c>
      <c r="AK452" s="37">
        <f t="shared" si="31"/>
        <v>9</v>
      </c>
      <c r="AL452" s="37">
        <f t="shared" si="32"/>
        <v>0</v>
      </c>
      <c r="AM452" s="37">
        <f t="shared" si="33"/>
        <v>0</v>
      </c>
    </row>
    <row r="453" spans="1:39" outlineLevel="1" x14ac:dyDescent="0.3">
      <c r="A453" s="19" t="e">
        <f>'SOS_ERGO - AS-IS'!#REF!</f>
        <v>#REF!</v>
      </c>
      <c r="B453" s="19" t="e">
        <f>'SOS_ERGO - AS-IS'!#REF!</f>
        <v>#REF!</v>
      </c>
      <c r="C453" s="19" t="e">
        <f>'SOS_ERGO - AS-IS'!#REF!</f>
        <v>#REF!</v>
      </c>
      <c r="D453" s="19" t="e">
        <f>'SOS_ERGO - AS-IS'!#REF!</f>
        <v>#REF!</v>
      </c>
      <c r="E453" s="32" t="e">
        <f>'SOS_ERGO - AS-IS'!#REF!</f>
        <v>#REF!</v>
      </c>
      <c r="F453" s="19" t="e">
        <f>'SOS_ERGO - AS-IS'!#REF!</f>
        <v>#REF!</v>
      </c>
      <c r="G453" s="53" t="e">
        <f>'SOS_ERGO - AS-IS'!#REF!</f>
        <v>#REF!</v>
      </c>
      <c r="H453" s="32" t="e">
        <f>'SOS_ERGO - AS-IS'!#REF!</f>
        <v>#REF!</v>
      </c>
      <c r="I453" s="39">
        <v>1</v>
      </c>
      <c r="J453" s="40"/>
      <c r="K453" s="41"/>
      <c r="L453" s="39">
        <v>1</v>
      </c>
      <c r="M453" s="40"/>
      <c r="N453" s="41"/>
      <c r="O453" s="39">
        <v>1</v>
      </c>
      <c r="P453" s="40"/>
      <c r="Q453" s="41"/>
      <c r="R453" s="39">
        <v>1</v>
      </c>
      <c r="S453" s="40"/>
      <c r="T453" s="41"/>
      <c r="U453" s="39">
        <v>1</v>
      </c>
      <c r="V453" s="40"/>
      <c r="W453" s="41"/>
      <c r="X453" s="39">
        <v>1</v>
      </c>
      <c r="Y453" s="40"/>
      <c r="Z453" s="41"/>
      <c r="AA453" s="39">
        <v>1</v>
      </c>
      <c r="AB453" s="40"/>
      <c r="AC453" s="41"/>
      <c r="AD453" s="39">
        <v>1</v>
      </c>
      <c r="AE453" s="40"/>
      <c r="AF453" s="41"/>
      <c r="AG453" s="39">
        <v>1</v>
      </c>
      <c r="AH453" s="37"/>
      <c r="AI453" s="42"/>
      <c r="AJ453" s="22">
        <f t="shared" si="30"/>
        <v>9</v>
      </c>
      <c r="AK453" s="37">
        <f t="shared" si="31"/>
        <v>9</v>
      </c>
      <c r="AL453" s="37">
        <f t="shared" si="32"/>
        <v>0</v>
      </c>
      <c r="AM453" s="37">
        <f t="shared" si="33"/>
        <v>0</v>
      </c>
    </row>
    <row r="454" spans="1:39" outlineLevel="1" x14ac:dyDescent="0.3">
      <c r="A454" s="19" t="e">
        <f>'SOS_ERGO - AS-IS'!#REF!</f>
        <v>#REF!</v>
      </c>
      <c r="B454" s="19" t="e">
        <f>'SOS_ERGO - AS-IS'!#REF!</f>
        <v>#REF!</v>
      </c>
      <c r="C454" s="19" t="e">
        <f>'SOS_ERGO - AS-IS'!#REF!</f>
        <v>#REF!</v>
      </c>
      <c r="D454" s="19" t="e">
        <f>'SOS_ERGO - AS-IS'!#REF!</f>
        <v>#REF!</v>
      </c>
      <c r="E454" s="32" t="e">
        <f>'SOS_ERGO - AS-IS'!#REF!</f>
        <v>#REF!</v>
      </c>
      <c r="F454" s="19" t="e">
        <f>'SOS_ERGO - AS-IS'!#REF!</f>
        <v>#REF!</v>
      </c>
      <c r="G454" s="53" t="e">
        <f>'SOS_ERGO - AS-IS'!#REF!</f>
        <v>#REF!</v>
      </c>
      <c r="H454" s="32" t="e">
        <f>'SOS_ERGO - AS-IS'!#REF!</f>
        <v>#REF!</v>
      </c>
      <c r="I454" s="39">
        <v>1</v>
      </c>
      <c r="J454" s="40"/>
      <c r="K454" s="41"/>
      <c r="L454" s="39">
        <v>1</v>
      </c>
      <c r="M454" s="40"/>
      <c r="N454" s="41"/>
      <c r="O454" s="39">
        <v>1</v>
      </c>
      <c r="P454" s="40"/>
      <c r="Q454" s="41"/>
      <c r="R454" s="39">
        <v>1</v>
      </c>
      <c r="S454" s="40"/>
      <c r="T454" s="41"/>
      <c r="U454" s="39">
        <v>1</v>
      </c>
      <c r="V454" s="40"/>
      <c r="W454" s="41"/>
      <c r="X454" s="39">
        <v>1</v>
      </c>
      <c r="Y454" s="40"/>
      <c r="Z454" s="41"/>
      <c r="AA454" s="39">
        <v>1</v>
      </c>
      <c r="AB454" s="40"/>
      <c r="AC454" s="41"/>
      <c r="AD454" s="39">
        <v>1</v>
      </c>
      <c r="AE454" s="40"/>
      <c r="AF454" s="41"/>
      <c r="AG454" s="39">
        <v>1</v>
      </c>
      <c r="AH454" s="37"/>
      <c r="AI454" s="42"/>
      <c r="AJ454" s="22">
        <f t="shared" si="30"/>
        <v>9</v>
      </c>
      <c r="AK454" s="37">
        <f t="shared" si="31"/>
        <v>9</v>
      </c>
      <c r="AL454" s="37">
        <f t="shared" si="32"/>
        <v>0</v>
      </c>
      <c r="AM454" s="37">
        <f t="shared" si="33"/>
        <v>0</v>
      </c>
    </row>
    <row r="455" spans="1:39" outlineLevel="1" x14ac:dyDescent="0.3">
      <c r="A455" s="19" t="e">
        <f>'SOS_ERGO - AS-IS'!#REF!</f>
        <v>#REF!</v>
      </c>
      <c r="B455" s="19" t="e">
        <f>'SOS_ERGO - AS-IS'!#REF!</f>
        <v>#REF!</v>
      </c>
      <c r="C455" s="19" t="e">
        <f>'SOS_ERGO - AS-IS'!#REF!</f>
        <v>#REF!</v>
      </c>
      <c r="D455" s="19" t="e">
        <f>'SOS_ERGO - AS-IS'!#REF!</f>
        <v>#REF!</v>
      </c>
      <c r="E455" s="32" t="e">
        <f>'SOS_ERGO - AS-IS'!#REF!</f>
        <v>#REF!</v>
      </c>
      <c r="F455" s="19" t="e">
        <f>'SOS_ERGO - AS-IS'!#REF!</f>
        <v>#REF!</v>
      </c>
      <c r="G455" s="53" t="e">
        <f>'SOS_ERGO - AS-IS'!#REF!</f>
        <v>#REF!</v>
      </c>
      <c r="H455" s="32" t="e">
        <f>'SOS_ERGO - AS-IS'!#REF!</f>
        <v>#REF!</v>
      </c>
      <c r="I455" s="39">
        <v>1</v>
      </c>
      <c r="J455" s="40"/>
      <c r="K455" s="41"/>
      <c r="L455" s="39">
        <v>1</v>
      </c>
      <c r="M455" s="40"/>
      <c r="N455" s="41"/>
      <c r="O455" s="39">
        <v>1</v>
      </c>
      <c r="P455" s="40"/>
      <c r="Q455" s="41"/>
      <c r="R455" s="39">
        <v>1</v>
      </c>
      <c r="S455" s="40"/>
      <c r="T455" s="41"/>
      <c r="U455" s="39">
        <v>1</v>
      </c>
      <c r="V455" s="40"/>
      <c r="W455" s="41"/>
      <c r="X455" s="39">
        <v>1</v>
      </c>
      <c r="Y455" s="40"/>
      <c r="Z455" s="41"/>
      <c r="AA455" s="39">
        <v>1</v>
      </c>
      <c r="AB455" s="40"/>
      <c r="AC455" s="41"/>
      <c r="AD455" s="39">
        <v>1</v>
      </c>
      <c r="AE455" s="40"/>
      <c r="AF455" s="41"/>
      <c r="AG455" s="39">
        <v>1</v>
      </c>
      <c r="AH455" s="37"/>
      <c r="AI455" s="42"/>
      <c r="AJ455" s="22">
        <f t="shared" si="30"/>
        <v>9</v>
      </c>
      <c r="AK455" s="37">
        <f t="shared" si="31"/>
        <v>9</v>
      </c>
      <c r="AL455" s="37">
        <f t="shared" si="32"/>
        <v>0</v>
      </c>
      <c r="AM455" s="37">
        <f t="shared" si="33"/>
        <v>0</v>
      </c>
    </row>
    <row r="456" spans="1:39" outlineLevel="1" x14ac:dyDescent="0.3">
      <c r="A456" s="19" t="e">
        <f>'SOS_ERGO - AS-IS'!#REF!</f>
        <v>#REF!</v>
      </c>
      <c r="B456" s="19" t="e">
        <f>'SOS_ERGO - AS-IS'!#REF!</f>
        <v>#REF!</v>
      </c>
      <c r="C456" s="19" t="e">
        <f>'SOS_ERGO - AS-IS'!#REF!</f>
        <v>#REF!</v>
      </c>
      <c r="D456" s="19" t="e">
        <f>'SOS_ERGO - AS-IS'!#REF!</f>
        <v>#REF!</v>
      </c>
      <c r="E456" s="32" t="e">
        <f>'SOS_ERGO - AS-IS'!#REF!</f>
        <v>#REF!</v>
      </c>
      <c r="F456" s="19" t="e">
        <f>'SOS_ERGO - AS-IS'!#REF!</f>
        <v>#REF!</v>
      </c>
      <c r="G456" s="53" t="e">
        <f>'SOS_ERGO - AS-IS'!#REF!</f>
        <v>#REF!</v>
      </c>
      <c r="H456" s="32" t="e">
        <f>'SOS_ERGO - AS-IS'!#REF!</f>
        <v>#REF!</v>
      </c>
      <c r="I456" s="39">
        <v>1</v>
      </c>
      <c r="J456" s="40"/>
      <c r="K456" s="41"/>
      <c r="L456" s="39">
        <v>1</v>
      </c>
      <c r="M456" s="40"/>
      <c r="N456" s="41"/>
      <c r="O456" s="39">
        <v>1</v>
      </c>
      <c r="P456" s="40"/>
      <c r="Q456" s="41"/>
      <c r="R456" s="39">
        <v>1</v>
      </c>
      <c r="S456" s="40"/>
      <c r="T456" s="41"/>
      <c r="U456" s="39">
        <v>1</v>
      </c>
      <c r="V456" s="40"/>
      <c r="W456" s="41"/>
      <c r="X456" s="39">
        <v>1</v>
      </c>
      <c r="Y456" s="40"/>
      <c r="Z456" s="41"/>
      <c r="AA456" s="39">
        <v>1</v>
      </c>
      <c r="AB456" s="40"/>
      <c r="AC456" s="41"/>
      <c r="AD456" s="39">
        <v>1</v>
      </c>
      <c r="AE456" s="40"/>
      <c r="AF456" s="41"/>
      <c r="AG456" s="39">
        <v>1</v>
      </c>
      <c r="AH456" s="37"/>
      <c r="AI456" s="42"/>
      <c r="AJ456" s="22">
        <f t="shared" si="30"/>
        <v>9</v>
      </c>
      <c r="AK456" s="37">
        <f t="shared" si="31"/>
        <v>9</v>
      </c>
      <c r="AL456" s="37">
        <f t="shared" si="32"/>
        <v>0</v>
      </c>
      <c r="AM456" s="37">
        <f t="shared" si="33"/>
        <v>0</v>
      </c>
    </row>
    <row r="457" spans="1:39" outlineLevel="1" x14ac:dyDescent="0.3">
      <c r="A457" s="19" t="e">
        <f>'SOS_ERGO - AS-IS'!#REF!</f>
        <v>#REF!</v>
      </c>
      <c r="B457" s="19" t="e">
        <f>'SOS_ERGO - AS-IS'!#REF!</f>
        <v>#REF!</v>
      </c>
      <c r="C457" s="19" t="e">
        <f>'SOS_ERGO - AS-IS'!#REF!</f>
        <v>#REF!</v>
      </c>
      <c r="D457" s="19" t="e">
        <f>'SOS_ERGO - AS-IS'!#REF!</f>
        <v>#REF!</v>
      </c>
      <c r="E457" s="32" t="e">
        <f>'SOS_ERGO - AS-IS'!#REF!</f>
        <v>#REF!</v>
      </c>
      <c r="F457" s="19" t="e">
        <f>'SOS_ERGO - AS-IS'!#REF!</f>
        <v>#REF!</v>
      </c>
      <c r="G457" s="53" t="e">
        <f>'SOS_ERGO - AS-IS'!#REF!</f>
        <v>#REF!</v>
      </c>
      <c r="H457" s="32" t="e">
        <f>'SOS_ERGO - AS-IS'!#REF!</f>
        <v>#REF!</v>
      </c>
      <c r="I457" s="39">
        <v>1</v>
      </c>
      <c r="J457" s="40"/>
      <c r="K457" s="41"/>
      <c r="L457" s="39">
        <v>1</v>
      </c>
      <c r="M457" s="40"/>
      <c r="N457" s="41"/>
      <c r="O457" s="39">
        <v>1</v>
      </c>
      <c r="P457" s="40"/>
      <c r="Q457" s="41"/>
      <c r="R457" s="39">
        <v>1</v>
      </c>
      <c r="S457" s="40"/>
      <c r="T457" s="41"/>
      <c r="U457" s="39">
        <v>1</v>
      </c>
      <c r="V457" s="40"/>
      <c r="W457" s="41"/>
      <c r="X457" s="39">
        <v>1</v>
      </c>
      <c r="Y457" s="40"/>
      <c r="Z457" s="41"/>
      <c r="AA457" s="39">
        <v>1</v>
      </c>
      <c r="AB457" s="40"/>
      <c r="AC457" s="41"/>
      <c r="AD457" s="39">
        <v>1</v>
      </c>
      <c r="AE457" s="40"/>
      <c r="AF457" s="41"/>
      <c r="AG457" s="39">
        <v>1</v>
      </c>
      <c r="AH457" s="37"/>
      <c r="AI457" s="42"/>
      <c r="AJ457" s="22">
        <f t="shared" si="30"/>
        <v>9</v>
      </c>
      <c r="AK457" s="37">
        <f t="shared" si="31"/>
        <v>9</v>
      </c>
      <c r="AL457" s="37">
        <f t="shared" si="32"/>
        <v>0</v>
      </c>
      <c r="AM457" s="37">
        <f t="shared" si="33"/>
        <v>0</v>
      </c>
    </row>
    <row r="458" spans="1:39" outlineLevel="1" x14ac:dyDescent="0.3">
      <c r="A458" s="19" t="e">
        <f>'SOS_ERGO - AS-IS'!#REF!</f>
        <v>#REF!</v>
      </c>
      <c r="B458" s="19" t="e">
        <f>'SOS_ERGO - AS-IS'!#REF!</f>
        <v>#REF!</v>
      </c>
      <c r="C458" s="19" t="e">
        <f>'SOS_ERGO - AS-IS'!#REF!</f>
        <v>#REF!</v>
      </c>
      <c r="D458" s="19" t="e">
        <f>'SOS_ERGO - AS-IS'!#REF!</f>
        <v>#REF!</v>
      </c>
      <c r="E458" s="32" t="e">
        <f>'SOS_ERGO - AS-IS'!#REF!</f>
        <v>#REF!</v>
      </c>
      <c r="F458" s="19" t="e">
        <f>'SOS_ERGO - AS-IS'!#REF!</f>
        <v>#REF!</v>
      </c>
      <c r="G458" s="53" t="e">
        <f>'SOS_ERGO - AS-IS'!#REF!</f>
        <v>#REF!</v>
      </c>
      <c r="H458" s="32" t="e">
        <f>'SOS_ERGO - AS-IS'!#REF!</f>
        <v>#REF!</v>
      </c>
      <c r="I458" s="39">
        <v>1</v>
      </c>
      <c r="J458" s="40"/>
      <c r="K458" s="41"/>
      <c r="L458" s="39">
        <v>1</v>
      </c>
      <c r="M458" s="40"/>
      <c r="N458" s="41"/>
      <c r="O458" s="39">
        <v>1</v>
      </c>
      <c r="P458" s="40"/>
      <c r="Q458" s="41"/>
      <c r="R458" s="39">
        <v>1</v>
      </c>
      <c r="S458" s="40"/>
      <c r="T458" s="41"/>
      <c r="U458" s="39">
        <v>1</v>
      </c>
      <c r="V458" s="40"/>
      <c r="W458" s="41"/>
      <c r="X458" s="39">
        <v>1</v>
      </c>
      <c r="Y458" s="40"/>
      <c r="Z458" s="41"/>
      <c r="AA458" s="39">
        <v>1</v>
      </c>
      <c r="AB458" s="40"/>
      <c r="AC458" s="41"/>
      <c r="AD458" s="39">
        <v>1</v>
      </c>
      <c r="AE458" s="40"/>
      <c r="AF458" s="41"/>
      <c r="AG458" s="39">
        <v>1</v>
      </c>
      <c r="AH458" s="37"/>
      <c r="AI458" s="42"/>
      <c r="AJ458" s="22">
        <f t="shared" si="30"/>
        <v>9</v>
      </c>
      <c r="AK458" s="37">
        <f t="shared" si="31"/>
        <v>9</v>
      </c>
      <c r="AL458" s="37">
        <f t="shared" si="32"/>
        <v>0</v>
      </c>
      <c r="AM458" s="37">
        <f t="shared" si="33"/>
        <v>0</v>
      </c>
    </row>
    <row r="459" spans="1:39" outlineLevel="1" x14ac:dyDescent="0.3">
      <c r="A459" s="19" t="e">
        <f>'SOS_ERGO - AS-IS'!#REF!</f>
        <v>#REF!</v>
      </c>
      <c r="B459" s="19" t="e">
        <f>'SOS_ERGO - AS-IS'!#REF!</f>
        <v>#REF!</v>
      </c>
      <c r="C459" s="19" t="e">
        <f>'SOS_ERGO - AS-IS'!#REF!</f>
        <v>#REF!</v>
      </c>
      <c r="D459" s="19" t="e">
        <f>'SOS_ERGO - AS-IS'!#REF!</f>
        <v>#REF!</v>
      </c>
      <c r="E459" s="32" t="e">
        <f>'SOS_ERGO - AS-IS'!#REF!</f>
        <v>#REF!</v>
      </c>
      <c r="F459" s="19" t="e">
        <f>'SOS_ERGO - AS-IS'!#REF!</f>
        <v>#REF!</v>
      </c>
      <c r="G459" s="53" t="e">
        <f>'SOS_ERGO - AS-IS'!#REF!</f>
        <v>#REF!</v>
      </c>
      <c r="H459" s="32" t="e">
        <f>'SOS_ERGO - AS-IS'!#REF!</f>
        <v>#REF!</v>
      </c>
      <c r="I459" s="39">
        <v>1</v>
      </c>
      <c r="J459" s="40"/>
      <c r="K459" s="41"/>
      <c r="L459" s="39">
        <v>1</v>
      </c>
      <c r="M459" s="40"/>
      <c r="N459" s="41"/>
      <c r="O459" s="39">
        <v>1</v>
      </c>
      <c r="P459" s="40"/>
      <c r="Q459" s="41"/>
      <c r="R459" s="39">
        <v>1</v>
      </c>
      <c r="S459" s="40"/>
      <c r="T459" s="41"/>
      <c r="U459" s="39">
        <v>1</v>
      </c>
      <c r="V459" s="40"/>
      <c r="W459" s="41"/>
      <c r="X459" s="39">
        <v>1</v>
      </c>
      <c r="Y459" s="40"/>
      <c r="Z459" s="41"/>
      <c r="AA459" s="39">
        <v>1</v>
      </c>
      <c r="AB459" s="40"/>
      <c r="AC459" s="41"/>
      <c r="AD459" s="39">
        <v>1</v>
      </c>
      <c r="AE459" s="40"/>
      <c r="AF459" s="41"/>
      <c r="AG459" s="39">
        <v>1</v>
      </c>
      <c r="AH459" s="37"/>
      <c r="AI459" s="42"/>
      <c r="AJ459" s="22">
        <f t="shared" si="30"/>
        <v>9</v>
      </c>
      <c r="AK459" s="37">
        <f t="shared" si="31"/>
        <v>9</v>
      </c>
      <c r="AL459" s="37">
        <f t="shared" si="32"/>
        <v>0</v>
      </c>
      <c r="AM459" s="37">
        <f t="shared" si="33"/>
        <v>0</v>
      </c>
    </row>
    <row r="460" spans="1:39" outlineLevel="1" x14ac:dyDescent="0.3">
      <c r="A460" s="19" t="e">
        <f>'SOS_ERGO - AS-IS'!#REF!</f>
        <v>#REF!</v>
      </c>
      <c r="B460" s="19" t="e">
        <f>'SOS_ERGO - AS-IS'!#REF!</f>
        <v>#REF!</v>
      </c>
      <c r="C460" s="19" t="e">
        <f>'SOS_ERGO - AS-IS'!#REF!</f>
        <v>#REF!</v>
      </c>
      <c r="D460" s="19" t="e">
        <f>'SOS_ERGO - AS-IS'!#REF!</f>
        <v>#REF!</v>
      </c>
      <c r="E460" s="32" t="e">
        <f>'SOS_ERGO - AS-IS'!#REF!</f>
        <v>#REF!</v>
      </c>
      <c r="F460" s="19" t="e">
        <f>'SOS_ERGO - AS-IS'!#REF!</f>
        <v>#REF!</v>
      </c>
      <c r="G460" s="53" t="e">
        <f>'SOS_ERGO - AS-IS'!#REF!</f>
        <v>#REF!</v>
      </c>
      <c r="H460" s="32" t="e">
        <f>'SOS_ERGO - AS-IS'!#REF!</f>
        <v>#REF!</v>
      </c>
      <c r="I460" s="39">
        <v>1</v>
      </c>
      <c r="J460" s="40"/>
      <c r="K460" s="41"/>
      <c r="L460" s="39">
        <v>1</v>
      </c>
      <c r="M460" s="40"/>
      <c r="N460" s="41"/>
      <c r="O460" s="39">
        <v>1</v>
      </c>
      <c r="P460" s="40"/>
      <c r="Q460" s="41"/>
      <c r="R460" s="39">
        <v>1</v>
      </c>
      <c r="S460" s="40"/>
      <c r="T460" s="41"/>
      <c r="U460" s="39">
        <v>1</v>
      </c>
      <c r="V460" s="40"/>
      <c r="W460" s="41"/>
      <c r="X460" s="39">
        <v>1</v>
      </c>
      <c r="Y460" s="40"/>
      <c r="Z460" s="41"/>
      <c r="AA460" s="39">
        <v>1</v>
      </c>
      <c r="AB460" s="40"/>
      <c r="AC460" s="41"/>
      <c r="AD460" s="39">
        <v>1</v>
      </c>
      <c r="AE460" s="40"/>
      <c r="AF460" s="41"/>
      <c r="AG460" s="39">
        <v>1</v>
      </c>
      <c r="AH460" s="37"/>
      <c r="AI460" s="42"/>
      <c r="AJ460" s="22">
        <f t="shared" si="30"/>
        <v>9</v>
      </c>
      <c r="AK460" s="37">
        <f t="shared" si="31"/>
        <v>9</v>
      </c>
      <c r="AL460" s="37">
        <f t="shared" si="32"/>
        <v>0</v>
      </c>
      <c r="AM460" s="37">
        <f t="shared" si="33"/>
        <v>0</v>
      </c>
    </row>
    <row r="461" spans="1:39" outlineLevel="1" x14ac:dyDescent="0.3">
      <c r="A461" s="19" t="e">
        <f>'SOS_ERGO - AS-IS'!#REF!</f>
        <v>#REF!</v>
      </c>
      <c r="B461" s="19" t="e">
        <f>'SOS_ERGO - AS-IS'!#REF!</f>
        <v>#REF!</v>
      </c>
      <c r="C461" s="19" t="e">
        <f>'SOS_ERGO - AS-IS'!#REF!</f>
        <v>#REF!</v>
      </c>
      <c r="D461" s="19" t="e">
        <f>'SOS_ERGO - AS-IS'!#REF!</f>
        <v>#REF!</v>
      </c>
      <c r="E461" s="32" t="e">
        <f>'SOS_ERGO - AS-IS'!#REF!</f>
        <v>#REF!</v>
      </c>
      <c r="F461" s="19" t="e">
        <f>'SOS_ERGO - AS-IS'!#REF!</f>
        <v>#REF!</v>
      </c>
      <c r="G461" s="53" t="e">
        <f>'SOS_ERGO - AS-IS'!#REF!</f>
        <v>#REF!</v>
      </c>
      <c r="H461" s="32" t="e">
        <f>'SOS_ERGO - AS-IS'!#REF!</f>
        <v>#REF!</v>
      </c>
      <c r="I461" s="39">
        <v>1</v>
      </c>
      <c r="J461" s="40"/>
      <c r="K461" s="41"/>
      <c r="L461" s="39">
        <v>1</v>
      </c>
      <c r="M461" s="40"/>
      <c r="N461" s="41"/>
      <c r="O461" s="39">
        <v>1</v>
      </c>
      <c r="P461" s="40"/>
      <c r="Q461" s="41"/>
      <c r="R461" s="39">
        <v>1</v>
      </c>
      <c r="S461" s="40"/>
      <c r="T461" s="41"/>
      <c r="U461" s="39">
        <v>1</v>
      </c>
      <c r="V461" s="40"/>
      <c r="W461" s="41"/>
      <c r="X461" s="39">
        <v>1</v>
      </c>
      <c r="Y461" s="40"/>
      <c r="Z461" s="41"/>
      <c r="AA461" s="39">
        <v>1</v>
      </c>
      <c r="AB461" s="40"/>
      <c r="AC461" s="41"/>
      <c r="AD461" s="39">
        <v>1</v>
      </c>
      <c r="AE461" s="40"/>
      <c r="AF461" s="41"/>
      <c r="AG461" s="39">
        <v>1</v>
      </c>
      <c r="AH461" s="37"/>
      <c r="AI461" s="42"/>
      <c r="AJ461" s="22">
        <f t="shared" si="30"/>
        <v>9</v>
      </c>
      <c r="AK461" s="37">
        <f t="shared" si="31"/>
        <v>9</v>
      </c>
      <c r="AL461" s="37">
        <f t="shared" si="32"/>
        <v>0</v>
      </c>
      <c r="AM461" s="37">
        <f t="shared" si="33"/>
        <v>0</v>
      </c>
    </row>
    <row r="462" spans="1:39" outlineLevel="1" x14ac:dyDescent="0.3">
      <c r="A462" s="19" t="e">
        <f>'SOS_ERGO - AS-IS'!#REF!</f>
        <v>#REF!</v>
      </c>
      <c r="B462" s="19" t="e">
        <f>'SOS_ERGO - AS-IS'!#REF!</f>
        <v>#REF!</v>
      </c>
      <c r="C462" s="19" t="e">
        <f>'SOS_ERGO - AS-IS'!#REF!</f>
        <v>#REF!</v>
      </c>
      <c r="D462" s="19" t="e">
        <f>'SOS_ERGO - AS-IS'!#REF!</f>
        <v>#REF!</v>
      </c>
      <c r="E462" s="32" t="e">
        <f>'SOS_ERGO - AS-IS'!#REF!</f>
        <v>#REF!</v>
      </c>
      <c r="F462" s="19" t="e">
        <f>'SOS_ERGO - AS-IS'!#REF!</f>
        <v>#REF!</v>
      </c>
      <c r="G462" s="53" t="e">
        <f>'SOS_ERGO - AS-IS'!#REF!</f>
        <v>#REF!</v>
      </c>
      <c r="H462" s="32" t="e">
        <f>'SOS_ERGO - AS-IS'!#REF!</f>
        <v>#REF!</v>
      </c>
      <c r="I462" s="39">
        <v>1</v>
      </c>
      <c r="J462" s="40"/>
      <c r="K462" s="41"/>
      <c r="L462" s="39">
        <v>1</v>
      </c>
      <c r="M462" s="40"/>
      <c r="N462" s="41"/>
      <c r="O462" s="39">
        <v>1</v>
      </c>
      <c r="P462" s="40"/>
      <c r="Q462" s="41"/>
      <c r="R462" s="39">
        <v>1</v>
      </c>
      <c r="S462" s="40"/>
      <c r="T462" s="41"/>
      <c r="U462" s="39">
        <v>1</v>
      </c>
      <c r="V462" s="40"/>
      <c r="W462" s="41"/>
      <c r="X462" s="39">
        <v>1</v>
      </c>
      <c r="Y462" s="40"/>
      <c r="Z462" s="41"/>
      <c r="AA462" s="39">
        <v>1</v>
      </c>
      <c r="AB462" s="40"/>
      <c r="AC462" s="41"/>
      <c r="AD462" s="39">
        <v>1</v>
      </c>
      <c r="AE462" s="40"/>
      <c r="AF462" s="41"/>
      <c r="AG462" s="39">
        <v>1</v>
      </c>
      <c r="AH462" s="37"/>
      <c r="AI462" s="42"/>
      <c r="AJ462" s="22">
        <f t="shared" si="30"/>
        <v>9</v>
      </c>
      <c r="AK462" s="37">
        <f t="shared" si="31"/>
        <v>9</v>
      </c>
      <c r="AL462" s="37">
        <f t="shared" si="32"/>
        <v>0</v>
      </c>
      <c r="AM462" s="37">
        <f t="shared" si="33"/>
        <v>0</v>
      </c>
    </row>
    <row r="463" spans="1:39" outlineLevel="1" x14ac:dyDescent="0.3">
      <c r="A463" s="19" t="e">
        <f>'SOS_ERGO - AS-IS'!#REF!</f>
        <v>#REF!</v>
      </c>
      <c r="B463" s="19" t="e">
        <f>'SOS_ERGO - AS-IS'!#REF!</f>
        <v>#REF!</v>
      </c>
      <c r="C463" s="19" t="e">
        <f>'SOS_ERGO - AS-IS'!#REF!</f>
        <v>#REF!</v>
      </c>
      <c r="D463" s="19" t="e">
        <f>'SOS_ERGO - AS-IS'!#REF!</f>
        <v>#REF!</v>
      </c>
      <c r="E463" s="32" t="e">
        <f>'SOS_ERGO - AS-IS'!#REF!</f>
        <v>#REF!</v>
      </c>
      <c r="F463" s="19" t="e">
        <f>'SOS_ERGO - AS-IS'!#REF!</f>
        <v>#REF!</v>
      </c>
      <c r="G463" s="53" t="e">
        <f>'SOS_ERGO - AS-IS'!#REF!</f>
        <v>#REF!</v>
      </c>
      <c r="H463" s="32" t="e">
        <f>'SOS_ERGO - AS-IS'!#REF!</f>
        <v>#REF!</v>
      </c>
      <c r="I463" s="39">
        <v>1</v>
      </c>
      <c r="J463" s="40"/>
      <c r="K463" s="41"/>
      <c r="L463" s="39">
        <v>1</v>
      </c>
      <c r="M463" s="40"/>
      <c r="N463" s="41"/>
      <c r="O463" s="39">
        <v>1</v>
      </c>
      <c r="P463" s="40"/>
      <c r="Q463" s="41"/>
      <c r="R463" s="39">
        <v>1</v>
      </c>
      <c r="S463" s="40"/>
      <c r="T463" s="41"/>
      <c r="U463" s="39">
        <v>1</v>
      </c>
      <c r="V463" s="40"/>
      <c r="W463" s="41"/>
      <c r="X463" s="39">
        <v>1</v>
      </c>
      <c r="Y463" s="40"/>
      <c r="Z463" s="41"/>
      <c r="AA463" s="39">
        <v>1</v>
      </c>
      <c r="AB463" s="40"/>
      <c r="AC463" s="41"/>
      <c r="AD463" s="39">
        <v>1</v>
      </c>
      <c r="AE463" s="40"/>
      <c r="AF463" s="41"/>
      <c r="AG463" s="39">
        <v>1</v>
      </c>
      <c r="AH463" s="37"/>
      <c r="AI463" s="42"/>
      <c r="AJ463" s="22">
        <f t="shared" si="30"/>
        <v>9</v>
      </c>
      <c r="AK463" s="37">
        <f t="shared" si="31"/>
        <v>9</v>
      </c>
      <c r="AL463" s="37">
        <f t="shared" si="32"/>
        <v>0</v>
      </c>
      <c r="AM463" s="37">
        <f t="shared" si="33"/>
        <v>0</v>
      </c>
    </row>
    <row r="464" spans="1:39" outlineLevel="1" x14ac:dyDescent="0.3">
      <c r="A464" s="19" t="e">
        <f>'SOS_ERGO - AS-IS'!#REF!</f>
        <v>#REF!</v>
      </c>
      <c r="B464" s="19" t="e">
        <f>'SOS_ERGO - AS-IS'!#REF!</f>
        <v>#REF!</v>
      </c>
      <c r="C464" s="19" t="e">
        <f>'SOS_ERGO - AS-IS'!#REF!</f>
        <v>#REF!</v>
      </c>
      <c r="D464" s="19" t="e">
        <f>'SOS_ERGO - AS-IS'!#REF!</f>
        <v>#REF!</v>
      </c>
      <c r="E464" s="32" t="e">
        <f>'SOS_ERGO - AS-IS'!#REF!</f>
        <v>#REF!</v>
      </c>
      <c r="F464" s="19" t="e">
        <f>'SOS_ERGO - AS-IS'!#REF!</f>
        <v>#REF!</v>
      </c>
      <c r="G464" s="53" t="e">
        <f>'SOS_ERGO - AS-IS'!#REF!</f>
        <v>#REF!</v>
      </c>
      <c r="H464" s="32" t="e">
        <f>'SOS_ERGO - AS-IS'!#REF!</f>
        <v>#REF!</v>
      </c>
      <c r="I464" s="39">
        <v>1</v>
      </c>
      <c r="J464" s="40"/>
      <c r="K464" s="41"/>
      <c r="L464" s="39">
        <v>1</v>
      </c>
      <c r="M464" s="40"/>
      <c r="N464" s="41"/>
      <c r="O464" s="39">
        <v>1</v>
      </c>
      <c r="P464" s="40"/>
      <c r="Q464" s="41"/>
      <c r="R464" s="39">
        <v>1</v>
      </c>
      <c r="S464" s="40"/>
      <c r="T464" s="41"/>
      <c r="U464" s="39">
        <v>1</v>
      </c>
      <c r="V464" s="40"/>
      <c r="W464" s="41"/>
      <c r="X464" s="39">
        <v>1</v>
      </c>
      <c r="Y464" s="40"/>
      <c r="Z464" s="41"/>
      <c r="AA464" s="39">
        <v>1</v>
      </c>
      <c r="AB464" s="40"/>
      <c r="AC464" s="41"/>
      <c r="AD464" s="39">
        <v>1</v>
      </c>
      <c r="AE464" s="40"/>
      <c r="AF464" s="41"/>
      <c r="AG464" s="39">
        <v>1</v>
      </c>
      <c r="AH464" s="37"/>
      <c r="AI464" s="42"/>
      <c r="AJ464" s="22">
        <f t="shared" si="30"/>
        <v>9</v>
      </c>
      <c r="AK464" s="37">
        <f t="shared" si="31"/>
        <v>9</v>
      </c>
      <c r="AL464" s="37">
        <f t="shared" si="32"/>
        <v>0</v>
      </c>
      <c r="AM464" s="37">
        <f t="shared" si="33"/>
        <v>0</v>
      </c>
    </row>
    <row r="465" spans="1:39" outlineLevel="1" x14ac:dyDescent="0.3">
      <c r="A465" s="19" t="e">
        <f>'SOS_ERGO - AS-IS'!#REF!</f>
        <v>#REF!</v>
      </c>
      <c r="B465" s="19" t="e">
        <f>'SOS_ERGO - AS-IS'!#REF!</f>
        <v>#REF!</v>
      </c>
      <c r="C465" s="19" t="e">
        <f>'SOS_ERGO - AS-IS'!#REF!</f>
        <v>#REF!</v>
      </c>
      <c r="D465" s="19" t="e">
        <f>'SOS_ERGO - AS-IS'!#REF!</f>
        <v>#REF!</v>
      </c>
      <c r="E465" s="32" t="e">
        <f>'SOS_ERGO - AS-IS'!#REF!</f>
        <v>#REF!</v>
      </c>
      <c r="F465" s="19" t="e">
        <f>'SOS_ERGO - AS-IS'!#REF!</f>
        <v>#REF!</v>
      </c>
      <c r="G465" s="53" t="e">
        <f>'SOS_ERGO - AS-IS'!#REF!</f>
        <v>#REF!</v>
      </c>
      <c r="H465" s="32" t="e">
        <f>'SOS_ERGO - AS-IS'!#REF!</f>
        <v>#REF!</v>
      </c>
      <c r="I465" s="39">
        <v>1</v>
      </c>
      <c r="J465" s="40"/>
      <c r="K465" s="41"/>
      <c r="L465" s="39">
        <v>1</v>
      </c>
      <c r="M465" s="40"/>
      <c r="N465" s="41"/>
      <c r="O465" s="39">
        <v>1</v>
      </c>
      <c r="P465" s="40"/>
      <c r="Q465" s="41"/>
      <c r="R465" s="39">
        <v>1</v>
      </c>
      <c r="S465" s="40"/>
      <c r="T465" s="41"/>
      <c r="U465" s="39">
        <v>1</v>
      </c>
      <c r="V465" s="40"/>
      <c r="W465" s="41"/>
      <c r="X465" s="39">
        <v>1</v>
      </c>
      <c r="Y465" s="40"/>
      <c r="Z465" s="41"/>
      <c r="AA465" s="39">
        <v>1</v>
      </c>
      <c r="AB465" s="40"/>
      <c r="AC465" s="41"/>
      <c r="AD465" s="39">
        <v>1</v>
      </c>
      <c r="AE465" s="40"/>
      <c r="AF465" s="41"/>
      <c r="AG465" s="39">
        <v>1</v>
      </c>
      <c r="AH465" s="37"/>
      <c r="AI465" s="42"/>
      <c r="AJ465" s="22">
        <f t="shared" si="30"/>
        <v>9</v>
      </c>
      <c r="AK465" s="37">
        <f t="shared" si="31"/>
        <v>9</v>
      </c>
      <c r="AL465" s="37">
        <f t="shared" si="32"/>
        <v>0</v>
      </c>
      <c r="AM465" s="37">
        <f t="shared" si="33"/>
        <v>0</v>
      </c>
    </row>
    <row r="466" spans="1:39" outlineLevel="1" x14ac:dyDescent="0.3">
      <c r="A466" s="19" t="e">
        <f>'SOS_ERGO - AS-IS'!#REF!</f>
        <v>#REF!</v>
      </c>
      <c r="B466" s="19" t="e">
        <f>'SOS_ERGO - AS-IS'!#REF!</f>
        <v>#REF!</v>
      </c>
      <c r="C466" s="19" t="e">
        <f>'SOS_ERGO - AS-IS'!#REF!</f>
        <v>#REF!</v>
      </c>
      <c r="D466" s="19" t="e">
        <f>'SOS_ERGO - AS-IS'!#REF!</f>
        <v>#REF!</v>
      </c>
      <c r="E466" s="32" t="e">
        <f>'SOS_ERGO - AS-IS'!#REF!</f>
        <v>#REF!</v>
      </c>
      <c r="F466" s="19" t="e">
        <f>'SOS_ERGO - AS-IS'!#REF!</f>
        <v>#REF!</v>
      </c>
      <c r="G466" s="53" t="e">
        <f>'SOS_ERGO - AS-IS'!#REF!</f>
        <v>#REF!</v>
      </c>
      <c r="H466" s="32" t="e">
        <f>'SOS_ERGO - AS-IS'!#REF!</f>
        <v>#REF!</v>
      </c>
      <c r="I466" s="39">
        <v>1</v>
      </c>
      <c r="J466" s="40"/>
      <c r="K466" s="41"/>
      <c r="L466" s="39">
        <v>1</v>
      </c>
      <c r="M466" s="40"/>
      <c r="N466" s="41"/>
      <c r="O466" s="39">
        <v>1</v>
      </c>
      <c r="P466" s="40"/>
      <c r="Q466" s="41"/>
      <c r="R466" s="39">
        <v>1</v>
      </c>
      <c r="S466" s="40"/>
      <c r="T466" s="41"/>
      <c r="U466" s="39">
        <v>1</v>
      </c>
      <c r="V466" s="40"/>
      <c r="W466" s="41"/>
      <c r="X466" s="39">
        <v>1</v>
      </c>
      <c r="Y466" s="40"/>
      <c r="Z466" s="41"/>
      <c r="AA466" s="39">
        <v>1</v>
      </c>
      <c r="AB466" s="40"/>
      <c r="AC466" s="41"/>
      <c r="AD466" s="39">
        <v>1</v>
      </c>
      <c r="AE466" s="40"/>
      <c r="AF466" s="41"/>
      <c r="AG466" s="39">
        <v>1</v>
      </c>
      <c r="AH466" s="37"/>
      <c r="AI466" s="42"/>
      <c r="AJ466" s="22">
        <f t="shared" si="30"/>
        <v>9</v>
      </c>
      <c r="AK466" s="37">
        <f t="shared" si="31"/>
        <v>9</v>
      </c>
      <c r="AL466" s="37">
        <f t="shared" si="32"/>
        <v>0</v>
      </c>
      <c r="AM466" s="37">
        <f t="shared" si="33"/>
        <v>0</v>
      </c>
    </row>
    <row r="467" spans="1:39" outlineLevel="1" x14ac:dyDescent="0.3">
      <c r="A467" s="19" t="e">
        <f>'SOS_ERGO - AS-IS'!#REF!</f>
        <v>#REF!</v>
      </c>
      <c r="B467" s="19" t="e">
        <f>'SOS_ERGO - AS-IS'!#REF!</f>
        <v>#REF!</v>
      </c>
      <c r="C467" s="19" t="e">
        <f>'SOS_ERGO - AS-IS'!#REF!</f>
        <v>#REF!</v>
      </c>
      <c r="D467" s="19" t="e">
        <f>'SOS_ERGO - AS-IS'!#REF!</f>
        <v>#REF!</v>
      </c>
      <c r="E467" s="32" t="e">
        <f>'SOS_ERGO - AS-IS'!#REF!</f>
        <v>#REF!</v>
      </c>
      <c r="F467" s="19" t="e">
        <f>'SOS_ERGO - AS-IS'!#REF!</f>
        <v>#REF!</v>
      </c>
      <c r="G467" s="53" t="e">
        <f>'SOS_ERGO - AS-IS'!#REF!</f>
        <v>#REF!</v>
      </c>
      <c r="H467" s="32" t="e">
        <f>'SOS_ERGO - AS-IS'!#REF!</f>
        <v>#REF!</v>
      </c>
      <c r="I467" s="39">
        <v>1</v>
      </c>
      <c r="J467" s="40"/>
      <c r="K467" s="41"/>
      <c r="L467" s="39">
        <v>1</v>
      </c>
      <c r="M467" s="40"/>
      <c r="N467" s="41"/>
      <c r="O467" s="39">
        <v>1</v>
      </c>
      <c r="P467" s="40"/>
      <c r="Q467" s="41"/>
      <c r="R467" s="39">
        <v>1</v>
      </c>
      <c r="S467" s="40"/>
      <c r="T467" s="41"/>
      <c r="U467" s="39">
        <v>1</v>
      </c>
      <c r="V467" s="40"/>
      <c r="W467" s="41"/>
      <c r="X467" s="39">
        <v>1</v>
      </c>
      <c r="Y467" s="40"/>
      <c r="Z467" s="41"/>
      <c r="AA467" s="39">
        <v>1</v>
      </c>
      <c r="AB467" s="40"/>
      <c r="AC467" s="41"/>
      <c r="AD467" s="39">
        <v>1</v>
      </c>
      <c r="AE467" s="40"/>
      <c r="AF467" s="41"/>
      <c r="AG467" s="39">
        <v>1</v>
      </c>
      <c r="AH467" s="37"/>
      <c r="AI467" s="42"/>
      <c r="AJ467" s="22">
        <f t="shared" si="30"/>
        <v>9</v>
      </c>
      <c r="AK467" s="37">
        <f t="shared" si="31"/>
        <v>9</v>
      </c>
      <c r="AL467" s="37">
        <f t="shared" si="32"/>
        <v>0</v>
      </c>
      <c r="AM467" s="37">
        <f t="shared" si="33"/>
        <v>0</v>
      </c>
    </row>
    <row r="468" spans="1:39" outlineLevel="1" x14ac:dyDescent="0.3">
      <c r="A468" s="19" t="e">
        <f>'SOS_ERGO - AS-IS'!#REF!</f>
        <v>#REF!</v>
      </c>
      <c r="B468" s="19" t="e">
        <f>'SOS_ERGO - AS-IS'!#REF!</f>
        <v>#REF!</v>
      </c>
      <c r="C468" s="19" t="e">
        <f>'SOS_ERGO - AS-IS'!#REF!</f>
        <v>#REF!</v>
      </c>
      <c r="D468" s="19" t="e">
        <f>'SOS_ERGO - AS-IS'!#REF!</f>
        <v>#REF!</v>
      </c>
      <c r="E468" s="32" t="e">
        <f>'SOS_ERGO - AS-IS'!#REF!</f>
        <v>#REF!</v>
      </c>
      <c r="F468" s="19" t="e">
        <f>'SOS_ERGO - AS-IS'!#REF!</f>
        <v>#REF!</v>
      </c>
      <c r="G468" s="53" t="e">
        <f>'SOS_ERGO - AS-IS'!#REF!</f>
        <v>#REF!</v>
      </c>
      <c r="H468" s="32" t="e">
        <f>'SOS_ERGO - AS-IS'!#REF!</f>
        <v>#REF!</v>
      </c>
      <c r="I468" s="39">
        <v>1</v>
      </c>
      <c r="J468" s="40"/>
      <c r="K468" s="41"/>
      <c r="L468" s="39">
        <v>1</v>
      </c>
      <c r="M468" s="40"/>
      <c r="N468" s="41"/>
      <c r="O468" s="39">
        <v>1</v>
      </c>
      <c r="P468" s="40"/>
      <c r="Q468" s="41"/>
      <c r="R468" s="39">
        <v>1</v>
      </c>
      <c r="S468" s="40"/>
      <c r="T468" s="41"/>
      <c r="U468" s="39">
        <v>1</v>
      </c>
      <c r="V468" s="40"/>
      <c r="W468" s="41"/>
      <c r="X468" s="39">
        <v>1</v>
      </c>
      <c r="Y468" s="40"/>
      <c r="Z468" s="41"/>
      <c r="AA468" s="39">
        <v>1</v>
      </c>
      <c r="AB468" s="40"/>
      <c r="AC468" s="41"/>
      <c r="AD468" s="39">
        <v>1</v>
      </c>
      <c r="AE468" s="40"/>
      <c r="AF468" s="41"/>
      <c r="AG468" s="39">
        <v>1</v>
      </c>
      <c r="AH468" s="37"/>
      <c r="AI468" s="42"/>
      <c r="AJ468" s="22">
        <f t="shared" si="30"/>
        <v>9</v>
      </c>
      <c r="AK468" s="37">
        <f t="shared" si="31"/>
        <v>9</v>
      </c>
      <c r="AL468" s="37">
        <f t="shared" si="32"/>
        <v>0</v>
      </c>
      <c r="AM468" s="37">
        <f t="shared" si="33"/>
        <v>0</v>
      </c>
    </row>
    <row r="469" spans="1:39" outlineLevel="1" x14ac:dyDescent="0.3">
      <c r="A469" s="19" t="e">
        <f>'SOS_ERGO - AS-IS'!#REF!</f>
        <v>#REF!</v>
      </c>
      <c r="B469" s="19" t="e">
        <f>'SOS_ERGO - AS-IS'!#REF!</f>
        <v>#REF!</v>
      </c>
      <c r="C469" s="19" t="e">
        <f>'SOS_ERGO - AS-IS'!#REF!</f>
        <v>#REF!</v>
      </c>
      <c r="D469" s="19" t="e">
        <f>'SOS_ERGO - AS-IS'!#REF!</f>
        <v>#REF!</v>
      </c>
      <c r="E469" s="32" t="e">
        <f>'SOS_ERGO - AS-IS'!#REF!</f>
        <v>#REF!</v>
      </c>
      <c r="F469" s="19" t="e">
        <f>'SOS_ERGO - AS-IS'!#REF!</f>
        <v>#REF!</v>
      </c>
      <c r="G469" s="53" t="e">
        <f>'SOS_ERGO - AS-IS'!#REF!</f>
        <v>#REF!</v>
      </c>
      <c r="H469" s="32" t="e">
        <f>'SOS_ERGO - AS-IS'!#REF!</f>
        <v>#REF!</v>
      </c>
      <c r="I469" s="39">
        <v>1</v>
      </c>
      <c r="J469" s="40"/>
      <c r="K469" s="41"/>
      <c r="L469" s="39">
        <v>1</v>
      </c>
      <c r="M469" s="40"/>
      <c r="N469" s="41"/>
      <c r="O469" s="39">
        <v>1</v>
      </c>
      <c r="P469" s="40"/>
      <c r="Q469" s="41"/>
      <c r="R469" s="39">
        <v>1</v>
      </c>
      <c r="S469" s="40"/>
      <c r="T469" s="41"/>
      <c r="U469" s="39">
        <v>1</v>
      </c>
      <c r="V469" s="40"/>
      <c r="W469" s="41"/>
      <c r="X469" s="39">
        <v>1</v>
      </c>
      <c r="Y469" s="40"/>
      <c r="Z469" s="41"/>
      <c r="AA469" s="39">
        <v>1</v>
      </c>
      <c r="AB469" s="40"/>
      <c r="AC469" s="41"/>
      <c r="AD469" s="39">
        <v>1</v>
      </c>
      <c r="AE469" s="40"/>
      <c r="AF469" s="41"/>
      <c r="AG469" s="39">
        <v>1</v>
      </c>
      <c r="AH469" s="37"/>
      <c r="AI469" s="42"/>
      <c r="AJ469" s="22">
        <f t="shared" si="30"/>
        <v>9</v>
      </c>
      <c r="AK469" s="37">
        <f t="shared" si="31"/>
        <v>9</v>
      </c>
      <c r="AL469" s="37">
        <f t="shared" si="32"/>
        <v>0</v>
      </c>
      <c r="AM469" s="37">
        <f t="shared" si="33"/>
        <v>0</v>
      </c>
    </row>
    <row r="470" spans="1:39" outlineLevel="1" x14ac:dyDescent="0.3">
      <c r="A470" s="19" t="e">
        <f>'SOS_ERGO - AS-IS'!#REF!</f>
        <v>#REF!</v>
      </c>
      <c r="B470" s="19" t="e">
        <f>'SOS_ERGO - AS-IS'!#REF!</f>
        <v>#REF!</v>
      </c>
      <c r="C470" s="19" t="e">
        <f>'SOS_ERGO - AS-IS'!#REF!</f>
        <v>#REF!</v>
      </c>
      <c r="D470" s="19" t="e">
        <f>'SOS_ERGO - AS-IS'!#REF!</f>
        <v>#REF!</v>
      </c>
      <c r="E470" s="32" t="e">
        <f>'SOS_ERGO - AS-IS'!#REF!</f>
        <v>#REF!</v>
      </c>
      <c r="F470" s="19" t="e">
        <f>'SOS_ERGO - AS-IS'!#REF!</f>
        <v>#REF!</v>
      </c>
      <c r="G470" s="53" t="e">
        <f>'SOS_ERGO - AS-IS'!#REF!</f>
        <v>#REF!</v>
      </c>
      <c r="H470" s="32" t="e">
        <f>'SOS_ERGO - AS-IS'!#REF!</f>
        <v>#REF!</v>
      </c>
      <c r="I470" s="39">
        <v>1</v>
      </c>
      <c r="J470" s="40"/>
      <c r="K470" s="41"/>
      <c r="L470" s="39">
        <v>1</v>
      </c>
      <c r="M470" s="40"/>
      <c r="N470" s="41"/>
      <c r="O470" s="39">
        <v>1</v>
      </c>
      <c r="P470" s="40"/>
      <c r="Q470" s="41"/>
      <c r="R470" s="39">
        <v>1</v>
      </c>
      <c r="S470" s="40"/>
      <c r="T470" s="41"/>
      <c r="U470" s="39">
        <v>1</v>
      </c>
      <c r="V470" s="40"/>
      <c r="W470" s="41"/>
      <c r="X470" s="39">
        <v>1</v>
      </c>
      <c r="Y470" s="40"/>
      <c r="Z470" s="41"/>
      <c r="AA470" s="39">
        <v>1</v>
      </c>
      <c r="AB470" s="40"/>
      <c r="AC470" s="41"/>
      <c r="AD470" s="39">
        <v>1</v>
      </c>
      <c r="AE470" s="40"/>
      <c r="AF470" s="41"/>
      <c r="AG470" s="39">
        <v>1</v>
      </c>
      <c r="AH470" s="37"/>
      <c r="AI470" s="42"/>
      <c r="AJ470" s="22">
        <f t="shared" si="30"/>
        <v>9</v>
      </c>
      <c r="AK470" s="37">
        <f t="shared" si="31"/>
        <v>9</v>
      </c>
      <c r="AL470" s="37">
        <f t="shared" si="32"/>
        <v>0</v>
      </c>
      <c r="AM470" s="37">
        <f t="shared" si="33"/>
        <v>0</v>
      </c>
    </row>
    <row r="471" spans="1:39" outlineLevel="1" x14ac:dyDescent="0.3">
      <c r="A471" s="19" t="e">
        <f>'SOS_ERGO - AS-IS'!#REF!</f>
        <v>#REF!</v>
      </c>
      <c r="B471" s="19" t="e">
        <f>'SOS_ERGO - AS-IS'!#REF!</f>
        <v>#REF!</v>
      </c>
      <c r="C471" s="19" t="e">
        <f>'SOS_ERGO - AS-IS'!#REF!</f>
        <v>#REF!</v>
      </c>
      <c r="D471" s="19" t="e">
        <f>'SOS_ERGO - AS-IS'!#REF!</f>
        <v>#REF!</v>
      </c>
      <c r="E471" s="32" t="e">
        <f>'SOS_ERGO - AS-IS'!#REF!</f>
        <v>#REF!</v>
      </c>
      <c r="F471" s="19" t="e">
        <f>'SOS_ERGO - AS-IS'!#REF!</f>
        <v>#REF!</v>
      </c>
      <c r="G471" s="53" t="e">
        <f>'SOS_ERGO - AS-IS'!#REF!</f>
        <v>#REF!</v>
      </c>
      <c r="H471" s="32" t="e">
        <f>'SOS_ERGO - AS-IS'!#REF!</f>
        <v>#REF!</v>
      </c>
      <c r="I471" s="39">
        <v>1</v>
      </c>
      <c r="J471" s="40"/>
      <c r="K471" s="41"/>
      <c r="L471" s="39">
        <v>1</v>
      </c>
      <c r="M471" s="40"/>
      <c r="N471" s="41"/>
      <c r="O471" s="39">
        <v>1</v>
      </c>
      <c r="P471" s="40"/>
      <c r="Q471" s="41"/>
      <c r="R471" s="39">
        <v>1</v>
      </c>
      <c r="S471" s="40"/>
      <c r="T471" s="41"/>
      <c r="U471" s="39">
        <v>1</v>
      </c>
      <c r="V471" s="40"/>
      <c r="W471" s="41"/>
      <c r="X471" s="39">
        <v>1</v>
      </c>
      <c r="Y471" s="40"/>
      <c r="Z471" s="41"/>
      <c r="AA471" s="39">
        <v>1</v>
      </c>
      <c r="AB471" s="40"/>
      <c r="AC471" s="41"/>
      <c r="AD471" s="39">
        <v>1</v>
      </c>
      <c r="AE471" s="40"/>
      <c r="AF471" s="41"/>
      <c r="AG471" s="39">
        <v>1</v>
      </c>
      <c r="AH471" s="37"/>
      <c r="AI471" s="42"/>
      <c r="AJ471" s="22">
        <f t="shared" si="30"/>
        <v>9</v>
      </c>
      <c r="AK471" s="37">
        <f t="shared" si="31"/>
        <v>9</v>
      </c>
      <c r="AL471" s="37">
        <f t="shared" si="32"/>
        <v>0</v>
      </c>
      <c r="AM471" s="37">
        <f t="shared" si="33"/>
        <v>0</v>
      </c>
    </row>
    <row r="472" spans="1:39" outlineLevel="1" x14ac:dyDescent="0.3">
      <c r="A472" s="19" t="e">
        <f>'SOS_ERGO - AS-IS'!#REF!</f>
        <v>#REF!</v>
      </c>
      <c r="B472" s="19" t="e">
        <f>'SOS_ERGO - AS-IS'!#REF!</f>
        <v>#REF!</v>
      </c>
      <c r="C472" s="19" t="e">
        <f>'SOS_ERGO - AS-IS'!#REF!</f>
        <v>#REF!</v>
      </c>
      <c r="D472" s="19" t="e">
        <f>'SOS_ERGO - AS-IS'!#REF!</f>
        <v>#REF!</v>
      </c>
      <c r="E472" s="32" t="e">
        <f>'SOS_ERGO - AS-IS'!#REF!</f>
        <v>#REF!</v>
      </c>
      <c r="F472" s="19" t="e">
        <f>'SOS_ERGO - AS-IS'!#REF!</f>
        <v>#REF!</v>
      </c>
      <c r="G472" s="53" t="e">
        <f>'SOS_ERGO - AS-IS'!#REF!</f>
        <v>#REF!</v>
      </c>
      <c r="H472" s="32" t="e">
        <f>'SOS_ERGO - AS-IS'!#REF!</f>
        <v>#REF!</v>
      </c>
      <c r="I472" s="39">
        <v>1</v>
      </c>
      <c r="J472" s="40"/>
      <c r="K472" s="41"/>
      <c r="L472" s="39">
        <v>1</v>
      </c>
      <c r="M472" s="40"/>
      <c r="N472" s="41"/>
      <c r="O472" s="39">
        <v>1</v>
      </c>
      <c r="P472" s="40"/>
      <c r="Q472" s="41"/>
      <c r="R472" s="39">
        <v>1</v>
      </c>
      <c r="S472" s="40"/>
      <c r="T472" s="41"/>
      <c r="U472" s="39">
        <v>1</v>
      </c>
      <c r="V472" s="40"/>
      <c r="W472" s="41"/>
      <c r="X472" s="39">
        <v>1</v>
      </c>
      <c r="Y472" s="40"/>
      <c r="Z472" s="41"/>
      <c r="AA472" s="39">
        <v>1</v>
      </c>
      <c r="AB472" s="40"/>
      <c r="AC472" s="41"/>
      <c r="AD472" s="39">
        <v>1</v>
      </c>
      <c r="AE472" s="40"/>
      <c r="AF472" s="41"/>
      <c r="AG472" s="39">
        <v>1</v>
      </c>
      <c r="AH472" s="37"/>
      <c r="AI472" s="42"/>
      <c r="AJ472" s="22">
        <f t="shared" si="30"/>
        <v>9</v>
      </c>
      <c r="AK472" s="37">
        <f t="shared" si="31"/>
        <v>9</v>
      </c>
      <c r="AL472" s="37">
        <f t="shared" si="32"/>
        <v>0</v>
      </c>
      <c r="AM472" s="37">
        <f t="shared" si="33"/>
        <v>0</v>
      </c>
    </row>
    <row r="473" spans="1:39" outlineLevel="1" x14ac:dyDescent="0.3">
      <c r="A473" s="19" t="e">
        <f>'SOS_ERGO - AS-IS'!#REF!</f>
        <v>#REF!</v>
      </c>
      <c r="B473" s="19" t="e">
        <f>'SOS_ERGO - AS-IS'!#REF!</f>
        <v>#REF!</v>
      </c>
      <c r="C473" s="19" t="e">
        <f>'SOS_ERGO - AS-IS'!#REF!</f>
        <v>#REF!</v>
      </c>
      <c r="D473" s="19" t="e">
        <f>'SOS_ERGO - AS-IS'!#REF!</f>
        <v>#REF!</v>
      </c>
      <c r="E473" s="32" t="e">
        <f>'SOS_ERGO - AS-IS'!#REF!</f>
        <v>#REF!</v>
      </c>
      <c r="F473" s="19" t="e">
        <f>'SOS_ERGO - AS-IS'!#REF!</f>
        <v>#REF!</v>
      </c>
      <c r="G473" s="53" t="e">
        <f>'SOS_ERGO - AS-IS'!#REF!</f>
        <v>#REF!</v>
      </c>
      <c r="H473" s="32" t="e">
        <f>'SOS_ERGO - AS-IS'!#REF!</f>
        <v>#REF!</v>
      </c>
      <c r="I473" s="39">
        <v>1</v>
      </c>
      <c r="J473" s="40"/>
      <c r="K473" s="41"/>
      <c r="L473" s="39">
        <v>1</v>
      </c>
      <c r="M473" s="40"/>
      <c r="N473" s="41"/>
      <c r="O473" s="39">
        <v>1</v>
      </c>
      <c r="P473" s="40"/>
      <c r="Q473" s="41"/>
      <c r="R473" s="39">
        <v>1</v>
      </c>
      <c r="S473" s="40"/>
      <c r="T473" s="41"/>
      <c r="U473" s="39">
        <v>1</v>
      </c>
      <c r="V473" s="40"/>
      <c r="W473" s="41"/>
      <c r="X473" s="39">
        <v>1</v>
      </c>
      <c r="Y473" s="40"/>
      <c r="Z473" s="41"/>
      <c r="AA473" s="39">
        <v>1</v>
      </c>
      <c r="AB473" s="40"/>
      <c r="AC473" s="41"/>
      <c r="AD473" s="39">
        <v>1</v>
      </c>
      <c r="AE473" s="40"/>
      <c r="AF473" s="41"/>
      <c r="AG473" s="39">
        <v>1</v>
      </c>
      <c r="AH473" s="37"/>
      <c r="AI473" s="42"/>
      <c r="AJ473" s="22">
        <f t="shared" si="30"/>
        <v>9</v>
      </c>
      <c r="AK473" s="37">
        <f t="shared" si="31"/>
        <v>9</v>
      </c>
      <c r="AL473" s="37">
        <f t="shared" si="32"/>
        <v>0</v>
      </c>
      <c r="AM473" s="37">
        <f t="shared" si="33"/>
        <v>0</v>
      </c>
    </row>
    <row r="474" spans="1:39" outlineLevel="1" x14ac:dyDescent="0.3">
      <c r="A474" s="19" t="e">
        <f>'SOS_ERGO - AS-IS'!#REF!</f>
        <v>#REF!</v>
      </c>
      <c r="B474" s="19" t="e">
        <f>'SOS_ERGO - AS-IS'!#REF!</f>
        <v>#REF!</v>
      </c>
      <c r="C474" s="19" t="e">
        <f>'SOS_ERGO - AS-IS'!#REF!</f>
        <v>#REF!</v>
      </c>
      <c r="D474" s="19" t="e">
        <f>'SOS_ERGO - AS-IS'!#REF!</f>
        <v>#REF!</v>
      </c>
      <c r="E474" s="32" t="e">
        <f>'SOS_ERGO - AS-IS'!#REF!</f>
        <v>#REF!</v>
      </c>
      <c r="F474" s="19" t="e">
        <f>'SOS_ERGO - AS-IS'!#REF!</f>
        <v>#REF!</v>
      </c>
      <c r="G474" s="53" t="e">
        <f>'SOS_ERGO - AS-IS'!#REF!</f>
        <v>#REF!</v>
      </c>
      <c r="H474" s="32" t="e">
        <f>'SOS_ERGO - AS-IS'!#REF!</f>
        <v>#REF!</v>
      </c>
      <c r="I474" s="39">
        <v>1</v>
      </c>
      <c r="J474" s="40"/>
      <c r="K474" s="41"/>
      <c r="L474" s="39">
        <v>1</v>
      </c>
      <c r="M474" s="40"/>
      <c r="N474" s="41"/>
      <c r="O474" s="39">
        <v>1</v>
      </c>
      <c r="P474" s="40"/>
      <c r="Q474" s="41"/>
      <c r="R474" s="39">
        <v>1</v>
      </c>
      <c r="S474" s="40"/>
      <c r="T474" s="41"/>
      <c r="U474" s="39">
        <v>1</v>
      </c>
      <c r="V474" s="40"/>
      <c r="W474" s="41"/>
      <c r="X474" s="39">
        <v>1</v>
      </c>
      <c r="Y474" s="40"/>
      <c r="Z474" s="41"/>
      <c r="AA474" s="39">
        <v>1</v>
      </c>
      <c r="AB474" s="40"/>
      <c r="AC474" s="41"/>
      <c r="AD474" s="39">
        <v>1</v>
      </c>
      <c r="AE474" s="40"/>
      <c r="AF474" s="41"/>
      <c r="AG474" s="39">
        <v>1</v>
      </c>
      <c r="AH474" s="37"/>
      <c r="AI474" s="42"/>
      <c r="AJ474" s="22">
        <f t="shared" si="30"/>
        <v>9</v>
      </c>
      <c r="AK474" s="37">
        <f t="shared" si="31"/>
        <v>9</v>
      </c>
      <c r="AL474" s="37">
        <f t="shared" si="32"/>
        <v>0</v>
      </c>
      <c r="AM474" s="37">
        <f t="shared" si="33"/>
        <v>0</v>
      </c>
    </row>
    <row r="475" spans="1:39" outlineLevel="1" x14ac:dyDescent="0.3">
      <c r="A475" s="19" t="e">
        <f>'SOS_ERGO - AS-IS'!#REF!</f>
        <v>#REF!</v>
      </c>
      <c r="B475" s="19" t="e">
        <f>'SOS_ERGO - AS-IS'!#REF!</f>
        <v>#REF!</v>
      </c>
      <c r="C475" s="19" t="e">
        <f>'SOS_ERGO - AS-IS'!#REF!</f>
        <v>#REF!</v>
      </c>
      <c r="D475" s="19" t="e">
        <f>'SOS_ERGO - AS-IS'!#REF!</f>
        <v>#REF!</v>
      </c>
      <c r="E475" s="32" t="e">
        <f>'SOS_ERGO - AS-IS'!#REF!</f>
        <v>#REF!</v>
      </c>
      <c r="F475" s="19" t="e">
        <f>'SOS_ERGO - AS-IS'!#REF!</f>
        <v>#REF!</v>
      </c>
      <c r="G475" s="53" t="e">
        <f>'SOS_ERGO - AS-IS'!#REF!</f>
        <v>#REF!</v>
      </c>
      <c r="H475" s="32" t="e">
        <f>'SOS_ERGO - AS-IS'!#REF!</f>
        <v>#REF!</v>
      </c>
      <c r="I475" s="39">
        <v>1</v>
      </c>
      <c r="J475" s="40"/>
      <c r="K475" s="41"/>
      <c r="L475" s="39">
        <v>1</v>
      </c>
      <c r="M475" s="40"/>
      <c r="N475" s="41"/>
      <c r="O475" s="39">
        <v>1</v>
      </c>
      <c r="P475" s="40"/>
      <c r="Q475" s="41"/>
      <c r="R475" s="39">
        <v>1</v>
      </c>
      <c r="S475" s="40"/>
      <c r="T475" s="41"/>
      <c r="U475" s="39">
        <v>1</v>
      </c>
      <c r="V475" s="40"/>
      <c r="W475" s="41"/>
      <c r="X475" s="39">
        <v>1</v>
      </c>
      <c r="Y475" s="40"/>
      <c r="Z475" s="41"/>
      <c r="AA475" s="39">
        <v>1</v>
      </c>
      <c r="AB475" s="40"/>
      <c r="AC475" s="41"/>
      <c r="AD475" s="39">
        <v>1</v>
      </c>
      <c r="AE475" s="40"/>
      <c r="AF475" s="41"/>
      <c r="AG475" s="39">
        <v>1</v>
      </c>
      <c r="AH475" s="37"/>
      <c r="AI475" s="42"/>
      <c r="AJ475" s="22">
        <f t="shared" si="30"/>
        <v>9</v>
      </c>
      <c r="AK475" s="37">
        <f t="shared" si="31"/>
        <v>9</v>
      </c>
      <c r="AL475" s="37">
        <f t="shared" si="32"/>
        <v>0</v>
      </c>
      <c r="AM475" s="37">
        <f t="shared" si="33"/>
        <v>0</v>
      </c>
    </row>
    <row r="476" spans="1:39" outlineLevel="1" x14ac:dyDescent="0.3">
      <c r="A476" s="19" t="e">
        <f>'SOS_ERGO - AS-IS'!#REF!</f>
        <v>#REF!</v>
      </c>
      <c r="B476" s="19" t="e">
        <f>'SOS_ERGO - AS-IS'!#REF!</f>
        <v>#REF!</v>
      </c>
      <c r="C476" s="19" t="e">
        <f>'SOS_ERGO - AS-IS'!#REF!</f>
        <v>#REF!</v>
      </c>
      <c r="D476" s="19" t="e">
        <f>'SOS_ERGO - AS-IS'!#REF!</f>
        <v>#REF!</v>
      </c>
      <c r="E476" s="32" t="e">
        <f>'SOS_ERGO - AS-IS'!#REF!</f>
        <v>#REF!</v>
      </c>
      <c r="F476" s="19" t="e">
        <f>'SOS_ERGO - AS-IS'!#REF!</f>
        <v>#REF!</v>
      </c>
      <c r="G476" s="53" t="e">
        <f>'SOS_ERGO - AS-IS'!#REF!</f>
        <v>#REF!</v>
      </c>
      <c r="H476" s="32" t="e">
        <f>'SOS_ERGO - AS-IS'!#REF!</f>
        <v>#REF!</v>
      </c>
      <c r="I476" s="39">
        <v>1</v>
      </c>
      <c r="J476" s="40"/>
      <c r="K476" s="41"/>
      <c r="L476" s="39">
        <v>1</v>
      </c>
      <c r="M476" s="40"/>
      <c r="N476" s="41"/>
      <c r="O476" s="39">
        <v>1</v>
      </c>
      <c r="P476" s="40"/>
      <c r="Q476" s="41"/>
      <c r="R476" s="39">
        <v>1</v>
      </c>
      <c r="S476" s="40"/>
      <c r="T476" s="41"/>
      <c r="U476" s="39">
        <v>1</v>
      </c>
      <c r="V476" s="40"/>
      <c r="W476" s="41"/>
      <c r="X476" s="39">
        <v>1</v>
      </c>
      <c r="Y476" s="40"/>
      <c r="Z476" s="41"/>
      <c r="AA476" s="39">
        <v>1</v>
      </c>
      <c r="AB476" s="40"/>
      <c r="AC476" s="41"/>
      <c r="AD476" s="39">
        <v>1</v>
      </c>
      <c r="AE476" s="40"/>
      <c r="AF476" s="41"/>
      <c r="AG476" s="39">
        <v>1</v>
      </c>
      <c r="AH476" s="37"/>
      <c r="AI476" s="42"/>
      <c r="AJ476" s="22">
        <f t="shared" si="30"/>
        <v>9</v>
      </c>
      <c r="AK476" s="37">
        <f t="shared" si="31"/>
        <v>9</v>
      </c>
      <c r="AL476" s="37">
        <f t="shared" si="32"/>
        <v>0</v>
      </c>
      <c r="AM476" s="37">
        <f t="shared" si="33"/>
        <v>0</v>
      </c>
    </row>
    <row r="477" spans="1:39" outlineLevel="1" x14ac:dyDescent="0.3">
      <c r="A477" s="19" t="e">
        <f>'SOS_ERGO - AS-IS'!#REF!</f>
        <v>#REF!</v>
      </c>
      <c r="B477" s="19" t="e">
        <f>'SOS_ERGO - AS-IS'!#REF!</f>
        <v>#REF!</v>
      </c>
      <c r="C477" s="19" t="e">
        <f>'SOS_ERGO - AS-IS'!#REF!</f>
        <v>#REF!</v>
      </c>
      <c r="D477" s="19" t="e">
        <f>'SOS_ERGO - AS-IS'!#REF!</f>
        <v>#REF!</v>
      </c>
      <c r="E477" s="32" t="e">
        <f>'SOS_ERGO - AS-IS'!#REF!</f>
        <v>#REF!</v>
      </c>
      <c r="F477" s="19" t="e">
        <f>'SOS_ERGO - AS-IS'!#REF!</f>
        <v>#REF!</v>
      </c>
      <c r="G477" s="53" t="e">
        <f>'SOS_ERGO - AS-IS'!#REF!</f>
        <v>#REF!</v>
      </c>
      <c r="H477" s="32" t="e">
        <f>'SOS_ERGO - AS-IS'!#REF!</f>
        <v>#REF!</v>
      </c>
      <c r="I477" s="39">
        <v>1</v>
      </c>
      <c r="J477" s="40"/>
      <c r="K477" s="41"/>
      <c r="L477" s="39">
        <v>1</v>
      </c>
      <c r="M477" s="40"/>
      <c r="N477" s="41"/>
      <c r="O477" s="39">
        <v>1</v>
      </c>
      <c r="P477" s="40"/>
      <c r="Q477" s="41"/>
      <c r="R477" s="39">
        <v>1</v>
      </c>
      <c r="S477" s="40"/>
      <c r="T477" s="41"/>
      <c r="U477" s="39">
        <v>1</v>
      </c>
      <c r="V477" s="40"/>
      <c r="W477" s="41"/>
      <c r="X477" s="39">
        <v>1</v>
      </c>
      <c r="Y477" s="40"/>
      <c r="Z477" s="41"/>
      <c r="AA477" s="39">
        <v>1</v>
      </c>
      <c r="AB477" s="40"/>
      <c r="AC477" s="41"/>
      <c r="AD477" s="39">
        <v>1</v>
      </c>
      <c r="AE477" s="40"/>
      <c r="AF477" s="41"/>
      <c r="AG477" s="39">
        <v>1</v>
      </c>
      <c r="AH477" s="37"/>
      <c r="AI477" s="42"/>
      <c r="AJ477" s="22">
        <f t="shared" si="30"/>
        <v>9</v>
      </c>
      <c r="AK477" s="37">
        <f t="shared" si="31"/>
        <v>9</v>
      </c>
      <c r="AL477" s="37">
        <f t="shared" si="32"/>
        <v>0</v>
      </c>
      <c r="AM477" s="37">
        <f t="shared" si="33"/>
        <v>0</v>
      </c>
    </row>
    <row r="478" spans="1:39" outlineLevel="1" x14ac:dyDescent="0.3">
      <c r="A478" s="19" t="e">
        <f>'SOS_ERGO - AS-IS'!#REF!</f>
        <v>#REF!</v>
      </c>
      <c r="B478" s="19" t="e">
        <f>'SOS_ERGO - AS-IS'!#REF!</f>
        <v>#REF!</v>
      </c>
      <c r="C478" s="19" t="e">
        <f>'SOS_ERGO - AS-IS'!#REF!</f>
        <v>#REF!</v>
      </c>
      <c r="D478" s="19" t="e">
        <f>'SOS_ERGO - AS-IS'!#REF!</f>
        <v>#REF!</v>
      </c>
      <c r="E478" s="32" t="e">
        <f>'SOS_ERGO - AS-IS'!#REF!</f>
        <v>#REF!</v>
      </c>
      <c r="F478" s="19" t="e">
        <f>'SOS_ERGO - AS-IS'!#REF!</f>
        <v>#REF!</v>
      </c>
      <c r="G478" s="53" t="e">
        <f>'SOS_ERGO - AS-IS'!#REF!</f>
        <v>#REF!</v>
      </c>
      <c r="H478" s="32" t="e">
        <f>'SOS_ERGO - AS-IS'!#REF!</f>
        <v>#REF!</v>
      </c>
      <c r="I478" s="39">
        <v>1</v>
      </c>
      <c r="J478" s="40"/>
      <c r="K478" s="41"/>
      <c r="L478" s="39">
        <v>1</v>
      </c>
      <c r="M478" s="40"/>
      <c r="N478" s="41"/>
      <c r="O478" s="39">
        <v>1</v>
      </c>
      <c r="P478" s="40"/>
      <c r="Q478" s="41"/>
      <c r="R478" s="39">
        <v>1</v>
      </c>
      <c r="S478" s="40"/>
      <c r="T478" s="41"/>
      <c r="U478" s="39">
        <v>1</v>
      </c>
      <c r="V478" s="40"/>
      <c r="W478" s="41"/>
      <c r="X478" s="39">
        <v>1</v>
      </c>
      <c r="Y478" s="40"/>
      <c r="Z478" s="41"/>
      <c r="AA478" s="39">
        <v>1</v>
      </c>
      <c r="AB478" s="40"/>
      <c r="AC478" s="41"/>
      <c r="AD478" s="39">
        <v>1</v>
      </c>
      <c r="AE478" s="40"/>
      <c r="AF478" s="41"/>
      <c r="AG478" s="39">
        <v>1</v>
      </c>
      <c r="AH478" s="37"/>
      <c r="AI478" s="42"/>
      <c r="AJ478" s="22">
        <f t="shared" si="30"/>
        <v>9</v>
      </c>
      <c r="AK478" s="37">
        <f t="shared" si="31"/>
        <v>9</v>
      </c>
      <c r="AL478" s="37">
        <f t="shared" si="32"/>
        <v>0</v>
      </c>
      <c r="AM478" s="37">
        <f t="shared" si="33"/>
        <v>0</v>
      </c>
    </row>
    <row r="479" spans="1:39" outlineLevel="1" x14ac:dyDescent="0.3">
      <c r="A479" s="19" t="e">
        <f>'SOS_ERGO - AS-IS'!#REF!</f>
        <v>#REF!</v>
      </c>
      <c r="B479" s="19" t="e">
        <f>'SOS_ERGO - AS-IS'!#REF!</f>
        <v>#REF!</v>
      </c>
      <c r="C479" s="19" t="e">
        <f>'SOS_ERGO - AS-IS'!#REF!</f>
        <v>#REF!</v>
      </c>
      <c r="D479" s="19" t="e">
        <f>'SOS_ERGO - AS-IS'!#REF!</f>
        <v>#REF!</v>
      </c>
      <c r="E479" s="32" t="e">
        <f>'SOS_ERGO - AS-IS'!#REF!</f>
        <v>#REF!</v>
      </c>
      <c r="F479" s="19" t="e">
        <f>'SOS_ERGO - AS-IS'!#REF!</f>
        <v>#REF!</v>
      </c>
      <c r="G479" s="53" t="e">
        <f>'SOS_ERGO - AS-IS'!#REF!</f>
        <v>#REF!</v>
      </c>
      <c r="H479" s="32" t="e">
        <f>'SOS_ERGO - AS-IS'!#REF!</f>
        <v>#REF!</v>
      </c>
      <c r="I479" s="39">
        <v>1</v>
      </c>
      <c r="J479" s="40"/>
      <c r="K479" s="41"/>
      <c r="L479" s="39">
        <v>1</v>
      </c>
      <c r="M479" s="40"/>
      <c r="N479" s="41"/>
      <c r="O479" s="39">
        <v>1</v>
      </c>
      <c r="P479" s="40"/>
      <c r="Q479" s="41"/>
      <c r="R479" s="39">
        <v>1</v>
      </c>
      <c r="S479" s="40"/>
      <c r="T479" s="41"/>
      <c r="U479" s="39">
        <v>1</v>
      </c>
      <c r="V479" s="40"/>
      <c r="W479" s="41"/>
      <c r="X479" s="39">
        <v>1</v>
      </c>
      <c r="Y479" s="40"/>
      <c r="Z479" s="41"/>
      <c r="AA479" s="39">
        <v>1</v>
      </c>
      <c r="AB479" s="40"/>
      <c r="AC479" s="41"/>
      <c r="AD479" s="39">
        <v>1</v>
      </c>
      <c r="AE479" s="40"/>
      <c r="AF479" s="41"/>
      <c r="AG479" s="39">
        <v>1</v>
      </c>
      <c r="AH479" s="37"/>
      <c r="AI479" s="42"/>
      <c r="AJ479" s="22">
        <f t="shared" si="30"/>
        <v>9</v>
      </c>
      <c r="AK479" s="37">
        <f t="shared" si="31"/>
        <v>9</v>
      </c>
      <c r="AL479" s="37">
        <f t="shared" si="32"/>
        <v>0</v>
      </c>
      <c r="AM479" s="37">
        <f t="shared" si="33"/>
        <v>0</v>
      </c>
    </row>
    <row r="480" spans="1:39" outlineLevel="1" x14ac:dyDescent="0.3">
      <c r="A480" s="19" t="e">
        <f>'SOS_ERGO - AS-IS'!#REF!</f>
        <v>#REF!</v>
      </c>
      <c r="B480" s="19" t="e">
        <f>'SOS_ERGO - AS-IS'!#REF!</f>
        <v>#REF!</v>
      </c>
      <c r="C480" s="19" t="e">
        <f>'SOS_ERGO - AS-IS'!#REF!</f>
        <v>#REF!</v>
      </c>
      <c r="D480" s="19" t="e">
        <f>'SOS_ERGO - AS-IS'!#REF!</f>
        <v>#REF!</v>
      </c>
      <c r="E480" s="32" t="e">
        <f>'SOS_ERGO - AS-IS'!#REF!</f>
        <v>#REF!</v>
      </c>
      <c r="F480" s="19" t="e">
        <f>'SOS_ERGO - AS-IS'!#REF!</f>
        <v>#REF!</v>
      </c>
      <c r="G480" s="53" t="e">
        <f>'SOS_ERGO - AS-IS'!#REF!</f>
        <v>#REF!</v>
      </c>
      <c r="H480" s="32" t="e">
        <f>'SOS_ERGO - AS-IS'!#REF!</f>
        <v>#REF!</v>
      </c>
      <c r="I480" s="39">
        <v>1</v>
      </c>
      <c r="J480" s="40"/>
      <c r="K480" s="41"/>
      <c r="L480" s="39">
        <v>1</v>
      </c>
      <c r="M480" s="40"/>
      <c r="N480" s="41"/>
      <c r="O480" s="39">
        <v>1</v>
      </c>
      <c r="P480" s="40"/>
      <c r="Q480" s="41"/>
      <c r="R480" s="39">
        <v>1</v>
      </c>
      <c r="S480" s="40"/>
      <c r="T480" s="41"/>
      <c r="U480" s="39">
        <v>1</v>
      </c>
      <c r="V480" s="40"/>
      <c r="W480" s="41"/>
      <c r="X480" s="39">
        <v>1</v>
      </c>
      <c r="Y480" s="40"/>
      <c r="Z480" s="41"/>
      <c r="AA480" s="39">
        <v>1</v>
      </c>
      <c r="AB480" s="40"/>
      <c r="AC480" s="41"/>
      <c r="AD480" s="39">
        <v>1</v>
      </c>
      <c r="AE480" s="40"/>
      <c r="AF480" s="41"/>
      <c r="AG480" s="39">
        <v>1</v>
      </c>
      <c r="AH480" s="37"/>
      <c r="AI480" s="42"/>
      <c r="AJ480" s="22">
        <f t="shared" si="30"/>
        <v>9</v>
      </c>
      <c r="AK480" s="37">
        <f t="shared" si="31"/>
        <v>9</v>
      </c>
      <c r="AL480" s="37">
        <f t="shared" si="32"/>
        <v>0</v>
      </c>
      <c r="AM480" s="37">
        <f t="shared" si="33"/>
        <v>0</v>
      </c>
    </row>
    <row r="481" spans="1:39" outlineLevel="1" x14ac:dyDescent="0.3">
      <c r="A481" s="19" t="e">
        <f>'SOS_ERGO - AS-IS'!#REF!</f>
        <v>#REF!</v>
      </c>
      <c r="B481" s="19" t="e">
        <f>'SOS_ERGO - AS-IS'!#REF!</f>
        <v>#REF!</v>
      </c>
      <c r="C481" s="19" t="e">
        <f>'SOS_ERGO - AS-IS'!#REF!</f>
        <v>#REF!</v>
      </c>
      <c r="D481" s="19" t="e">
        <f>'SOS_ERGO - AS-IS'!#REF!</f>
        <v>#REF!</v>
      </c>
      <c r="E481" s="32" t="e">
        <f>'SOS_ERGO - AS-IS'!#REF!</f>
        <v>#REF!</v>
      </c>
      <c r="F481" s="19" t="e">
        <f>'SOS_ERGO - AS-IS'!#REF!</f>
        <v>#REF!</v>
      </c>
      <c r="G481" s="53" t="e">
        <f>'SOS_ERGO - AS-IS'!#REF!</f>
        <v>#REF!</v>
      </c>
      <c r="H481" s="32" t="e">
        <f>'SOS_ERGO - AS-IS'!#REF!</f>
        <v>#REF!</v>
      </c>
      <c r="I481" s="39">
        <v>1</v>
      </c>
      <c r="J481" s="40"/>
      <c r="K481" s="41"/>
      <c r="L481" s="39">
        <v>1</v>
      </c>
      <c r="M481" s="40"/>
      <c r="N481" s="41"/>
      <c r="O481" s="39">
        <v>1</v>
      </c>
      <c r="P481" s="40"/>
      <c r="Q481" s="41"/>
      <c r="R481" s="39">
        <v>1</v>
      </c>
      <c r="S481" s="40"/>
      <c r="T481" s="41"/>
      <c r="U481" s="39">
        <v>1</v>
      </c>
      <c r="V481" s="40"/>
      <c r="W481" s="41"/>
      <c r="X481" s="39">
        <v>1</v>
      </c>
      <c r="Y481" s="40"/>
      <c r="Z481" s="41"/>
      <c r="AA481" s="39">
        <v>1</v>
      </c>
      <c r="AB481" s="40"/>
      <c r="AC481" s="41"/>
      <c r="AD481" s="39">
        <v>1</v>
      </c>
      <c r="AE481" s="40"/>
      <c r="AF481" s="41"/>
      <c r="AG481" s="39">
        <v>1</v>
      </c>
      <c r="AH481" s="37"/>
      <c r="AI481" s="42"/>
      <c r="AJ481" s="22">
        <f t="shared" si="30"/>
        <v>9</v>
      </c>
      <c r="AK481" s="37">
        <f t="shared" si="31"/>
        <v>9</v>
      </c>
      <c r="AL481" s="37">
        <f t="shared" si="32"/>
        <v>0</v>
      </c>
      <c r="AM481" s="37">
        <f t="shared" si="33"/>
        <v>0</v>
      </c>
    </row>
    <row r="482" spans="1:39" outlineLevel="1" x14ac:dyDescent="0.3">
      <c r="A482" s="19" t="e">
        <f>'SOS_ERGO - AS-IS'!#REF!</f>
        <v>#REF!</v>
      </c>
      <c r="B482" s="19" t="e">
        <f>'SOS_ERGO - AS-IS'!#REF!</f>
        <v>#REF!</v>
      </c>
      <c r="C482" s="19" t="e">
        <f>'SOS_ERGO - AS-IS'!#REF!</f>
        <v>#REF!</v>
      </c>
      <c r="D482" s="19" t="e">
        <f>'SOS_ERGO - AS-IS'!#REF!</f>
        <v>#REF!</v>
      </c>
      <c r="E482" s="32" t="e">
        <f>'SOS_ERGO - AS-IS'!#REF!</f>
        <v>#REF!</v>
      </c>
      <c r="F482" s="19" t="e">
        <f>'SOS_ERGO - AS-IS'!#REF!</f>
        <v>#REF!</v>
      </c>
      <c r="G482" s="53" t="e">
        <f>'SOS_ERGO - AS-IS'!#REF!</f>
        <v>#REF!</v>
      </c>
      <c r="H482" s="32" t="e">
        <f>'SOS_ERGO - AS-IS'!#REF!</f>
        <v>#REF!</v>
      </c>
      <c r="I482" s="39">
        <v>1</v>
      </c>
      <c r="J482" s="40"/>
      <c r="K482" s="41"/>
      <c r="L482" s="39">
        <v>1</v>
      </c>
      <c r="M482" s="40"/>
      <c r="N482" s="41"/>
      <c r="O482" s="39">
        <v>1</v>
      </c>
      <c r="P482" s="40"/>
      <c r="Q482" s="41"/>
      <c r="R482" s="39">
        <v>1</v>
      </c>
      <c r="S482" s="40"/>
      <c r="T482" s="41"/>
      <c r="U482" s="39">
        <v>1</v>
      </c>
      <c r="V482" s="40"/>
      <c r="W482" s="41"/>
      <c r="X482" s="39">
        <v>1</v>
      </c>
      <c r="Y482" s="40"/>
      <c r="Z482" s="41"/>
      <c r="AA482" s="39">
        <v>1</v>
      </c>
      <c r="AB482" s="40"/>
      <c r="AC482" s="41"/>
      <c r="AD482" s="39">
        <v>1</v>
      </c>
      <c r="AE482" s="40"/>
      <c r="AF482" s="41"/>
      <c r="AG482" s="39">
        <v>1</v>
      </c>
      <c r="AH482" s="37"/>
      <c r="AI482" s="42"/>
      <c r="AJ482" s="22">
        <f t="shared" si="30"/>
        <v>9</v>
      </c>
      <c r="AK482" s="37">
        <f t="shared" si="31"/>
        <v>9</v>
      </c>
      <c r="AL482" s="37">
        <f t="shared" si="32"/>
        <v>0</v>
      </c>
      <c r="AM482" s="37">
        <f t="shared" si="33"/>
        <v>0</v>
      </c>
    </row>
    <row r="483" spans="1:39" outlineLevel="1" x14ac:dyDescent="0.3">
      <c r="A483" s="19" t="e">
        <f>'SOS_ERGO - AS-IS'!#REF!</f>
        <v>#REF!</v>
      </c>
      <c r="B483" s="19" t="e">
        <f>'SOS_ERGO - AS-IS'!#REF!</f>
        <v>#REF!</v>
      </c>
      <c r="C483" s="19" t="e">
        <f>'SOS_ERGO - AS-IS'!#REF!</f>
        <v>#REF!</v>
      </c>
      <c r="D483" s="19" t="e">
        <f>'SOS_ERGO - AS-IS'!#REF!</f>
        <v>#REF!</v>
      </c>
      <c r="E483" s="32" t="e">
        <f>'SOS_ERGO - AS-IS'!#REF!</f>
        <v>#REF!</v>
      </c>
      <c r="F483" s="19" t="e">
        <f>'SOS_ERGO - AS-IS'!#REF!</f>
        <v>#REF!</v>
      </c>
      <c r="G483" s="53" t="e">
        <f>'SOS_ERGO - AS-IS'!#REF!</f>
        <v>#REF!</v>
      </c>
      <c r="H483" s="32" t="e">
        <f>'SOS_ERGO - AS-IS'!#REF!</f>
        <v>#REF!</v>
      </c>
      <c r="I483" s="39">
        <v>1</v>
      </c>
      <c r="J483" s="40"/>
      <c r="K483" s="41"/>
      <c r="L483" s="39">
        <v>1</v>
      </c>
      <c r="M483" s="40"/>
      <c r="N483" s="41"/>
      <c r="O483" s="39">
        <v>1</v>
      </c>
      <c r="P483" s="40"/>
      <c r="Q483" s="41"/>
      <c r="R483" s="39">
        <v>1</v>
      </c>
      <c r="S483" s="40"/>
      <c r="T483" s="41"/>
      <c r="U483" s="39">
        <v>1</v>
      </c>
      <c r="V483" s="40"/>
      <c r="W483" s="41"/>
      <c r="X483" s="39">
        <v>1</v>
      </c>
      <c r="Y483" s="40"/>
      <c r="Z483" s="41"/>
      <c r="AA483" s="39">
        <v>1</v>
      </c>
      <c r="AB483" s="40"/>
      <c r="AC483" s="41"/>
      <c r="AD483" s="39">
        <v>1</v>
      </c>
      <c r="AE483" s="40"/>
      <c r="AF483" s="41"/>
      <c r="AG483" s="39">
        <v>1</v>
      </c>
      <c r="AH483" s="37"/>
      <c r="AI483" s="42"/>
      <c r="AJ483" s="22">
        <f t="shared" si="30"/>
        <v>9</v>
      </c>
      <c r="AK483" s="37">
        <f t="shared" si="31"/>
        <v>9</v>
      </c>
      <c r="AL483" s="37">
        <f t="shared" si="32"/>
        <v>0</v>
      </c>
      <c r="AM483" s="37">
        <f t="shared" si="33"/>
        <v>0</v>
      </c>
    </row>
    <row r="484" spans="1:39" outlineLevel="1" x14ac:dyDescent="0.3">
      <c r="A484" s="19" t="e">
        <f>'SOS_ERGO - AS-IS'!#REF!</f>
        <v>#REF!</v>
      </c>
      <c r="B484" s="19" t="e">
        <f>'SOS_ERGO - AS-IS'!#REF!</f>
        <v>#REF!</v>
      </c>
      <c r="C484" s="19" t="e">
        <f>'SOS_ERGO - AS-IS'!#REF!</f>
        <v>#REF!</v>
      </c>
      <c r="D484" s="19" t="e">
        <f>'SOS_ERGO - AS-IS'!#REF!</f>
        <v>#REF!</v>
      </c>
      <c r="E484" s="32" t="e">
        <f>'SOS_ERGO - AS-IS'!#REF!</f>
        <v>#REF!</v>
      </c>
      <c r="F484" s="19" t="e">
        <f>'SOS_ERGO - AS-IS'!#REF!</f>
        <v>#REF!</v>
      </c>
      <c r="G484" s="53" t="e">
        <f>'SOS_ERGO - AS-IS'!#REF!</f>
        <v>#REF!</v>
      </c>
      <c r="H484" s="32" t="e">
        <f>'SOS_ERGO - AS-IS'!#REF!</f>
        <v>#REF!</v>
      </c>
      <c r="I484" s="39">
        <v>1</v>
      </c>
      <c r="J484" s="40"/>
      <c r="K484" s="41"/>
      <c r="L484" s="39">
        <v>1</v>
      </c>
      <c r="M484" s="40"/>
      <c r="N484" s="41"/>
      <c r="O484" s="39">
        <v>1</v>
      </c>
      <c r="P484" s="40"/>
      <c r="Q484" s="41"/>
      <c r="R484" s="39">
        <v>1</v>
      </c>
      <c r="S484" s="40"/>
      <c r="T484" s="41"/>
      <c r="U484" s="39">
        <v>1</v>
      </c>
      <c r="V484" s="40"/>
      <c r="W484" s="41"/>
      <c r="X484" s="39">
        <v>1</v>
      </c>
      <c r="Y484" s="40"/>
      <c r="Z484" s="41"/>
      <c r="AA484" s="39">
        <v>1</v>
      </c>
      <c r="AB484" s="40"/>
      <c r="AC484" s="41"/>
      <c r="AD484" s="39">
        <v>1</v>
      </c>
      <c r="AE484" s="40"/>
      <c r="AF484" s="41"/>
      <c r="AG484" s="39">
        <v>1</v>
      </c>
      <c r="AH484" s="37"/>
      <c r="AI484" s="42"/>
      <c r="AJ484" s="22">
        <f t="shared" si="30"/>
        <v>9</v>
      </c>
      <c r="AK484" s="37">
        <f t="shared" si="31"/>
        <v>9</v>
      </c>
      <c r="AL484" s="37">
        <f t="shared" si="32"/>
        <v>0</v>
      </c>
      <c r="AM484" s="37">
        <f t="shared" si="33"/>
        <v>0</v>
      </c>
    </row>
    <row r="485" spans="1:39" outlineLevel="1" x14ac:dyDescent="0.3">
      <c r="A485" s="19" t="e">
        <f>'SOS_ERGO - AS-IS'!#REF!</f>
        <v>#REF!</v>
      </c>
      <c r="B485" s="19" t="e">
        <f>'SOS_ERGO - AS-IS'!#REF!</f>
        <v>#REF!</v>
      </c>
      <c r="C485" s="19" t="e">
        <f>'SOS_ERGO - AS-IS'!#REF!</f>
        <v>#REF!</v>
      </c>
      <c r="D485" s="19" t="e">
        <f>'SOS_ERGO - AS-IS'!#REF!</f>
        <v>#REF!</v>
      </c>
      <c r="E485" s="32" t="e">
        <f>'SOS_ERGO - AS-IS'!#REF!</f>
        <v>#REF!</v>
      </c>
      <c r="F485" s="19" t="e">
        <f>'SOS_ERGO - AS-IS'!#REF!</f>
        <v>#REF!</v>
      </c>
      <c r="G485" s="53" t="e">
        <f>'SOS_ERGO - AS-IS'!#REF!</f>
        <v>#REF!</v>
      </c>
      <c r="H485" s="32" t="e">
        <f>'SOS_ERGO - AS-IS'!#REF!</f>
        <v>#REF!</v>
      </c>
      <c r="I485" s="39">
        <v>1</v>
      </c>
      <c r="J485" s="40"/>
      <c r="K485" s="41"/>
      <c r="L485" s="39">
        <v>1</v>
      </c>
      <c r="M485" s="40"/>
      <c r="N485" s="41"/>
      <c r="O485" s="39">
        <v>1</v>
      </c>
      <c r="P485" s="40"/>
      <c r="Q485" s="41"/>
      <c r="R485" s="39">
        <v>1</v>
      </c>
      <c r="S485" s="40"/>
      <c r="T485" s="41"/>
      <c r="U485" s="39">
        <v>1</v>
      </c>
      <c r="V485" s="40"/>
      <c r="W485" s="41"/>
      <c r="X485" s="39">
        <v>1</v>
      </c>
      <c r="Y485" s="40"/>
      <c r="Z485" s="41"/>
      <c r="AA485" s="39">
        <v>1</v>
      </c>
      <c r="AB485" s="40"/>
      <c r="AC485" s="41"/>
      <c r="AD485" s="39">
        <v>1</v>
      </c>
      <c r="AE485" s="40"/>
      <c r="AF485" s="41"/>
      <c r="AG485" s="39">
        <v>1</v>
      </c>
      <c r="AH485" s="37"/>
      <c r="AI485" s="42"/>
      <c r="AJ485" s="22">
        <f t="shared" si="30"/>
        <v>9</v>
      </c>
      <c r="AK485" s="37">
        <f t="shared" si="31"/>
        <v>9</v>
      </c>
      <c r="AL485" s="37">
        <f t="shared" si="32"/>
        <v>0</v>
      </c>
      <c r="AM485" s="37">
        <f t="shared" si="33"/>
        <v>0</v>
      </c>
    </row>
    <row r="486" spans="1:39" outlineLevel="1" x14ac:dyDescent="0.3">
      <c r="A486" s="19" t="e">
        <f>'SOS_ERGO - AS-IS'!#REF!</f>
        <v>#REF!</v>
      </c>
      <c r="B486" s="19" t="e">
        <f>'SOS_ERGO - AS-IS'!#REF!</f>
        <v>#REF!</v>
      </c>
      <c r="C486" s="19" t="e">
        <f>'SOS_ERGO - AS-IS'!#REF!</f>
        <v>#REF!</v>
      </c>
      <c r="D486" s="19" t="e">
        <f>'SOS_ERGO - AS-IS'!#REF!</f>
        <v>#REF!</v>
      </c>
      <c r="E486" s="32" t="e">
        <f>'SOS_ERGO - AS-IS'!#REF!</f>
        <v>#REF!</v>
      </c>
      <c r="F486" s="19" t="e">
        <f>'SOS_ERGO - AS-IS'!#REF!</f>
        <v>#REF!</v>
      </c>
      <c r="G486" s="53" t="e">
        <f>'SOS_ERGO - AS-IS'!#REF!</f>
        <v>#REF!</v>
      </c>
      <c r="H486" s="32" t="e">
        <f>'SOS_ERGO - AS-IS'!#REF!</f>
        <v>#REF!</v>
      </c>
      <c r="I486" s="39">
        <v>1</v>
      </c>
      <c r="J486" s="40"/>
      <c r="K486" s="41"/>
      <c r="L486" s="39">
        <v>1</v>
      </c>
      <c r="M486" s="40"/>
      <c r="N486" s="41"/>
      <c r="O486" s="39">
        <v>1</v>
      </c>
      <c r="P486" s="40"/>
      <c r="Q486" s="41"/>
      <c r="R486" s="39">
        <v>1</v>
      </c>
      <c r="S486" s="40"/>
      <c r="T486" s="41"/>
      <c r="U486" s="39">
        <v>1</v>
      </c>
      <c r="V486" s="40"/>
      <c r="W486" s="41"/>
      <c r="X486" s="39">
        <v>1</v>
      </c>
      <c r="Y486" s="40"/>
      <c r="Z486" s="41"/>
      <c r="AA486" s="39">
        <v>1</v>
      </c>
      <c r="AB486" s="40"/>
      <c r="AC486" s="41"/>
      <c r="AD486" s="39">
        <v>1</v>
      </c>
      <c r="AE486" s="40"/>
      <c r="AF486" s="41"/>
      <c r="AG486" s="39">
        <v>1</v>
      </c>
      <c r="AH486" s="37"/>
      <c r="AI486" s="42"/>
      <c r="AJ486" s="22">
        <f t="shared" si="30"/>
        <v>9</v>
      </c>
      <c r="AK486" s="37">
        <f t="shared" si="31"/>
        <v>9</v>
      </c>
      <c r="AL486" s="37">
        <f t="shared" si="32"/>
        <v>0</v>
      </c>
      <c r="AM486" s="37">
        <f t="shared" si="33"/>
        <v>0</v>
      </c>
    </row>
    <row r="487" spans="1:39" outlineLevel="1" x14ac:dyDescent="0.3">
      <c r="A487" s="19" t="e">
        <f>'SOS_ERGO - AS-IS'!#REF!</f>
        <v>#REF!</v>
      </c>
      <c r="B487" s="19" t="e">
        <f>'SOS_ERGO - AS-IS'!#REF!</f>
        <v>#REF!</v>
      </c>
      <c r="C487" s="19" t="e">
        <f>'SOS_ERGO - AS-IS'!#REF!</f>
        <v>#REF!</v>
      </c>
      <c r="D487" s="19" t="e">
        <f>'SOS_ERGO - AS-IS'!#REF!</f>
        <v>#REF!</v>
      </c>
      <c r="E487" s="32" t="e">
        <f>'SOS_ERGO - AS-IS'!#REF!</f>
        <v>#REF!</v>
      </c>
      <c r="F487" s="19" t="e">
        <f>'SOS_ERGO - AS-IS'!#REF!</f>
        <v>#REF!</v>
      </c>
      <c r="G487" s="53" t="e">
        <f>'SOS_ERGO - AS-IS'!#REF!</f>
        <v>#REF!</v>
      </c>
      <c r="H487" s="32" t="e">
        <f>'SOS_ERGO - AS-IS'!#REF!</f>
        <v>#REF!</v>
      </c>
      <c r="I487" s="39">
        <v>1</v>
      </c>
      <c r="J487" s="40"/>
      <c r="K487" s="41"/>
      <c r="L487" s="39">
        <v>1</v>
      </c>
      <c r="M487" s="40"/>
      <c r="N487" s="41"/>
      <c r="O487" s="39">
        <v>1</v>
      </c>
      <c r="P487" s="40"/>
      <c r="Q487" s="41"/>
      <c r="R487" s="39">
        <v>1</v>
      </c>
      <c r="S487" s="40"/>
      <c r="T487" s="41"/>
      <c r="U487" s="39">
        <v>1</v>
      </c>
      <c r="V487" s="40"/>
      <c r="W487" s="41"/>
      <c r="X487" s="39">
        <v>1</v>
      </c>
      <c r="Y487" s="40"/>
      <c r="Z487" s="41"/>
      <c r="AA487" s="39">
        <v>1</v>
      </c>
      <c r="AB487" s="40"/>
      <c r="AC487" s="41"/>
      <c r="AD487" s="39">
        <v>1</v>
      </c>
      <c r="AE487" s="40"/>
      <c r="AF487" s="41"/>
      <c r="AG487" s="39">
        <v>1</v>
      </c>
      <c r="AH487" s="37"/>
      <c r="AI487" s="42"/>
      <c r="AJ487" s="22">
        <f t="shared" si="30"/>
        <v>9</v>
      </c>
      <c r="AK487" s="37">
        <f t="shared" si="31"/>
        <v>9</v>
      </c>
      <c r="AL487" s="37">
        <f t="shared" si="32"/>
        <v>0</v>
      </c>
      <c r="AM487" s="37">
        <f t="shared" si="33"/>
        <v>0</v>
      </c>
    </row>
    <row r="488" spans="1:39" outlineLevel="1" x14ac:dyDescent="0.3">
      <c r="A488" s="19" t="e">
        <f>'SOS_ERGO - AS-IS'!#REF!</f>
        <v>#REF!</v>
      </c>
      <c r="B488" s="19" t="e">
        <f>'SOS_ERGO - AS-IS'!#REF!</f>
        <v>#REF!</v>
      </c>
      <c r="C488" s="19" t="e">
        <f>'SOS_ERGO - AS-IS'!#REF!</f>
        <v>#REF!</v>
      </c>
      <c r="D488" s="19" t="e">
        <f>'SOS_ERGO - AS-IS'!#REF!</f>
        <v>#REF!</v>
      </c>
      <c r="E488" s="32" t="e">
        <f>'SOS_ERGO - AS-IS'!#REF!</f>
        <v>#REF!</v>
      </c>
      <c r="F488" s="19" t="e">
        <f>'SOS_ERGO - AS-IS'!#REF!</f>
        <v>#REF!</v>
      </c>
      <c r="G488" s="53" t="e">
        <f>'SOS_ERGO - AS-IS'!#REF!</f>
        <v>#REF!</v>
      </c>
      <c r="H488" s="32" t="e">
        <f>'SOS_ERGO - AS-IS'!#REF!</f>
        <v>#REF!</v>
      </c>
      <c r="I488" s="39">
        <v>1</v>
      </c>
      <c r="J488" s="40"/>
      <c r="K488" s="41"/>
      <c r="L488" s="39">
        <v>1</v>
      </c>
      <c r="M488" s="40"/>
      <c r="N488" s="41"/>
      <c r="O488" s="39">
        <v>1</v>
      </c>
      <c r="P488" s="40"/>
      <c r="Q488" s="41"/>
      <c r="R488" s="39">
        <v>1</v>
      </c>
      <c r="S488" s="40"/>
      <c r="T488" s="41"/>
      <c r="U488" s="39">
        <v>1</v>
      </c>
      <c r="V488" s="40"/>
      <c r="W488" s="41"/>
      <c r="X488" s="39">
        <v>1</v>
      </c>
      <c r="Y488" s="40"/>
      <c r="Z488" s="41"/>
      <c r="AA488" s="39">
        <v>1</v>
      </c>
      <c r="AB488" s="40"/>
      <c r="AC488" s="41"/>
      <c r="AD488" s="39">
        <v>1</v>
      </c>
      <c r="AE488" s="40"/>
      <c r="AF488" s="41"/>
      <c r="AG488" s="39">
        <v>1</v>
      </c>
      <c r="AH488" s="37"/>
      <c r="AI488" s="42"/>
      <c r="AJ488" s="22">
        <f t="shared" si="30"/>
        <v>9</v>
      </c>
      <c r="AK488" s="37">
        <f t="shared" si="31"/>
        <v>9</v>
      </c>
      <c r="AL488" s="37">
        <f t="shared" si="32"/>
        <v>0</v>
      </c>
      <c r="AM488" s="37">
        <f t="shared" si="33"/>
        <v>0</v>
      </c>
    </row>
    <row r="489" spans="1:39" outlineLevel="1" x14ac:dyDescent="0.3">
      <c r="A489" s="19" t="e">
        <f>'SOS_ERGO - AS-IS'!#REF!</f>
        <v>#REF!</v>
      </c>
      <c r="B489" s="19" t="e">
        <f>'SOS_ERGO - AS-IS'!#REF!</f>
        <v>#REF!</v>
      </c>
      <c r="C489" s="19" t="e">
        <f>'SOS_ERGO - AS-IS'!#REF!</f>
        <v>#REF!</v>
      </c>
      <c r="D489" s="19" t="e">
        <f>'SOS_ERGO - AS-IS'!#REF!</f>
        <v>#REF!</v>
      </c>
      <c r="E489" s="32" t="e">
        <f>'SOS_ERGO - AS-IS'!#REF!</f>
        <v>#REF!</v>
      </c>
      <c r="F489" s="19" t="e">
        <f>'SOS_ERGO - AS-IS'!#REF!</f>
        <v>#REF!</v>
      </c>
      <c r="G489" s="53" t="e">
        <f>'SOS_ERGO - AS-IS'!#REF!</f>
        <v>#REF!</v>
      </c>
      <c r="H489" s="32" t="e">
        <f>'SOS_ERGO - AS-IS'!#REF!</f>
        <v>#REF!</v>
      </c>
      <c r="I489" s="39">
        <v>1</v>
      </c>
      <c r="J489" s="40"/>
      <c r="K489" s="41"/>
      <c r="L489" s="39">
        <v>1</v>
      </c>
      <c r="M489" s="40"/>
      <c r="N489" s="41"/>
      <c r="O489" s="39">
        <v>1</v>
      </c>
      <c r="P489" s="40"/>
      <c r="Q489" s="41"/>
      <c r="R489" s="39">
        <v>1</v>
      </c>
      <c r="S489" s="40"/>
      <c r="T489" s="41"/>
      <c r="U489" s="39">
        <v>1</v>
      </c>
      <c r="V489" s="40"/>
      <c r="W489" s="41"/>
      <c r="X489" s="39">
        <v>1</v>
      </c>
      <c r="Y489" s="40"/>
      <c r="Z489" s="41"/>
      <c r="AA489" s="39">
        <v>1</v>
      </c>
      <c r="AB489" s="40"/>
      <c r="AC489" s="41"/>
      <c r="AD489" s="39">
        <v>1</v>
      </c>
      <c r="AE489" s="40"/>
      <c r="AF489" s="41"/>
      <c r="AG489" s="39">
        <v>1</v>
      </c>
      <c r="AH489" s="37"/>
      <c r="AI489" s="42"/>
      <c r="AJ489" s="22">
        <f t="shared" si="30"/>
        <v>9</v>
      </c>
      <c r="AK489" s="37">
        <f t="shared" si="31"/>
        <v>9</v>
      </c>
      <c r="AL489" s="37">
        <f t="shared" si="32"/>
        <v>0</v>
      </c>
      <c r="AM489" s="37">
        <f t="shared" si="33"/>
        <v>0</v>
      </c>
    </row>
    <row r="490" spans="1:39" outlineLevel="1" x14ac:dyDescent="0.3">
      <c r="A490" s="19" t="e">
        <f>'SOS_ERGO - AS-IS'!#REF!</f>
        <v>#REF!</v>
      </c>
      <c r="B490" s="19" t="e">
        <f>'SOS_ERGO - AS-IS'!#REF!</f>
        <v>#REF!</v>
      </c>
      <c r="C490" s="19" t="e">
        <f>'SOS_ERGO - AS-IS'!#REF!</f>
        <v>#REF!</v>
      </c>
      <c r="D490" s="19" t="e">
        <f>'SOS_ERGO - AS-IS'!#REF!</f>
        <v>#REF!</v>
      </c>
      <c r="E490" s="32" t="e">
        <f>'SOS_ERGO - AS-IS'!#REF!</f>
        <v>#REF!</v>
      </c>
      <c r="F490" s="19" t="e">
        <f>'SOS_ERGO - AS-IS'!#REF!</f>
        <v>#REF!</v>
      </c>
      <c r="G490" s="53" t="e">
        <f>'SOS_ERGO - AS-IS'!#REF!</f>
        <v>#REF!</v>
      </c>
      <c r="H490" s="32" t="e">
        <f>'SOS_ERGO - AS-IS'!#REF!</f>
        <v>#REF!</v>
      </c>
      <c r="I490" s="39">
        <v>1</v>
      </c>
      <c r="J490" s="40"/>
      <c r="K490" s="41"/>
      <c r="L490" s="39">
        <v>1</v>
      </c>
      <c r="M490" s="40"/>
      <c r="N490" s="41"/>
      <c r="O490" s="39">
        <v>1</v>
      </c>
      <c r="P490" s="40"/>
      <c r="Q490" s="41"/>
      <c r="R490" s="39">
        <v>1</v>
      </c>
      <c r="S490" s="40"/>
      <c r="T490" s="41"/>
      <c r="U490" s="39">
        <v>1</v>
      </c>
      <c r="V490" s="40"/>
      <c r="W490" s="41"/>
      <c r="X490" s="39">
        <v>1</v>
      </c>
      <c r="Y490" s="40"/>
      <c r="Z490" s="41"/>
      <c r="AA490" s="39">
        <v>1</v>
      </c>
      <c r="AB490" s="40"/>
      <c r="AC490" s="41"/>
      <c r="AD490" s="39">
        <v>1</v>
      </c>
      <c r="AE490" s="40"/>
      <c r="AF490" s="41"/>
      <c r="AG490" s="39">
        <v>1</v>
      </c>
      <c r="AH490" s="37"/>
      <c r="AI490" s="42"/>
      <c r="AJ490" s="22">
        <f t="shared" si="30"/>
        <v>9</v>
      </c>
      <c r="AK490" s="37">
        <f t="shared" si="31"/>
        <v>9</v>
      </c>
      <c r="AL490" s="37">
        <f t="shared" si="32"/>
        <v>0</v>
      </c>
      <c r="AM490" s="37">
        <f t="shared" si="33"/>
        <v>0</v>
      </c>
    </row>
    <row r="491" spans="1:39" outlineLevel="1" x14ac:dyDescent="0.3">
      <c r="A491" s="19" t="e">
        <f>'SOS_ERGO - AS-IS'!#REF!</f>
        <v>#REF!</v>
      </c>
      <c r="B491" s="19" t="e">
        <f>'SOS_ERGO - AS-IS'!#REF!</f>
        <v>#REF!</v>
      </c>
      <c r="C491" s="19" t="e">
        <f>'SOS_ERGO - AS-IS'!#REF!</f>
        <v>#REF!</v>
      </c>
      <c r="D491" s="19" t="e">
        <f>'SOS_ERGO - AS-IS'!#REF!</f>
        <v>#REF!</v>
      </c>
      <c r="E491" s="32" t="e">
        <f>'SOS_ERGO - AS-IS'!#REF!</f>
        <v>#REF!</v>
      </c>
      <c r="F491" s="19" t="e">
        <f>'SOS_ERGO - AS-IS'!#REF!</f>
        <v>#REF!</v>
      </c>
      <c r="G491" s="53" t="e">
        <f>'SOS_ERGO - AS-IS'!#REF!</f>
        <v>#REF!</v>
      </c>
      <c r="H491" s="32" t="e">
        <f>'SOS_ERGO - AS-IS'!#REF!</f>
        <v>#REF!</v>
      </c>
      <c r="I491" s="39">
        <v>1</v>
      </c>
      <c r="J491" s="40"/>
      <c r="K491" s="41"/>
      <c r="L491" s="39">
        <v>1</v>
      </c>
      <c r="M491" s="40"/>
      <c r="N491" s="41"/>
      <c r="O491" s="39">
        <v>1</v>
      </c>
      <c r="P491" s="40"/>
      <c r="Q491" s="41"/>
      <c r="R491" s="39">
        <v>1</v>
      </c>
      <c r="S491" s="40"/>
      <c r="T491" s="41"/>
      <c r="U491" s="39">
        <v>1</v>
      </c>
      <c r="V491" s="40"/>
      <c r="W491" s="41"/>
      <c r="X491" s="39">
        <v>1</v>
      </c>
      <c r="Y491" s="40"/>
      <c r="Z491" s="41"/>
      <c r="AA491" s="39">
        <v>1</v>
      </c>
      <c r="AB491" s="40"/>
      <c r="AC491" s="41"/>
      <c r="AD491" s="39">
        <v>1</v>
      </c>
      <c r="AE491" s="40"/>
      <c r="AF491" s="41"/>
      <c r="AG491" s="39">
        <v>1</v>
      </c>
      <c r="AH491" s="37"/>
      <c r="AI491" s="42"/>
      <c r="AJ491" s="22">
        <f t="shared" si="30"/>
        <v>9</v>
      </c>
      <c r="AK491" s="37">
        <f t="shared" si="31"/>
        <v>9</v>
      </c>
      <c r="AL491" s="37">
        <f t="shared" si="32"/>
        <v>0</v>
      </c>
      <c r="AM491" s="37">
        <f t="shared" si="33"/>
        <v>0</v>
      </c>
    </row>
    <row r="492" spans="1:39" outlineLevel="1" x14ac:dyDescent="0.3">
      <c r="A492" s="19" t="e">
        <f>'SOS_ERGO - AS-IS'!#REF!</f>
        <v>#REF!</v>
      </c>
      <c r="B492" s="19" t="e">
        <f>'SOS_ERGO - AS-IS'!#REF!</f>
        <v>#REF!</v>
      </c>
      <c r="C492" s="19" t="e">
        <f>'SOS_ERGO - AS-IS'!#REF!</f>
        <v>#REF!</v>
      </c>
      <c r="D492" s="19" t="e">
        <f>'SOS_ERGO - AS-IS'!#REF!</f>
        <v>#REF!</v>
      </c>
      <c r="E492" s="32" t="e">
        <f>'SOS_ERGO - AS-IS'!#REF!</f>
        <v>#REF!</v>
      </c>
      <c r="F492" s="19" t="e">
        <f>'SOS_ERGO - AS-IS'!#REF!</f>
        <v>#REF!</v>
      </c>
      <c r="G492" s="53" t="e">
        <f>'SOS_ERGO - AS-IS'!#REF!</f>
        <v>#REF!</v>
      </c>
      <c r="H492" s="32" t="e">
        <f>'SOS_ERGO - AS-IS'!#REF!</f>
        <v>#REF!</v>
      </c>
      <c r="I492" s="39">
        <v>1</v>
      </c>
      <c r="J492" s="40"/>
      <c r="K492" s="41"/>
      <c r="L492" s="39">
        <v>1</v>
      </c>
      <c r="M492" s="40"/>
      <c r="N492" s="41"/>
      <c r="O492" s="39">
        <v>1</v>
      </c>
      <c r="P492" s="40"/>
      <c r="Q492" s="41"/>
      <c r="R492" s="39">
        <v>1</v>
      </c>
      <c r="S492" s="40"/>
      <c r="T492" s="41"/>
      <c r="U492" s="39">
        <v>1</v>
      </c>
      <c r="V492" s="40"/>
      <c r="W492" s="41"/>
      <c r="X492" s="39">
        <v>1</v>
      </c>
      <c r="Y492" s="40"/>
      <c r="Z492" s="41"/>
      <c r="AA492" s="39">
        <v>1</v>
      </c>
      <c r="AB492" s="40"/>
      <c r="AC492" s="41"/>
      <c r="AD492" s="39">
        <v>1</v>
      </c>
      <c r="AE492" s="40"/>
      <c r="AF492" s="41"/>
      <c r="AG492" s="39">
        <v>1</v>
      </c>
      <c r="AH492" s="37"/>
      <c r="AI492" s="42"/>
      <c r="AJ492" s="22">
        <f t="shared" si="30"/>
        <v>9</v>
      </c>
      <c r="AK492" s="37">
        <f t="shared" si="31"/>
        <v>9</v>
      </c>
      <c r="AL492" s="37">
        <f t="shared" si="32"/>
        <v>0</v>
      </c>
      <c r="AM492" s="37">
        <f t="shared" si="33"/>
        <v>0</v>
      </c>
    </row>
    <row r="493" spans="1:39" outlineLevel="1" x14ac:dyDescent="0.3">
      <c r="A493" s="19" t="e">
        <f>'SOS_ERGO - AS-IS'!#REF!</f>
        <v>#REF!</v>
      </c>
      <c r="B493" s="19" t="e">
        <f>'SOS_ERGO - AS-IS'!#REF!</f>
        <v>#REF!</v>
      </c>
      <c r="C493" s="19" t="e">
        <f>'SOS_ERGO - AS-IS'!#REF!</f>
        <v>#REF!</v>
      </c>
      <c r="D493" s="19" t="e">
        <f>'SOS_ERGO - AS-IS'!#REF!</f>
        <v>#REF!</v>
      </c>
      <c r="E493" s="32" t="e">
        <f>'SOS_ERGO - AS-IS'!#REF!</f>
        <v>#REF!</v>
      </c>
      <c r="F493" s="19" t="e">
        <f>'SOS_ERGO - AS-IS'!#REF!</f>
        <v>#REF!</v>
      </c>
      <c r="G493" s="53" t="e">
        <f>'SOS_ERGO - AS-IS'!#REF!</f>
        <v>#REF!</v>
      </c>
      <c r="H493" s="32" t="e">
        <f>'SOS_ERGO - AS-IS'!#REF!</f>
        <v>#REF!</v>
      </c>
      <c r="I493" s="39">
        <v>1</v>
      </c>
      <c r="J493" s="40"/>
      <c r="K493" s="41"/>
      <c r="L493" s="39">
        <v>1</v>
      </c>
      <c r="M493" s="40"/>
      <c r="N493" s="41"/>
      <c r="O493" s="39">
        <v>1</v>
      </c>
      <c r="P493" s="40"/>
      <c r="Q493" s="41"/>
      <c r="R493" s="39">
        <v>1</v>
      </c>
      <c r="S493" s="40"/>
      <c r="T493" s="41"/>
      <c r="U493" s="39">
        <v>1</v>
      </c>
      <c r="V493" s="40"/>
      <c r="W493" s="41"/>
      <c r="X493" s="39">
        <v>1</v>
      </c>
      <c r="Y493" s="40"/>
      <c r="Z493" s="41"/>
      <c r="AA493" s="39">
        <v>1</v>
      </c>
      <c r="AB493" s="40"/>
      <c r="AC493" s="41"/>
      <c r="AD493" s="39">
        <v>1</v>
      </c>
      <c r="AE493" s="40"/>
      <c r="AF493" s="41"/>
      <c r="AG493" s="39">
        <v>1</v>
      </c>
      <c r="AH493" s="37"/>
      <c r="AI493" s="42"/>
      <c r="AJ493" s="22">
        <f t="shared" si="30"/>
        <v>9</v>
      </c>
      <c r="AK493" s="37">
        <f t="shared" si="31"/>
        <v>9</v>
      </c>
      <c r="AL493" s="37">
        <f t="shared" si="32"/>
        <v>0</v>
      </c>
      <c r="AM493" s="37">
        <f t="shared" si="33"/>
        <v>0</v>
      </c>
    </row>
    <row r="494" spans="1:39" outlineLevel="1" x14ac:dyDescent="0.3">
      <c r="A494" s="19" t="e">
        <f>'SOS_ERGO - AS-IS'!#REF!</f>
        <v>#REF!</v>
      </c>
      <c r="B494" s="19" t="e">
        <f>'SOS_ERGO - AS-IS'!#REF!</f>
        <v>#REF!</v>
      </c>
      <c r="C494" s="19" t="e">
        <f>'SOS_ERGO - AS-IS'!#REF!</f>
        <v>#REF!</v>
      </c>
      <c r="D494" s="19" t="e">
        <f>'SOS_ERGO - AS-IS'!#REF!</f>
        <v>#REF!</v>
      </c>
      <c r="E494" s="32" t="e">
        <f>'SOS_ERGO - AS-IS'!#REF!</f>
        <v>#REF!</v>
      </c>
      <c r="F494" s="19" t="e">
        <f>'SOS_ERGO - AS-IS'!#REF!</f>
        <v>#REF!</v>
      </c>
      <c r="G494" s="53" t="e">
        <f>'SOS_ERGO - AS-IS'!#REF!</f>
        <v>#REF!</v>
      </c>
      <c r="H494" s="32" t="e">
        <f>'SOS_ERGO - AS-IS'!#REF!</f>
        <v>#REF!</v>
      </c>
      <c r="I494" s="39">
        <v>1</v>
      </c>
      <c r="J494" s="40"/>
      <c r="K494" s="41"/>
      <c r="L494" s="39">
        <v>1</v>
      </c>
      <c r="M494" s="40"/>
      <c r="N494" s="41"/>
      <c r="O494" s="39">
        <v>1</v>
      </c>
      <c r="P494" s="40"/>
      <c r="Q494" s="41"/>
      <c r="R494" s="39">
        <v>1</v>
      </c>
      <c r="S494" s="40"/>
      <c r="T494" s="41"/>
      <c r="U494" s="39">
        <v>1</v>
      </c>
      <c r="V494" s="40"/>
      <c r="W494" s="41"/>
      <c r="X494" s="39">
        <v>1</v>
      </c>
      <c r="Y494" s="40"/>
      <c r="Z494" s="41"/>
      <c r="AA494" s="39">
        <v>1</v>
      </c>
      <c r="AB494" s="40"/>
      <c r="AC494" s="41"/>
      <c r="AD494" s="39">
        <v>1</v>
      </c>
      <c r="AE494" s="40"/>
      <c r="AF494" s="41"/>
      <c r="AG494" s="39">
        <v>1</v>
      </c>
      <c r="AH494" s="37"/>
      <c r="AI494" s="42"/>
      <c r="AJ494" s="22">
        <f t="shared" si="30"/>
        <v>9</v>
      </c>
      <c r="AK494" s="37">
        <f t="shared" si="31"/>
        <v>9</v>
      </c>
      <c r="AL494" s="37">
        <f t="shared" si="32"/>
        <v>0</v>
      </c>
      <c r="AM494" s="37">
        <f t="shared" si="33"/>
        <v>0</v>
      </c>
    </row>
    <row r="495" spans="1:39" outlineLevel="1" x14ac:dyDescent="0.3">
      <c r="A495" s="19" t="e">
        <f>'SOS_ERGO - AS-IS'!#REF!</f>
        <v>#REF!</v>
      </c>
      <c r="B495" s="19" t="e">
        <f>'SOS_ERGO - AS-IS'!#REF!</f>
        <v>#REF!</v>
      </c>
      <c r="C495" s="19" t="e">
        <f>'SOS_ERGO - AS-IS'!#REF!</f>
        <v>#REF!</v>
      </c>
      <c r="D495" s="19" t="e">
        <f>'SOS_ERGO - AS-IS'!#REF!</f>
        <v>#REF!</v>
      </c>
      <c r="E495" s="32" t="e">
        <f>'SOS_ERGO - AS-IS'!#REF!</f>
        <v>#REF!</v>
      </c>
      <c r="F495" s="19" t="e">
        <f>'SOS_ERGO - AS-IS'!#REF!</f>
        <v>#REF!</v>
      </c>
      <c r="G495" s="53" t="e">
        <f>'SOS_ERGO - AS-IS'!#REF!</f>
        <v>#REF!</v>
      </c>
      <c r="H495" s="32" t="e">
        <f>'SOS_ERGO - AS-IS'!#REF!</f>
        <v>#REF!</v>
      </c>
      <c r="I495" s="39">
        <v>1</v>
      </c>
      <c r="J495" s="40"/>
      <c r="K495" s="41"/>
      <c r="L495" s="39">
        <v>1</v>
      </c>
      <c r="M495" s="40"/>
      <c r="N495" s="41"/>
      <c r="O495" s="39">
        <v>1</v>
      </c>
      <c r="P495" s="40"/>
      <c r="Q495" s="41"/>
      <c r="R495" s="39">
        <v>1</v>
      </c>
      <c r="S495" s="40"/>
      <c r="T495" s="41"/>
      <c r="U495" s="39">
        <v>1</v>
      </c>
      <c r="V495" s="40"/>
      <c r="W495" s="41"/>
      <c r="X495" s="39">
        <v>1</v>
      </c>
      <c r="Y495" s="40"/>
      <c r="Z495" s="41"/>
      <c r="AA495" s="39">
        <v>1</v>
      </c>
      <c r="AB495" s="40"/>
      <c r="AC495" s="41"/>
      <c r="AD495" s="39">
        <v>1</v>
      </c>
      <c r="AE495" s="40"/>
      <c r="AF495" s="41"/>
      <c r="AG495" s="39">
        <v>1</v>
      </c>
      <c r="AH495" s="37"/>
      <c r="AI495" s="42"/>
      <c r="AJ495" s="22">
        <f t="shared" si="30"/>
        <v>9</v>
      </c>
      <c r="AK495" s="37">
        <f t="shared" si="31"/>
        <v>9</v>
      </c>
      <c r="AL495" s="37">
        <f t="shared" si="32"/>
        <v>0</v>
      </c>
      <c r="AM495" s="37">
        <f t="shared" si="33"/>
        <v>0</v>
      </c>
    </row>
    <row r="496" spans="1:39" outlineLevel="1" x14ac:dyDescent="0.3">
      <c r="A496" s="19" t="e">
        <f>'SOS_ERGO - AS-IS'!#REF!</f>
        <v>#REF!</v>
      </c>
      <c r="B496" s="19" t="e">
        <f>'SOS_ERGO - AS-IS'!#REF!</f>
        <v>#REF!</v>
      </c>
      <c r="C496" s="19" t="e">
        <f>'SOS_ERGO - AS-IS'!#REF!</f>
        <v>#REF!</v>
      </c>
      <c r="D496" s="19" t="e">
        <f>'SOS_ERGO - AS-IS'!#REF!</f>
        <v>#REF!</v>
      </c>
      <c r="E496" s="32" t="e">
        <f>'SOS_ERGO - AS-IS'!#REF!</f>
        <v>#REF!</v>
      </c>
      <c r="F496" s="19" t="e">
        <f>'SOS_ERGO - AS-IS'!#REF!</f>
        <v>#REF!</v>
      </c>
      <c r="G496" s="53" t="e">
        <f>'SOS_ERGO - AS-IS'!#REF!</f>
        <v>#REF!</v>
      </c>
      <c r="H496" s="32" t="e">
        <f>'SOS_ERGO - AS-IS'!#REF!</f>
        <v>#REF!</v>
      </c>
      <c r="I496" s="39">
        <v>1</v>
      </c>
      <c r="J496" s="40"/>
      <c r="K496" s="41"/>
      <c r="L496" s="39">
        <v>1</v>
      </c>
      <c r="M496" s="40"/>
      <c r="N496" s="41"/>
      <c r="O496" s="39">
        <v>1</v>
      </c>
      <c r="P496" s="40"/>
      <c r="Q496" s="41"/>
      <c r="R496" s="39">
        <v>1</v>
      </c>
      <c r="S496" s="40"/>
      <c r="T496" s="41"/>
      <c r="U496" s="39">
        <v>1</v>
      </c>
      <c r="V496" s="40"/>
      <c r="W496" s="41"/>
      <c r="X496" s="39">
        <v>1</v>
      </c>
      <c r="Y496" s="40"/>
      <c r="Z496" s="41"/>
      <c r="AA496" s="39">
        <v>1</v>
      </c>
      <c r="AB496" s="40"/>
      <c r="AC496" s="41"/>
      <c r="AD496" s="39">
        <v>1</v>
      </c>
      <c r="AE496" s="40"/>
      <c r="AF496" s="41"/>
      <c r="AG496" s="39">
        <v>1</v>
      </c>
      <c r="AH496" s="37"/>
      <c r="AI496" s="42"/>
      <c r="AJ496" s="22">
        <f t="shared" si="30"/>
        <v>9</v>
      </c>
      <c r="AK496" s="37">
        <f t="shared" si="31"/>
        <v>9</v>
      </c>
      <c r="AL496" s="37">
        <f t="shared" si="32"/>
        <v>0</v>
      </c>
      <c r="AM496" s="37">
        <f t="shared" si="33"/>
        <v>0</v>
      </c>
    </row>
    <row r="497" spans="1:39" outlineLevel="1" x14ac:dyDescent="0.3">
      <c r="A497" s="19" t="e">
        <f>'SOS_ERGO - AS-IS'!#REF!</f>
        <v>#REF!</v>
      </c>
      <c r="B497" s="19" t="e">
        <f>'SOS_ERGO - AS-IS'!#REF!</f>
        <v>#REF!</v>
      </c>
      <c r="C497" s="19" t="e">
        <f>'SOS_ERGO - AS-IS'!#REF!</f>
        <v>#REF!</v>
      </c>
      <c r="D497" s="19" t="e">
        <f>'SOS_ERGO - AS-IS'!#REF!</f>
        <v>#REF!</v>
      </c>
      <c r="E497" s="32" t="e">
        <f>'SOS_ERGO - AS-IS'!#REF!</f>
        <v>#REF!</v>
      </c>
      <c r="F497" s="19" t="e">
        <f>'SOS_ERGO - AS-IS'!#REF!</f>
        <v>#REF!</v>
      </c>
      <c r="G497" s="53" t="e">
        <f>'SOS_ERGO - AS-IS'!#REF!</f>
        <v>#REF!</v>
      </c>
      <c r="H497" s="32" t="e">
        <f>'SOS_ERGO - AS-IS'!#REF!</f>
        <v>#REF!</v>
      </c>
      <c r="I497" s="39">
        <v>1</v>
      </c>
      <c r="J497" s="40"/>
      <c r="K497" s="41"/>
      <c r="L497" s="39">
        <v>1</v>
      </c>
      <c r="M497" s="40"/>
      <c r="N497" s="41"/>
      <c r="O497" s="39">
        <v>1</v>
      </c>
      <c r="P497" s="40"/>
      <c r="Q497" s="41"/>
      <c r="R497" s="39">
        <v>1</v>
      </c>
      <c r="S497" s="40"/>
      <c r="T497" s="41"/>
      <c r="U497" s="39">
        <v>1</v>
      </c>
      <c r="V497" s="40"/>
      <c r="W497" s="41"/>
      <c r="X497" s="39">
        <v>1</v>
      </c>
      <c r="Y497" s="40"/>
      <c r="Z497" s="41"/>
      <c r="AA497" s="39">
        <v>1</v>
      </c>
      <c r="AB497" s="40"/>
      <c r="AC497" s="41"/>
      <c r="AD497" s="39">
        <v>1</v>
      </c>
      <c r="AE497" s="40"/>
      <c r="AF497" s="41"/>
      <c r="AG497" s="39">
        <v>1</v>
      </c>
      <c r="AH497" s="37"/>
      <c r="AI497" s="42"/>
      <c r="AJ497" s="22">
        <f t="shared" si="30"/>
        <v>9</v>
      </c>
      <c r="AK497" s="37">
        <f t="shared" si="31"/>
        <v>9</v>
      </c>
      <c r="AL497" s="37">
        <f t="shared" si="32"/>
        <v>0</v>
      </c>
      <c r="AM497" s="37">
        <f t="shared" si="33"/>
        <v>0</v>
      </c>
    </row>
    <row r="498" spans="1:39" outlineLevel="1" x14ac:dyDescent="0.3">
      <c r="A498" s="19" t="e">
        <f>'SOS_ERGO - AS-IS'!#REF!</f>
        <v>#REF!</v>
      </c>
      <c r="B498" s="19" t="e">
        <f>'SOS_ERGO - AS-IS'!#REF!</f>
        <v>#REF!</v>
      </c>
      <c r="C498" s="19" t="e">
        <f>'SOS_ERGO - AS-IS'!#REF!</f>
        <v>#REF!</v>
      </c>
      <c r="D498" s="19" t="e">
        <f>'SOS_ERGO - AS-IS'!#REF!</f>
        <v>#REF!</v>
      </c>
      <c r="E498" s="32" t="e">
        <f>'SOS_ERGO - AS-IS'!#REF!</f>
        <v>#REF!</v>
      </c>
      <c r="F498" s="19" t="e">
        <f>'SOS_ERGO - AS-IS'!#REF!</f>
        <v>#REF!</v>
      </c>
      <c r="G498" s="53" t="e">
        <f>'SOS_ERGO - AS-IS'!#REF!</f>
        <v>#REF!</v>
      </c>
      <c r="H498" s="32" t="e">
        <f>'SOS_ERGO - AS-IS'!#REF!</f>
        <v>#REF!</v>
      </c>
      <c r="I498" s="39">
        <v>1</v>
      </c>
      <c r="J498" s="40"/>
      <c r="K498" s="41"/>
      <c r="L498" s="39">
        <v>1</v>
      </c>
      <c r="M498" s="40"/>
      <c r="N498" s="41"/>
      <c r="O498" s="39">
        <v>1</v>
      </c>
      <c r="P498" s="40"/>
      <c r="Q498" s="41"/>
      <c r="R498" s="39">
        <v>1</v>
      </c>
      <c r="S498" s="40"/>
      <c r="T498" s="41"/>
      <c r="U498" s="39">
        <v>1</v>
      </c>
      <c r="V498" s="40"/>
      <c r="W498" s="41"/>
      <c r="X498" s="39">
        <v>1</v>
      </c>
      <c r="Y498" s="40"/>
      <c r="Z498" s="41"/>
      <c r="AA498" s="39">
        <v>1</v>
      </c>
      <c r="AB498" s="40"/>
      <c r="AC498" s="41"/>
      <c r="AD498" s="39">
        <v>1</v>
      </c>
      <c r="AE498" s="40"/>
      <c r="AF498" s="41"/>
      <c r="AG498" s="39">
        <v>1</v>
      </c>
      <c r="AH498" s="37"/>
      <c r="AI498" s="42"/>
      <c r="AJ498" s="22">
        <f t="shared" si="30"/>
        <v>9</v>
      </c>
      <c r="AK498" s="37">
        <f t="shared" si="31"/>
        <v>9</v>
      </c>
      <c r="AL498" s="37">
        <f t="shared" si="32"/>
        <v>0</v>
      </c>
      <c r="AM498" s="37">
        <f t="shared" si="33"/>
        <v>0</v>
      </c>
    </row>
    <row r="499" spans="1:39" outlineLevel="1" x14ac:dyDescent="0.3">
      <c r="A499" s="19" t="e">
        <f>'SOS_ERGO - AS-IS'!#REF!</f>
        <v>#REF!</v>
      </c>
      <c r="B499" s="19" t="e">
        <f>'SOS_ERGO - AS-IS'!#REF!</f>
        <v>#REF!</v>
      </c>
      <c r="C499" s="19" t="e">
        <f>'SOS_ERGO - AS-IS'!#REF!</f>
        <v>#REF!</v>
      </c>
      <c r="D499" s="19" t="e">
        <f>'SOS_ERGO - AS-IS'!#REF!</f>
        <v>#REF!</v>
      </c>
      <c r="E499" s="32" t="e">
        <f>'SOS_ERGO - AS-IS'!#REF!</f>
        <v>#REF!</v>
      </c>
      <c r="F499" s="19" t="e">
        <f>'SOS_ERGO - AS-IS'!#REF!</f>
        <v>#REF!</v>
      </c>
      <c r="G499" s="53" t="e">
        <f>'SOS_ERGO - AS-IS'!#REF!</f>
        <v>#REF!</v>
      </c>
      <c r="H499" s="32" t="e">
        <f>'SOS_ERGO - AS-IS'!#REF!</f>
        <v>#REF!</v>
      </c>
      <c r="I499" s="39">
        <v>1</v>
      </c>
      <c r="J499" s="40"/>
      <c r="K499" s="41"/>
      <c r="L499" s="39">
        <v>1</v>
      </c>
      <c r="M499" s="40"/>
      <c r="N499" s="41"/>
      <c r="O499" s="39">
        <v>1</v>
      </c>
      <c r="P499" s="40"/>
      <c r="Q499" s="41"/>
      <c r="R499" s="39">
        <v>1</v>
      </c>
      <c r="S499" s="40"/>
      <c r="T499" s="41"/>
      <c r="U499" s="39">
        <v>1</v>
      </c>
      <c r="V499" s="40"/>
      <c r="W499" s="41"/>
      <c r="X499" s="39">
        <v>1</v>
      </c>
      <c r="Y499" s="40"/>
      <c r="Z499" s="41"/>
      <c r="AA499" s="39">
        <v>1</v>
      </c>
      <c r="AB499" s="40"/>
      <c r="AC499" s="41"/>
      <c r="AD499" s="39">
        <v>1</v>
      </c>
      <c r="AE499" s="40"/>
      <c r="AF499" s="41"/>
      <c r="AG499" s="39">
        <v>1</v>
      </c>
      <c r="AH499" s="37"/>
      <c r="AI499" s="42"/>
      <c r="AJ499" s="22">
        <f t="shared" si="30"/>
        <v>9</v>
      </c>
      <c r="AK499" s="37">
        <f t="shared" si="31"/>
        <v>9</v>
      </c>
      <c r="AL499" s="37">
        <f t="shared" si="32"/>
        <v>0</v>
      </c>
      <c r="AM499" s="37">
        <f t="shared" si="33"/>
        <v>0</v>
      </c>
    </row>
    <row r="500" spans="1:39" outlineLevel="1" x14ac:dyDescent="0.3">
      <c r="A500" s="19" t="e">
        <f>'SOS_ERGO - AS-IS'!#REF!</f>
        <v>#REF!</v>
      </c>
      <c r="B500" s="19" t="e">
        <f>'SOS_ERGO - AS-IS'!#REF!</f>
        <v>#REF!</v>
      </c>
      <c r="C500" s="19" t="e">
        <f>'SOS_ERGO - AS-IS'!#REF!</f>
        <v>#REF!</v>
      </c>
      <c r="D500" s="19" t="e">
        <f>'SOS_ERGO - AS-IS'!#REF!</f>
        <v>#REF!</v>
      </c>
      <c r="E500" s="32" t="e">
        <f>'SOS_ERGO - AS-IS'!#REF!</f>
        <v>#REF!</v>
      </c>
      <c r="F500" s="19" t="e">
        <f>'SOS_ERGO - AS-IS'!#REF!</f>
        <v>#REF!</v>
      </c>
      <c r="G500" s="53" t="e">
        <f>'SOS_ERGO - AS-IS'!#REF!</f>
        <v>#REF!</v>
      </c>
      <c r="H500" s="32" t="e">
        <f>'SOS_ERGO - AS-IS'!#REF!</f>
        <v>#REF!</v>
      </c>
      <c r="I500" s="39">
        <v>1</v>
      </c>
      <c r="J500" s="40"/>
      <c r="K500" s="41"/>
      <c r="L500" s="39">
        <v>1</v>
      </c>
      <c r="M500" s="40"/>
      <c r="N500" s="41"/>
      <c r="O500" s="39">
        <v>1</v>
      </c>
      <c r="P500" s="40"/>
      <c r="Q500" s="41"/>
      <c r="R500" s="39">
        <v>1</v>
      </c>
      <c r="S500" s="40"/>
      <c r="T500" s="41"/>
      <c r="U500" s="39">
        <v>1</v>
      </c>
      <c r="V500" s="40"/>
      <c r="W500" s="41"/>
      <c r="X500" s="39">
        <v>1</v>
      </c>
      <c r="Y500" s="40"/>
      <c r="Z500" s="41"/>
      <c r="AA500" s="39">
        <v>1</v>
      </c>
      <c r="AB500" s="40"/>
      <c r="AC500" s="41"/>
      <c r="AD500" s="39">
        <v>1</v>
      </c>
      <c r="AE500" s="40"/>
      <c r="AF500" s="41"/>
      <c r="AG500" s="39">
        <v>1</v>
      </c>
      <c r="AH500" s="37"/>
      <c r="AI500" s="42"/>
      <c r="AJ500" s="22">
        <f t="shared" si="30"/>
        <v>9</v>
      </c>
      <c r="AK500" s="37">
        <f t="shared" si="31"/>
        <v>9</v>
      </c>
      <c r="AL500" s="37">
        <f t="shared" si="32"/>
        <v>0</v>
      </c>
      <c r="AM500" s="37">
        <f t="shared" si="33"/>
        <v>0</v>
      </c>
    </row>
    <row r="501" spans="1:39" outlineLevel="1" x14ac:dyDescent="0.3">
      <c r="A501" s="19" t="e">
        <f>'SOS_ERGO - AS-IS'!#REF!</f>
        <v>#REF!</v>
      </c>
      <c r="B501" s="19" t="e">
        <f>'SOS_ERGO - AS-IS'!#REF!</f>
        <v>#REF!</v>
      </c>
      <c r="C501" s="19" t="e">
        <f>'SOS_ERGO - AS-IS'!#REF!</f>
        <v>#REF!</v>
      </c>
      <c r="D501" s="19" t="e">
        <f>'SOS_ERGO - AS-IS'!#REF!</f>
        <v>#REF!</v>
      </c>
      <c r="E501" s="32" t="e">
        <f>'SOS_ERGO - AS-IS'!#REF!</f>
        <v>#REF!</v>
      </c>
      <c r="F501" s="19" t="e">
        <f>'SOS_ERGO - AS-IS'!#REF!</f>
        <v>#REF!</v>
      </c>
      <c r="G501" s="53" t="e">
        <f>'SOS_ERGO - AS-IS'!#REF!</f>
        <v>#REF!</v>
      </c>
      <c r="H501" s="32" t="e">
        <f>'SOS_ERGO - AS-IS'!#REF!</f>
        <v>#REF!</v>
      </c>
      <c r="I501" s="39">
        <v>1</v>
      </c>
      <c r="J501" s="40"/>
      <c r="K501" s="41"/>
      <c r="L501" s="39">
        <v>1</v>
      </c>
      <c r="M501" s="40"/>
      <c r="N501" s="41"/>
      <c r="O501" s="39">
        <v>1</v>
      </c>
      <c r="P501" s="40"/>
      <c r="Q501" s="41"/>
      <c r="R501" s="39">
        <v>1</v>
      </c>
      <c r="S501" s="40"/>
      <c r="T501" s="41"/>
      <c r="U501" s="39">
        <v>1</v>
      </c>
      <c r="V501" s="40"/>
      <c r="W501" s="41"/>
      <c r="X501" s="39">
        <v>1</v>
      </c>
      <c r="Y501" s="40"/>
      <c r="Z501" s="41"/>
      <c r="AA501" s="39">
        <v>1</v>
      </c>
      <c r="AB501" s="40"/>
      <c r="AC501" s="41"/>
      <c r="AD501" s="39">
        <v>1</v>
      </c>
      <c r="AE501" s="40"/>
      <c r="AF501" s="41"/>
      <c r="AG501" s="39">
        <v>1</v>
      </c>
      <c r="AH501" s="37"/>
      <c r="AI501" s="42"/>
      <c r="AJ501" s="22">
        <f t="shared" si="30"/>
        <v>9</v>
      </c>
      <c r="AK501" s="37">
        <f t="shared" si="31"/>
        <v>9</v>
      </c>
      <c r="AL501" s="37">
        <f t="shared" si="32"/>
        <v>0</v>
      </c>
      <c r="AM501" s="37">
        <f t="shared" si="33"/>
        <v>0</v>
      </c>
    </row>
    <row r="502" spans="1:39" outlineLevel="1" x14ac:dyDescent="0.3">
      <c r="A502" s="19" t="e">
        <f>'SOS_ERGO - AS-IS'!#REF!</f>
        <v>#REF!</v>
      </c>
      <c r="B502" s="19" t="e">
        <f>'SOS_ERGO - AS-IS'!#REF!</f>
        <v>#REF!</v>
      </c>
      <c r="C502" s="19" t="e">
        <f>'SOS_ERGO - AS-IS'!#REF!</f>
        <v>#REF!</v>
      </c>
      <c r="D502" s="19" t="e">
        <f>'SOS_ERGO - AS-IS'!#REF!</f>
        <v>#REF!</v>
      </c>
      <c r="E502" s="32" t="e">
        <f>'SOS_ERGO - AS-IS'!#REF!</f>
        <v>#REF!</v>
      </c>
      <c r="F502" s="19" t="e">
        <f>'SOS_ERGO - AS-IS'!#REF!</f>
        <v>#REF!</v>
      </c>
      <c r="G502" s="53" t="e">
        <f>'SOS_ERGO - AS-IS'!#REF!</f>
        <v>#REF!</v>
      </c>
      <c r="H502" s="32" t="e">
        <f>'SOS_ERGO - AS-IS'!#REF!</f>
        <v>#REF!</v>
      </c>
      <c r="I502" s="39">
        <v>1</v>
      </c>
      <c r="J502" s="40"/>
      <c r="K502" s="41"/>
      <c r="L502" s="39">
        <v>1</v>
      </c>
      <c r="M502" s="40"/>
      <c r="N502" s="41"/>
      <c r="O502" s="39">
        <v>1</v>
      </c>
      <c r="P502" s="40"/>
      <c r="Q502" s="41"/>
      <c r="R502" s="39">
        <v>1</v>
      </c>
      <c r="S502" s="40"/>
      <c r="T502" s="41"/>
      <c r="U502" s="39">
        <v>1</v>
      </c>
      <c r="V502" s="40"/>
      <c r="W502" s="41"/>
      <c r="X502" s="39">
        <v>1</v>
      </c>
      <c r="Y502" s="40"/>
      <c r="Z502" s="41"/>
      <c r="AA502" s="39">
        <v>1</v>
      </c>
      <c r="AB502" s="40"/>
      <c r="AC502" s="41"/>
      <c r="AD502" s="39">
        <v>1</v>
      </c>
      <c r="AE502" s="40"/>
      <c r="AF502" s="41"/>
      <c r="AG502" s="39">
        <v>1</v>
      </c>
      <c r="AH502" s="37"/>
      <c r="AI502" s="42"/>
      <c r="AJ502" s="22">
        <f t="shared" si="30"/>
        <v>9</v>
      </c>
      <c r="AK502" s="37">
        <f t="shared" si="31"/>
        <v>9</v>
      </c>
      <c r="AL502" s="37">
        <f t="shared" si="32"/>
        <v>0</v>
      </c>
      <c r="AM502" s="37">
        <f t="shared" si="33"/>
        <v>0</v>
      </c>
    </row>
    <row r="503" spans="1:39" outlineLevel="1" x14ac:dyDescent="0.3">
      <c r="A503" s="19" t="e">
        <f>'SOS_ERGO - AS-IS'!#REF!</f>
        <v>#REF!</v>
      </c>
      <c r="B503" s="19" t="e">
        <f>'SOS_ERGO - AS-IS'!#REF!</f>
        <v>#REF!</v>
      </c>
      <c r="C503" s="19" t="e">
        <f>'SOS_ERGO - AS-IS'!#REF!</f>
        <v>#REF!</v>
      </c>
      <c r="D503" s="19" t="e">
        <f>'SOS_ERGO - AS-IS'!#REF!</f>
        <v>#REF!</v>
      </c>
      <c r="E503" s="32" t="e">
        <f>'SOS_ERGO - AS-IS'!#REF!</f>
        <v>#REF!</v>
      </c>
      <c r="F503" s="19" t="e">
        <f>'SOS_ERGO - AS-IS'!#REF!</f>
        <v>#REF!</v>
      </c>
      <c r="G503" s="53" t="e">
        <f>'SOS_ERGO - AS-IS'!#REF!</f>
        <v>#REF!</v>
      </c>
      <c r="H503" s="32" t="e">
        <f>'SOS_ERGO - AS-IS'!#REF!</f>
        <v>#REF!</v>
      </c>
      <c r="I503" s="39">
        <v>1</v>
      </c>
      <c r="J503" s="40"/>
      <c r="K503" s="41"/>
      <c r="L503" s="39">
        <v>1</v>
      </c>
      <c r="M503" s="40"/>
      <c r="N503" s="41"/>
      <c r="O503" s="39">
        <v>1</v>
      </c>
      <c r="P503" s="40"/>
      <c r="Q503" s="41"/>
      <c r="R503" s="39">
        <v>1</v>
      </c>
      <c r="S503" s="40"/>
      <c r="T503" s="41"/>
      <c r="U503" s="39">
        <v>1</v>
      </c>
      <c r="V503" s="40"/>
      <c r="W503" s="41"/>
      <c r="X503" s="39">
        <v>1</v>
      </c>
      <c r="Y503" s="40"/>
      <c r="Z503" s="41"/>
      <c r="AA503" s="39">
        <v>1</v>
      </c>
      <c r="AB503" s="40"/>
      <c r="AC503" s="41"/>
      <c r="AD503" s="39">
        <v>1</v>
      </c>
      <c r="AE503" s="40"/>
      <c r="AF503" s="41"/>
      <c r="AG503" s="39">
        <v>1</v>
      </c>
      <c r="AH503" s="37"/>
      <c r="AI503" s="42"/>
      <c r="AJ503" s="22">
        <f t="shared" si="30"/>
        <v>9</v>
      </c>
      <c r="AK503" s="37">
        <f t="shared" si="31"/>
        <v>9</v>
      </c>
      <c r="AL503" s="37">
        <f t="shared" si="32"/>
        <v>0</v>
      </c>
      <c r="AM503" s="37">
        <f t="shared" si="33"/>
        <v>0</v>
      </c>
    </row>
    <row r="504" spans="1:39" outlineLevel="1" x14ac:dyDescent="0.3">
      <c r="A504" s="19" t="e">
        <f>'SOS_ERGO - AS-IS'!#REF!</f>
        <v>#REF!</v>
      </c>
      <c r="B504" s="19" t="e">
        <f>'SOS_ERGO - AS-IS'!#REF!</f>
        <v>#REF!</v>
      </c>
      <c r="C504" s="19" t="e">
        <f>'SOS_ERGO - AS-IS'!#REF!</f>
        <v>#REF!</v>
      </c>
      <c r="D504" s="19" t="e">
        <f>'SOS_ERGO - AS-IS'!#REF!</f>
        <v>#REF!</v>
      </c>
      <c r="E504" s="32" t="e">
        <f>'SOS_ERGO - AS-IS'!#REF!</f>
        <v>#REF!</v>
      </c>
      <c r="F504" s="19" t="e">
        <f>'SOS_ERGO - AS-IS'!#REF!</f>
        <v>#REF!</v>
      </c>
      <c r="G504" s="53" t="e">
        <f>'SOS_ERGO - AS-IS'!#REF!</f>
        <v>#REF!</v>
      </c>
      <c r="H504" s="32" t="e">
        <f>'SOS_ERGO - AS-IS'!#REF!</f>
        <v>#REF!</v>
      </c>
      <c r="I504" s="39">
        <v>1</v>
      </c>
      <c r="J504" s="40"/>
      <c r="K504" s="41"/>
      <c r="L504" s="39">
        <v>1</v>
      </c>
      <c r="M504" s="40"/>
      <c r="N504" s="41"/>
      <c r="O504" s="39">
        <v>1</v>
      </c>
      <c r="P504" s="40"/>
      <c r="Q504" s="41"/>
      <c r="R504" s="39">
        <v>1</v>
      </c>
      <c r="S504" s="40"/>
      <c r="T504" s="41"/>
      <c r="U504" s="39">
        <v>1</v>
      </c>
      <c r="V504" s="40"/>
      <c r="W504" s="41"/>
      <c r="X504" s="39">
        <v>1</v>
      </c>
      <c r="Y504" s="40"/>
      <c r="Z504" s="41"/>
      <c r="AA504" s="39">
        <v>1</v>
      </c>
      <c r="AB504" s="40"/>
      <c r="AC504" s="41"/>
      <c r="AD504" s="39">
        <v>1</v>
      </c>
      <c r="AE504" s="40"/>
      <c r="AF504" s="41"/>
      <c r="AG504" s="39">
        <v>1</v>
      </c>
      <c r="AH504" s="37"/>
      <c r="AI504" s="42"/>
      <c r="AJ504" s="22">
        <f t="shared" si="30"/>
        <v>9</v>
      </c>
      <c r="AK504" s="37">
        <f t="shared" si="31"/>
        <v>9</v>
      </c>
      <c r="AL504" s="37">
        <f t="shared" si="32"/>
        <v>0</v>
      </c>
      <c r="AM504" s="37">
        <f t="shared" si="33"/>
        <v>0</v>
      </c>
    </row>
    <row r="505" spans="1:39" outlineLevel="1" x14ac:dyDescent="0.3">
      <c r="A505" s="19" t="e">
        <f>'SOS_ERGO - AS-IS'!#REF!</f>
        <v>#REF!</v>
      </c>
      <c r="B505" s="19" t="e">
        <f>'SOS_ERGO - AS-IS'!#REF!</f>
        <v>#REF!</v>
      </c>
      <c r="C505" s="19" t="e">
        <f>'SOS_ERGO - AS-IS'!#REF!</f>
        <v>#REF!</v>
      </c>
      <c r="D505" s="19" t="e">
        <f>'SOS_ERGO - AS-IS'!#REF!</f>
        <v>#REF!</v>
      </c>
      <c r="E505" s="32" t="e">
        <f>'SOS_ERGO - AS-IS'!#REF!</f>
        <v>#REF!</v>
      </c>
      <c r="F505" s="19" t="e">
        <f>'SOS_ERGO - AS-IS'!#REF!</f>
        <v>#REF!</v>
      </c>
      <c r="G505" s="53" t="e">
        <f>'SOS_ERGO - AS-IS'!#REF!</f>
        <v>#REF!</v>
      </c>
      <c r="H505" s="32" t="e">
        <f>'SOS_ERGO - AS-IS'!#REF!</f>
        <v>#REF!</v>
      </c>
      <c r="I505" s="39">
        <v>1</v>
      </c>
      <c r="J505" s="40"/>
      <c r="K505" s="41"/>
      <c r="L505" s="39">
        <v>1</v>
      </c>
      <c r="M505" s="40"/>
      <c r="N505" s="41"/>
      <c r="O505" s="39">
        <v>1</v>
      </c>
      <c r="P505" s="40"/>
      <c r="Q505" s="41"/>
      <c r="R505" s="39">
        <v>1</v>
      </c>
      <c r="S505" s="40"/>
      <c r="T505" s="41"/>
      <c r="U505" s="39">
        <v>1</v>
      </c>
      <c r="V505" s="40"/>
      <c r="W505" s="41"/>
      <c r="X505" s="39">
        <v>1</v>
      </c>
      <c r="Y505" s="40"/>
      <c r="Z505" s="41"/>
      <c r="AA505" s="39">
        <v>1</v>
      </c>
      <c r="AB505" s="40"/>
      <c r="AC505" s="41"/>
      <c r="AD505" s="39">
        <v>1</v>
      </c>
      <c r="AE505" s="40"/>
      <c r="AF505" s="41"/>
      <c r="AG505" s="39">
        <v>1</v>
      </c>
      <c r="AH505" s="37"/>
      <c r="AI505" s="42"/>
      <c r="AJ505" s="22">
        <f t="shared" si="30"/>
        <v>9</v>
      </c>
      <c r="AK505" s="37">
        <f t="shared" si="31"/>
        <v>9</v>
      </c>
      <c r="AL505" s="37">
        <f t="shared" si="32"/>
        <v>0</v>
      </c>
      <c r="AM505" s="37">
        <f t="shared" si="33"/>
        <v>0</v>
      </c>
    </row>
    <row r="506" spans="1:39" outlineLevel="1" x14ac:dyDescent="0.3">
      <c r="A506" s="19" t="e">
        <f>'SOS_ERGO - AS-IS'!#REF!</f>
        <v>#REF!</v>
      </c>
      <c r="B506" s="19" t="e">
        <f>'SOS_ERGO - AS-IS'!#REF!</f>
        <v>#REF!</v>
      </c>
      <c r="C506" s="19" t="e">
        <f>'SOS_ERGO - AS-IS'!#REF!</f>
        <v>#REF!</v>
      </c>
      <c r="D506" s="19" t="e">
        <f>'SOS_ERGO - AS-IS'!#REF!</f>
        <v>#REF!</v>
      </c>
      <c r="E506" s="32" t="e">
        <f>'SOS_ERGO - AS-IS'!#REF!</f>
        <v>#REF!</v>
      </c>
      <c r="F506" s="19" t="e">
        <f>'SOS_ERGO - AS-IS'!#REF!</f>
        <v>#REF!</v>
      </c>
      <c r="G506" s="53" t="e">
        <f>'SOS_ERGO - AS-IS'!#REF!</f>
        <v>#REF!</v>
      </c>
      <c r="H506" s="32" t="e">
        <f>'SOS_ERGO - AS-IS'!#REF!</f>
        <v>#REF!</v>
      </c>
      <c r="I506" s="39">
        <v>1</v>
      </c>
      <c r="J506" s="40"/>
      <c r="K506" s="41"/>
      <c r="L506" s="39">
        <v>1</v>
      </c>
      <c r="M506" s="40"/>
      <c r="N506" s="41"/>
      <c r="O506" s="39">
        <v>1</v>
      </c>
      <c r="P506" s="40"/>
      <c r="Q506" s="41"/>
      <c r="R506" s="39">
        <v>1</v>
      </c>
      <c r="S506" s="40"/>
      <c r="T506" s="41"/>
      <c r="U506" s="39">
        <v>1</v>
      </c>
      <c r="V506" s="40"/>
      <c r="W506" s="41"/>
      <c r="X506" s="39">
        <v>1</v>
      </c>
      <c r="Y506" s="40"/>
      <c r="Z506" s="41"/>
      <c r="AA506" s="39">
        <v>1</v>
      </c>
      <c r="AB506" s="40"/>
      <c r="AC506" s="41"/>
      <c r="AD506" s="39">
        <v>1</v>
      </c>
      <c r="AE506" s="40"/>
      <c r="AF506" s="41"/>
      <c r="AG506" s="39">
        <v>1</v>
      </c>
      <c r="AH506" s="37"/>
      <c r="AI506" s="42"/>
      <c r="AJ506" s="22">
        <f t="shared" si="30"/>
        <v>9</v>
      </c>
      <c r="AK506" s="37">
        <f t="shared" si="31"/>
        <v>9</v>
      </c>
      <c r="AL506" s="37">
        <f t="shared" si="32"/>
        <v>0</v>
      </c>
      <c r="AM506" s="37">
        <f t="shared" si="33"/>
        <v>0</v>
      </c>
    </row>
    <row r="507" spans="1:39" outlineLevel="1" x14ac:dyDescent="0.3">
      <c r="A507" s="19" t="e">
        <f>'SOS_ERGO - AS-IS'!#REF!</f>
        <v>#REF!</v>
      </c>
      <c r="B507" s="19" t="e">
        <f>'SOS_ERGO - AS-IS'!#REF!</f>
        <v>#REF!</v>
      </c>
      <c r="C507" s="19" t="e">
        <f>'SOS_ERGO - AS-IS'!#REF!</f>
        <v>#REF!</v>
      </c>
      <c r="D507" s="19" t="e">
        <f>'SOS_ERGO - AS-IS'!#REF!</f>
        <v>#REF!</v>
      </c>
      <c r="E507" s="32" t="e">
        <f>'SOS_ERGO - AS-IS'!#REF!</f>
        <v>#REF!</v>
      </c>
      <c r="F507" s="19" t="e">
        <f>'SOS_ERGO - AS-IS'!#REF!</f>
        <v>#REF!</v>
      </c>
      <c r="G507" s="53" t="e">
        <f>'SOS_ERGO - AS-IS'!#REF!</f>
        <v>#REF!</v>
      </c>
      <c r="H507" s="32" t="e">
        <f>'SOS_ERGO - AS-IS'!#REF!</f>
        <v>#REF!</v>
      </c>
      <c r="I507" s="39">
        <v>1</v>
      </c>
      <c r="J507" s="40"/>
      <c r="K507" s="41"/>
      <c r="L507" s="39">
        <v>1</v>
      </c>
      <c r="M507" s="40"/>
      <c r="N507" s="41"/>
      <c r="O507" s="39">
        <v>1</v>
      </c>
      <c r="P507" s="40"/>
      <c r="Q507" s="41"/>
      <c r="R507" s="39">
        <v>1</v>
      </c>
      <c r="S507" s="40"/>
      <c r="T507" s="41"/>
      <c r="U507" s="39">
        <v>1</v>
      </c>
      <c r="V507" s="40"/>
      <c r="W507" s="41"/>
      <c r="X507" s="39">
        <v>1</v>
      </c>
      <c r="Y507" s="40"/>
      <c r="Z507" s="41"/>
      <c r="AA507" s="39">
        <v>1</v>
      </c>
      <c r="AB507" s="40"/>
      <c r="AC507" s="41"/>
      <c r="AD507" s="39">
        <v>1</v>
      </c>
      <c r="AE507" s="40"/>
      <c r="AF507" s="41"/>
      <c r="AG507" s="39">
        <v>1</v>
      </c>
      <c r="AH507" s="37"/>
      <c r="AI507" s="42"/>
      <c r="AJ507" s="22">
        <f t="shared" si="30"/>
        <v>9</v>
      </c>
      <c r="AK507" s="37">
        <f t="shared" si="31"/>
        <v>9</v>
      </c>
      <c r="AL507" s="37">
        <f t="shared" si="32"/>
        <v>0</v>
      </c>
      <c r="AM507" s="37">
        <f t="shared" si="33"/>
        <v>0</v>
      </c>
    </row>
    <row r="508" spans="1:39" outlineLevel="1" x14ac:dyDescent="0.3">
      <c r="A508" s="19" t="e">
        <f>'SOS_ERGO - AS-IS'!#REF!</f>
        <v>#REF!</v>
      </c>
      <c r="B508" s="19" t="e">
        <f>'SOS_ERGO - AS-IS'!#REF!</f>
        <v>#REF!</v>
      </c>
      <c r="C508" s="19" t="e">
        <f>'SOS_ERGO - AS-IS'!#REF!</f>
        <v>#REF!</v>
      </c>
      <c r="D508" s="19" t="e">
        <f>'SOS_ERGO - AS-IS'!#REF!</f>
        <v>#REF!</v>
      </c>
      <c r="E508" s="32" t="e">
        <f>'SOS_ERGO - AS-IS'!#REF!</f>
        <v>#REF!</v>
      </c>
      <c r="F508" s="19" t="e">
        <f>'SOS_ERGO - AS-IS'!#REF!</f>
        <v>#REF!</v>
      </c>
      <c r="G508" s="53" t="e">
        <f>'SOS_ERGO - AS-IS'!#REF!</f>
        <v>#REF!</v>
      </c>
      <c r="H508" s="32" t="e">
        <f>'SOS_ERGO - AS-IS'!#REF!</f>
        <v>#REF!</v>
      </c>
      <c r="I508" s="39">
        <v>1</v>
      </c>
      <c r="J508" s="40"/>
      <c r="K508" s="41"/>
      <c r="L508" s="39">
        <v>1</v>
      </c>
      <c r="M508" s="40"/>
      <c r="N508" s="41"/>
      <c r="O508" s="39">
        <v>1</v>
      </c>
      <c r="P508" s="40"/>
      <c r="Q508" s="41"/>
      <c r="R508" s="39">
        <v>1</v>
      </c>
      <c r="S508" s="40"/>
      <c r="T508" s="41"/>
      <c r="U508" s="39">
        <v>1</v>
      </c>
      <c r="V508" s="40"/>
      <c r="W508" s="41"/>
      <c r="X508" s="39">
        <v>1</v>
      </c>
      <c r="Y508" s="40"/>
      <c r="Z508" s="41"/>
      <c r="AA508" s="39">
        <v>1</v>
      </c>
      <c r="AB508" s="40"/>
      <c r="AC508" s="41"/>
      <c r="AD508" s="39">
        <v>1</v>
      </c>
      <c r="AE508" s="40"/>
      <c r="AF508" s="41"/>
      <c r="AG508" s="39">
        <v>1</v>
      </c>
      <c r="AH508" s="37"/>
      <c r="AI508" s="42"/>
      <c r="AJ508" s="22">
        <f t="shared" si="30"/>
        <v>9</v>
      </c>
      <c r="AK508" s="37">
        <f t="shared" si="31"/>
        <v>9</v>
      </c>
      <c r="AL508" s="37">
        <f t="shared" si="32"/>
        <v>0</v>
      </c>
      <c r="AM508" s="37">
        <f t="shared" si="33"/>
        <v>0</v>
      </c>
    </row>
    <row r="509" spans="1:39" outlineLevel="1" x14ac:dyDescent="0.3">
      <c r="A509" s="19" t="e">
        <f>'SOS_ERGO - AS-IS'!#REF!</f>
        <v>#REF!</v>
      </c>
      <c r="B509" s="19" t="e">
        <f>'SOS_ERGO - AS-IS'!#REF!</f>
        <v>#REF!</v>
      </c>
      <c r="C509" s="19" t="e">
        <f>'SOS_ERGO - AS-IS'!#REF!</f>
        <v>#REF!</v>
      </c>
      <c r="D509" s="19" t="e">
        <f>'SOS_ERGO - AS-IS'!#REF!</f>
        <v>#REF!</v>
      </c>
      <c r="E509" s="32" t="e">
        <f>'SOS_ERGO - AS-IS'!#REF!</f>
        <v>#REF!</v>
      </c>
      <c r="F509" s="19" t="e">
        <f>'SOS_ERGO - AS-IS'!#REF!</f>
        <v>#REF!</v>
      </c>
      <c r="G509" s="53" t="e">
        <f>'SOS_ERGO - AS-IS'!#REF!</f>
        <v>#REF!</v>
      </c>
      <c r="H509" s="32" t="e">
        <f>'SOS_ERGO - AS-IS'!#REF!</f>
        <v>#REF!</v>
      </c>
      <c r="I509" s="39">
        <v>1</v>
      </c>
      <c r="J509" s="40"/>
      <c r="K509" s="41"/>
      <c r="L509" s="39">
        <v>1</v>
      </c>
      <c r="M509" s="40"/>
      <c r="N509" s="41"/>
      <c r="O509" s="39">
        <v>1</v>
      </c>
      <c r="P509" s="40"/>
      <c r="Q509" s="41"/>
      <c r="R509" s="39">
        <v>1</v>
      </c>
      <c r="S509" s="40"/>
      <c r="T509" s="41"/>
      <c r="U509" s="39">
        <v>1</v>
      </c>
      <c r="V509" s="40"/>
      <c r="W509" s="41"/>
      <c r="X509" s="39">
        <v>1</v>
      </c>
      <c r="Y509" s="40"/>
      <c r="Z509" s="41"/>
      <c r="AA509" s="39">
        <v>1</v>
      </c>
      <c r="AB509" s="40"/>
      <c r="AC509" s="41"/>
      <c r="AD509" s="39">
        <v>1</v>
      </c>
      <c r="AE509" s="40"/>
      <c r="AF509" s="41"/>
      <c r="AG509" s="39">
        <v>1</v>
      </c>
      <c r="AH509" s="37"/>
      <c r="AI509" s="42"/>
      <c r="AJ509" s="22">
        <f t="shared" si="30"/>
        <v>9</v>
      </c>
      <c r="AK509" s="37">
        <f t="shared" si="31"/>
        <v>9</v>
      </c>
      <c r="AL509" s="37">
        <f t="shared" si="32"/>
        <v>0</v>
      </c>
      <c r="AM509" s="37">
        <f t="shared" si="33"/>
        <v>0</v>
      </c>
    </row>
    <row r="510" spans="1:39" outlineLevel="1" x14ac:dyDescent="0.3">
      <c r="A510" s="19" t="e">
        <f>'SOS_ERGO - AS-IS'!#REF!</f>
        <v>#REF!</v>
      </c>
      <c r="B510" s="19" t="e">
        <f>'SOS_ERGO - AS-IS'!#REF!</f>
        <v>#REF!</v>
      </c>
      <c r="C510" s="19" t="e">
        <f>'SOS_ERGO - AS-IS'!#REF!</f>
        <v>#REF!</v>
      </c>
      <c r="D510" s="19" t="e">
        <f>'SOS_ERGO - AS-IS'!#REF!</f>
        <v>#REF!</v>
      </c>
      <c r="E510" s="32" t="e">
        <f>'SOS_ERGO - AS-IS'!#REF!</f>
        <v>#REF!</v>
      </c>
      <c r="F510" s="19" t="e">
        <f>'SOS_ERGO - AS-IS'!#REF!</f>
        <v>#REF!</v>
      </c>
      <c r="G510" s="53" t="e">
        <f>'SOS_ERGO - AS-IS'!#REF!</f>
        <v>#REF!</v>
      </c>
      <c r="H510" s="32" t="e">
        <f>'SOS_ERGO - AS-IS'!#REF!</f>
        <v>#REF!</v>
      </c>
      <c r="I510" s="39">
        <v>1</v>
      </c>
      <c r="J510" s="40"/>
      <c r="K510" s="41"/>
      <c r="L510" s="39">
        <v>1</v>
      </c>
      <c r="M510" s="40"/>
      <c r="N510" s="41"/>
      <c r="O510" s="39">
        <v>1</v>
      </c>
      <c r="P510" s="40"/>
      <c r="Q510" s="41"/>
      <c r="R510" s="39">
        <v>1</v>
      </c>
      <c r="S510" s="40"/>
      <c r="T510" s="41"/>
      <c r="U510" s="39">
        <v>1</v>
      </c>
      <c r="V510" s="40"/>
      <c r="W510" s="41"/>
      <c r="X510" s="39">
        <v>1</v>
      </c>
      <c r="Y510" s="40"/>
      <c r="Z510" s="41"/>
      <c r="AA510" s="39">
        <v>1</v>
      </c>
      <c r="AB510" s="40"/>
      <c r="AC510" s="41"/>
      <c r="AD510" s="39">
        <v>1</v>
      </c>
      <c r="AE510" s="40"/>
      <c r="AF510" s="41"/>
      <c r="AG510" s="39">
        <v>1</v>
      </c>
      <c r="AH510" s="37"/>
      <c r="AI510" s="42"/>
      <c r="AJ510" s="22">
        <f t="shared" si="30"/>
        <v>9</v>
      </c>
      <c r="AK510" s="37">
        <f t="shared" si="31"/>
        <v>9</v>
      </c>
      <c r="AL510" s="37">
        <f t="shared" si="32"/>
        <v>0</v>
      </c>
      <c r="AM510" s="37">
        <f t="shared" si="33"/>
        <v>0</v>
      </c>
    </row>
    <row r="511" spans="1:39" outlineLevel="1" x14ac:dyDescent="0.3">
      <c r="A511" s="19" t="e">
        <f>'SOS_ERGO - AS-IS'!#REF!</f>
        <v>#REF!</v>
      </c>
      <c r="B511" s="19" t="e">
        <f>'SOS_ERGO - AS-IS'!#REF!</f>
        <v>#REF!</v>
      </c>
      <c r="C511" s="19" t="e">
        <f>'SOS_ERGO - AS-IS'!#REF!</f>
        <v>#REF!</v>
      </c>
      <c r="D511" s="19" t="e">
        <f>'SOS_ERGO - AS-IS'!#REF!</f>
        <v>#REF!</v>
      </c>
      <c r="E511" s="32" t="e">
        <f>'SOS_ERGO - AS-IS'!#REF!</f>
        <v>#REF!</v>
      </c>
      <c r="F511" s="19" t="e">
        <f>'SOS_ERGO - AS-IS'!#REF!</f>
        <v>#REF!</v>
      </c>
      <c r="G511" s="53" t="e">
        <f>'SOS_ERGO - AS-IS'!#REF!</f>
        <v>#REF!</v>
      </c>
      <c r="H511" s="32" t="e">
        <f>'SOS_ERGO - AS-IS'!#REF!</f>
        <v>#REF!</v>
      </c>
      <c r="I511" s="39">
        <v>1</v>
      </c>
      <c r="J511" s="40"/>
      <c r="K511" s="41"/>
      <c r="L511" s="39">
        <v>1</v>
      </c>
      <c r="M511" s="40"/>
      <c r="N511" s="41"/>
      <c r="O511" s="39">
        <v>1</v>
      </c>
      <c r="P511" s="40"/>
      <c r="Q511" s="41"/>
      <c r="R511" s="39">
        <v>1</v>
      </c>
      <c r="S511" s="40"/>
      <c r="T511" s="41"/>
      <c r="U511" s="39">
        <v>1</v>
      </c>
      <c r="V511" s="40"/>
      <c r="W511" s="41"/>
      <c r="X511" s="39">
        <v>1</v>
      </c>
      <c r="Y511" s="40"/>
      <c r="Z511" s="41"/>
      <c r="AA511" s="39">
        <v>1</v>
      </c>
      <c r="AB511" s="40"/>
      <c r="AC511" s="41"/>
      <c r="AD511" s="39">
        <v>1</v>
      </c>
      <c r="AE511" s="40"/>
      <c r="AF511" s="41"/>
      <c r="AG511" s="39">
        <v>1</v>
      </c>
      <c r="AH511" s="37"/>
      <c r="AI511" s="42"/>
      <c r="AJ511" s="22">
        <f t="shared" si="30"/>
        <v>9</v>
      </c>
      <c r="AK511" s="37">
        <f t="shared" si="31"/>
        <v>9</v>
      </c>
      <c r="AL511" s="37">
        <f t="shared" si="32"/>
        <v>0</v>
      </c>
      <c r="AM511" s="37">
        <f t="shared" si="33"/>
        <v>0</v>
      </c>
    </row>
    <row r="512" spans="1:39" outlineLevel="1" x14ac:dyDescent="0.3">
      <c r="A512" s="19" t="e">
        <f>'SOS_ERGO - AS-IS'!#REF!</f>
        <v>#REF!</v>
      </c>
      <c r="B512" s="19" t="e">
        <f>'SOS_ERGO - AS-IS'!#REF!</f>
        <v>#REF!</v>
      </c>
      <c r="C512" s="19" t="e">
        <f>'SOS_ERGO - AS-IS'!#REF!</f>
        <v>#REF!</v>
      </c>
      <c r="D512" s="19" t="e">
        <f>'SOS_ERGO - AS-IS'!#REF!</f>
        <v>#REF!</v>
      </c>
      <c r="E512" s="32" t="e">
        <f>'SOS_ERGO - AS-IS'!#REF!</f>
        <v>#REF!</v>
      </c>
      <c r="F512" s="19" t="e">
        <f>'SOS_ERGO - AS-IS'!#REF!</f>
        <v>#REF!</v>
      </c>
      <c r="G512" s="53" t="e">
        <f>'SOS_ERGO - AS-IS'!#REF!</f>
        <v>#REF!</v>
      </c>
      <c r="H512" s="32" t="e">
        <f>'SOS_ERGO - AS-IS'!#REF!</f>
        <v>#REF!</v>
      </c>
      <c r="I512" s="39">
        <v>1</v>
      </c>
      <c r="J512" s="40"/>
      <c r="K512" s="41"/>
      <c r="L512" s="39">
        <v>1</v>
      </c>
      <c r="M512" s="40"/>
      <c r="N512" s="41"/>
      <c r="O512" s="39">
        <v>1</v>
      </c>
      <c r="P512" s="40"/>
      <c r="Q512" s="41"/>
      <c r="R512" s="39">
        <v>1</v>
      </c>
      <c r="S512" s="40"/>
      <c r="T512" s="41"/>
      <c r="U512" s="39">
        <v>1</v>
      </c>
      <c r="V512" s="40"/>
      <c r="W512" s="41"/>
      <c r="X512" s="39">
        <v>1</v>
      </c>
      <c r="Y512" s="40"/>
      <c r="Z512" s="41"/>
      <c r="AA512" s="39">
        <v>1</v>
      </c>
      <c r="AB512" s="40"/>
      <c r="AC512" s="41"/>
      <c r="AD512" s="39">
        <v>1</v>
      </c>
      <c r="AE512" s="40"/>
      <c r="AF512" s="41"/>
      <c r="AG512" s="39">
        <v>1</v>
      </c>
      <c r="AH512" s="37"/>
      <c r="AI512" s="42"/>
      <c r="AJ512" s="22">
        <f t="shared" si="30"/>
        <v>9</v>
      </c>
      <c r="AK512" s="37">
        <f t="shared" si="31"/>
        <v>9</v>
      </c>
      <c r="AL512" s="37">
        <f t="shared" si="32"/>
        <v>0</v>
      </c>
      <c r="AM512" s="37">
        <f t="shared" si="33"/>
        <v>0</v>
      </c>
    </row>
    <row r="513" spans="1:39" outlineLevel="1" x14ac:dyDescent="0.3">
      <c r="A513" s="19" t="e">
        <f>'SOS_ERGO - AS-IS'!#REF!</f>
        <v>#REF!</v>
      </c>
      <c r="B513" s="19" t="e">
        <f>'SOS_ERGO - AS-IS'!#REF!</f>
        <v>#REF!</v>
      </c>
      <c r="C513" s="19" t="e">
        <f>'SOS_ERGO - AS-IS'!#REF!</f>
        <v>#REF!</v>
      </c>
      <c r="D513" s="19" t="e">
        <f>'SOS_ERGO - AS-IS'!#REF!</f>
        <v>#REF!</v>
      </c>
      <c r="E513" s="32" t="e">
        <f>'SOS_ERGO - AS-IS'!#REF!</f>
        <v>#REF!</v>
      </c>
      <c r="F513" s="19" t="e">
        <f>'SOS_ERGO - AS-IS'!#REF!</f>
        <v>#REF!</v>
      </c>
      <c r="G513" s="53" t="e">
        <f>'SOS_ERGO - AS-IS'!#REF!</f>
        <v>#REF!</v>
      </c>
      <c r="H513" s="32" t="e">
        <f>'SOS_ERGO - AS-IS'!#REF!</f>
        <v>#REF!</v>
      </c>
      <c r="I513" s="39">
        <v>1</v>
      </c>
      <c r="J513" s="40"/>
      <c r="K513" s="41"/>
      <c r="L513" s="39">
        <v>1</v>
      </c>
      <c r="M513" s="40"/>
      <c r="N513" s="41"/>
      <c r="O513" s="39">
        <v>1</v>
      </c>
      <c r="P513" s="40"/>
      <c r="Q513" s="41"/>
      <c r="R513" s="39">
        <v>1</v>
      </c>
      <c r="S513" s="40"/>
      <c r="T513" s="41"/>
      <c r="U513" s="39">
        <v>1</v>
      </c>
      <c r="V513" s="40"/>
      <c r="W513" s="41"/>
      <c r="X513" s="39">
        <v>1</v>
      </c>
      <c r="Y513" s="40"/>
      <c r="Z513" s="41"/>
      <c r="AA513" s="39">
        <v>1</v>
      </c>
      <c r="AB513" s="40"/>
      <c r="AC513" s="41"/>
      <c r="AD513" s="39">
        <v>1</v>
      </c>
      <c r="AE513" s="40"/>
      <c r="AF513" s="41"/>
      <c r="AG513" s="39">
        <v>1</v>
      </c>
      <c r="AH513" s="37"/>
      <c r="AI513" s="42"/>
      <c r="AJ513" s="22">
        <f t="shared" si="30"/>
        <v>9</v>
      </c>
      <c r="AK513" s="37">
        <f t="shared" si="31"/>
        <v>9</v>
      </c>
      <c r="AL513" s="37">
        <f t="shared" si="32"/>
        <v>0</v>
      </c>
      <c r="AM513" s="37">
        <f t="shared" si="33"/>
        <v>0</v>
      </c>
    </row>
    <row r="514" spans="1:39" outlineLevel="1" x14ac:dyDescent="0.3">
      <c r="A514" s="19" t="e">
        <f>'SOS_ERGO - AS-IS'!#REF!</f>
        <v>#REF!</v>
      </c>
      <c r="B514" s="19" t="e">
        <f>'SOS_ERGO - AS-IS'!#REF!</f>
        <v>#REF!</v>
      </c>
      <c r="C514" s="19" t="e">
        <f>'SOS_ERGO - AS-IS'!#REF!</f>
        <v>#REF!</v>
      </c>
      <c r="D514" s="19" t="e">
        <f>'SOS_ERGO - AS-IS'!#REF!</f>
        <v>#REF!</v>
      </c>
      <c r="E514" s="32" t="e">
        <f>'SOS_ERGO - AS-IS'!#REF!</f>
        <v>#REF!</v>
      </c>
      <c r="F514" s="19" t="e">
        <f>'SOS_ERGO - AS-IS'!#REF!</f>
        <v>#REF!</v>
      </c>
      <c r="G514" s="53" t="e">
        <f>'SOS_ERGO - AS-IS'!#REF!</f>
        <v>#REF!</v>
      </c>
      <c r="H514" s="32" t="e">
        <f>'SOS_ERGO - AS-IS'!#REF!</f>
        <v>#REF!</v>
      </c>
      <c r="I514" s="39">
        <v>1</v>
      </c>
      <c r="J514" s="40"/>
      <c r="K514" s="41"/>
      <c r="L514" s="39">
        <v>1</v>
      </c>
      <c r="M514" s="40"/>
      <c r="N514" s="41"/>
      <c r="O514" s="39">
        <v>1</v>
      </c>
      <c r="P514" s="40"/>
      <c r="Q514" s="41"/>
      <c r="R514" s="39">
        <v>1</v>
      </c>
      <c r="S514" s="40"/>
      <c r="T514" s="41"/>
      <c r="U514" s="39">
        <v>1</v>
      </c>
      <c r="V514" s="40"/>
      <c r="W514" s="41"/>
      <c r="X514" s="39">
        <v>1</v>
      </c>
      <c r="Y514" s="40"/>
      <c r="Z514" s="41"/>
      <c r="AA514" s="39">
        <v>1</v>
      </c>
      <c r="AB514" s="40"/>
      <c r="AC514" s="41"/>
      <c r="AD514" s="39">
        <v>1</v>
      </c>
      <c r="AE514" s="40"/>
      <c r="AF514" s="41"/>
      <c r="AG514" s="39">
        <v>1</v>
      </c>
      <c r="AH514" s="37"/>
      <c r="AI514" s="42"/>
      <c r="AJ514" s="22">
        <f t="shared" si="30"/>
        <v>9</v>
      </c>
      <c r="AK514" s="37">
        <f t="shared" si="31"/>
        <v>9</v>
      </c>
      <c r="AL514" s="37">
        <f t="shared" si="32"/>
        <v>0</v>
      </c>
      <c r="AM514" s="37">
        <f t="shared" si="33"/>
        <v>0</v>
      </c>
    </row>
    <row r="515" spans="1:39" outlineLevel="1" x14ac:dyDescent="0.3">
      <c r="A515" s="19" t="e">
        <f>'SOS_ERGO - AS-IS'!#REF!</f>
        <v>#REF!</v>
      </c>
      <c r="B515" s="19" t="e">
        <f>'SOS_ERGO - AS-IS'!#REF!</f>
        <v>#REF!</v>
      </c>
      <c r="C515" s="19" t="e">
        <f>'SOS_ERGO - AS-IS'!#REF!</f>
        <v>#REF!</v>
      </c>
      <c r="D515" s="19" t="e">
        <f>'SOS_ERGO - AS-IS'!#REF!</f>
        <v>#REF!</v>
      </c>
      <c r="E515" s="32" t="e">
        <f>'SOS_ERGO - AS-IS'!#REF!</f>
        <v>#REF!</v>
      </c>
      <c r="F515" s="19" t="e">
        <f>'SOS_ERGO - AS-IS'!#REF!</f>
        <v>#REF!</v>
      </c>
      <c r="G515" s="53" t="e">
        <f>'SOS_ERGO - AS-IS'!#REF!</f>
        <v>#REF!</v>
      </c>
      <c r="H515" s="32" t="e">
        <f>'SOS_ERGO - AS-IS'!#REF!</f>
        <v>#REF!</v>
      </c>
      <c r="I515" s="39">
        <v>1</v>
      </c>
      <c r="J515" s="40"/>
      <c r="K515" s="41"/>
      <c r="L515" s="39">
        <v>1</v>
      </c>
      <c r="M515" s="40"/>
      <c r="N515" s="41"/>
      <c r="O515" s="39">
        <v>1</v>
      </c>
      <c r="P515" s="40"/>
      <c r="Q515" s="41"/>
      <c r="R515" s="39">
        <v>1</v>
      </c>
      <c r="S515" s="40"/>
      <c r="T515" s="41"/>
      <c r="U515" s="39">
        <v>1</v>
      </c>
      <c r="V515" s="40"/>
      <c r="W515" s="41"/>
      <c r="X515" s="39">
        <v>1</v>
      </c>
      <c r="Y515" s="40"/>
      <c r="Z515" s="41"/>
      <c r="AA515" s="39">
        <v>1</v>
      </c>
      <c r="AB515" s="40"/>
      <c r="AC515" s="41"/>
      <c r="AD515" s="39">
        <v>1</v>
      </c>
      <c r="AE515" s="40"/>
      <c r="AF515" s="41"/>
      <c r="AG515" s="39">
        <v>1</v>
      </c>
      <c r="AH515" s="37"/>
      <c r="AI515" s="42"/>
      <c r="AJ515" s="22">
        <f t="shared" ref="AJ515:AJ578" si="34">SUM(I515:AI515)</f>
        <v>9</v>
      </c>
      <c r="AK515" s="37">
        <f t="shared" ref="AK515:AK578" si="35">COUNTIF(I515:AI515,1)</f>
        <v>9</v>
      </c>
      <c r="AL515" s="37">
        <f t="shared" ref="AL515:AL578" si="36">COUNTIF(I515:AI515,2)</f>
        <v>0</v>
      </c>
      <c r="AM515" s="37">
        <f t="shared" ref="AM515:AM578" si="37">COUNTIF(I515:AI515,3)</f>
        <v>0</v>
      </c>
    </row>
    <row r="516" spans="1:39" outlineLevel="1" x14ac:dyDescent="0.3">
      <c r="A516" s="19" t="e">
        <f>'SOS_ERGO - AS-IS'!#REF!</f>
        <v>#REF!</v>
      </c>
      <c r="B516" s="19" t="e">
        <f>'SOS_ERGO - AS-IS'!#REF!</f>
        <v>#REF!</v>
      </c>
      <c r="C516" s="19" t="e">
        <f>'SOS_ERGO - AS-IS'!#REF!</f>
        <v>#REF!</v>
      </c>
      <c r="D516" s="19" t="e">
        <f>'SOS_ERGO - AS-IS'!#REF!</f>
        <v>#REF!</v>
      </c>
      <c r="E516" s="32" t="e">
        <f>'SOS_ERGO - AS-IS'!#REF!</f>
        <v>#REF!</v>
      </c>
      <c r="F516" s="19" t="e">
        <f>'SOS_ERGO - AS-IS'!#REF!</f>
        <v>#REF!</v>
      </c>
      <c r="G516" s="53" t="e">
        <f>'SOS_ERGO - AS-IS'!#REF!</f>
        <v>#REF!</v>
      </c>
      <c r="H516" s="32" t="e">
        <f>'SOS_ERGO - AS-IS'!#REF!</f>
        <v>#REF!</v>
      </c>
      <c r="I516" s="39">
        <v>1</v>
      </c>
      <c r="J516" s="40"/>
      <c r="K516" s="41"/>
      <c r="L516" s="39">
        <v>1</v>
      </c>
      <c r="M516" s="40"/>
      <c r="N516" s="41"/>
      <c r="O516" s="39">
        <v>1</v>
      </c>
      <c r="P516" s="40"/>
      <c r="Q516" s="41"/>
      <c r="R516" s="39">
        <v>1</v>
      </c>
      <c r="S516" s="40"/>
      <c r="T516" s="41"/>
      <c r="U516" s="39">
        <v>1</v>
      </c>
      <c r="V516" s="40"/>
      <c r="W516" s="41"/>
      <c r="X516" s="39">
        <v>1</v>
      </c>
      <c r="Y516" s="40"/>
      <c r="Z516" s="41"/>
      <c r="AA516" s="39">
        <v>1</v>
      </c>
      <c r="AB516" s="40"/>
      <c r="AC516" s="41"/>
      <c r="AD516" s="39">
        <v>1</v>
      </c>
      <c r="AE516" s="40"/>
      <c r="AF516" s="41"/>
      <c r="AG516" s="39">
        <v>1</v>
      </c>
      <c r="AH516" s="37"/>
      <c r="AI516" s="42"/>
      <c r="AJ516" s="22">
        <f t="shared" si="34"/>
        <v>9</v>
      </c>
      <c r="AK516" s="37">
        <f t="shared" si="35"/>
        <v>9</v>
      </c>
      <c r="AL516" s="37">
        <f t="shared" si="36"/>
        <v>0</v>
      </c>
      <c r="AM516" s="37">
        <f t="shared" si="37"/>
        <v>0</v>
      </c>
    </row>
    <row r="517" spans="1:39" outlineLevel="1" x14ac:dyDescent="0.3">
      <c r="A517" s="19" t="e">
        <f>'SOS_ERGO - AS-IS'!#REF!</f>
        <v>#REF!</v>
      </c>
      <c r="B517" s="19" t="e">
        <f>'SOS_ERGO - AS-IS'!#REF!</f>
        <v>#REF!</v>
      </c>
      <c r="C517" s="19" t="e">
        <f>'SOS_ERGO - AS-IS'!#REF!</f>
        <v>#REF!</v>
      </c>
      <c r="D517" s="19" t="e">
        <f>'SOS_ERGO - AS-IS'!#REF!</f>
        <v>#REF!</v>
      </c>
      <c r="E517" s="32" t="e">
        <f>'SOS_ERGO - AS-IS'!#REF!</f>
        <v>#REF!</v>
      </c>
      <c r="F517" s="19" t="e">
        <f>'SOS_ERGO - AS-IS'!#REF!</f>
        <v>#REF!</v>
      </c>
      <c r="G517" s="53" t="e">
        <f>'SOS_ERGO - AS-IS'!#REF!</f>
        <v>#REF!</v>
      </c>
      <c r="H517" s="32" t="e">
        <f>'SOS_ERGO - AS-IS'!#REF!</f>
        <v>#REF!</v>
      </c>
      <c r="I517" s="39">
        <v>1</v>
      </c>
      <c r="J517" s="40"/>
      <c r="K517" s="41"/>
      <c r="L517" s="39">
        <v>1</v>
      </c>
      <c r="M517" s="40"/>
      <c r="N517" s="41"/>
      <c r="O517" s="39">
        <v>1</v>
      </c>
      <c r="P517" s="40"/>
      <c r="Q517" s="41"/>
      <c r="R517" s="39">
        <v>1</v>
      </c>
      <c r="S517" s="40"/>
      <c r="T517" s="41"/>
      <c r="U517" s="39">
        <v>1</v>
      </c>
      <c r="V517" s="40"/>
      <c r="W517" s="41"/>
      <c r="X517" s="39">
        <v>1</v>
      </c>
      <c r="Y517" s="40"/>
      <c r="Z517" s="41"/>
      <c r="AA517" s="39">
        <v>1</v>
      </c>
      <c r="AB517" s="40"/>
      <c r="AC517" s="41"/>
      <c r="AD517" s="39">
        <v>1</v>
      </c>
      <c r="AE517" s="40"/>
      <c r="AF517" s="41"/>
      <c r="AG517" s="39">
        <v>1</v>
      </c>
      <c r="AH517" s="37"/>
      <c r="AI517" s="42"/>
      <c r="AJ517" s="22">
        <f t="shared" si="34"/>
        <v>9</v>
      </c>
      <c r="AK517" s="37">
        <f t="shared" si="35"/>
        <v>9</v>
      </c>
      <c r="AL517" s="37">
        <f t="shared" si="36"/>
        <v>0</v>
      </c>
      <c r="AM517" s="37">
        <f t="shared" si="37"/>
        <v>0</v>
      </c>
    </row>
    <row r="518" spans="1:39" outlineLevel="1" x14ac:dyDescent="0.3">
      <c r="A518" s="19" t="e">
        <f>'SOS_ERGO - AS-IS'!#REF!</f>
        <v>#REF!</v>
      </c>
      <c r="B518" s="19" t="e">
        <f>'SOS_ERGO - AS-IS'!#REF!</f>
        <v>#REF!</v>
      </c>
      <c r="C518" s="19" t="e">
        <f>'SOS_ERGO - AS-IS'!#REF!</f>
        <v>#REF!</v>
      </c>
      <c r="D518" s="19" t="e">
        <f>'SOS_ERGO - AS-IS'!#REF!</f>
        <v>#REF!</v>
      </c>
      <c r="E518" s="32" t="e">
        <f>'SOS_ERGO - AS-IS'!#REF!</f>
        <v>#REF!</v>
      </c>
      <c r="F518" s="19" t="e">
        <f>'SOS_ERGO - AS-IS'!#REF!</f>
        <v>#REF!</v>
      </c>
      <c r="G518" s="53" t="e">
        <f>'SOS_ERGO - AS-IS'!#REF!</f>
        <v>#REF!</v>
      </c>
      <c r="H518" s="32" t="e">
        <f>'SOS_ERGO - AS-IS'!#REF!</f>
        <v>#REF!</v>
      </c>
      <c r="I518" s="39">
        <v>1</v>
      </c>
      <c r="J518" s="40"/>
      <c r="K518" s="41"/>
      <c r="L518" s="39">
        <v>1</v>
      </c>
      <c r="M518" s="40"/>
      <c r="N518" s="41"/>
      <c r="O518" s="39">
        <v>1</v>
      </c>
      <c r="P518" s="40"/>
      <c r="Q518" s="41"/>
      <c r="R518" s="39">
        <v>1</v>
      </c>
      <c r="S518" s="40"/>
      <c r="T518" s="41"/>
      <c r="U518" s="39">
        <v>1</v>
      </c>
      <c r="V518" s="40"/>
      <c r="W518" s="41"/>
      <c r="X518" s="39">
        <v>1</v>
      </c>
      <c r="Y518" s="40"/>
      <c r="Z518" s="41"/>
      <c r="AA518" s="39">
        <v>1</v>
      </c>
      <c r="AB518" s="40"/>
      <c r="AC518" s="41"/>
      <c r="AD518" s="39">
        <v>1</v>
      </c>
      <c r="AE518" s="40"/>
      <c r="AF518" s="41"/>
      <c r="AG518" s="39">
        <v>1</v>
      </c>
      <c r="AH518" s="37"/>
      <c r="AI518" s="42"/>
      <c r="AJ518" s="22">
        <f t="shared" si="34"/>
        <v>9</v>
      </c>
      <c r="AK518" s="37">
        <f t="shared" si="35"/>
        <v>9</v>
      </c>
      <c r="AL518" s="37">
        <f t="shared" si="36"/>
        <v>0</v>
      </c>
      <c r="AM518" s="37">
        <f t="shared" si="37"/>
        <v>0</v>
      </c>
    </row>
    <row r="519" spans="1:39" outlineLevel="1" x14ac:dyDescent="0.3">
      <c r="A519" s="19" t="e">
        <f>'SOS_ERGO - AS-IS'!#REF!</f>
        <v>#REF!</v>
      </c>
      <c r="B519" s="19" t="e">
        <f>'SOS_ERGO - AS-IS'!#REF!</f>
        <v>#REF!</v>
      </c>
      <c r="C519" s="19" t="e">
        <f>'SOS_ERGO - AS-IS'!#REF!</f>
        <v>#REF!</v>
      </c>
      <c r="D519" s="19" t="e">
        <f>'SOS_ERGO - AS-IS'!#REF!</f>
        <v>#REF!</v>
      </c>
      <c r="E519" s="32" t="e">
        <f>'SOS_ERGO - AS-IS'!#REF!</f>
        <v>#REF!</v>
      </c>
      <c r="F519" s="19" t="e">
        <f>'SOS_ERGO - AS-IS'!#REF!</f>
        <v>#REF!</v>
      </c>
      <c r="G519" s="53" t="e">
        <f>'SOS_ERGO - AS-IS'!#REF!</f>
        <v>#REF!</v>
      </c>
      <c r="H519" s="32" t="e">
        <f>'SOS_ERGO - AS-IS'!#REF!</f>
        <v>#REF!</v>
      </c>
      <c r="I519" s="39">
        <v>1</v>
      </c>
      <c r="J519" s="40"/>
      <c r="K519" s="41"/>
      <c r="L519" s="39">
        <v>1</v>
      </c>
      <c r="M519" s="40"/>
      <c r="N519" s="41"/>
      <c r="O519" s="39">
        <v>1</v>
      </c>
      <c r="P519" s="40"/>
      <c r="Q519" s="41"/>
      <c r="R519" s="39">
        <v>1</v>
      </c>
      <c r="S519" s="40"/>
      <c r="T519" s="41"/>
      <c r="U519" s="39">
        <v>1</v>
      </c>
      <c r="V519" s="40"/>
      <c r="W519" s="41"/>
      <c r="X519" s="39">
        <v>1</v>
      </c>
      <c r="Y519" s="40"/>
      <c r="Z519" s="41"/>
      <c r="AA519" s="39">
        <v>1</v>
      </c>
      <c r="AB519" s="40"/>
      <c r="AC519" s="41"/>
      <c r="AD519" s="39">
        <v>1</v>
      </c>
      <c r="AE519" s="40"/>
      <c r="AF519" s="41"/>
      <c r="AG519" s="39">
        <v>1</v>
      </c>
      <c r="AH519" s="37"/>
      <c r="AI519" s="42"/>
      <c r="AJ519" s="22">
        <f t="shared" si="34"/>
        <v>9</v>
      </c>
      <c r="AK519" s="37">
        <f t="shared" si="35"/>
        <v>9</v>
      </c>
      <c r="AL519" s="37">
        <f t="shared" si="36"/>
        <v>0</v>
      </c>
      <c r="AM519" s="37">
        <f t="shared" si="37"/>
        <v>0</v>
      </c>
    </row>
    <row r="520" spans="1:39" outlineLevel="1" x14ac:dyDescent="0.3">
      <c r="A520" s="19" t="e">
        <f>'SOS_ERGO - AS-IS'!#REF!</f>
        <v>#REF!</v>
      </c>
      <c r="B520" s="19" t="e">
        <f>'SOS_ERGO - AS-IS'!#REF!</f>
        <v>#REF!</v>
      </c>
      <c r="C520" s="19" t="e">
        <f>'SOS_ERGO - AS-IS'!#REF!</f>
        <v>#REF!</v>
      </c>
      <c r="D520" s="19" t="e">
        <f>'SOS_ERGO - AS-IS'!#REF!</f>
        <v>#REF!</v>
      </c>
      <c r="E520" s="32" t="e">
        <f>'SOS_ERGO - AS-IS'!#REF!</f>
        <v>#REF!</v>
      </c>
      <c r="F520" s="19" t="e">
        <f>'SOS_ERGO - AS-IS'!#REF!</f>
        <v>#REF!</v>
      </c>
      <c r="G520" s="53" t="e">
        <f>'SOS_ERGO - AS-IS'!#REF!</f>
        <v>#REF!</v>
      </c>
      <c r="H520" s="32" t="e">
        <f>'SOS_ERGO - AS-IS'!#REF!</f>
        <v>#REF!</v>
      </c>
      <c r="I520" s="39">
        <v>1</v>
      </c>
      <c r="J520" s="40"/>
      <c r="K520" s="41"/>
      <c r="L520" s="39">
        <v>1</v>
      </c>
      <c r="M520" s="40"/>
      <c r="N520" s="41"/>
      <c r="O520" s="39">
        <v>1</v>
      </c>
      <c r="P520" s="40"/>
      <c r="Q520" s="41"/>
      <c r="R520" s="39">
        <v>1</v>
      </c>
      <c r="S520" s="40"/>
      <c r="T520" s="41"/>
      <c r="U520" s="39">
        <v>1</v>
      </c>
      <c r="V520" s="40"/>
      <c r="W520" s="41"/>
      <c r="X520" s="39">
        <v>1</v>
      </c>
      <c r="Y520" s="40"/>
      <c r="Z520" s="41"/>
      <c r="AA520" s="39">
        <v>1</v>
      </c>
      <c r="AB520" s="40"/>
      <c r="AC520" s="41"/>
      <c r="AD520" s="39">
        <v>1</v>
      </c>
      <c r="AE520" s="40"/>
      <c r="AF520" s="41"/>
      <c r="AG520" s="39">
        <v>1</v>
      </c>
      <c r="AH520" s="37"/>
      <c r="AI520" s="42"/>
      <c r="AJ520" s="22">
        <f t="shared" si="34"/>
        <v>9</v>
      </c>
      <c r="AK520" s="37">
        <f t="shared" si="35"/>
        <v>9</v>
      </c>
      <c r="AL520" s="37">
        <f t="shared" si="36"/>
        <v>0</v>
      </c>
      <c r="AM520" s="37">
        <f t="shared" si="37"/>
        <v>0</v>
      </c>
    </row>
    <row r="521" spans="1:39" outlineLevel="1" x14ac:dyDescent="0.3">
      <c r="A521" s="19" t="e">
        <f>'SOS_ERGO - AS-IS'!#REF!</f>
        <v>#REF!</v>
      </c>
      <c r="B521" s="19" t="e">
        <f>'SOS_ERGO - AS-IS'!#REF!</f>
        <v>#REF!</v>
      </c>
      <c r="C521" s="19" t="e">
        <f>'SOS_ERGO - AS-IS'!#REF!</f>
        <v>#REF!</v>
      </c>
      <c r="D521" s="19" t="e">
        <f>'SOS_ERGO - AS-IS'!#REF!</f>
        <v>#REF!</v>
      </c>
      <c r="E521" s="32" t="e">
        <f>'SOS_ERGO - AS-IS'!#REF!</f>
        <v>#REF!</v>
      </c>
      <c r="F521" s="19" t="e">
        <f>'SOS_ERGO - AS-IS'!#REF!</f>
        <v>#REF!</v>
      </c>
      <c r="G521" s="53" t="e">
        <f>'SOS_ERGO - AS-IS'!#REF!</f>
        <v>#REF!</v>
      </c>
      <c r="H521" s="32" t="e">
        <f>'SOS_ERGO - AS-IS'!#REF!</f>
        <v>#REF!</v>
      </c>
      <c r="I521" s="39">
        <v>1</v>
      </c>
      <c r="J521" s="40"/>
      <c r="K521" s="41"/>
      <c r="L521" s="39">
        <v>1</v>
      </c>
      <c r="M521" s="40"/>
      <c r="N521" s="41"/>
      <c r="O521" s="39">
        <v>1</v>
      </c>
      <c r="P521" s="40"/>
      <c r="Q521" s="41"/>
      <c r="R521" s="39">
        <v>1</v>
      </c>
      <c r="S521" s="40"/>
      <c r="T521" s="41"/>
      <c r="U521" s="39">
        <v>1</v>
      </c>
      <c r="V521" s="40"/>
      <c r="W521" s="41"/>
      <c r="X521" s="39">
        <v>1</v>
      </c>
      <c r="Y521" s="40"/>
      <c r="Z521" s="41"/>
      <c r="AA521" s="39">
        <v>1</v>
      </c>
      <c r="AB521" s="40"/>
      <c r="AC521" s="41"/>
      <c r="AD521" s="39">
        <v>1</v>
      </c>
      <c r="AE521" s="40"/>
      <c r="AF521" s="41"/>
      <c r="AG521" s="39">
        <v>1</v>
      </c>
      <c r="AH521" s="37"/>
      <c r="AI521" s="42"/>
      <c r="AJ521" s="22">
        <f t="shared" si="34"/>
        <v>9</v>
      </c>
      <c r="AK521" s="37">
        <f t="shared" si="35"/>
        <v>9</v>
      </c>
      <c r="AL521" s="37">
        <f t="shared" si="36"/>
        <v>0</v>
      </c>
      <c r="AM521" s="37">
        <f t="shared" si="37"/>
        <v>0</v>
      </c>
    </row>
    <row r="522" spans="1:39" outlineLevel="1" x14ac:dyDescent="0.3">
      <c r="A522" s="19" t="e">
        <f>'SOS_ERGO - AS-IS'!#REF!</f>
        <v>#REF!</v>
      </c>
      <c r="B522" s="19" t="e">
        <f>'SOS_ERGO - AS-IS'!#REF!</f>
        <v>#REF!</v>
      </c>
      <c r="C522" s="19" t="e">
        <f>'SOS_ERGO - AS-IS'!#REF!</f>
        <v>#REF!</v>
      </c>
      <c r="D522" s="19" t="e">
        <f>'SOS_ERGO - AS-IS'!#REF!</f>
        <v>#REF!</v>
      </c>
      <c r="E522" s="32" t="e">
        <f>'SOS_ERGO - AS-IS'!#REF!</f>
        <v>#REF!</v>
      </c>
      <c r="F522" s="19" t="e">
        <f>'SOS_ERGO - AS-IS'!#REF!</f>
        <v>#REF!</v>
      </c>
      <c r="G522" s="53" t="e">
        <f>'SOS_ERGO - AS-IS'!#REF!</f>
        <v>#REF!</v>
      </c>
      <c r="H522" s="32" t="e">
        <f>'SOS_ERGO - AS-IS'!#REF!</f>
        <v>#REF!</v>
      </c>
      <c r="I522" s="39">
        <v>1</v>
      </c>
      <c r="J522" s="40"/>
      <c r="K522" s="41"/>
      <c r="L522" s="39">
        <v>1</v>
      </c>
      <c r="M522" s="40"/>
      <c r="N522" s="41"/>
      <c r="O522" s="39">
        <v>1</v>
      </c>
      <c r="P522" s="40"/>
      <c r="Q522" s="41"/>
      <c r="R522" s="39">
        <v>1</v>
      </c>
      <c r="S522" s="40"/>
      <c r="T522" s="41"/>
      <c r="U522" s="39">
        <v>1</v>
      </c>
      <c r="V522" s="40"/>
      <c r="W522" s="41"/>
      <c r="X522" s="39">
        <v>1</v>
      </c>
      <c r="Y522" s="40"/>
      <c r="Z522" s="41"/>
      <c r="AA522" s="39">
        <v>1</v>
      </c>
      <c r="AB522" s="40"/>
      <c r="AC522" s="41"/>
      <c r="AD522" s="39">
        <v>1</v>
      </c>
      <c r="AE522" s="40"/>
      <c r="AF522" s="41"/>
      <c r="AG522" s="39">
        <v>1</v>
      </c>
      <c r="AH522" s="37"/>
      <c r="AI522" s="42"/>
      <c r="AJ522" s="22">
        <f t="shared" si="34"/>
        <v>9</v>
      </c>
      <c r="AK522" s="37">
        <f t="shared" si="35"/>
        <v>9</v>
      </c>
      <c r="AL522" s="37">
        <f t="shared" si="36"/>
        <v>0</v>
      </c>
      <c r="AM522" s="37">
        <f t="shared" si="37"/>
        <v>0</v>
      </c>
    </row>
    <row r="523" spans="1:39" outlineLevel="1" x14ac:dyDescent="0.3">
      <c r="A523" s="19" t="e">
        <f>'SOS_ERGO - AS-IS'!#REF!</f>
        <v>#REF!</v>
      </c>
      <c r="B523" s="19" t="e">
        <f>'SOS_ERGO - AS-IS'!#REF!</f>
        <v>#REF!</v>
      </c>
      <c r="C523" s="19" t="e">
        <f>'SOS_ERGO - AS-IS'!#REF!</f>
        <v>#REF!</v>
      </c>
      <c r="D523" s="19" t="e">
        <f>'SOS_ERGO - AS-IS'!#REF!</f>
        <v>#REF!</v>
      </c>
      <c r="E523" s="32" t="e">
        <f>'SOS_ERGO - AS-IS'!#REF!</f>
        <v>#REF!</v>
      </c>
      <c r="F523" s="19" t="e">
        <f>'SOS_ERGO - AS-IS'!#REF!</f>
        <v>#REF!</v>
      </c>
      <c r="G523" s="53" t="e">
        <f>'SOS_ERGO - AS-IS'!#REF!</f>
        <v>#REF!</v>
      </c>
      <c r="H523" s="32" t="e">
        <f>'SOS_ERGO - AS-IS'!#REF!</f>
        <v>#REF!</v>
      </c>
      <c r="I523" s="39">
        <v>1</v>
      </c>
      <c r="J523" s="40"/>
      <c r="K523" s="41"/>
      <c r="L523" s="39">
        <v>1</v>
      </c>
      <c r="M523" s="40"/>
      <c r="N523" s="41"/>
      <c r="O523" s="39">
        <v>1</v>
      </c>
      <c r="P523" s="40"/>
      <c r="Q523" s="41"/>
      <c r="R523" s="39">
        <v>1</v>
      </c>
      <c r="S523" s="40"/>
      <c r="T523" s="41"/>
      <c r="U523" s="39">
        <v>1</v>
      </c>
      <c r="V523" s="40"/>
      <c r="W523" s="41"/>
      <c r="X523" s="39">
        <v>1</v>
      </c>
      <c r="Y523" s="40"/>
      <c r="Z523" s="41"/>
      <c r="AA523" s="39">
        <v>1</v>
      </c>
      <c r="AB523" s="40"/>
      <c r="AC523" s="41"/>
      <c r="AD523" s="39">
        <v>1</v>
      </c>
      <c r="AE523" s="40"/>
      <c r="AF523" s="41"/>
      <c r="AG523" s="39">
        <v>1</v>
      </c>
      <c r="AH523" s="37"/>
      <c r="AI523" s="42"/>
      <c r="AJ523" s="22">
        <f t="shared" si="34"/>
        <v>9</v>
      </c>
      <c r="AK523" s="37">
        <f t="shared" si="35"/>
        <v>9</v>
      </c>
      <c r="AL523" s="37">
        <f t="shared" si="36"/>
        <v>0</v>
      </c>
      <c r="AM523" s="37">
        <f t="shared" si="37"/>
        <v>0</v>
      </c>
    </row>
    <row r="524" spans="1:39" outlineLevel="1" x14ac:dyDescent="0.3">
      <c r="A524" s="19" t="e">
        <f>'SOS_ERGO - AS-IS'!#REF!</f>
        <v>#REF!</v>
      </c>
      <c r="B524" s="19" t="e">
        <f>'SOS_ERGO - AS-IS'!#REF!</f>
        <v>#REF!</v>
      </c>
      <c r="C524" s="19" t="e">
        <f>'SOS_ERGO - AS-IS'!#REF!</f>
        <v>#REF!</v>
      </c>
      <c r="D524" s="19" t="e">
        <f>'SOS_ERGO - AS-IS'!#REF!</f>
        <v>#REF!</v>
      </c>
      <c r="E524" s="32" t="e">
        <f>'SOS_ERGO - AS-IS'!#REF!</f>
        <v>#REF!</v>
      </c>
      <c r="F524" s="19" t="e">
        <f>'SOS_ERGO - AS-IS'!#REF!</f>
        <v>#REF!</v>
      </c>
      <c r="G524" s="53" t="e">
        <f>'SOS_ERGO - AS-IS'!#REF!</f>
        <v>#REF!</v>
      </c>
      <c r="H524" s="32" t="e">
        <f>'SOS_ERGO - AS-IS'!#REF!</f>
        <v>#REF!</v>
      </c>
      <c r="I524" s="39">
        <v>1</v>
      </c>
      <c r="J524" s="40"/>
      <c r="K524" s="41"/>
      <c r="L524" s="39">
        <v>1</v>
      </c>
      <c r="M524" s="40"/>
      <c r="N524" s="41"/>
      <c r="O524" s="39">
        <v>1</v>
      </c>
      <c r="P524" s="40"/>
      <c r="Q524" s="41"/>
      <c r="R524" s="39">
        <v>1</v>
      </c>
      <c r="S524" s="40"/>
      <c r="T524" s="41"/>
      <c r="U524" s="39">
        <v>1</v>
      </c>
      <c r="V524" s="40"/>
      <c r="W524" s="41"/>
      <c r="X524" s="39">
        <v>1</v>
      </c>
      <c r="Y524" s="40"/>
      <c r="Z524" s="41"/>
      <c r="AA524" s="39">
        <v>1</v>
      </c>
      <c r="AB524" s="40"/>
      <c r="AC524" s="41"/>
      <c r="AD524" s="39">
        <v>1</v>
      </c>
      <c r="AE524" s="40"/>
      <c r="AF524" s="41"/>
      <c r="AG524" s="39">
        <v>1</v>
      </c>
      <c r="AH524" s="37"/>
      <c r="AI524" s="42"/>
      <c r="AJ524" s="22">
        <f t="shared" si="34"/>
        <v>9</v>
      </c>
      <c r="AK524" s="37">
        <f t="shared" si="35"/>
        <v>9</v>
      </c>
      <c r="AL524" s="37">
        <f t="shared" si="36"/>
        <v>0</v>
      </c>
      <c r="AM524" s="37">
        <f t="shared" si="37"/>
        <v>0</v>
      </c>
    </row>
    <row r="525" spans="1:39" outlineLevel="1" x14ac:dyDescent="0.3">
      <c r="A525" s="19" t="e">
        <f>'SOS_ERGO - AS-IS'!#REF!</f>
        <v>#REF!</v>
      </c>
      <c r="B525" s="19" t="e">
        <f>'SOS_ERGO - AS-IS'!#REF!</f>
        <v>#REF!</v>
      </c>
      <c r="C525" s="19" t="e">
        <f>'SOS_ERGO - AS-IS'!#REF!</f>
        <v>#REF!</v>
      </c>
      <c r="D525" s="19" t="e">
        <f>'SOS_ERGO - AS-IS'!#REF!</f>
        <v>#REF!</v>
      </c>
      <c r="E525" s="32" t="e">
        <f>'SOS_ERGO - AS-IS'!#REF!</f>
        <v>#REF!</v>
      </c>
      <c r="F525" s="19" t="e">
        <f>'SOS_ERGO - AS-IS'!#REF!</f>
        <v>#REF!</v>
      </c>
      <c r="G525" s="53" t="e">
        <f>'SOS_ERGO - AS-IS'!#REF!</f>
        <v>#REF!</v>
      </c>
      <c r="H525" s="32" t="e">
        <f>'SOS_ERGO - AS-IS'!#REF!</f>
        <v>#REF!</v>
      </c>
      <c r="I525" s="39">
        <v>1</v>
      </c>
      <c r="J525" s="40"/>
      <c r="K525" s="41"/>
      <c r="L525" s="39">
        <v>1</v>
      </c>
      <c r="M525" s="40"/>
      <c r="N525" s="41"/>
      <c r="O525" s="39">
        <v>1</v>
      </c>
      <c r="P525" s="40"/>
      <c r="Q525" s="41"/>
      <c r="R525" s="39">
        <v>1</v>
      </c>
      <c r="S525" s="40"/>
      <c r="T525" s="41"/>
      <c r="U525" s="39">
        <v>1</v>
      </c>
      <c r="V525" s="40"/>
      <c r="W525" s="41"/>
      <c r="X525" s="39">
        <v>1</v>
      </c>
      <c r="Y525" s="40"/>
      <c r="Z525" s="41"/>
      <c r="AA525" s="39">
        <v>1</v>
      </c>
      <c r="AB525" s="40"/>
      <c r="AC525" s="41"/>
      <c r="AD525" s="39">
        <v>1</v>
      </c>
      <c r="AE525" s="40"/>
      <c r="AF525" s="41"/>
      <c r="AG525" s="39">
        <v>1</v>
      </c>
      <c r="AH525" s="37"/>
      <c r="AI525" s="42"/>
      <c r="AJ525" s="22">
        <f t="shared" si="34"/>
        <v>9</v>
      </c>
      <c r="AK525" s="37">
        <f t="shared" si="35"/>
        <v>9</v>
      </c>
      <c r="AL525" s="37">
        <f t="shared" si="36"/>
        <v>0</v>
      </c>
      <c r="AM525" s="37">
        <f t="shared" si="37"/>
        <v>0</v>
      </c>
    </row>
    <row r="526" spans="1:39" outlineLevel="1" x14ac:dyDescent="0.3">
      <c r="A526" s="19" t="e">
        <f>'SOS_ERGO - AS-IS'!#REF!</f>
        <v>#REF!</v>
      </c>
      <c r="B526" s="19" t="e">
        <f>'SOS_ERGO - AS-IS'!#REF!</f>
        <v>#REF!</v>
      </c>
      <c r="C526" s="19" t="e">
        <f>'SOS_ERGO - AS-IS'!#REF!</f>
        <v>#REF!</v>
      </c>
      <c r="D526" s="19" t="e">
        <f>'SOS_ERGO - AS-IS'!#REF!</f>
        <v>#REF!</v>
      </c>
      <c r="E526" s="32" t="e">
        <f>'SOS_ERGO - AS-IS'!#REF!</f>
        <v>#REF!</v>
      </c>
      <c r="F526" s="19" t="e">
        <f>'SOS_ERGO - AS-IS'!#REF!</f>
        <v>#REF!</v>
      </c>
      <c r="G526" s="53" t="e">
        <f>'SOS_ERGO - AS-IS'!#REF!</f>
        <v>#REF!</v>
      </c>
      <c r="H526" s="32" t="e">
        <f>'SOS_ERGO - AS-IS'!#REF!</f>
        <v>#REF!</v>
      </c>
      <c r="I526" s="39">
        <v>1</v>
      </c>
      <c r="J526" s="40"/>
      <c r="K526" s="41"/>
      <c r="L526" s="39">
        <v>1</v>
      </c>
      <c r="M526" s="40"/>
      <c r="N526" s="41"/>
      <c r="O526" s="39">
        <v>1</v>
      </c>
      <c r="P526" s="40"/>
      <c r="Q526" s="41"/>
      <c r="R526" s="39">
        <v>1</v>
      </c>
      <c r="S526" s="40"/>
      <c r="T526" s="41"/>
      <c r="U526" s="39">
        <v>1</v>
      </c>
      <c r="V526" s="40"/>
      <c r="W526" s="41"/>
      <c r="X526" s="39">
        <v>1</v>
      </c>
      <c r="Y526" s="40"/>
      <c r="Z526" s="41"/>
      <c r="AA526" s="39">
        <v>1</v>
      </c>
      <c r="AB526" s="40"/>
      <c r="AC526" s="41"/>
      <c r="AD526" s="39">
        <v>1</v>
      </c>
      <c r="AE526" s="40"/>
      <c r="AF526" s="41"/>
      <c r="AG526" s="39">
        <v>1</v>
      </c>
      <c r="AH526" s="37"/>
      <c r="AI526" s="42"/>
      <c r="AJ526" s="22">
        <f t="shared" si="34"/>
        <v>9</v>
      </c>
      <c r="AK526" s="37">
        <f t="shared" si="35"/>
        <v>9</v>
      </c>
      <c r="AL526" s="37">
        <f t="shared" si="36"/>
        <v>0</v>
      </c>
      <c r="AM526" s="37">
        <f t="shared" si="37"/>
        <v>0</v>
      </c>
    </row>
    <row r="527" spans="1:39" outlineLevel="1" x14ac:dyDescent="0.3">
      <c r="A527" s="19" t="e">
        <f>'SOS_ERGO - AS-IS'!#REF!</f>
        <v>#REF!</v>
      </c>
      <c r="B527" s="19" t="e">
        <f>'SOS_ERGO - AS-IS'!#REF!</f>
        <v>#REF!</v>
      </c>
      <c r="C527" s="19" t="e">
        <f>'SOS_ERGO - AS-IS'!#REF!</f>
        <v>#REF!</v>
      </c>
      <c r="D527" s="19" t="e">
        <f>'SOS_ERGO - AS-IS'!#REF!</f>
        <v>#REF!</v>
      </c>
      <c r="E527" s="32" t="e">
        <f>'SOS_ERGO - AS-IS'!#REF!</f>
        <v>#REF!</v>
      </c>
      <c r="F527" s="19" t="e">
        <f>'SOS_ERGO - AS-IS'!#REF!</f>
        <v>#REF!</v>
      </c>
      <c r="G527" s="53" t="e">
        <f>'SOS_ERGO - AS-IS'!#REF!</f>
        <v>#REF!</v>
      </c>
      <c r="H527" s="32" t="e">
        <f>'SOS_ERGO - AS-IS'!#REF!</f>
        <v>#REF!</v>
      </c>
      <c r="I527" s="39">
        <v>1</v>
      </c>
      <c r="J527" s="40"/>
      <c r="K527" s="41"/>
      <c r="L527" s="39">
        <v>1</v>
      </c>
      <c r="M527" s="40"/>
      <c r="N527" s="41"/>
      <c r="O527" s="39">
        <v>1</v>
      </c>
      <c r="P527" s="40"/>
      <c r="Q527" s="41"/>
      <c r="R527" s="39">
        <v>1</v>
      </c>
      <c r="S527" s="40"/>
      <c r="T527" s="41"/>
      <c r="U527" s="39">
        <v>1</v>
      </c>
      <c r="V527" s="40"/>
      <c r="W527" s="41"/>
      <c r="X527" s="39">
        <v>1</v>
      </c>
      <c r="Y527" s="40"/>
      <c r="Z527" s="41"/>
      <c r="AA527" s="39">
        <v>1</v>
      </c>
      <c r="AB527" s="40"/>
      <c r="AC527" s="41"/>
      <c r="AD527" s="39">
        <v>1</v>
      </c>
      <c r="AE527" s="40"/>
      <c r="AF527" s="41"/>
      <c r="AG527" s="39">
        <v>1</v>
      </c>
      <c r="AH527" s="37"/>
      <c r="AI527" s="42"/>
      <c r="AJ527" s="22">
        <f t="shared" si="34"/>
        <v>9</v>
      </c>
      <c r="AK527" s="37">
        <f t="shared" si="35"/>
        <v>9</v>
      </c>
      <c r="AL527" s="37">
        <f t="shared" si="36"/>
        <v>0</v>
      </c>
      <c r="AM527" s="37">
        <f t="shared" si="37"/>
        <v>0</v>
      </c>
    </row>
    <row r="528" spans="1:39" outlineLevel="1" x14ac:dyDescent="0.3">
      <c r="A528" s="19" t="e">
        <f>'SOS_ERGO - AS-IS'!#REF!</f>
        <v>#REF!</v>
      </c>
      <c r="B528" s="19" t="e">
        <f>'SOS_ERGO - AS-IS'!#REF!</f>
        <v>#REF!</v>
      </c>
      <c r="C528" s="19" t="e">
        <f>'SOS_ERGO - AS-IS'!#REF!</f>
        <v>#REF!</v>
      </c>
      <c r="D528" s="19" t="e">
        <f>'SOS_ERGO - AS-IS'!#REF!</f>
        <v>#REF!</v>
      </c>
      <c r="E528" s="32" t="e">
        <f>'SOS_ERGO - AS-IS'!#REF!</f>
        <v>#REF!</v>
      </c>
      <c r="F528" s="19" t="e">
        <f>'SOS_ERGO - AS-IS'!#REF!</f>
        <v>#REF!</v>
      </c>
      <c r="G528" s="53" t="e">
        <f>'SOS_ERGO - AS-IS'!#REF!</f>
        <v>#REF!</v>
      </c>
      <c r="H528" s="32" t="e">
        <f>'SOS_ERGO - AS-IS'!#REF!</f>
        <v>#REF!</v>
      </c>
      <c r="I528" s="39">
        <v>1</v>
      </c>
      <c r="J528" s="40"/>
      <c r="K528" s="41"/>
      <c r="L528" s="39">
        <v>1</v>
      </c>
      <c r="M528" s="40"/>
      <c r="N528" s="41"/>
      <c r="O528" s="39">
        <v>1</v>
      </c>
      <c r="P528" s="40"/>
      <c r="Q528" s="41"/>
      <c r="R528" s="39">
        <v>1</v>
      </c>
      <c r="S528" s="40"/>
      <c r="T528" s="41"/>
      <c r="U528" s="39">
        <v>1</v>
      </c>
      <c r="V528" s="40"/>
      <c r="W528" s="41"/>
      <c r="X528" s="39">
        <v>1</v>
      </c>
      <c r="Y528" s="40"/>
      <c r="Z528" s="41"/>
      <c r="AA528" s="39">
        <v>1</v>
      </c>
      <c r="AB528" s="40"/>
      <c r="AC528" s="41"/>
      <c r="AD528" s="39">
        <v>1</v>
      </c>
      <c r="AE528" s="40"/>
      <c r="AF528" s="41"/>
      <c r="AG528" s="39">
        <v>1</v>
      </c>
      <c r="AH528" s="37"/>
      <c r="AI528" s="42"/>
      <c r="AJ528" s="22">
        <f t="shared" si="34"/>
        <v>9</v>
      </c>
      <c r="AK528" s="37">
        <f t="shared" si="35"/>
        <v>9</v>
      </c>
      <c r="AL528" s="37">
        <f t="shared" si="36"/>
        <v>0</v>
      </c>
      <c r="AM528" s="37">
        <f t="shared" si="37"/>
        <v>0</v>
      </c>
    </row>
    <row r="529" spans="1:39" outlineLevel="1" x14ac:dyDescent="0.3">
      <c r="A529" s="19" t="e">
        <f>'SOS_ERGO - AS-IS'!#REF!</f>
        <v>#REF!</v>
      </c>
      <c r="B529" s="19" t="e">
        <f>'SOS_ERGO - AS-IS'!#REF!</f>
        <v>#REF!</v>
      </c>
      <c r="C529" s="19" t="e">
        <f>'SOS_ERGO - AS-IS'!#REF!</f>
        <v>#REF!</v>
      </c>
      <c r="D529" s="19" t="e">
        <f>'SOS_ERGO - AS-IS'!#REF!</f>
        <v>#REF!</v>
      </c>
      <c r="E529" s="32" t="e">
        <f>'SOS_ERGO - AS-IS'!#REF!</f>
        <v>#REF!</v>
      </c>
      <c r="F529" s="19" t="e">
        <f>'SOS_ERGO - AS-IS'!#REF!</f>
        <v>#REF!</v>
      </c>
      <c r="G529" s="53" t="e">
        <f>'SOS_ERGO - AS-IS'!#REF!</f>
        <v>#REF!</v>
      </c>
      <c r="H529" s="32" t="e">
        <f>'SOS_ERGO - AS-IS'!#REF!</f>
        <v>#REF!</v>
      </c>
      <c r="I529" s="39">
        <v>1</v>
      </c>
      <c r="J529" s="40"/>
      <c r="K529" s="41"/>
      <c r="L529" s="39">
        <v>1</v>
      </c>
      <c r="M529" s="40"/>
      <c r="N529" s="41"/>
      <c r="O529" s="39">
        <v>1</v>
      </c>
      <c r="P529" s="40"/>
      <c r="Q529" s="41"/>
      <c r="R529" s="39">
        <v>1</v>
      </c>
      <c r="S529" s="40"/>
      <c r="T529" s="41"/>
      <c r="U529" s="39">
        <v>1</v>
      </c>
      <c r="V529" s="40"/>
      <c r="W529" s="41"/>
      <c r="X529" s="39">
        <v>1</v>
      </c>
      <c r="Y529" s="40"/>
      <c r="Z529" s="41"/>
      <c r="AA529" s="39">
        <v>1</v>
      </c>
      <c r="AB529" s="40"/>
      <c r="AC529" s="41"/>
      <c r="AD529" s="39">
        <v>1</v>
      </c>
      <c r="AE529" s="40"/>
      <c r="AF529" s="41"/>
      <c r="AG529" s="39">
        <v>1</v>
      </c>
      <c r="AH529" s="37"/>
      <c r="AI529" s="42"/>
      <c r="AJ529" s="22">
        <f t="shared" si="34"/>
        <v>9</v>
      </c>
      <c r="AK529" s="37">
        <f t="shared" si="35"/>
        <v>9</v>
      </c>
      <c r="AL529" s="37">
        <f t="shared" si="36"/>
        <v>0</v>
      </c>
      <c r="AM529" s="37">
        <f t="shared" si="37"/>
        <v>0</v>
      </c>
    </row>
    <row r="530" spans="1:39" outlineLevel="1" x14ac:dyDescent="0.3">
      <c r="A530" s="19" t="e">
        <f>'SOS_ERGO - AS-IS'!#REF!</f>
        <v>#REF!</v>
      </c>
      <c r="B530" s="19" t="e">
        <f>'SOS_ERGO - AS-IS'!#REF!</f>
        <v>#REF!</v>
      </c>
      <c r="C530" s="19" t="e">
        <f>'SOS_ERGO - AS-IS'!#REF!</f>
        <v>#REF!</v>
      </c>
      <c r="D530" s="19" t="e">
        <f>'SOS_ERGO - AS-IS'!#REF!</f>
        <v>#REF!</v>
      </c>
      <c r="E530" s="32" t="e">
        <f>'SOS_ERGO - AS-IS'!#REF!</f>
        <v>#REF!</v>
      </c>
      <c r="F530" s="19" t="e">
        <f>'SOS_ERGO - AS-IS'!#REF!</f>
        <v>#REF!</v>
      </c>
      <c r="G530" s="53" t="e">
        <f>'SOS_ERGO - AS-IS'!#REF!</f>
        <v>#REF!</v>
      </c>
      <c r="H530" s="32" t="e">
        <f>'SOS_ERGO - AS-IS'!#REF!</f>
        <v>#REF!</v>
      </c>
      <c r="I530" s="39">
        <v>1</v>
      </c>
      <c r="J530" s="40"/>
      <c r="K530" s="41"/>
      <c r="L530" s="39">
        <v>1</v>
      </c>
      <c r="M530" s="40"/>
      <c r="N530" s="41"/>
      <c r="O530" s="39">
        <v>1</v>
      </c>
      <c r="P530" s="40"/>
      <c r="Q530" s="41"/>
      <c r="R530" s="39">
        <v>1</v>
      </c>
      <c r="S530" s="40"/>
      <c r="T530" s="41"/>
      <c r="U530" s="39">
        <v>1</v>
      </c>
      <c r="V530" s="40"/>
      <c r="W530" s="41"/>
      <c r="X530" s="39">
        <v>1</v>
      </c>
      <c r="Y530" s="40"/>
      <c r="Z530" s="41"/>
      <c r="AA530" s="39">
        <v>1</v>
      </c>
      <c r="AB530" s="40"/>
      <c r="AC530" s="41"/>
      <c r="AD530" s="39">
        <v>1</v>
      </c>
      <c r="AE530" s="40"/>
      <c r="AF530" s="41"/>
      <c r="AG530" s="39">
        <v>1</v>
      </c>
      <c r="AH530" s="37"/>
      <c r="AI530" s="42"/>
      <c r="AJ530" s="22">
        <f t="shared" si="34"/>
        <v>9</v>
      </c>
      <c r="AK530" s="37">
        <f t="shared" si="35"/>
        <v>9</v>
      </c>
      <c r="AL530" s="37">
        <f t="shared" si="36"/>
        <v>0</v>
      </c>
      <c r="AM530" s="37">
        <f t="shared" si="37"/>
        <v>0</v>
      </c>
    </row>
    <row r="531" spans="1:39" outlineLevel="1" x14ac:dyDescent="0.3">
      <c r="A531" s="19" t="e">
        <f>'SOS_ERGO - AS-IS'!#REF!</f>
        <v>#REF!</v>
      </c>
      <c r="B531" s="19" t="e">
        <f>'SOS_ERGO - AS-IS'!#REF!</f>
        <v>#REF!</v>
      </c>
      <c r="C531" s="19" t="e">
        <f>'SOS_ERGO - AS-IS'!#REF!</f>
        <v>#REF!</v>
      </c>
      <c r="D531" s="19" t="e">
        <f>'SOS_ERGO - AS-IS'!#REF!</f>
        <v>#REF!</v>
      </c>
      <c r="E531" s="32" t="e">
        <f>'SOS_ERGO - AS-IS'!#REF!</f>
        <v>#REF!</v>
      </c>
      <c r="F531" s="19" t="e">
        <f>'SOS_ERGO - AS-IS'!#REF!</f>
        <v>#REF!</v>
      </c>
      <c r="G531" s="53" t="e">
        <f>'SOS_ERGO - AS-IS'!#REF!</f>
        <v>#REF!</v>
      </c>
      <c r="H531" s="32" t="e">
        <f>'SOS_ERGO - AS-IS'!#REF!</f>
        <v>#REF!</v>
      </c>
      <c r="I531" s="39">
        <v>1</v>
      </c>
      <c r="J531" s="40"/>
      <c r="K531" s="41"/>
      <c r="L531" s="39">
        <v>1</v>
      </c>
      <c r="M531" s="40"/>
      <c r="N531" s="41"/>
      <c r="O531" s="39">
        <v>1</v>
      </c>
      <c r="P531" s="40"/>
      <c r="Q531" s="41"/>
      <c r="R531" s="39">
        <v>1</v>
      </c>
      <c r="S531" s="40"/>
      <c r="T531" s="41"/>
      <c r="U531" s="39">
        <v>1</v>
      </c>
      <c r="V531" s="40"/>
      <c r="W531" s="41"/>
      <c r="X531" s="39">
        <v>1</v>
      </c>
      <c r="Y531" s="40"/>
      <c r="Z531" s="41"/>
      <c r="AA531" s="39">
        <v>1</v>
      </c>
      <c r="AB531" s="40"/>
      <c r="AC531" s="41"/>
      <c r="AD531" s="39">
        <v>1</v>
      </c>
      <c r="AE531" s="40"/>
      <c r="AF531" s="41"/>
      <c r="AG531" s="39">
        <v>1</v>
      </c>
      <c r="AH531" s="37"/>
      <c r="AI531" s="42"/>
      <c r="AJ531" s="22">
        <f t="shared" si="34"/>
        <v>9</v>
      </c>
      <c r="AK531" s="37">
        <f t="shared" si="35"/>
        <v>9</v>
      </c>
      <c r="AL531" s="37">
        <f t="shared" si="36"/>
        <v>0</v>
      </c>
      <c r="AM531" s="37">
        <f t="shared" si="37"/>
        <v>0</v>
      </c>
    </row>
    <row r="532" spans="1:39" outlineLevel="1" x14ac:dyDescent="0.3">
      <c r="A532" s="19" t="e">
        <f>'SOS_ERGO - AS-IS'!#REF!</f>
        <v>#REF!</v>
      </c>
      <c r="B532" s="19" t="e">
        <f>'SOS_ERGO - AS-IS'!#REF!</f>
        <v>#REF!</v>
      </c>
      <c r="C532" s="19" t="e">
        <f>'SOS_ERGO - AS-IS'!#REF!</f>
        <v>#REF!</v>
      </c>
      <c r="D532" s="19" t="e">
        <f>'SOS_ERGO - AS-IS'!#REF!</f>
        <v>#REF!</v>
      </c>
      <c r="E532" s="32" t="e">
        <f>'SOS_ERGO - AS-IS'!#REF!</f>
        <v>#REF!</v>
      </c>
      <c r="F532" s="19" t="e">
        <f>'SOS_ERGO - AS-IS'!#REF!</f>
        <v>#REF!</v>
      </c>
      <c r="G532" s="53" t="e">
        <f>'SOS_ERGO - AS-IS'!#REF!</f>
        <v>#REF!</v>
      </c>
      <c r="H532" s="32" t="e">
        <f>'SOS_ERGO - AS-IS'!#REF!</f>
        <v>#REF!</v>
      </c>
      <c r="I532" s="39">
        <v>1</v>
      </c>
      <c r="J532" s="40"/>
      <c r="K532" s="41"/>
      <c r="L532" s="39">
        <v>1</v>
      </c>
      <c r="M532" s="40"/>
      <c r="N532" s="41"/>
      <c r="O532" s="39">
        <v>1</v>
      </c>
      <c r="P532" s="40"/>
      <c r="Q532" s="41"/>
      <c r="R532" s="39">
        <v>1</v>
      </c>
      <c r="S532" s="40"/>
      <c r="T532" s="41"/>
      <c r="U532" s="39">
        <v>1</v>
      </c>
      <c r="V532" s="40"/>
      <c r="W532" s="41"/>
      <c r="X532" s="39">
        <v>1</v>
      </c>
      <c r="Y532" s="40"/>
      <c r="Z532" s="41"/>
      <c r="AA532" s="39">
        <v>1</v>
      </c>
      <c r="AB532" s="40"/>
      <c r="AC532" s="41"/>
      <c r="AD532" s="39">
        <v>1</v>
      </c>
      <c r="AE532" s="40"/>
      <c r="AF532" s="41"/>
      <c r="AG532" s="39">
        <v>1</v>
      </c>
      <c r="AH532" s="37"/>
      <c r="AI532" s="42"/>
      <c r="AJ532" s="22">
        <f t="shared" si="34"/>
        <v>9</v>
      </c>
      <c r="AK532" s="37">
        <f t="shared" si="35"/>
        <v>9</v>
      </c>
      <c r="AL532" s="37">
        <f t="shared" si="36"/>
        <v>0</v>
      </c>
      <c r="AM532" s="37">
        <f t="shared" si="37"/>
        <v>0</v>
      </c>
    </row>
    <row r="533" spans="1:39" outlineLevel="1" x14ac:dyDescent="0.3">
      <c r="A533" s="19" t="e">
        <f>'SOS_ERGO - AS-IS'!#REF!</f>
        <v>#REF!</v>
      </c>
      <c r="B533" s="19" t="e">
        <f>'SOS_ERGO - AS-IS'!#REF!</f>
        <v>#REF!</v>
      </c>
      <c r="C533" s="19" t="e">
        <f>'SOS_ERGO - AS-IS'!#REF!</f>
        <v>#REF!</v>
      </c>
      <c r="D533" s="19" t="e">
        <f>'SOS_ERGO - AS-IS'!#REF!</f>
        <v>#REF!</v>
      </c>
      <c r="E533" s="32" t="e">
        <f>'SOS_ERGO - AS-IS'!#REF!</f>
        <v>#REF!</v>
      </c>
      <c r="F533" s="19" t="e">
        <f>'SOS_ERGO - AS-IS'!#REF!</f>
        <v>#REF!</v>
      </c>
      <c r="G533" s="53" t="e">
        <f>'SOS_ERGO - AS-IS'!#REF!</f>
        <v>#REF!</v>
      </c>
      <c r="H533" s="32" t="e">
        <f>'SOS_ERGO - AS-IS'!#REF!</f>
        <v>#REF!</v>
      </c>
      <c r="I533" s="39">
        <v>1</v>
      </c>
      <c r="J533" s="40"/>
      <c r="K533" s="41"/>
      <c r="L533" s="39">
        <v>1</v>
      </c>
      <c r="M533" s="40"/>
      <c r="N533" s="41"/>
      <c r="O533" s="39">
        <v>1</v>
      </c>
      <c r="P533" s="40"/>
      <c r="Q533" s="41"/>
      <c r="R533" s="39">
        <v>1</v>
      </c>
      <c r="S533" s="40"/>
      <c r="T533" s="41"/>
      <c r="U533" s="39">
        <v>1</v>
      </c>
      <c r="V533" s="40"/>
      <c r="W533" s="41"/>
      <c r="X533" s="39">
        <v>1</v>
      </c>
      <c r="Y533" s="40"/>
      <c r="Z533" s="41"/>
      <c r="AA533" s="39">
        <v>1</v>
      </c>
      <c r="AB533" s="40"/>
      <c r="AC533" s="41"/>
      <c r="AD533" s="39">
        <v>1</v>
      </c>
      <c r="AE533" s="40"/>
      <c r="AF533" s="41"/>
      <c r="AG533" s="39">
        <v>1</v>
      </c>
      <c r="AH533" s="37"/>
      <c r="AI533" s="42"/>
      <c r="AJ533" s="22">
        <f t="shared" si="34"/>
        <v>9</v>
      </c>
      <c r="AK533" s="37">
        <f t="shared" si="35"/>
        <v>9</v>
      </c>
      <c r="AL533" s="37">
        <f t="shared" si="36"/>
        <v>0</v>
      </c>
      <c r="AM533" s="37">
        <f t="shared" si="37"/>
        <v>0</v>
      </c>
    </row>
    <row r="534" spans="1:39" outlineLevel="1" x14ac:dyDescent="0.3">
      <c r="A534" s="19" t="e">
        <f>'SOS_ERGO - AS-IS'!#REF!</f>
        <v>#REF!</v>
      </c>
      <c r="B534" s="19" t="e">
        <f>'SOS_ERGO - AS-IS'!#REF!</f>
        <v>#REF!</v>
      </c>
      <c r="C534" s="19" t="e">
        <f>'SOS_ERGO - AS-IS'!#REF!</f>
        <v>#REF!</v>
      </c>
      <c r="D534" s="19" t="e">
        <f>'SOS_ERGO - AS-IS'!#REF!</f>
        <v>#REF!</v>
      </c>
      <c r="E534" s="32" t="e">
        <f>'SOS_ERGO - AS-IS'!#REF!</f>
        <v>#REF!</v>
      </c>
      <c r="F534" s="19" t="e">
        <f>'SOS_ERGO - AS-IS'!#REF!</f>
        <v>#REF!</v>
      </c>
      <c r="G534" s="53" t="e">
        <f>'SOS_ERGO - AS-IS'!#REF!</f>
        <v>#REF!</v>
      </c>
      <c r="H534" s="32" t="e">
        <f>'SOS_ERGO - AS-IS'!#REF!</f>
        <v>#REF!</v>
      </c>
      <c r="I534" s="39">
        <v>1</v>
      </c>
      <c r="J534" s="40"/>
      <c r="K534" s="41"/>
      <c r="L534" s="39">
        <v>1</v>
      </c>
      <c r="M534" s="40"/>
      <c r="N534" s="41"/>
      <c r="O534" s="39">
        <v>1</v>
      </c>
      <c r="P534" s="40"/>
      <c r="Q534" s="41"/>
      <c r="R534" s="39">
        <v>1</v>
      </c>
      <c r="S534" s="40"/>
      <c r="T534" s="41"/>
      <c r="U534" s="39">
        <v>1</v>
      </c>
      <c r="V534" s="40"/>
      <c r="W534" s="41"/>
      <c r="X534" s="39">
        <v>1</v>
      </c>
      <c r="Y534" s="40"/>
      <c r="Z534" s="41"/>
      <c r="AA534" s="39">
        <v>1</v>
      </c>
      <c r="AB534" s="40"/>
      <c r="AC534" s="41"/>
      <c r="AD534" s="39">
        <v>1</v>
      </c>
      <c r="AE534" s="40"/>
      <c r="AF534" s="41"/>
      <c r="AG534" s="39">
        <v>1</v>
      </c>
      <c r="AH534" s="37"/>
      <c r="AI534" s="42"/>
      <c r="AJ534" s="22">
        <f t="shared" si="34"/>
        <v>9</v>
      </c>
      <c r="AK534" s="37">
        <f t="shared" si="35"/>
        <v>9</v>
      </c>
      <c r="AL534" s="37">
        <f t="shared" si="36"/>
        <v>0</v>
      </c>
      <c r="AM534" s="37">
        <f t="shared" si="37"/>
        <v>0</v>
      </c>
    </row>
    <row r="535" spans="1:39" outlineLevel="1" x14ac:dyDescent="0.3">
      <c r="A535" s="19" t="e">
        <f>'SOS_ERGO - AS-IS'!#REF!</f>
        <v>#REF!</v>
      </c>
      <c r="B535" s="19" t="e">
        <f>'SOS_ERGO - AS-IS'!#REF!</f>
        <v>#REF!</v>
      </c>
      <c r="C535" s="19" t="e">
        <f>'SOS_ERGO - AS-IS'!#REF!</f>
        <v>#REF!</v>
      </c>
      <c r="D535" s="19" t="e">
        <f>'SOS_ERGO - AS-IS'!#REF!</f>
        <v>#REF!</v>
      </c>
      <c r="E535" s="32" t="e">
        <f>'SOS_ERGO - AS-IS'!#REF!</f>
        <v>#REF!</v>
      </c>
      <c r="F535" s="19" t="e">
        <f>'SOS_ERGO - AS-IS'!#REF!</f>
        <v>#REF!</v>
      </c>
      <c r="G535" s="53" t="e">
        <f>'SOS_ERGO - AS-IS'!#REF!</f>
        <v>#REF!</v>
      </c>
      <c r="H535" s="32" t="e">
        <f>'SOS_ERGO - AS-IS'!#REF!</f>
        <v>#REF!</v>
      </c>
      <c r="I535" s="39">
        <v>1</v>
      </c>
      <c r="J535" s="40"/>
      <c r="K535" s="41"/>
      <c r="L535" s="39">
        <v>1</v>
      </c>
      <c r="M535" s="40"/>
      <c r="N535" s="41"/>
      <c r="O535" s="39">
        <v>1</v>
      </c>
      <c r="P535" s="40"/>
      <c r="Q535" s="41"/>
      <c r="R535" s="39">
        <v>1</v>
      </c>
      <c r="S535" s="40"/>
      <c r="T535" s="41"/>
      <c r="U535" s="39">
        <v>1</v>
      </c>
      <c r="V535" s="40"/>
      <c r="W535" s="41"/>
      <c r="X535" s="39">
        <v>1</v>
      </c>
      <c r="Y535" s="40"/>
      <c r="Z535" s="41"/>
      <c r="AA535" s="39">
        <v>1</v>
      </c>
      <c r="AB535" s="40"/>
      <c r="AC535" s="41"/>
      <c r="AD535" s="39">
        <v>1</v>
      </c>
      <c r="AE535" s="40"/>
      <c r="AF535" s="41"/>
      <c r="AG535" s="39">
        <v>1</v>
      </c>
      <c r="AH535" s="37"/>
      <c r="AI535" s="42"/>
      <c r="AJ535" s="22">
        <f t="shared" si="34"/>
        <v>9</v>
      </c>
      <c r="AK535" s="37">
        <f t="shared" si="35"/>
        <v>9</v>
      </c>
      <c r="AL535" s="37">
        <f t="shared" si="36"/>
        <v>0</v>
      </c>
      <c r="AM535" s="37">
        <f t="shared" si="37"/>
        <v>0</v>
      </c>
    </row>
    <row r="536" spans="1:39" outlineLevel="1" x14ac:dyDescent="0.3">
      <c r="A536" s="19" t="e">
        <f>'SOS_ERGO - AS-IS'!#REF!</f>
        <v>#REF!</v>
      </c>
      <c r="B536" s="19" t="e">
        <f>'SOS_ERGO - AS-IS'!#REF!</f>
        <v>#REF!</v>
      </c>
      <c r="C536" s="19" t="e">
        <f>'SOS_ERGO - AS-IS'!#REF!</f>
        <v>#REF!</v>
      </c>
      <c r="D536" s="19" t="e">
        <f>'SOS_ERGO - AS-IS'!#REF!</f>
        <v>#REF!</v>
      </c>
      <c r="E536" s="32" t="e">
        <f>'SOS_ERGO - AS-IS'!#REF!</f>
        <v>#REF!</v>
      </c>
      <c r="F536" s="19" t="e">
        <f>'SOS_ERGO - AS-IS'!#REF!</f>
        <v>#REF!</v>
      </c>
      <c r="G536" s="53" t="e">
        <f>'SOS_ERGO - AS-IS'!#REF!</f>
        <v>#REF!</v>
      </c>
      <c r="H536" s="32" t="e">
        <f>'SOS_ERGO - AS-IS'!#REF!</f>
        <v>#REF!</v>
      </c>
      <c r="I536" s="39">
        <v>1</v>
      </c>
      <c r="J536" s="40"/>
      <c r="K536" s="41"/>
      <c r="L536" s="39">
        <v>1</v>
      </c>
      <c r="M536" s="40"/>
      <c r="N536" s="41"/>
      <c r="O536" s="39">
        <v>1</v>
      </c>
      <c r="P536" s="40"/>
      <c r="Q536" s="41"/>
      <c r="R536" s="39">
        <v>1</v>
      </c>
      <c r="S536" s="40"/>
      <c r="T536" s="41"/>
      <c r="U536" s="39">
        <v>1</v>
      </c>
      <c r="V536" s="40"/>
      <c r="W536" s="41"/>
      <c r="X536" s="39">
        <v>1</v>
      </c>
      <c r="Y536" s="40"/>
      <c r="Z536" s="41"/>
      <c r="AA536" s="39">
        <v>1</v>
      </c>
      <c r="AB536" s="40"/>
      <c r="AC536" s="41"/>
      <c r="AD536" s="39">
        <v>1</v>
      </c>
      <c r="AE536" s="40"/>
      <c r="AF536" s="41"/>
      <c r="AG536" s="39">
        <v>1</v>
      </c>
      <c r="AH536" s="37"/>
      <c r="AI536" s="42"/>
      <c r="AJ536" s="22">
        <f t="shared" si="34"/>
        <v>9</v>
      </c>
      <c r="AK536" s="37">
        <f t="shared" si="35"/>
        <v>9</v>
      </c>
      <c r="AL536" s="37">
        <f t="shared" si="36"/>
        <v>0</v>
      </c>
      <c r="AM536" s="37">
        <f t="shared" si="37"/>
        <v>0</v>
      </c>
    </row>
    <row r="537" spans="1:39" outlineLevel="1" x14ac:dyDescent="0.3">
      <c r="A537" s="19" t="e">
        <f>'SOS_ERGO - AS-IS'!#REF!</f>
        <v>#REF!</v>
      </c>
      <c r="B537" s="19" t="e">
        <f>'SOS_ERGO - AS-IS'!#REF!</f>
        <v>#REF!</v>
      </c>
      <c r="C537" s="19" t="e">
        <f>'SOS_ERGO - AS-IS'!#REF!</f>
        <v>#REF!</v>
      </c>
      <c r="D537" s="19" t="e">
        <f>'SOS_ERGO - AS-IS'!#REF!</f>
        <v>#REF!</v>
      </c>
      <c r="E537" s="32" t="e">
        <f>'SOS_ERGO - AS-IS'!#REF!</f>
        <v>#REF!</v>
      </c>
      <c r="F537" s="19" t="e">
        <f>'SOS_ERGO - AS-IS'!#REF!</f>
        <v>#REF!</v>
      </c>
      <c r="G537" s="53" t="e">
        <f>'SOS_ERGO - AS-IS'!#REF!</f>
        <v>#REF!</v>
      </c>
      <c r="H537" s="32" t="e">
        <f>'SOS_ERGO - AS-IS'!#REF!</f>
        <v>#REF!</v>
      </c>
      <c r="I537" s="39">
        <v>1</v>
      </c>
      <c r="J537" s="40"/>
      <c r="K537" s="41"/>
      <c r="L537" s="39">
        <v>1</v>
      </c>
      <c r="M537" s="40"/>
      <c r="N537" s="41"/>
      <c r="O537" s="39">
        <v>1</v>
      </c>
      <c r="P537" s="40"/>
      <c r="Q537" s="41"/>
      <c r="R537" s="39">
        <v>1</v>
      </c>
      <c r="S537" s="40"/>
      <c r="T537" s="41"/>
      <c r="U537" s="39">
        <v>1</v>
      </c>
      <c r="V537" s="40"/>
      <c r="W537" s="41"/>
      <c r="X537" s="39">
        <v>1</v>
      </c>
      <c r="Y537" s="40"/>
      <c r="Z537" s="41"/>
      <c r="AA537" s="39">
        <v>1</v>
      </c>
      <c r="AB537" s="40"/>
      <c r="AC537" s="41"/>
      <c r="AD537" s="39">
        <v>1</v>
      </c>
      <c r="AE537" s="40"/>
      <c r="AF537" s="41"/>
      <c r="AG537" s="39">
        <v>1</v>
      </c>
      <c r="AH537" s="37"/>
      <c r="AI537" s="42"/>
      <c r="AJ537" s="22">
        <f t="shared" si="34"/>
        <v>9</v>
      </c>
      <c r="AK537" s="37">
        <f t="shared" si="35"/>
        <v>9</v>
      </c>
      <c r="AL537" s="37">
        <f t="shared" si="36"/>
        <v>0</v>
      </c>
      <c r="AM537" s="37">
        <f t="shared" si="37"/>
        <v>0</v>
      </c>
    </row>
    <row r="538" spans="1:39" outlineLevel="1" x14ac:dyDescent="0.3">
      <c r="A538" s="19" t="e">
        <f>'SOS_ERGO - AS-IS'!#REF!</f>
        <v>#REF!</v>
      </c>
      <c r="B538" s="19" t="e">
        <f>'SOS_ERGO - AS-IS'!#REF!</f>
        <v>#REF!</v>
      </c>
      <c r="C538" s="19" t="e">
        <f>'SOS_ERGO - AS-IS'!#REF!</f>
        <v>#REF!</v>
      </c>
      <c r="D538" s="19" t="e">
        <f>'SOS_ERGO - AS-IS'!#REF!</f>
        <v>#REF!</v>
      </c>
      <c r="E538" s="32" t="e">
        <f>'SOS_ERGO - AS-IS'!#REF!</f>
        <v>#REF!</v>
      </c>
      <c r="F538" s="19" t="e">
        <f>'SOS_ERGO - AS-IS'!#REF!</f>
        <v>#REF!</v>
      </c>
      <c r="G538" s="53" t="e">
        <f>'SOS_ERGO - AS-IS'!#REF!</f>
        <v>#REF!</v>
      </c>
      <c r="H538" s="32" t="e">
        <f>'SOS_ERGO - AS-IS'!#REF!</f>
        <v>#REF!</v>
      </c>
      <c r="I538" s="39">
        <v>1</v>
      </c>
      <c r="J538" s="40"/>
      <c r="K538" s="41"/>
      <c r="L538" s="39">
        <v>1</v>
      </c>
      <c r="M538" s="40"/>
      <c r="N538" s="41"/>
      <c r="O538" s="39">
        <v>1</v>
      </c>
      <c r="P538" s="40"/>
      <c r="Q538" s="41"/>
      <c r="R538" s="39">
        <v>1</v>
      </c>
      <c r="S538" s="40"/>
      <c r="T538" s="41"/>
      <c r="U538" s="39">
        <v>1</v>
      </c>
      <c r="V538" s="40"/>
      <c r="W538" s="41"/>
      <c r="X538" s="39">
        <v>1</v>
      </c>
      <c r="Y538" s="40"/>
      <c r="Z538" s="41"/>
      <c r="AA538" s="39">
        <v>1</v>
      </c>
      <c r="AB538" s="40"/>
      <c r="AC538" s="41"/>
      <c r="AD538" s="39">
        <v>1</v>
      </c>
      <c r="AE538" s="40"/>
      <c r="AF538" s="41"/>
      <c r="AG538" s="39">
        <v>1</v>
      </c>
      <c r="AH538" s="37"/>
      <c r="AI538" s="42"/>
      <c r="AJ538" s="22">
        <f t="shared" si="34"/>
        <v>9</v>
      </c>
      <c r="AK538" s="37">
        <f t="shared" si="35"/>
        <v>9</v>
      </c>
      <c r="AL538" s="37">
        <f t="shared" si="36"/>
        <v>0</v>
      </c>
      <c r="AM538" s="37">
        <f t="shared" si="37"/>
        <v>0</v>
      </c>
    </row>
    <row r="539" spans="1:39" outlineLevel="1" x14ac:dyDescent="0.3">
      <c r="A539" s="19" t="e">
        <f>'SOS_ERGO - AS-IS'!#REF!</f>
        <v>#REF!</v>
      </c>
      <c r="B539" s="19" t="e">
        <f>'SOS_ERGO - AS-IS'!#REF!</f>
        <v>#REF!</v>
      </c>
      <c r="C539" s="19" t="e">
        <f>'SOS_ERGO - AS-IS'!#REF!</f>
        <v>#REF!</v>
      </c>
      <c r="D539" s="19" t="e">
        <f>'SOS_ERGO - AS-IS'!#REF!</f>
        <v>#REF!</v>
      </c>
      <c r="E539" s="32" t="e">
        <f>'SOS_ERGO - AS-IS'!#REF!</f>
        <v>#REF!</v>
      </c>
      <c r="F539" s="19" t="e">
        <f>'SOS_ERGO - AS-IS'!#REF!</f>
        <v>#REF!</v>
      </c>
      <c r="G539" s="53" t="e">
        <f>'SOS_ERGO - AS-IS'!#REF!</f>
        <v>#REF!</v>
      </c>
      <c r="H539" s="32" t="e">
        <f>'SOS_ERGO - AS-IS'!#REF!</f>
        <v>#REF!</v>
      </c>
      <c r="I539" s="39">
        <v>1</v>
      </c>
      <c r="J539" s="40"/>
      <c r="K539" s="41"/>
      <c r="L539" s="39">
        <v>1</v>
      </c>
      <c r="M539" s="40"/>
      <c r="N539" s="41"/>
      <c r="O539" s="39">
        <v>1</v>
      </c>
      <c r="P539" s="40"/>
      <c r="Q539" s="41"/>
      <c r="R539" s="39">
        <v>1</v>
      </c>
      <c r="S539" s="40"/>
      <c r="T539" s="41"/>
      <c r="U539" s="39">
        <v>1</v>
      </c>
      <c r="V539" s="40"/>
      <c r="W539" s="41"/>
      <c r="X539" s="39">
        <v>1</v>
      </c>
      <c r="Y539" s="40"/>
      <c r="Z539" s="41"/>
      <c r="AA539" s="39">
        <v>1</v>
      </c>
      <c r="AB539" s="40"/>
      <c r="AC539" s="41"/>
      <c r="AD539" s="39">
        <v>1</v>
      </c>
      <c r="AE539" s="40"/>
      <c r="AF539" s="41"/>
      <c r="AG539" s="39">
        <v>1</v>
      </c>
      <c r="AH539" s="37"/>
      <c r="AI539" s="42"/>
      <c r="AJ539" s="22">
        <f t="shared" si="34"/>
        <v>9</v>
      </c>
      <c r="AK539" s="37">
        <f t="shared" si="35"/>
        <v>9</v>
      </c>
      <c r="AL539" s="37">
        <f t="shared" si="36"/>
        <v>0</v>
      </c>
      <c r="AM539" s="37">
        <f t="shared" si="37"/>
        <v>0</v>
      </c>
    </row>
    <row r="540" spans="1:39" outlineLevel="1" x14ac:dyDescent="0.3">
      <c r="A540" s="19" t="e">
        <f>'SOS_ERGO - AS-IS'!#REF!</f>
        <v>#REF!</v>
      </c>
      <c r="B540" s="19" t="e">
        <f>'SOS_ERGO - AS-IS'!#REF!</f>
        <v>#REF!</v>
      </c>
      <c r="C540" s="19" t="e">
        <f>'SOS_ERGO - AS-IS'!#REF!</f>
        <v>#REF!</v>
      </c>
      <c r="D540" s="19" t="e">
        <f>'SOS_ERGO - AS-IS'!#REF!</f>
        <v>#REF!</v>
      </c>
      <c r="E540" s="32" t="e">
        <f>'SOS_ERGO - AS-IS'!#REF!</f>
        <v>#REF!</v>
      </c>
      <c r="F540" s="19" t="e">
        <f>'SOS_ERGO - AS-IS'!#REF!</f>
        <v>#REF!</v>
      </c>
      <c r="G540" s="53" t="e">
        <f>'SOS_ERGO - AS-IS'!#REF!</f>
        <v>#REF!</v>
      </c>
      <c r="H540" s="32" t="e">
        <f>'SOS_ERGO - AS-IS'!#REF!</f>
        <v>#REF!</v>
      </c>
      <c r="I540" s="39">
        <v>1</v>
      </c>
      <c r="J540" s="40"/>
      <c r="K540" s="41"/>
      <c r="L540" s="39">
        <v>1</v>
      </c>
      <c r="M540" s="40"/>
      <c r="N540" s="41"/>
      <c r="O540" s="39">
        <v>1</v>
      </c>
      <c r="P540" s="40"/>
      <c r="Q540" s="41"/>
      <c r="R540" s="39">
        <v>1</v>
      </c>
      <c r="S540" s="40"/>
      <c r="T540" s="41"/>
      <c r="U540" s="39">
        <v>1</v>
      </c>
      <c r="V540" s="40"/>
      <c r="W540" s="41"/>
      <c r="X540" s="39">
        <v>1</v>
      </c>
      <c r="Y540" s="40"/>
      <c r="Z540" s="41"/>
      <c r="AA540" s="39">
        <v>1</v>
      </c>
      <c r="AB540" s="40"/>
      <c r="AC540" s="41"/>
      <c r="AD540" s="39">
        <v>1</v>
      </c>
      <c r="AE540" s="40"/>
      <c r="AF540" s="41"/>
      <c r="AG540" s="39">
        <v>1</v>
      </c>
      <c r="AH540" s="37"/>
      <c r="AI540" s="42"/>
      <c r="AJ540" s="22">
        <f t="shared" si="34"/>
        <v>9</v>
      </c>
      <c r="AK540" s="37">
        <f t="shared" si="35"/>
        <v>9</v>
      </c>
      <c r="AL540" s="37">
        <f t="shared" si="36"/>
        <v>0</v>
      </c>
      <c r="AM540" s="37">
        <f t="shared" si="37"/>
        <v>0</v>
      </c>
    </row>
    <row r="541" spans="1:39" outlineLevel="1" x14ac:dyDescent="0.3">
      <c r="A541" s="19" t="e">
        <f>'SOS_ERGO - AS-IS'!#REF!</f>
        <v>#REF!</v>
      </c>
      <c r="B541" s="19" t="e">
        <f>'SOS_ERGO - AS-IS'!#REF!</f>
        <v>#REF!</v>
      </c>
      <c r="C541" s="19" t="e">
        <f>'SOS_ERGO - AS-IS'!#REF!</f>
        <v>#REF!</v>
      </c>
      <c r="D541" s="19" t="e">
        <f>'SOS_ERGO - AS-IS'!#REF!</f>
        <v>#REF!</v>
      </c>
      <c r="E541" s="32" t="e">
        <f>'SOS_ERGO - AS-IS'!#REF!</f>
        <v>#REF!</v>
      </c>
      <c r="F541" s="19" t="e">
        <f>'SOS_ERGO - AS-IS'!#REF!</f>
        <v>#REF!</v>
      </c>
      <c r="G541" s="53" t="e">
        <f>'SOS_ERGO - AS-IS'!#REF!</f>
        <v>#REF!</v>
      </c>
      <c r="H541" s="32" t="e">
        <f>'SOS_ERGO - AS-IS'!#REF!</f>
        <v>#REF!</v>
      </c>
      <c r="I541" s="39">
        <v>1</v>
      </c>
      <c r="J541" s="40"/>
      <c r="K541" s="41"/>
      <c r="L541" s="39">
        <v>1</v>
      </c>
      <c r="M541" s="40"/>
      <c r="N541" s="41"/>
      <c r="O541" s="39">
        <v>1</v>
      </c>
      <c r="P541" s="40"/>
      <c r="Q541" s="41"/>
      <c r="R541" s="39">
        <v>1</v>
      </c>
      <c r="S541" s="40"/>
      <c r="T541" s="41"/>
      <c r="U541" s="39">
        <v>1</v>
      </c>
      <c r="V541" s="40"/>
      <c r="W541" s="41"/>
      <c r="X541" s="39">
        <v>1</v>
      </c>
      <c r="Y541" s="40"/>
      <c r="Z541" s="41"/>
      <c r="AA541" s="39">
        <v>1</v>
      </c>
      <c r="AB541" s="40"/>
      <c r="AC541" s="41"/>
      <c r="AD541" s="39">
        <v>1</v>
      </c>
      <c r="AE541" s="40"/>
      <c r="AF541" s="41"/>
      <c r="AG541" s="39">
        <v>1</v>
      </c>
      <c r="AH541" s="37"/>
      <c r="AI541" s="42"/>
      <c r="AJ541" s="22">
        <f t="shared" si="34"/>
        <v>9</v>
      </c>
      <c r="AK541" s="37">
        <f t="shared" si="35"/>
        <v>9</v>
      </c>
      <c r="AL541" s="37">
        <f t="shared" si="36"/>
        <v>0</v>
      </c>
      <c r="AM541" s="37">
        <f t="shared" si="37"/>
        <v>0</v>
      </c>
    </row>
    <row r="542" spans="1:39" outlineLevel="1" x14ac:dyDescent="0.3">
      <c r="A542" s="19" t="e">
        <f>'SOS_ERGO - AS-IS'!#REF!</f>
        <v>#REF!</v>
      </c>
      <c r="B542" s="19" t="e">
        <f>'SOS_ERGO - AS-IS'!#REF!</f>
        <v>#REF!</v>
      </c>
      <c r="C542" s="19" t="e">
        <f>'SOS_ERGO - AS-IS'!#REF!</f>
        <v>#REF!</v>
      </c>
      <c r="D542" s="19" t="e">
        <f>'SOS_ERGO - AS-IS'!#REF!</f>
        <v>#REF!</v>
      </c>
      <c r="E542" s="32" t="e">
        <f>'SOS_ERGO - AS-IS'!#REF!</f>
        <v>#REF!</v>
      </c>
      <c r="F542" s="19" t="e">
        <f>'SOS_ERGO - AS-IS'!#REF!</f>
        <v>#REF!</v>
      </c>
      <c r="G542" s="53" t="e">
        <f>'SOS_ERGO - AS-IS'!#REF!</f>
        <v>#REF!</v>
      </c>
      <c r="H542" s="32" t="e">
        <f>'SOS_ERGO - AS-IS'!#REF!</f>
        <v>#REF!</v>
      </c>
      <c r="I542" s="39">
        <v>1</v>
      </c>
      <c r="J542" s="40"/>
      <c r="K542" s="41"/>
      <c r="L542" s="39">
        <v>1</v>
      </c>
      <c r="M542" s="40"/>
      <c r="N542" s="41"/>
      <c r="O542" s="39">
        <v>1</v>
      </c>
      <c r="P542" s="40"/>
      <c r="Q542" s="41"/>
      <c r="R542" s="39">
        <v>1</v>
      </c>
      <c r="S542" s="40"/>
      <c r="T542" s="41"/>
      <c r="U542" s="39">
        <v>1</v>
      </c>
      <c r="V542" s="40"/>
      <c r="W542" s="41"/>
      <c r="X542" s="39">
        <v>1</v>
      </c>
      <c r="Y542" s="40"/>
      <c r="Z542" s="41"/>
      <c r="AA542" s="39">
        <v>1</v>
      </c>
      <c r="AB542" s="40"/>
      <c r="AC542" s="41"/>
      <c r="AD542" s="39">
        <v>1</v>
      </c>
      <c r="AE542" s="40"/>
      <c r="AF542" s="41"/>
      <c r="AG542" s="39">
        <v>1</v>
      </c>
      <c r="AH542" s="37"/>
      <c r="AI542" s="42"/>
      <c r="AJ542" s="22">
        <f t="shared" si="34"/>
        <v>9</v>
      </c>
      <c r="AK542" s="37">
        <f t="shared" si="35"/>
        <v>9</v>
      </c>
      <c r="AL542" s="37">
        <f t="shared" si="36"/>
        <v>0</v>
      </c>
      <c r="AM542" s="37">
        <f t="shared" si="37"/>
        <v>0</v>
      </c>
    </row>
    <row r="543" spans="1:39" outlineLevel="1" x14ac:dyDescent="0.3">
      <c r="A543" s="19" t="e">
        <f>'SOS_ERGO - AS-IS'!#REF!</f>
        <v>#REF!</v>
      </c>
      <c r="B543" s="19" t="e">
        <f>'SOS_ERGO - AS-IS'!#REF!</f>
        <v>#REF!</v>
      </c>
      <c r="C543" s="19" t="e">
        <f>'SOS_ERGO - AS-IS'!#REF!</f>
        <v>#REF!</v>
      </c>
      <c r="D543" s="19" t="e">
        <f>'SOS_ERGO - AS-IS'!#REF!</f>
        <v>#REF!</v>
      </c>
      <c r="E543" s="32" t="e">
        <f>'SOS_ERGO - AS-IS'!#REF!</f>
        <v>#REF!</v>
      </c>
      <c r="F543" s="19" t="e">
        <f>'SOS_ERGO - AS-IS'!#REF!</f>
        <v>#REF!</v>
      </c>
      <c r="G543" s="53" t="e">
        <f>'SOS_ERGO - AS-IS'!#REF!</f>
        <v>#REF!</v>
      </c>
      <c r="H543" s="32" t="e">
        <f>'SOS_ERGO - AS-IS'!#REF!</f>
        <v>#REF!</v>
      </c>
      <c r="I543" s="39">
        <v>1</v>
      </c>
      <c r="J543" s="40"/>
      <c r="K543" s="41"/>
      <c r="L543" s="39">
        <v>1</v>
      </c>
      <c r="M543" s="40"/>
      <c r="N543" s="41"/>
      <c r="O543" s="39">
        <v>1</v>
      </c>
      <c r="P543" s="40"/>
      <c r="Q543" s="41"/>
      <c r="R543" s="39">
        <v>1</v>
      </c>
      <c r="S543" s="40"/>
      <c r="T543" s="41"/>
      <c r="U543" s="39">
        <v>1</v>
      </c>
      <c r="V543" s="40"/>
      <c r="W543" s="41"/>
      <c r="X543" s="39">
        <v>1</v>
      </c>
      <c r="Y543" s="40"/>
      <c r="Z543" s="41"/>
      <c r="AA543" s="39">
        <v>1</v>
      </c>
      <c r="AB543" s="40"/>
      <c r="AC543" s="41"/>
      <c r="AD543" s="39">
        <v>1</v>
      </c>
      <c r="AE543" s="40"/>
      <c r="AF543" s="41"/>
      <c r="AG543" s="39">
        <v>1</v>
      </c>
      <c r="AH543" s="37"/>
      <c r="AI543" s="42"/>
      <c r="AJ543" s="22">
        <f t="shared" si="34"/>
        <v>9</v>
      </c>
      <c r="AK543" s="37">
        <f t="shared" si="35"/>
        <v>9</v>
      </c>
      <c r="AL543" s="37">
        <f t="shared" si="36"/>
        <v>0</v>
      </c>
      <c r="AM543" s="37">
        <f t="shared" si="37"/>
        <v>0</v>
      </c>
    </row>
    <row r="544" spans="1:39" outlineLevel="1" x14ac:dyDescent="0.3">
      <c r="A544" s="19" t="e">
        <f>'SOS_ERGO - AS-IS'!#REF!</f>
        <v>#REF!</v>
      </c>
      <c r="B544" s="19" t="e">
        <f>'SOS_ERGO - AS-IS'!#REF!</f>
        <v>#REF!</v>
      </c>
      <c r="C544" s="19" t="e">
        <f>'SOS_ERGO - AS-IS'!#REF!</f>
        <v>#REF!</v>
      </c>
      <c r="D544" s="19" t="e">
        <f>'SOS_ERGO - AS-IS'!#REF!</f>
        <v>#REF!</v>
      </c>
      <c r="E544" s="32" t="e">
        <f>'SOS_ERGO - AS-IS'!#REF!</f>
        <v>#REF!</v>
      </c>
      <c r="F544" s="19" t="e">
        <f>'SOS_ERGO - AS-IS'!#REF!</f>
        <v>#REF!</v>
      </c>
      <c r="G544" s="53" t="e">
        <f>'SOS_ERGO - AS-IS'!#REF!</f>
        <v>#REF!</v>
      </c>
      <c r="H544" s="32" t="e">
        <f>'SOS_ERGO - AS-IS'!#REF!</f>
        <v>#REF!</v>
      </c>
      <c r="I544" s="39">
        <v>1</v>
      </c>
      <c r="J544" s="40"/>
      <c r="K544" s="41"/>
      <c r="L544" s="39">
        <v>1</v>
      </c>
      <c r="M544" s="40"/>
      <c r="N544" s="41"/>
      <c r="O544" s="39">
        <v>1</v>
      </c>
      <c r="P544" s="40"/>
      <c r="Q544" s="41"/>
      <c r="R544" s="39">
        <v>1</v>
      </c>
      <c r="S544" s="40"/>
      <c r="T544" s="41"/>
      <c r="U544" s="39">
        <v>1</v>
      </c>
      <c r="V544" s="40"/>
      <c r="W544" s="41"/>
      <c r="X544" s="39">
        <v>1</v>
      </c>
      <c r="Y544" s="40"/>
      <c r="Z544" s="41"/>
      <c r="AA544" s="39">
        <v>1</v>
      </c>
      <c r="AB544" s="40"/>
      <c r="AC544" s="41"/>
      <c r="AD544" s="39">
        <v>1</v>
      </c>
      <c r="AE544" s="40"/>
      <c r="AF544" s="41"/>
      <c r="AG544" s="39">
        <v>1</v>
      </c>
      <c r="AH544" s="37"/>
      <c r="AI544" s="42"/>
      <c r="AJ544" s="22">
        <f t="shared" si="34"/>
        <v>9</v>
      </c>
      <c r="AK544" s="37">
        <f t="shared" si="35"/>
        <v>9</v>
      </c>
      <c r="AL544" s="37">
        <f t="shared" si="36"/>
        <v>0</v>
      </c>
      <c r="AM544" s="37">
        <f t="shared" si="37"/>
        <v>0</v>
      </c>
    </row>
    <row r="545" spans="1:39" outlineLevel="1" x14ac:dyDescent="0.3">
      <c r="A545" s="19" t="e">
        <f>'SOS_ERGO - AS-IS'!#REF!</f>
        <v>#REF!</v>
      </c>
      <c r="B545" s="19" t="e">
        <f>'SOS_ERGO - AS-IS'!#REF!</f>
        <v>#REF!</v>
      </c>
      <c r="C545" s="19" t="e">
        <f>'SOS_ERGO - AS-IS'!#REF!</f>
        <v>#REF!</v>
      </c>
      <c r="D545" s="19" t="e">
        <f>'SOS_ERGO - AS-IS'!#REF!</f>
        <v>#REF!</v>
      </c>
      <c r="E545" s="32" t="e">
        <f>'SOS_ERGO - AS-IS'!#REF!</f>
        <v>#REF!</v>
      </c>
      <c r="F545" s="19" t="e">
        <f>'SOS_ERGO - AS-IS'!#REF!</f>
        <v>#REF!</v>
      </c>
      <c r="G545" s="53" t="e">
        <f>'SOS_ERGO - AS-IS'!#REF!</f>
        <v>#REF!</v>
      </c>
      <c r="H545" s="32" t="e">
        <f>'SOS_ERGO - AS-IS'!#REF!</f>
        <v>#REF!</v>
      </c>
      <c r="I545" s="39">
        <v>1</v>
      </c>
      <c r="J545" s="40"/>
      <c r="K545" s="41"/>
      <c r="L545" s="39">
        <v>1</v>
      </c>
      <c r="M545" s="40"/>
      <c r="N545" s="41"/>
      <c r="O545" s="39">
        <v>1</v>
      </c>
      <c r="P545" s="40"/>
      <c r="Q545" s="41"/>
      <c r="R545" s="39">
        <v>1</v>
      </c>
      <c r="S545" s="40"/>
      <c r="T545" s="41"/>
      <c r="U545" s="39">
        <v>1</v>
      </c>
      <c r="V545" s="40"/>
      <c r="W545" s="41"/>
      <c r="X545" s="39">
        <v>1</v>
      </c>
      <c r="Y545" s="40"/>
      <c r="Z545" s="41"/>
      <c r="AA545" s="39">
        <v>1</v>
      </c>
      <c r="AB545" s="40"/>
      <c r="AC545" s="41"/>
      <c r="AD545" s="39">
        <v>1</v>
      </c>
      <c r="AE545" s="40"/>
      <c r="AF545" s="41"/>
      <c r="AG545" s="39">
        <v>1</v>
      </c>
      <c r="AH545" s="37"/>
      <c r="AI545" s="42"/>
      <c r="AJ545" s="22">
        <f t="shared" si="34"/>
        <v>9</v>
      </c>
      <c r="AK545" s="37">
        <f t="shared" si="35"/>
        <v>9</v>
      </c>
      <c r="AL545" s="37">
        <f t="shared" si="36"/>
        <v>0</v>
      </c>
      <c r="AM545" s="37">
        <f t="shared" si="37"/>
        <v>0</v>
      </c>
    </row>
    <row r="546" spans="1:39" outlineLevel="1" x14ac:dyDescent="0.3">
      <c r="A546" s="19" t="e">
        <f>'SOS_ERGO - AS-IS'!#REF!</f>
        <v>#REF!</v>
      </c>
      <c r="B546" s="19" t="e">
        <f>'SOS_ERGO - AS-IS'!#REF!</f>
        <v>#REF!</v>
      </c>
      <c r="C546" s="19" t="e">
        <f>'SOS_ERGO - AS-IS'!#REF!</f>
        <v>#REF!</v>
      </c>
      <c r="D546" s="19" t="e">
        <f>'SOS_ERGO - AS-IS'!#REF!</f>
        <v>#REF!</v>
      </c>
      <c r="E546" s="32" t="e">
        <f>'SOS_ERGO - AS-IS'!#REF!</f>
        <v>#REF!</v>
      </c>
      <c r="F546" s="19" t="e">
        <f>'SOS_ERGO - AS-IS'!#REF!</f>
        <v>#REF!</v>
      </c>
      <c r="G546" s="53" t="e">
        <f>'SOS_ERGO - AS-IS'!#REF!</f>
        <v>#REF!</v>
      </c>
      <c r="H546" s="32" t="e">
        <f>'SOS_ERGO - AS-IS'!#REF!</f>
        <v>#REF!</v>
      </c>
      <c r="I546" s="39">
        <v>1</v>
      </c>
      <c r="J546" s="40"/>
      <c r="K546" s="41"/>
      <c r="L546" s="39">
        <v>1</v>
      </c>
      <c r="M546" s="40"/>
      <c r="N546" s="41"/>
      <c r="O546" s="39">
        <v>1</v>
      </c>
      <c r="P546" s="40"/>
      <c r="Q546" s="41"/>
      <c r="R546" s="39">
        <v>1</v>
      </c>
      <c r="S546" s="40"/>
      <c r="T546" s="41"/>
      <c r="U546" s="39">
        <v>1</v>
      </c>
      <c r="V546" s="40"/>
      <c r="W546" s="41"/>
      <c r="X546" s="39">
        <v>1</v>
      </c>
      <c r="Y546" s="40"/>
      <c r="Z546" s="41"/>
      <c r="AA546" s="39">
        <v>1</v>
      </c>
      <c r="AB546" s="40"/>
      <c r="AC546" s="41"/>
      <c r="AD546" s="39">
        <v>1</v>
      </c>
      <c r="AE546" s="40"/>
      <c r="AF546" s="41"/>
      <c r="AG546" s="39">
        <v>1</v>
      </c>
      <c r="AH546" s="37"/>
      <c r="AI546" s="42"/>
      <c r="AJ546" s="22">
        <f t="shared" si="34"/>
        <v>9</v>
      </c>
      <c r="AK546" s="37">
        <f t="shared" si="35"/>
        <v>9</v>
      </c>
      <c r="AL546" s="37">
        <f t="shared" si="36"/>
        <v>0</v>
      </c>
      <c r="AM546" s="37">
        <f t="shared" si="37"/>
        <v>0</v>
      </c>
    </row>
    <row r="547" spans="1:39" outlineLevel="1" x14ac:dyDescent="0.3">
      <c r="A547" s="19" t="e">
        <f>'SOS_ERGO - AS-IS'!#REF!</f>
        <v>#REF!</v>
      </c>
      <c r="B547" s="19" t="e">
        <f>'SOS_ERGO - AS-IS'!#REF!</f>
        <v>#REF!</v>
      </c>
      <c r="C547" s="19" t="e">
        <f>'SOS_ERGO - AS-IS'!#REF!</f>
        <v>#REF!</v>
      </c>
      <c r="D547" s="19" t="e">
        <f>'SOS_ERGO - AS-IS'!#REF!</f>
        <v>#REF!</v>
      </c>
      <c r="E547" s="32" t="e">
        <f>'SOS_ERGO - AS-IS'!#REF!</f>
        <v>#REF!</v>
      </c>
      <c r="F547" s="19" t="e">
        <f>'SOS_ERGO - AS-IS'!#REF!</f>
        <v>#REF!</v>
      </c>
      <c r="G547" s="53" t="e">
        <f>'SOS_ERGO - AS-IS'!#REF!</f>
        <v>#REF!</v>
      </c>
      <c r="H547" s="32" t="e">
        <f>'SOS_ERGO - AS-IS'!#REF!</f>
        <v>#REF!</v>
      </c>
      <c r="I547" s="39">
        <v>1</v>
      </c>
      <c r="J547" s="40"/>
      <c r="K547" s="41"/>
      <c r="L547" s="39">
        <v>1</v>
      </c>
      <c r="M547" s="40"/>
      <c r="N547" s="41"/>
      <c r="O547" s="39">
        <v>1</v>
      </c>
      <c r="P547" s="40"/>
      <c r="Q547" s="41"/>
      <c r="R547" s="39">
        <v>1</v>
      </c>
      <c r="S547" s="40"/>
      <c r="T547" s="41"/>
      <c r="U547" s="39">
        <v>1</v>
      </c>
      <c r="V547" s="40"/>
      <c r="W547" s="41"/>
      <c r="X547" s="39">
        <v>1</v>
      </c>
      <c r="Y547" s="40"/>
      <c r="Z547" s="41"/>
      <c r="AA547" s="39">
        <v>1</v>
      </c>
      <c r="AB547" s="40"/>
      <c r="AC547" s="41"/>
      <c r="AD547" s="39">
        <v>1</v>
      </c>
      <c r="AE547" s="40"/>
      <c r="AF547" s="41"/>
      <c r="AG547" s="39">
        <v>1</v>
      </c>
      <c r="AH547" s="37"/>
      <c r="AI547" s="42"/>
      <c r="AJ547" s="22">
        <f t="shared" si="34"/>
        <v>9</v>
      </c>
      <c r="AK547" s="37">
        <f t="shared" si="35"/>
        <v>9</v>
      </c>
      <c r="AL547" s="37">
        <f t="shared" si="36"/>
        <v>0</v>
      </c>
      <c r="AM547" s="37">
        <f t="shared" si="37"/>
        <v>0</v>
      </c>
    </row>
    <row r="548" spans="1:39" outlineLevel="1" x14ac:dyDescent="0.3">
      <c r="A548" s="19" t="e">
        <f>'SOS_ERGO - AS-IS'!#REF!</f>
        <v>#REF!</v>
      </c>
      <c r="B548" s="19" t="e">
        <f>'SOS_ERGO - AS-IS'!#REF!</f>
        <v>#REF!</v>
      </c>
      <c r="C548" s="19" t="e">
        <f>'SOS_ERGO - AS-IS'!#REF!</f>
        <v>#REF!</v>
      </c>
      <c r="D548" s="19" t="e">
        <f>'SOS_ERGO - AS-IS'!#REF!</f>
        <v>#REF!</v>
      </c>
      <c r="E548" s="32" t="e">
        <f>'SOS_ERGO - AS-IS'!#REF!</f>
        <v>#REF!</v>
      </c>
      <c r="F548" s="19" t="e">
        <f>'SOS_ERGO - AS-IS'!#REF!</f>
        <v>#REF!</v>
      </c>
      <c r="G548" s="53" t="e">
        <f>'SOS_ERGO - AS-IS'!#REF!</f>
        <v>#REF!</v>
      </c>
      <c r="H548" s="32" t="e">
        <f>'SOS_ERGO - AS-IS'!#REF!</f>
        <v>#REF!</v>
      </c>
      <c r="I548" s="39">
        <v>1</v>
      </c>
      <c r="J548" s="40"/>
      <c r="K548" s="41"/>
      <c r="L548" s="39">
        <v>1</v>
      </c>
      <c r="M548" s="40"/>
      <c r="N548" s="41"/>
      <c r="O548" s="39">
        <v>1</v>
      </c>
      <c r="P548" s="40"/>
      <c r="Q548" s="41"/>
      <c r="R548" s="39">
        <v>1</v>
      </c>
      <c r="S548" s="40"/>
      <c r="T548" s="41"/>
      <c r="U548" s="39">
        <v>1</v>
      </c>
      <c r="V548" s="40"/>
      <c r="W548" s="41"/>
      <c r="X548" s="39">
        <v>1</v>
      </c>
      <c r="Y548" s="40"/>
      <c r="Z548" s="41"/>
      <c r="AA548" s="39">
        <v>1</v>
      </c>
      <c r="AB548" s="40"/>
      <c r="AC548" s="41"/>
      <c r="AD548" s="39">
        <v>1</v>
      </c>
      <c r="AE548" s="40"/>
      <c r="AF548" s="41"/>
      <c r="AG548" s="39">
        <v>1</v>
      </c>
      <c r="AH548" s="37"/>
      <c r="AI548" s="42"/>
      <c r="AJ548" s="22">
        <f t="shared" si="34"/>
        <v>9</v>
      </c>
      <c r="AK548" s="37">
        <f t="shared" si="35"/>
        <v>9</v>
      </c>
      <c r="AL548" s="37">
        <f t="shared" si="36"/>
        <v>0</v>
      </c>
      <c r="AM548" s="37">
        <f t="shared" si="37"/>
        <v>0</v>
      </c>
    </row>
    <row r="549" spans="1:39" outlineLevel="1" x14ac:dyDescent="0.3">
      <c r="A549" s="19" t="e">
        <f>'SOS_ERGO - AS-IS'!#REF!</f>
        <v>#REF!</v>
      </c>
      <c r="B549" s="19" t="e">
        <f>'SOS_ERGO - AS-IS'!#REF!</f>
        <v>#REF!</v>
      </c>
      <c r="C549" s="19" t="e">
        <f>'SOS_ERGO - AS-IS'!#REF!</f>
        <v>#REF!</v>
      </c>
      <c r="D549" s="19" t="e">
        <f>'SOS_ERGO - AS-IS'!#REF!</f>
        <v>#REF!</v>
      </c>
      <c r="E549" s="32" t="e">
        <f>'SOS_ERGO - AS-IS'!#REF!</f>
        <v>#REF!</v>
      </c>
      <c r="F549" s="19" t="e">
        <f>'SOS_ERGO - AS-IS'!#REF!</f>
        <v>#REF!</v>
      </c>
      <c r="G549" s="53" t="e">
        <f>'SOS_ERGO - AS-IS'!#REF!</f>
        <v>#REF!</v>
      </c>
      <c r="H549" s="32" t="e">
        <f>'SOS_ERGO - AS-IS'!#REF!</f>
        <v>#REF!</v>
      </c>
      <c r="I549" s="39">
        <v>1</v>
      </c>
      <c r="J549" s="40"/>
      <c r="K549" s="41"/>
      <c r="L549" s="39">
        <v>1</v>
      </c>
      <c r="M549" s="40"/>
      <c r="N549" s="41"/>
      <c r="O549" s="39">
        <v>1</v>
      </c>
      <c r="P549" s="40"/>
      <c r="Q549" s="41"/>
      <c r="R549" s="39">
        <v>1</v>
      </c>
      <c r="S549" s="40"/>
      <c r="T549" s="41"/>
      <c r="U549" s="39">
        <v>1</v>
      </c>
      <c r="V549" s="40"/>
      <c r="W549" s="41"/>
      <c r="X549" s="39">
        <v>1</v>
      </c>
      <c r="Y549" s="40"/>
      <c r="Z549" s="41"/>
      <c r="AA549" s="39">
        <v>1</v>
      </c>
      <c r="AB549" s="40"/>
      <c r="AC549" s="41"/>
      <c r="AD549" s="39">
        <v>1</v>
      </c>
      <c r="AE549" s="40"/>
      <c r="AF549" s="41"/>
      <c r="AG549" s="39">
        <v>1</v>
      </c>
      <c r="AH549" s="37"/>
      <c r="AI549" s="42"/>
      <c r="AJ549" s="22">
        <f t="shared" si="34"/>
        <v>9</v>
      </c>
      <c r="AK549" s="37">
        <f t="shared" si="35"/>
        <v>9</v>
      </c>
      <c r="AL549" s="37">
        <f t="shared" si="36"/>
        <v>0</v>
      </c>
      <c r="AM549" s="37">
        <f t="shared" si="37"/>
        <v>0</v>
      </c>
    </row>
    <row r="550" spans="1:39" outlineLevel="1" x14ac:dyDescent="0.3">
      <c r="A550" s="19" t="e">
        <f>'SOS_ERGO - AS-IS'!#REF!</f>
        <v>#REF!</v>
      </c>
      <c r="B550" s="19" t="e">
        <f>'SOS_ERGO - AS-IS'!#REF!</f>
        <v>#REF!</v>
      </c>
      <c r="C550" s="19" t="e">
        <f>'SOS_ERGO - AS-IS'!#REF!</f>
        <v>#REF!</v>
      </c>
      <c r="D550" s="19" t="e">
        <f>'SOS_ERGO - AS-IS'!#REF!</f>
        <v>#REF!</v>
      </c>
      <c r="E550" s="32" t="e">
        <f>'SOS_ERGO - AS-IS'!#REF!</f>
        <v>#REF!</v>
      </c>
      <c r="F550" s="19" t="e">
        <f>'SOS_ERGO - AS-IS'!#REF!</f>
        <v>#REF!</v>
      </c>
      <c r="G550" s="53" t="e">
        <f>'SOS_ERGO - AS-IS'!#REF!</f>
        <v>#REF!</v>
      </c>
      <c r="H550" s="32" t="e">
        <f>'SOS_ERGO - AS-IS'!#REF!</f>
        <v>#REF!</v>
      </c>
      <c r="I550" s="39">
        <v>1</v>
      </c>
      <c r="J550" s="40"/>
      <c r="K550" s="41"/>
      <c r="L550" s="39">
        <v>1</v>
      </c>
      <c r="M550" s="40"/>
      <c r="N550" s="41"/>
      <c r="O550" s="39">
        <v>1</v>
      </c>
      <c r="P550" s="40"/>
      <c r="Q550" s="41"/>
      <c r="R550" s="39">
        <v>1</v>
      </c>
      <c r="S550" s="40"/>
      <c r="T550" s="41"/>
      <c r="U550" s="39">
        <v>1</v>
      </c>
      <c r="V550" s="40"/>
      <c r="W550" s="41"/>
      <c r="X550" s="39">
        <v>1</v>
      </c>
      <c r="Y550" s="40"/>
      <c r="Z550" s="41"/>
      <c r="AA550" s="39">
        <v>1</v>
      </c>
      <c r="AB550" s="40"/>
      <c r="AC550" s="41"/>
      <c r="AD550" s="39">
        <v>1</v>
      </c>
      <c r="AE550" s="40"/>
      <c r="AF550" s="41"/>
      <c r="AG550" s="39">
        <v>1</v>
      </c>
      <c r="AH550" s="37"/>
      <c r="AI550" s="42"/>
      <c r="AJ550" s="22">
        <f t="shared" si="34"/>
        <v>9</v>
      </c>
      <c r="AK550" s="37">
        <f t="shared" si="35"/>
        <v>9</v>
      </c>
      <c r="AL550" s="37">
        <f t="shared" si="36"/>
        <v>0</v>
      </c>
      <c r="AM550" s="37">
        <f t="shared" si="37"/>
        <v>0</v>
      </c>
    </row>
    <row r="551" spans="1:39" outlineLevel="1" x14ac:dyDescent="0.3">
      <c r="A551" s="19" t="e">
        <f>'SOS_ERGO - AS-IS'!#REF!</f>
        <v>#REF!</v>
      </c>
      <c r="B551" s="19" t="e">
        <f>'SOS_ERGO - AS-IS'!#REF!</f>
        <v>#REF!</v>
      </c>
      <c r="C551" s="19" t="e">
        <f>'SOS_ERGO - AS-IS'!#REF!</f>
        <v>#REF!</v>
      </c>
      <c r="D551" s="19" t="e">
        <f>'SOS_ERGO - AS-IS'!#REF!</f>
        <v>#REF!</v>
      </c>
      <c r="E551" s="32" t="e">
        <f>'SOS_ERGO - AS-IS'!#REF!</f>
        <v>#REF!</v>
      </c>
      <c r="F551" s="19" t="e">
        <f>'SOS_ERGO - AS-IS'!#REF!</f>
        <v>#REF!</v>
      </c>
      <c r="G551" s="53" t="e">
        <f>'SOS_ERGO - AS-IS'!#REF!</f>
        <v>#REF!</v>
      </c>
      <c r="H551" s="32" t="e">
        <f>'SOS_ERGO - AS-IS'!#REF!</f>
        <v>#REF!</v>
      </c>
      <c r="I551" s="39">
        <v>1</v>
      </c>
      <c r="J551" s="40"/>
      <c r="K551" s="41"/>
      <c r="L551" s="39">
        <v>1</v>
      </c>
      <c r="M551" s="40"/>
      <c r="N551" s="41"/>
      <c r="O551" s="39">
        <v>1</v>
      </c>
      <c r="P551" s="40"/>
      <c r="Q551" s="41"/>
      <c r="R551" s="39">
        <v>1</v>
      </c>
      <c r="S551" s="40"/>
      <c r="T551" s="41"/>
      <c r="U551" s="39">
        <v>1</v>
      </c>
      <c r="V551" s="40"/>
      <c r="W551" s="41"/>
      <c r="X551" s="39">
        <v>1</v>
      </c>
      <c r="Y551" s="40"/>
      <c r="Z551" s="41"/>
      <c r="AA551" s="39">
        <v>1</v>
      </c>
      <c r="AB551" s="40"/>
      <c r="AC551" s="41"/>
      <c r="AD551" s="39">
        <v>1</v>
      </c>
      <c r="AE551" s="40"/>
      <c r="AF551" s="41"/>
      <c r="AG551" s="39">
        <v>1</v>
      </c>
      <c r="AH551" s="37"/>
      <c r="AI551" s="42"/>
      <c r="AJ551" s="22">
        <f t="shared" si="34"/>
        <v>9</v>
      </c>
      <c r="AK551" s="37">
        <f t="shared" si="35"/>
        <v>9</v>
      </c>
      <c r="AL551" s="37">
        <f t="shared" si="36"/>
        <v>0</v>
      </c>
      <c r="AM551" s="37">
        <f t="shared" si="37"/>
        <v>0</v>
      </c>
    </row>
    <row r="552" spans="1:39" outlineLevel="1" x14ac:dyDescent="0.3">
      <c r="A552" s="19" t="e">
        <f>'SOS_ERGO - AS-IS'!#REF!</f>
        <v>#REF!</v>
      </c>
      <c r="B552" s="19" t="e">
        <f>'SOS_ERGO - AS-IS'!#REF!</f>
        <v>#REF!</v>
      </c>
      <c r="C552" s="19" t="e">
        <f>'SOS_ERGO - AS-IS'!#REF!</f>
        <v>#REF!</v>
      </c>
      <c r="D552" s="19" t="e">
        <f>'SOS_ERGO - AS-IS'!#REF!</f>
        <v>#REF!</v>
      </c>
      <c r="E552" s="32" t="e">
        <f>'SOS_ERGO - AS-IS'!#REF!</f>
        <v>#REF!</v>
      </c>
      <c r="F552" s="19" t="e">
        <f>'SOS_ERGO - AS-IS'!#REF!</f>
        <v>#REF!</v>
      </c>
      <c r="G552" s="53" t="e">
        <f>'SOS_ERGO - AS-IS'!#REF!</f>
        <v>#REF!</v>
      </c>
      <c r="H552" s="32" t="e">
        <f>'SOS_ERGO - AS-IS'!#REF!</f>
        <v>#REF!</v>
      </c>
      <c r="I552" s="39">
        <v>1</v>
      </c>
      <c r="J552" s="40"/>
      <c r="K552" s="41"/>
      <c r="L552" s="39">
        <v>1</v>
      </c>
      <c r="M552" s="40"/>
      <c r="N552" s="41"/>
      <c r="O552" s="39">
        <v>1</v>
      </c>
      <c r="P552" s="40"/>
      <c r="Q552" s="41"/>
      <c r="R552" s="39">
        <v>1</v>
      </c>
      <c r="S552" s="40"/>
      <c r="T552" s="41"/>
      <c r="U552" s="39">
        <v>1</v>
      </c>
      <c r="V552" s="40"/>
      <c r="W552" s="41"/>
      <c r="X552" s="39">
        <v>1</v>
      </c>
      <c r="Y552" s="40"/>
      <c r="Z552" s="41"/>
      <c r="AA552" s="39">
        <v>1</v>
      </c>
      <c r="AB552" s="40"/>
      <c r="AC552" s="41"/>
      <c r="AD552" s="39">
        <v>1</v>
      </c>
      <c r="AE552" s="40"/>
      <c r="AF552" s="41"/>
      <c r="AG552" s="39">
        <v>1</v>
      </c>
      <c r="AH552" s="37"/>
      <c r="AI552" s="42"/>
      <c r="AJ552" s="22">
        <f t="shared" si="34"/>
        <v>9</v>
      </c>
      <c r="AK552" s="37">
        <f t="shared" si="35"/>
        <v>9</v>
      </c>
      <c r="AL552" s="37">
        <f t="shared" si="36"/>
        <v>0</v>
      </c>
      <c r="AM552" s="37">
        <f t="shared" si="37"/>
        <v>0</v>
      </c>
    </row>
    <row r="553" spans="1:39" outlineLevel="1" x14ac:dyDescent="0.3">
      <c r="A553" s="19" t="e">
        <f>'SOS_ERGO - AS-IS'!#REF!</f>
        <v>#REF!</v>
      </c>
      <c r="B553" s="19" t="e">
        <f>'SOS_ERGO - AS-IS'!#REF!</f>
        <v>#REF!</v>
      </c>
      <c r="C553" s="19" t="e">
        <f>'SOS_ERGO - AS-IS'!#REF!</f>
        <v>#REF!</v>
      </c>
      <c r="D553" s="19" t="e">
        <f>'SOS_ERGO - AS-IS'!#REF!</f>
        <v>#REF!</v>
      </c>
      <c r="E553" s="32" t="e">
        <f>'SOS_ERGO - AS-IS'!#REF!</f>
        <v>#REF!</v>
      </c>
      <c r="F553" s="19" t="e">
        <f>'SOS_ERGO - AS-IS'!#REF!</f>
        <v>#REF!</v>
      </c>
      <c r="G553" s="53" t="e">
        <f>'SOS_ERGO - AS-IS'!#REF!</f>
        <v>#REF!</v>
      </c>
      <c r="H553" s="32" t="e">
        <f>'SOS_ERGO - AS-IS'!#REF!</f>
        <v>#REF!</v>
      </c>
      <c r="I553" s="39">
        <v>1</v>
      </c>
      <c r="J553" s="40"/>
      <c r="K553" s="41"/>
      <c r="L553" s="39">
        <v>1</v>
      </c>
      <c r="M553" s="40"/>
      <c r="N553" s="41"/>
      <c r="O553" s="39">
        <v>1</v>
      </c>
      <c r="P553" s="40"/>
      <c r="Q553" s="41"/>
      <c r="R553" s="39">
        <v>1</v>
      </c>
      <c r="S553" s="40"/>
      <c r="T553" s="41"/>
      <c r="U553" s="39">
        <v>1</v>
      </c>
      <c r="V553" s="40"/>
      <c r="W553" s="41"/>
      <c r="X553" s="39">
        <v>1</v>
      </c>
      <c r="Y553" s="40"/>
      <c r="Z553" s="41"/>
      <c r="AA553" s="39">
        <v>1</v>
      </c>
      <c r="AB553" s="40"/>
      <c r="AC553" s="41"/>
      <c r="AD553" s="39">
        <v>1</v>
      </c>
      <c r="AE553" s="40"/>
      <c r="AF553" s="41"/>
      <c r="AG553" s="39">
        <v>1</v>
      </c>
      <c r="AH553" s="37"/>
      <c r="AI553" s="42"/>
      <c r="AJ553" s="22">
        <f t="shared" si="34"/>
        <v>9</v>
      </c>
      <c r="AK553" s="37">
        <f t="shared" si="35"/>
        <v>9</v>
      </c>
      <c r="AL553" s="37">
        <f t="shared" si="36"/>
        <v>0</v>
      </c>
      <c r="AM553" s="37">
        <f t="shared" si="37"/>
        <v>0</v>
      </c>
    </row>
    <row r="554" spans="1:39" outlineLevel="1" x14ac:dyDescent="0.3">
      <c r="A554" s="19" t="e">
        <f>'SOS_ERGO - AS-IS'!#REF!</f>
        <v>#REF!</v>
      </c>
      <c r="B554" s="19" t="e">
        <f>'SOS_ERGO - AS-IS'!#REF!</f>
        <v>#REF!</v>
      </c>
      <c r="C554" s="19" t="e">
        <f>'SOS_ERGO - AS-IS'!#REF!</f>
        <v>#REF!</v>
      </c>
      <c r="D554" s="19" t="e">
        <f>'SOS_ERGO - AS-IS'!#REF!</f>
        <v>#REF!</v>
      </c>
      <c r="E554" s="32" t="e">
        <f>'SOS_ERGO - AS-IS'!#REF!</f>
        <v>#REF!</v>
      </c>
      <c r="F554" s="19" t="e">
        <f>'SOS_ERGO - AS-IS'!#REF!</f>
        <v>#REF!</v>
      </c>
      <c r="G554" s="53" t="e">
        <f>'SOS_ERGO - AS-IS'!#REF!</f>
        <v>#REF!</v>
      </c>
      <c r="H554" s="32" t="e">
        <f>'SOS_ERGO - AS-IS'!#REF!</f>
        <v>#REF!</v>
      </c>
      <c r="I554" s="39">
        <v>1</v>
      </c>
      <c r="J554" s="40"/>
      <c r="K554" s="41"/>
      <c r="L554" s="39">
        <v>1</v>
      </c>
      <c r="M554" s="40"/>
      <c r="N554" s="41"/>
      <c r="O554" s="39">
        <v>1</v>
      </c>
      <c r="P554" s="40"/>
      <c r="Q554" s="41"/>
      <c r="R554" s="39">
        <v>1</v>
      </c>
      <c r="S554" s="40"/>
      <c r="T554" s="41"/>
      <c r="U554" s="39">
        <v>1</v>
      </c>
      <c r="V554" s="40"/>
      <c r="W554" s="41"/>
      <c r="X554" s="39">
        <v>1</v>
      </c>
      <c r="Y554" s="40"/>
      <c r="Z554" s="41"/>
      <c r="AA554" s="39">
        <v>1</v>
      </c>
      <c r="AB554" s="40"/>
      <c r="AC554" s="41"/>
      <c r="AD554" s="39">
        <v>1</v>
      </c>
      <c r="AE554" s="40"/>
      <c r="AF554" s="41"/>
      <c r="AG554" s="39">
        <v>1</v>
      </c>
      <c r="AH554" s="37"/>
      <c r="AI554" s="42"/>
      <c r="AJ554" s="22">
        <f t="shared" si="34"/>
        <v>9</v>
      </c>
      <c r="AK554" s="37">
        <f t="shared" si="35"/>
        <v>9</v>
      </c>
      <c r="AL554" s="37">
        <f t="shared" si="36"/>
        <v>0</v>
      </c>
      <c r="AM554" s="37">
        <f t="shared" si="37"/>
        <v>0</v>
      </c>
    </row>
    <row r="555" spans="1:39" outlineLevel="1" x14ac:dyDescent="0.3">
      <c r="A555" s="19" t="e">
        <f>'SOS_ERGO - AS-IS'!#REF!</f>
        <v>#REF!</v>
      </c>
      <c r="B555" s="19" t="e">
        <f>'SOS_ERGO - AS-IS'!#REF!</f>
        <v>#REF!</v>
      </c>
      <c r="C555" s="19" t="e">
        <f>'SOS_ERGO - AS-IS'!#REF!</f>
        <v>#REF!</v>
      </c>
      <c r="D555" s="19" t="e">
        <f>'SOS_ERGO - AS-IS'!#REF!</f>
        <v>#REF!</v>
      </c>
      <c r="E555" s="32" t="e">
        <f>'SOS_ERGO - AS-IS'!#REF!</f>
        <v>#REF!</v>
      </c>
      <c r="F555" s="19" t="e">
        <f>'SOS_ERGO - AS-IS'!#REF!</f>
        <v>#REF!</v>
      </c>
      <c r="G555" s="53" t="e">
        <f>'SOS_ERGO - AS-IS'!#REF!</f>
        <v>#REF!</v>
      </c>
      <c r="H555" s="32" t="e">
        <f>'SOS_ERGO - AS-IS'!#REF!</f>
        <v>#REF!</v>
      </c>
      <c r="I555" s="39">
        <v>1</v>
      </c>
      <c r="J555" s="40"/>
      <c r="K555" s="41"/>
      <c r="L555" s="39">
        <v>1</v>
      </c>
      <c r="M555" s="40"/>
      <c r="N555" s="41"/>
      <c r="O555" s="39">
        <v>1</v>
      </c>
      <c r="P555" s="40"/>
      <c r="Q555" s="41"/>
      <c r="R555" s="39">
        <v>1</v>
      </c>
      <c r="S555" s="40"/>
      <c r="T555" s="41"/>
      <c r="U555" s="39">
        <v>1</v>
      </c>
      <c r="V555" s="40"/>
      <c r="W555" s="41"/>
      <c r="X555" s="39">
        <v>1</v>
      </c>
      <c r="Y555" s="40"/>
      <c r="Z555" s="41"/>
      <c r="AA555" s="39">
        <v>1</v>
      </c>
      <c r="AB555" s="40"/>
      <c r="AC555" s="41"/>
      <c r="AD555" s="39">
        <v>1</v>
      </c>
      <c r="AE555" s="40"/>
      <c r="AF555" s="41"/>
      <c r="AG555" s="39">
        <v>1</v>
      </c>
      <c r="AH555" s="37"/>
      <c r="AI555" s="42"/>
      <c r="AJ555" s="22">
        <f t="shared" si="34"/>
        <v>9</v>
      </c>
      <c r="AK555" s="37">
        <f t="shared" si="35"/>
        <v>9</v>
      </c>
      <c r="AL555" s="37">
        <f t="shared" si="36"/>
        <v>0</v>
      </c>
      <c r="AM555" s="37">
        <f t="shared" si="37"/>
        <v>0</v>
      </c>
    </row>
    <row r="556" spans="1:39" outlineLevel="1" x14ac:dyDescent="0.3">
      <c r="A556" s="19" t="e">
        <f>'SOS_ERGO - AS-IS'!#REF!</f>
        <v>#REF!</v>
      </c>
      <c r="B556" s="19" t="e">
        <f>'SOS_ERGO - AS-IS'!#REF!</f>
        <v>#REF!</v>
      </c>
      <c r="C556" s="19" t="e">
        <f>'SOS_ERGO - AS-IS'!#REF!</f>
        <v>#REF!</v>
      </c>
      <c r="D556" s="19" t="e">
        <f>'SOS_ERGO - AS-IS'!#REF!</f>
        <v>#REF!</v>
      </c>
      <c r="E556" s="32" t="e">
        <f>'SOS_ERGO - AS-IS'!#REF!</f>
        <v>#REF!</v>
      </c>
      <c r="F556" s="19" t="e">
        <f>'SOS_ERGO - AS-IS'!#REF!</f>
        <v>#REF!</v>
      </c>
      <c r="G556" s="53" t="e">
        <f>'SOS_ERGO - AS-IS'!#REF!</f>
        <v>#REF!</v>
      </c>
      <c r="H556" s="32" t="e">
        <f>'SOS_ERGO - AS-IS'!#REF!</f>
        <v>#REF!</v>
      </c>
      <c r="I556" s="39">
        <v>1</v>
      </c>
      <c r="J556" s="40"/>
      <c r="K556" s="41"/>
      <c r="L556" s="39">
        <v>1</v>
      </c>
      <c r="M556" s="40"/>
      <c r="N556" s="41"/>
      <c r="O556" s="39">
        <v>1</v>
      </c>
      <c r="P556" s="40"/>
      <c r="Q556" s="41"/>
      <c r="R556" s="39">
        <v>1</v>
      </c>
      <c r="S556" s="40"/>
      <c r="T556" s="41"/>
      <c r="U556" s="39">
        <v>1</v>
      </c>
      <c r="V556" s="40"/>
      <c r="W556" s="41"/>
      <c r="X556" s="39">
        <v>1</v>
      </c>
      <c r="Y556" s="40"/>
      <c r="Z556" s="41"/>
      <c r="AA556" s="39">
        <v>1</v>
      </c>
      <c r="AB556" s="40"/>
      <c r="AC556" s="41"/>
      <c r="AD556" s="39">
        <v>1</v>
      </c>
      <c r="AE556" s="40"/>
      <c r="AF556" s="41"/>
      <c r="AG556" s="39">
        <v>1</v>
      </c>
      <c r="AH556" s="37"/>
      <c r="AI556" s="42"/>
      <c r="AJ556" s="22">
        <f t="shared" si="34"/>
        <v>9</v>
      </c>
      <c r="AK556" s="37">
        <f t="shared" si="35"/>
        <v>9</v>
      </c>
      <c r="AL556" s="37">
        <f t="shared" si="36"/>
        <v>0</v>
      </c>
      <c r="AM556" s="37">
        <f t="shared" si="37"/>
        <v>0</v>
      </c>
    </row>
    <row r="557" spans="1:39" outlineLevel="1" x14ac:dyDescent="0.3">
      <c r="A557" s="19" t="e">
        <f>'SOS_ERGO - AS-IS'!#REF!</f>
        <v>#REF!</v>
      </c>
      <c r="B557" s="19" t="e">
        <f>'SOS_ERGO - AS-IS'!#REF!</f>
        <v>#REF!</v>
      </c>
      <c r="C557" s="19" t="e">
        <f>'SOS_ERGO - AS-IS'!#REF!</f>
        <v>#REF!</v>
      </c>
      <c r="D557" s="19" t="e">
        <f>'SOS_ERGO - AS-IS'!#REF!</f>
        <v>#REF!</v>
      </c>
      <c r="E557" s="32" t="e">
        <f>'SOS_ERGO - AS-IS'!#REF!</f>
        <v>#REF!</v>
      </c>
      <c r="F557" s="19" t="e">
        <f>'SOS_ERGO - AS-IS'!#REF!</f>
        <v>#REF!</v>
      </c>
      <c r="G557" s="53" t="e">
        <f>'SOS_ERGO - AS-IS'!#REF!</f>
        <v>#REF!</v>
      </c>
      <c r="H557" s="32" t="e">
        <f>'SOS_ERGO - AS-IS'!#REF!</f>
        <v>#REF!</v>
      </c>
      <c r="I557" s="39">
        <v>1</v>
      </c>
      <c r="J557" s="40"/>
      <c r="K557" s="41"/>
      <c r="L557" s="39">
        <v>1</v>
      </c>
      <c r="M557" s="40"/>
      <c r="N557" s="41"/>
      <c r="O557" s="39">
        <v>1</v>
      </c>
      <c r="P557" s="40"/>
      <c r="Q557" s="41"/>
      <c r="R557" s="39">
        <v>1</v>
      </c>
      <c r="S557" s="40"/>
      <c r="T557" s="41"/>
      <c r="U557" s="39">
        <v>1</v>
      </c>
      <c r="V557" s="40"/>
      <c r="W557" s="41"/>
      <c r="X557" s="39">
        <v>1</v>
      </c>
      <c r="Y557" s="40"/>
      <c r="Z557" s="41"/>
      <c r="AA557" s="39">
        <v>1</v>
      </c>
      <c r="AB557" s="40"/>
      <c r="AC557" s="41"/>
      <c r="AD557" s="39">
        <v>1</v>
      </c>
      <c r="AE557" s="40"/>
      <c r="AF557" s="41"/>
      <c r="AG557" s="39">
        <v>1</v>
      </c>
      <c r="AH557" s="37"/>
      <c r="AI557" s="42"/>
      <c r="AJ557" s="22">
        <f t="shared" si="34"/>
        <v>9</v>
      </c>
      <c r="AK557" s="37">
        <f t="shared" si="35"/>
        <v>9</v>
      </c>
      <c r="AL557" s="37">
        <f t="shared" si="36"/>
        <v>0</v>
      </c>
      <c r="AM557" s="37">
        <f t="shared" si="37"/>
        <v>0</v>
      </c>
    </row>
    <row r="558" spans="1:39" outlineLevel="1" x14ac:dyDescent="0.3">
      <c r="A558" s="19" t="e">
        <f>'SOS_ERGO - AS-IS'!#REF!</f>
        <v>#REF!</v>
      </c>
      <c r="B558" s="19" t="e">
        <f>'SOS_ERGO - AS-IS'!#REF!</f>
        <v>#REF!</v>
      </c>
      <c r="C558" s="19" t="e">
        <f>'SOS_ERGO - AS-IS'!#REF!</f>
        <v>#REF!</v>
      </c>
      <c r="D558" s="19" t="e">
        <f>'SOS_ERGO - AS-IS'!#REF!</f>
        <v>#REF!</v>
      </c>
      <c r="E558" s="32" t="e">
        <f>'SOS_ERGO - AS-IS'!#REF!</f>
        <v>#REF!</v>
      </c>
      <c r="F558" s="19" t="e">
        <f>'SOS_ERGO - AS-IS'!#REF!</f>
        <v>#REF!</v>
      </c>
      <c r="G558" s="53" t="e">
        <f>'SOS_ERGO - AS-IS'!#REF!</f>
        <v>#REF!</v>
      </c>
      <c r="H558" s="32" t="e">
        <f>'SOS_ERGO - AS-IS'!#REF!</f>
        <v>#REF!</v>
      </c>
      <c r="I558" s="39">
        <v>1</v>
      </c>
      <c r="J558" s="40"/>
      <c r="K558" s="41"/>
      <c r="L558" s="39">
        <v>1</v>
      </c>
      <c r="M558" s="40"/>
      <c r="N558" s="41"/>
      <c r="O558" s="39">
        <v>1</v>
      </c>
      <c r="P558" s="40"/>
      <c r="Q558" s="41"/>
      <c r="R558" s="39">
        <v>1</v>
      </c>
      <c r="S558" s="40"/>
      <c r="T558" s="41"/>
      <c r="U558" s="39">
        <v>1</v>
      </c>
      <c r="V558" s="40"/>
      <c r="W558" s="41"/>
      <c r="X558" s="39">
        <v>1</v>
      </c>
      <c r="Y558" s="40"/>
      <c r="Z558" s="41"/>
      <c r="AA558" s="39">
        <v>1</v>
      </c>
      <c r="AB558" s="40"/>
      <c r="AC558" s="41"/>
      <c r="AD558" s="39">
        <v>1</v>
      </c>
      <c r="AE558" s="40"/>
      <c r="AF558" s="41"/>
      <c r="AG558" s="39">
        <v>1</v>
      </c>
      <c r="AH558" s="37"/>
      <c r="AI558" s="42"/>
      <c r="AJ558" s="22">
        <f t="shared" si="34"/>
        <v>9</v>
      </c>
      <c r="AK558" s="37">
        <f t="shared" si="35"/>
        <v>9</v>
      </c>
      <c r="AL558" s="37">
        <f t="shared" si="36"/>
        <v>0</v>
      </c>
      <c r="AM558" s="37">
        <f t="shared" si="37"/>
        <v>0</v>
      </c>
    </row>
    <row r="559" spans="1:39" outlineLevel="1" x14ac:dyDescent="0.3">
      <c r="A559" s="19" t="e">
        <f>'SOS_ERGO - AS-IS'!#REF!</f>
        <v>#REF!</v>
      </c>
      <c r="B559" s="19" t="e">
        <f>'SOS_ERGO - AS-IS'!#REF!</f>
        <v>#REF!</v>
      </c>
      <c r="C559" s="19" t="e">
        <f>'SOS_ERGO - AS-IS'!#REF!</f>
        <v>#REF!</v>
      </c>
      <c r="D559" s="19" t="e">
        <f>'SOS_ERGO - AS-IS'!#REF!</f>
        <v>#REF!</v>
      </c>
      <c r="E559" s="32" t="e">
        <f>'SOS_ERGO - AS-IS'!#REF!</f>
        <v>#REF!</v>
      </c>
      <c r="F559" s="19" t="e">
        <f>'SOS_ERGO - AS-IS'!#REF!</f>
        <v>#REF!</v>
      </c>
      <c r="G559" s="53" t="e">
        <f>'SOS_ERGO - AS-IS'!#REF!</f>
        <v>#REF!</v>
      </c>
      <c r="H559" s="32" t="e">
        <f>'SOS_ERGO - AS-IS'!#REF!</f>
        <v>#REF!</v>
      </c>
      <c r="I559" s="39">
        <v>1</v>
      </c>
      <c r="J559" s="40"/>
      <c r="K559" s="41"/>
      <c r="L559" s="39">
        <v>1</v>
      </c>
      <c r="M559" s="40"/>
      <c r="N559" s="41"/>
      <c r="O559" s="39">
        <v>1</v>
      </c>
      <c r="P559" s="40"/>
      <c r="Q559" s="41"/>
      <c r="R559" s="39">
        <v>1</v>
      </c>
      <c r="S559" s="40"/>
      <c r="T559" s="41"/>
      <c r="U559" s="39">
        <v>1</v>
      </c>
      <c r="V559" s="40"/>
      <c r="W559" s="41"/>
      <c r="X559" s="39">
        <v>1</v>
      </c>
      <c r="Y559" s="40"/>
      <c r="Z559" s="41"/>
      <c r="AA559" s="39">
        <v>1</v>
      </c>
      <c r="AB559" s="40"/>
      <c r="AC559" s="41"/>
      <c r="AD559" s="39">
        <v>1</v>
      </c>
      <c r="AE559" s="40"/>
      <c r="AF559" s="41"/>
      <c r="AG559" s="39">
        <v>1</v>
      </c>
      <c r="AH559" s="37"/>
      <c r="AI559" s="42"/>
      <c r="AJ559" s="22">
        <f t="shared" si="34"/>
        <v>9</v>
      </c>
      <c r="AK559" s="37">
        <f t="shared" si="35"/>
        <v>9</v>
      </c>
      <c r="AL559" s="37">
        <f t="shared" si="36"/>
        <v>0</v>
      </c>
      <c r="AM559" s="37">
        <f t="shared" si="37"/>
        <v>0</v>
      </c>
    </row>
    <row r="560" spans="1:39" outlineLevel="1" x14ac:dyDescent="0.3">
      <c r="A560" s="19" t="e">
        <f>'SOS_ERGO - AS-IS'!#REF!</f>
        <v>#REF!</v>
      </c>
      <c r="B560" s="19" t="e">
        <f>'SOS_ERGO - AS-IS'!#REF!</f>
        <v>#REF!</v>
      </c>
      <c r="C560" s="19" t="e">
        <f>'SOS_ERGO - AS-IS'!#REF!</f>
        <v>#REF!</v>
      </c>
      <c r="D560" s="19" t="e">
        <f>'SOS_ERGO - AS-IS'!#REF!</f>
        <v>#REF!</v>
      </c>
      <c r="E560" s="32" t="e">
        <f>'SOS_ERGO - AS-IS'!#REF!</f>
        <v>#REF!</v>
      </c>
      <c r="F560" s="19" t="e">
        <f>'SOS_ERGO - AS-IS'!#REF!</f>
        <v>#REF!</v>
      </c>
      <c r="G560" s="53" t="e">
        <f>'SOS_ERGO - AS-IS'!#REF!</f>
        <v>#REF!</v>
      </c>
      <c r="H560" s="32" t="e">
        <f>'SOS_ERGO - AS-IS'!#REF!</f>
        <v>#REF!</v>
      </c>
      <c r="I560" s="39">
        <v>1</v>
      </c>
      <c r="J560" s="40"/>
      <c r="K560" s="41"/>
      <c r="L560" s="39">
        <v>1</v>
      </c>
      <c r="M560" s="40"/>
      <c r="N560" s="41"/>
      <c r="O560" s="39">
        <v>1</v>
      </c>
      <c r="P560" s="40"/>
      <c r="Q560" s="41"/>
      <c r="R560" s="39">
        <v>1</v>
      </c>
      <c r="S560" s="40"/>
      <c r="T560" s="41"/>
      <c r="U560" s="39">
        <v>1</v>
      </c>
      <c r="V560" s="40"/>
      <c r="W560" s="41"/>
      <c r="X560" s="39">
        <v>1</v>
      </c>
      <c r="Y560" s="40"/>
      <c r="Z560" s="41"/>
      <c r="AA560" s="39">
        <v>1</v>
      </c>
      <c r="AB560" s="40"/>
      <c r="AC560" s="41"/>
      <c r="AD560" s="39">
        <v>1</v>
      </c>
      <c r="AE560" s="40"/>
      <c r="AF560" s="41"/>
      <c r="AG560" s="39">
        <v>1</v>
      </c>
      <c r="AH560" s="37"/>
      <c r="AI560" s="42"/>
      <c r="AJ560" s="22">
        <f t="shared" si="34"/>
        <v>9</v>
      </c>
      <c r="AK560" s="37">
        <f t="shared" si="35"/>
        <v>9</v>
      </c>
      <c r="AL560" s="37">
        <f t="shared" si="36"/>
        <v>0</v>
      </c>
      <c r="AM560" s="37">
        <f t="shared" si="37"/>
        <v>0</v>
      </c>
    </row>
    <row r="561" spans="1:39" outlineLevel="1" x14ac:dyDescent="0.3">
      <c r="A561" s="19" t="e">
        <f>'SOS_ERGO - AS-IS'!#REF!</f>
        <v>#REF!</v>
      </c>
      <c r="B561" s="19" t="e">
        <f>'SOS_ERGO - AS-IS'!#REF!</f>
        <v>#REF!</v>
      </c>
      <c r="C561" s="19" t="e">
        <f>'SOS_ERGO - AS-IS'!#REF!</f>
        <v>#REF!</v>
      </c>
      <c r="D561" s="19" t="e">
        <f>'SOS_ERGO - AS-IS'!#REF!</f>
        <v>#REF!</v>
      </c>
      <c r="E561" s="32" t="e">
        <f>'SOS_ERGO - AS-IS'!#REF!</f>
        <v>#REF!</v>
      </c>
      <c r="F561" s="19" t="e">
        <f>'SOS_ERGO - AS-IS'!#REF!</f>
        <v>#REF!</v>
      </c>
      <c r="G561" s="53" t="e">
        <f>'SOS_ERGO - AS-IS'!#REF!</f>
        <v>#REF!</v>
      </c>
      <c r="H561" s="32" t="e">
        <f>'SOS_ERGO - AS-IS'!#REF!</f>
        <v>#REF!</v>
      </c>
      <c r="I561" s="39">
        <v>1</v>
      </c>
      <c r="J561" s="40"/>
      <c r="K561" s="41"/>
      <c r="L561" s="39">
        <v>1</v>
      </c>
      <c r="M561" s="40"/>
      <c r="N561" s="41"/>
      <c r="O561" s="39">
        <v>1</v>
      </c>
      <c r="P561" s="40"/>
      <c r="Q561" s="41"/>
      <c r="R561" s="39">
        <v>1</v>
      </c>
      <c r="S561" s="40"/>
      <c r="T561" s="41"/>
      <c r="U561" s="39">
        <v>1</v>
      </c>
      <c r="V561" s="40"/>
      <c r="W561" s="41"/>
      <c r="X561" s="39">
        <v>1</v>
      </c>
      <c r="Y561" s="40"/>
      <c r="Z561" s="41"/>
      <c r="AA561" s="39">
        <v>1</v>
      </c>
      <c r="AB561" s="40"/>
      <c r="AC561" s="41"/>
      <c r="AD561" s="39">
        <v>1</v>
      </c>
      <c r="AE561" s="40"/>
      <c r="AF561" s="41"/>
      <c r="AG561" s="39">
        <v>1</v>
      </c>
      <c r="AH561" s="37"/>
      <c r="AI561" s="42"/>
      <c r="AJ561" s="22">
        <f t="shared" si="34"/>
        <v>9</v>
      </c>
      <c r="AK561" s="37">
        <f t="shared" si="35"/>
        <v>9</v>
      </c>
      <c r="AL561" s="37">
        <f t="shared" si="36"/>
        <v>0</v>
      </c>
      <c r="AM561" s="37">
        <f t="shared" si="37"/>
        <v>0</v>
      </c>
    </row>
    <row r="562" spans="1:39" outlineLevel="1" x14ac:dyDescent="0.3">
      <c r="A562" s="19" t="e">
        <f>'SOS_ERGO - AS-IS'!#REF!</f>
        <v>#REF!</v>
      </c>
      <c r="B562" s="19" t="e">
        <f>'SOS_ERGO - AS-IS'!#REF!</f>
        <v>#REF!</v>
      </c>
      <c r="C562" s="19" t="e">
        <f>'SOS_ERGO - AS-IS'!#REF!</f>
        <v>#REF!</v>
      </c>
      <c r="D562" s="19" t="e">
        <f>'SOS_ERGO - AS-IS'!#REF!</f>
        <v>#REF!</v>
      </c>
      <c r="E562" s="32" t="e">
        <f>'SOS_ERGO - AS-IS'!#REF!</f>
        <v>#REF!</v>
      </c>
      <c r="F562" s="19" t="e">
        <f>'SOS_ERGO - AS-IS'!#REF!</f>
        <v>#REF!</v>
      </c>
      <c r="G562" s="53" t="e">
        <f>'SOS_ERGO - AS-IS'!#REF!</f>
        <v>#REF!</v>
      </c>
      <c r="H562" s="32" t="e">
        <f>'SOS_ERGO - AS-IS'!#REF!</f>
        <v>#REF!</v>
      </c>
      <c r="I562" s="39">
        <v>1</v>
      </c>
      <c r="J562" s="40"/>
      <c r="K562" s="41"/>
      <c r="L562" s="39">
        <v>1</v>
      </c>
      <c r="M562" s="40"/>
      <c r="N562" s="41"/>
      <c r="O562" s="39">
        <v>1</v>
      </c>
      <c r="P562" s="40"/>
      <c r="Q562" s="41"/>
      <c r="R562" s="39">
        <v>1</v>
      </c>
      <c r="S562" s="40"/>
      <c r="T562" s="41"/>
      <c r="U562" s="39">
        <v>1</v>
      </c>
      <c r="V562" s="40"/>
      <c r="W562" s="41"/>
      <c r="X562" s="39">
        <v>1</v>
      </c>
      <c r="Y562" s="40"/>
      <c r="Z562" s="41"/>
      <c r="AA562" s="39">
        <v>1</v>
      </c>
      <c r="AB562" s="40"/>
      <c r="AC562" s="41"/>
      <c r="AD562" s="39">
        <v>1</v>
      </c>
      <c r="AE562" s="40"/>
      <c r="AF562" s="41"/>
      <c r="AG562" s="39">
        <v>1</v>
      </c>
      <c r="AH562" s="37"/>
      <c r="AI562" s="42"/>
      <c r="AJ562" s="22">
        <f t="shared" si="34"/>
        <v>9</v>
      </c>
      <c r="AK562" s="37">
        <f t="shared" si="35"/>
        <v>9</v>
      </c>
      <c r="AL562" s="37">
        <f t="shared" si="36"/>
        <v>0</v>
      </c>
      <c r="AM562" s="37">
        <f t="shared" si="37"/>
        <v>0</v>
      </c>
    </row>
    <row r="563" spans="1:39" outlineLevel="1" x14ac:dyDescent="0.3">
      <c r="A563" s="19" t="e">
        <f>'SOS_ERGO - AS-IS'!#REF!</f>
        <v>#REF!</v>
      </c>
      <c r="B563" s="19" t="e">
        <f>'SOS_ERGO - AS-IS'!#REF!</f>
        <v>#REF!</v>
      </c>
      <c r="C563" s="19" t="e">
        <f>'SOS_ERGO - AS-IS'!#REF!</f>
        <v>#REF!</v>
      </c>
      <c r="D563" s="19" t="e">
        <f>'SOS_ERGO - AS-IS'!#REF!</f>
        <v>#REF!</v>
      </c>
      <c r="E563" s="32" t="e">
        <f>'SOS_ERGO - AS-IS'!#REF!</f>
        <v>#REF!</v>
      </c>
      <c r="F563" s="19" t="e">
        <f>'SOS_ERGO - AS-IS'!#REF!</f>
        <v>#REF!</v>
      </c>
      <c r="G563" s="53" t="e">
        <f>'SOS_ERGO - AS-IS'!#REF!</f>
        <v>#REF!</v>
      </c>
      <c r="H563" s="32" t="e">
        <f>'SOS_ERGO - AS-IS'!#REF!</f>
        <v>#REF!</v>
      </c>
      <c r="I563" s="39">
        <v>1</v>
      </c>
      <c r="J563" s="40"/>
      <c r="K563" s="41"/>
      <c r="L563" s="39">
        <v>1</v>
      </c>
      <c r="M563" s="40"/>
      <c r="N563" s="41"/>
      <c r="O563" s="39">
        <v>1</v>
      </c>
      <c r="P563" s="40"/>
      <c r="Q563" s="41"/>
      <c r="R563" s="39">
        <v>1</v>
      </c>
      <c r="S563" s="40"/>
      <c r="T563" s="41"/>
      <c r="U563" s="39">
        <v>1</v>
      </c>
      <c r="V563" s="40"/>
      <c r="W563" s="41"/>
      <c r="X563" s="39">
        <v>1</v>
      </c>
      <c r="Y563" s="40"/>
      <c r="Z563" s="41"/>
      <c r="AA563" s="39">
        <v>1</v>
      </c>
      <c r="AB563" s="40"/>
      <c r="AC563" s="41"/>
      <c r="AD563" s="39">
        <v>1</v>
      </c>
      <c r="AE563" s="40"/>
      <c r="AF563" s="41"/>
      <c r="AG563" s="39">
        <v>1</v>
      </c>
      <c r="AH563" s="37"/>
      <c r="AI563" s="42"/>
      <c r="AJ563" s="22">
        <f t="shared" si="34"/>
        <v>9</v>
      </c>
      <c r="AK563" s="37">
        <f t="shared" si="35"/>
        <v>9</v>
      </c>
      <c r="AL563" s="37">
        <f t="shared" si="36"/>
        <v>0</v>
      </c>
      <c r="AM563" s="37">
        <f t="shared" si="37"/>
        <v>0</v>
      </c>
    </row>
    <row r="564" spans="1:39" outlineLevel="1" x14ac:dyDescent="0.3">
      <c r="A564" s="19" t="e">
        <f>'SOS_ERGO - AS-IS'!#REF!</f>
        <v>#REF!</v>
      </c>
      <c r="B564" s="19" t="e">
        <f>'SOS_ERGO - AS-IS'!#REF!</f>
        <v>#REF!</v>
      </c>
      <c r="C564" s="19" t="e">
        <f>'SOS_ERGO - AS-IS'!#REF!</f>
        <v>#REF!</v>
      </c>
      <c r="D564" s="19" t="e">
        <f>'SOS_ERGO - AS-IS'!#REF!</f>
        <v>#REF!</v>
      </c>
      <c r="E564" s="32" t="e">
        <f>'SOS_ERGO - AS-IS'!#REF!</f>
        <v>#REF!</v>
      </c>
      <c r="F564" s="19" t="e">
        <f>'SOS_ERGO - AS-IS'!#REF!</f>
        <v>#REF!</v>
      </c>
      <c r="G564" s="53" t="e">
        <f>'SOS_ERGO - AS-IS'!#REF!</f>
        <v>#REF!</v>
      </c>
      <c r="H564" s="32" t="e">
        <f>'SOS_ERGO - AS-IS'!#REF!</f>
        <v>#REF!</v>
      </c>
      <c r="I564" s="39">
        <v>1</v>
      </c>
      <c r="J564" s="40"/>
      <c r="K564" s="41"/>
      <c r="L564" s="39">
        <v>1</v>
      </c>
      <c r="M564" s="40"/>
      <c r="N564" s="41"/>
      <c r="O564" s="39">
        <v>1</v>
      </c>
      <c r="P564" s="40"/>
      <c r="Q564" s="41"/>
      <c r="R564" s="39">
        <v>1</v>
      </c>
      <c r="S564" s="40"/>
      <c r="T564" s="41"/>
      <c r="U564" s="39">
        <v>1</v>
      </c>
      <c r="V564" s="40"/>
      <c r="W564" s="41"/>
      <c r="X564" s="39">
        <v>1</v>
      </c>
      <c r="Y564" s="40"/>
      <c r="Z564" s="41"/>
      <c r="AA564" s="39">
        <v>1</v>
      </c>
      <c r="AB564" s="40"/>
      <c r="AC564" s="41"/>
      <c r="AD564" s="39">
        <v>1</v>
      </c>
      <c r="AE564" s="40"/>
      <c r="AF564" s="41"/>
      <c r="AG564" s="39">
        <v>1</v>
      </c>
      <c r="AH564" s="37"/>
      <c r="AI564" s="42"/>
      <c r="AJ564" s="22">
        <f t="shared" si="34"/>
        <v>9</v>
      </c>
      <c r="AK564" s="37">
        <f t="shared" si="35"/>
        <v>9</v>
      </c>
      <c r="AL564" s="37">
        <f t="shared" si="36"/>
        <v>0</v>
      </c>
      <c r="AM564" s="37">
        <f t="shared" si="37"/>
        <v>0</v>
      </c>
    </row>
    <row r="565" spans="1:39" outlineLevel="1" x14ac:dyDescent="0.3">
      <c r="A565" s="19" t="e">
        <f>'SOS_ERGO - AS-IS'!#REF!</f>
        <v>#REF!</v>
      </c>
      <c r="B565" s="19" t="e">
        <f>'SOS_ERGO - AS-IS'!#REF!</f>
        <v>#REF!</v>
      </c>
      <c r="C565" s="19" t="e">
        <f>'SOS_ERGO - AS-IS'!#REF!</f>
        <v>#REF!</v>
      </c>
      <c r="D565" s="19" t="e">
        <f>'SOS_ERGO - AS-IS'!#REF!</f>
        <v>#REF!</v>
      </c>
      <c r="E565" s="32" t="e">
        <f>'SOS_ERGO - AS-IS'!#REF!</f>
        <v>#REF!</v>
      </c>
      <c r="F565" s="19" t="e">
        <f>'SOS_ERGO - AS-IS'!#REF!</f>
        <v>#REF!</v>
      </c>
      <c r="G565" s="53" t="e">
        <f>'SOS_ERGO - AS-IS'!#REF!</f>
        <v>#REF!</v>
      </c>
      <c r="H565" s="32" t="e">
        <f>'SOS_ERGO - AS-IS'!#REF!</f>
        <v>#REF!</v>
      </c>
      <c r="I565" s="39">
        <v>1</v>
      </c>
      <c r="J565" s="40"/>
      <c r="K565" s="41"/>
      <c r="L565" s="39">
        <v>1</v>
      </c>
      <c r="M565" s="40"/>
      <c r="N565" s="41"/>
      <c r="O565" s="39">
        <v>1</v>
      </c>
      <c r="P565" s="40"/>
      <c r="Q565" s="41"/>
      <c r="R565" s="39">
        <v>1</v>
      </c>
      <c r="S565" s="40"/>
      <c r="T565" s="41"/>
      <c r="U565" s="39">
        <v>1</v>
      </c>
      <c r="V565" s="40"/>
      <c r="W565" s="41"/>
      <c r="X565" s="39">
        <v>1</v>
      </c>
      <c r="Y565" s="40"/>
      <c r="Z565" s="41"/>
      <c r="AA565" s="39">
        <v>1</v>
      </c>
      <c r="AB565" s="40"/>
      <c r="AC565" s="41"/>
      <c r="AD565" s="39">
        <v>1</v>
      </c>
      <c r="AE565" s="40"/>
      <c r="AF565" s="41"/>
      <c r="AG565" s="39">
        <v>1</v>
      </c>
      <c r="AH565" s="37"/>
      <c r="AI565" s="42"/>
      <c r="AJ565" s="22">
        <f t="shared" si="34"/>
        <v>9</v>
      </c>
      <c r="AK565" s="37">
        <f t="shared" si="35"/>
        <v>9</v>
      </c>
      <c r="AL565" s="37">
        <f t="shared" si="36"/>
        <v>0</v>
      </c>
      <c r="AM565" s="37">
        <f t="shared" si="37"/>
        <v>0</v>
      </c>
    </row>
    <row r="566" spans="1:39" outlineLevel="1" x14ac:dyDescent="0.3">
      <c r="A566" s="19" t="e">
        <f>'SOS_ERGO - AS-IS'!#REF!</f>
        <v>#REF!</v>
      </c>
      <c r="B566" s="19" t="e">
        <f>'SOS_ERGO - AS-IS'!#REF!</f>
        <v>#REF!</v>
      </c>
      <c r="C566" s="19" t="e">
        <f>'SOS_ERGO - AS-IS'!#REF!</f>
        <v>#REF!</v>
      </c>
      <c r="D566" s="19" t="e">
        <f>'SOS_ERGO - AS-IS'!#REF!</f>
        <v>#REF!</v>
      </c>
      <c r="E566" s="32" t="e">
        <f>'SOS_ERGO - AS-IS'!#REF!</f>
        <v>#REF!</v>
      </c>
      <c r="F566" s="19" t="e">
        <f>'SOS_ERGO - AS-IS'!#REF!</f>
        <v>#REF!</v>
      </c>
      <c r="G566" s="53" t="e">
        <f>'SOS_ERGO - AS-IS'!#REF!</f>
        <v>#REF!</v>
      </c>
      <c r="H566" s="32" t="e">
        <f>'SOS_ERGO - AS-IS'!#REF!</f>
        <v>#REF!</v>
      </c>
      <c r="I566" s="39">
        <v>1</v>
      </c>
      <c r="J566" s="40"/>
      <c r="K566" s="41"/>
      <c r="L566" s="39">
        <v>1</v>
      </c>
      <c r="M566" s="40"/>
      <c r="N566" s="41"/>
      <c r="O566" s="39">
        <v>1</v>
      </c>
      <c r="P566" s="40"/>
      <c r="Q566" s="41"/>
      <c r="R566" s="39">
        <v>1</v>
      </c>
      <c r="S566" s="40"/>
      <c r="T566" s="41"/>
      <c r="U566" s="39">
        <v>1</v>
      </c>
      <c r="V566" s="40"/>
      <c r="W566" s="41"/>
      <c r="X566" s="39">
        <v>1</v>
      </c>
      <c r="Y566" s="40"/>
      <c r="Z566" s="41"/>
      <c r="AA566" s="39">
        <v>1</v>
      </c>
      <c r="AB566" s="40"/>
      <c r="AC566" s="41"/>
      <c r="AD566" s="39">
        <v>1</v>
      </c>
      <c r="AE566" s="40"/>
      <c r="AF566" s="41"/>
      <c r="AG566" s="39">
        <v>1</v>
      </c>
      <c r="AH566" s="37"/>
      <c r="AI566" s="42"/>
      <c r="AJ566" s="22">
        <f t="shared" si="34"/>
        <v>9</v>
      </c>
      <c r="AK566" s="37">
        <f t="shared" si="35"/>
        <v>9</v>
      </c>
      <c r="AL566" s="37">
        <f t="shared" si="36"/>
        <v>0</v>
      </c>
      <c r="AM566" s="37">
        <f t="shared" si="37"/>
        <v>0</v>
      </c>
    </row>
    <row r="567" spans="1:39" outlineLevel="1" x14ac:dyDescent="0.3">
      <c r="A567" s="19" t="e">
        <f>'SOS_ERGO - AS-IS'!#REF!</f>
        <v>#REF!</v>
      </c>
      <c r="B567" s="19" t="e">
        <f>'SOS_ERGO - AS-IS'!#REF!</f>
        <v>#REF!</v>
      </c>
      <c r="C567" s="19" t="e">
        <f>'SOS_ERGO - AS-IS'!#REF!</f>
        <v>#REF!</v>
      </c>
      <c r="D567" s="19" t="e">
        <f>'SOS_ERGO - AS-IS'!#REF!</f>
        <v>#REF!</v>
      </c>
      <c r="E567" s="32" t="e">
        <f>'SOS_ERGO - AS-IS'!#REF!</f>
        <v>#REF!</v>
      </c>
      <c r="F567" s="19" t="e">
        <f>'SOS_ERGO - AS-IS'!#REF!</f>
        <v>#REF!</v>
      </c>
      <c r="G567" s="53" t="e">
        <f>'SOS_ERGO - AS-IS'!#REF!</f>
        <v>#REF!</v>
      </c>
      <c r="H567" s="32" t="e">
        <f>'SOS_ERGO - AS-IS'!#REF!</f>
        <v>#REF!</v>
      </c>
      <c r="I567" s="39">
        <v>1</v>
      </c>
      <c r="J567" s="40"/>
      <c r="K567" s="41"/>
      <c r="L567" s="39">
        <v>1</v>
      </c>
      <c r="M567" s="40"/>
      <c r="N567" s="41"/>
      <c r="O567" s="39">
        <v>1</v>
      </c>
      <c r="P567" s="40"/>
      <c r="Q567" s="41"/>
      <c r="R567" s="39">
        <v>1</v>
      </c>
      <c r="S567" s="40"/>
      <c r="T567" s="41"/>
      <c r="U567" s="39">
        <v>1</v>
      </c>
      <c r="V567" s="40"/>
      <c r="W567" s="41"/>
      <c r="X567" s="39">
        <v>1</v>
      </c>
      <c r="Y567" s="40"/>
      <c r="Z567" s="41"/>
      <c r="AA567" s="39">
        <v>1</v>
      </c>
      <c r="AB567" s="40"/>
      <c r="AC567" s="41"/>
      <c r="AD567" s="39">
        <v>1</v>
      </c>
      <c r="AE567" s="40"/>
      <c r="AF567" s="41"/>
      <c r="AG567" s="39">
        <v>1</v>
      </c>
      <c r="AH567" s="37"/>
      <c r="AI567" s="42"/>
      <c r="AJ567" s="22">
        <f t="shared" si="34"/>
        <v>9</v>
      </c>
      <c r="AK567" s="37">
        <f t="shared" si="35"/>
        <v>9</v>
      </c>
      <c r="AL567" s="37">
        <f t="shared" si="36"/>
        <v>0</v>
      </c>
      <c r="AM567" s="37">
        <f t="shared" si="37"/>
        <v>0</v>
      </c>
    </row>
    <row r="568" spans="1:39" outlineLevel="1" x14ac:dyDescent="0.3">
      <c r="A568" s="19" t="e">
        <f>'SOS_ERGO - AS-IS'!#REF!</f>
        <v>#REF!</v>
      </c>
      <c r="B568" s="19" t="e">
        <f>'SOS_ERGO - AS-IS'!#REF!</f>
        <v>#REF!</v>
      </c>
      <c r="C568" s="19" t="e">
        <f>'SOS_ERGO - AS-IS'!#REF!</f>
        <v>#REF!</v>
      </c>
      <c r="D568" s="19" t="e">
        <f>'SOS_ERGO - AS-IS'!#REF!</f>
        <v>#REF!</v>
      </c>
      <c r="E568" s="32" t="e">
        <f>'SOS_ERGO - AS-IS'!#REF!</f>
        <v>#REF!</v>
      </c>
      <c r="F568" s="19" t="e">
        <f>'SOS_ERGO - AS-IS'!#REF!</f>
        <v>#REF!</v>
      </c>
      <c r="G568" s="53" t="e">
        <f>'SOS_ERGO - AS-IS'!#REF!</f>
        <v>#REF!</v>
      </c>
      <c r="H568" s="32" t="e">
        <f>'SOS_ERGO - AS-IS'!#REF!</f>
        <v>#REF!</v>
      </c>
      <c r="I568" s="39">
        <v>1</v>
      </c>
      <c r="J568" s="40"/>
      <c r="K568" s="41"/>
      <c r="L568" s="39">
        <v>1</v>
      </c>
      <c r="M568" s="40"/>
      <c r="N568" s="41"/>
      <c r="O568" s="39">
        <v>1</v>
      </c>
      <c r="P568" s="40"/>
      <c r="Q568" s="41"/>
      <c r="R568" s="39">
        <v>1</v>
      </c>
      <c r="S568" s="40"/>
      <c r="T568" s="41"/>
      <c r="U568" s="39">
        <v>1</v>
      </c>
      <c r="V568" s="40"/>
      <c r="W568" s="41"/>
      <c r="X568" s="39">
        <v>1</v>
      </c>
      <c r="Y568" s="40"/>
      <c r="Z568" s="41"/>
      <c r="AA568" s="39">
        <v>1</v>
      </c>
      <c r="AB568" s="40"/>
      <c r="AC568" s="41"/>
      <c r="AD568" s="39">
        <v>1</v>
      </c>
      <c r="AE568" s="40"/>
      <c r="AF568" s="41"/>
      <c r="AG568" s="39">
        <v>1</v>
      </c>
      <c r="AH568" s="37"/>
      <c r="AI568" s="42"/>
      <c r="AJ568" s="22">
        <f t="shared" si="34"/>
        <v>9</v>
      </c>
      <c r="AK568" s="37">
        <f t="shared" si="35"/>
        <v>9</v>
      </c>
      <c r="AL568" s="37">
        <f t="shared" si="36"/>
        <v>0</v>
      </c>
      <c r="AM568" s="37">
        <f t="shared" si="37"/>
        <v>0</v>
      </c>
    </row>
    <row r="569" spans="1:39" outlineLevel="1" x14ac:dyDescent="0.3">
      <c r="A569" s="19" t="e">
        <f>'SOS_ERGO - AS-IS'!#REF!</f>
        <v>#REF!</v>
      </c>
      <c r="B569" s="19" t="e">
        <f>'SOS_ERGO - AS-IS'!#REF!</f>
        <v>#REF!</v>
      </c>
      <c r="C569" s="19" t="e">
        <f>'SOS_ERGO - AS-IS'!#REF!</f>
        <v>#REF!</v>
      </c>
      <c r="D569" s="19" t="e">
        <f>'SOS_ERGO - AS-IS'!#REF!</f>
        <v>#REF!</v>
      </c>
      <c r="E569" s="32" t="e">
        <f>'SOS_ERGO - AS-IS'!#REF!</f>
        <v>#REF!</v>
      </c>
      <c r="F569" s="19" t="e">
        <f>'SOS_ERGO - AS-IS'!#REF!</f>
        <v>#REF!</v>
      </c>
      <c r="G569" s="53" t="e">
        <f>'SOS_ERGO - AS-IS'!#REF!</f>
        <v>#REF!</v>
      </c>
      <c r="H569" s="32" t="e">
        <f>'SOS_ERGO - AS-IS'!#REF!</f>
        <v>#REF!</v>
      </c>
      <c r="I569" s="39">
        <v>1</v>
      </c>
      <c r="J569" s="40"/>
      <c r="K569" s="41"/>
      <c r="L569" s="39">
        <v>1</v>
      </c>
      <c r="M569" s="40"/>
      <c r="N569" s="41"/>
      <c r="O569" s="39">
        <v>1</v>
      </c>
      <c r="P569" s="40"/>
      <c r="Q569" s="41"/>
      <c r="R569" s="39">
        <v>1</v>
      </c>
      <c r="S569" s="40"/>
      <c r="T569" s="41"/>
      <c r="U569" s="39">
        <v>1</v>
      </c>
      <c r="V569" s="40"/>
      <c r="W569" s="41"/>
      <c r="X569" s="39">
        <v>1</v>
      </c>
      <c r="Y569" s="40"/>
      <c r="Z569" s="41"/>
      <c r="AA569" s="39">
        <v>1</v>
      </c>
      <c r="AB569" s="40"/>
      <c r="AC569" s="41"/>
      <c r="AD569" s="39">
        <v>1</v>
      </c>
      <c r="AE569" s="40"/>
      <c r="AF569" s="41"/>
      <c r="AG569" s="39">
        <v>1</v>
      </c>
      <c r="AH569" s="37"/>
      <c r="AI569" s="42"/>
      <c r="AJ569" s="22">
        <f t="shared" si="34"/>
        <v>9</v>
      </c>
      <c r="AK569" s="37">
        <f t="shared" si="35"/>
        <v>9</v>
      </c>
      <c r="AL569" s="37">
        <f t="shared" si="36"/>
        <v>0</v>
      </c>
      <c r="AM569" s="37">
        <f t="shared" si="37"/>
        <v>0</v>
      </c>
    </row>
    <row r="570" spans="1:39" outlineLevel="1" x14ac:dyDescent="0.3">
      <c r="A570" s="19" t="e">
        <f>'SOS_ERGO - AS-IS'!#REF!</f>
        <v>#REF!</v>
      </c>
      <c r="B570" s="19" t="e">
        <f>'SOS_ERGO - AS-IS'!#REF!</f>
        <v>#REF!</v>
      </c>
      <c r="C570" s="19" t="e">
        <f>'SOS_ERGO - AS-IS'!#REF!</f>
        <v>#REF!</v>
      </c>
      <c r="D570" s="19" t="e">
        <f>'SOS_ERGO - AS-IS'!#REF!</f>
        <v>#REF!</v>
      </c>
      <c r="E570" s="32" t="e">
        <f>'SOS_ERGO - AS-IS'!#REF!</f>
        <v>#REF!</v>
      </c>
      <c r="F570" s="19" t="e">
        <f>'SOS_ERGO - AS-IS'!#REF!</f>
        <v>#REF!</v>
      </c>
      <c r="G570" s="53" t="e">
        <f>'SOS_ERGO - AS-IS'!#REF!</f>
        <v>#REF!</v>
      </c>
      <c r="H570" s="32" t="e">
        <f>'SOS_ERGO - AS-IS'!#REF!</f>
        <v>#REF!</v>
      </c>
      <c r="I570" s="39">
        <v>1</v>
      </c>
      <c r="J570" s="40"/>
      <c r="K570" s="41"/>
      <c r="L570" s="39">
        <v>1</v>
      </c>
      <c r="M570" s="40"/>
      <c r="N570" s="41"/>
      <c r="O570" s="39">
        <v>1</v>
      </c>
      <c r="P570" s="40"/>
      <c r="Q570" s="41"/>
      <c r="R570" s="39">
        <v>1</v>
      </c>
      <c r="S570" s="40"/>
      <c r="T570" s="41"/>
      <c r="U570" s="39">
        <v>1</v>
      </c>
      <c r="V570" s="40"/>
      <c r="W570" s="41"/>
      <c r="X570" s="39">
        <v>1</v>
      </c>
      <c r="Y570" s="40"/>
      <c r="Z570" s="41"/>
      <c r="AA570" s="39">
        <v>1</v>
      </c>
      <c r="AB570" s="40"/>
      <c r="AC570" s="41"/>
      <c r="AD570" s="39">
        <v>1</v>
      </c>
      <c r="AE570" s="40"/>
      <c r="AF570" s="41"/>
      <c r="AG570" s="39">
        <v>1</v>
      </c>
      <c r="AH570" s="37"/>
      <c r="AI570" s="42"/>
      <c r="AJ570" s="22">
        <f t="shared" si="34"/>
        <v>9</v>
      </c>
      <c r="AK570" s="37">
        <f t="shared" si="35"/>
        <v>9</v>
      </c>
      <c r="AL570" s="37">
        <f t="shared" si="36"/>
        <v>0</v>
      </c>
      <c r="AM570" s="37">
        <f t="shared" si="37"/>
        <v>0</v>
      </c>
    </row>
    <row r="571" spans="1:39" outlineLevel="1" x14ac:dyDescent="0.3">
      <c r="A571" s="19" t="e">
        <f>'SOS_ERGO - AS-IS'!#REF!</f>
        <v>#REF!</v>
      </c>
      <c r="B571" s="19" t="e">
        <f>'SOS_ERGO - AS-IS'!#REF!</f>
        <v>#REF!</v>
      </c>
      <c r="C571" s="19" t="e">
        <f>'SOS_ERGO - AS-IS'!#REF!</f>
        <v>#REF!</v>
      </c>
      <c r="D571" s="19" t="e">
        <f>'SOS_ERGO - AS-IS'!#REF!</f>
        <v>#REF!</v>
      </c>
      <c r="E571" s="32" t="e">
        <f>'SOS_ERGO - AS-IS'!#REF!</f>
        <v>#REF!</v>
      </c>
      <c r="F571" s="19" t="e">
        <f>'SOS_ERGO - AS-IS'!#REF!</f>
        <v>#REF!</v>
      </c>
      <c r="G571" s="53" t="e">
        <f>'SOS_ERGO - AS-IS'!#REF!</f>
        <v>#REF!</v>
      </c>
      <c r="H571" s="32" t="e">
        <f>'SOS_ERGO - AS-IS'!#REF!</f>
        <v>#REF!</v>
      </c>
      <c r="I571" s="39">
        <v>1</v>
      </c>
      <c r="J571" s="40"/>
      <c r="K571" s="41"/>
      <c r="L571" s="39">
        <v>1</v>
      </c>
      <c r="M571" s="40"/>
      <c r="N571" s="41"/>
      <c r="O571" s="39">
        <v>1</v>
      </c>
      <c r="P571" s="40"/>
      <c r="Q571" s="41"/>
      <c r="R571" s="39">
        <v>1</v>
      </c>
      <c r="S571" s="40"/>
      <c r="T571" s="41"/>
      <c r="U571" s="39">
        <v>1</v>
      </c>
      <c r="V571" s="40"/>
      <c r="W571" s="41"/>
      <c r="X571" s="39">
        <v>1</v>
      </c>
      <c r="Y571" s="40"/>
      <c r="Z571" s="41"/>
      <c r="AA571" s="39">
        <v>1</v>
      </c>
      <c r="AB571" s="40"/>
      <c r="AC571" s="41"/>
      <c r="AD571" s="39">
        <v>1</v>
      </c>
      <c r="AE571" s="40"/>
      <c r="AF571" s="41"/>
      <c r="AG571" s="39">
        <v>1</v>
      </c>
      <c r="AH571" s="37"/>
      <c r="AI571" s="42"/>
      <c r="AJ571" s="22">
        <f t="shared" si="34"/>
        <v>9</v>
      </c>
      <c r="AK571" s="37">
        <f t="shared" si="35"/>
        <v>9</v>
      </c>
      <c r="AL571" s="37">
        <f t="shared" si="36"/>
        <v>0</v>
      </c>
      <c r="AM571" s="37">
        <f t="shared" si="37"/>
        <v>0</v>
      </c>
    </row>
    <row r="572" spans="1:39" outlineLevel="1" x14ac:dyDescent="0.3">
      <c r="A572" s="19" t="e">
        <f>'SOS_ERGO - AS-IS'!#REF!</f>
        <v>#REF!</v>
      </c>
      <c r="B572" s="19" t="e">
        <f>'SOS_ERGO - AS-IS'!#REF!</f>
        <v>#REF!</v>
      </c>
      <c r="C572" s="19" t="e">
        <f>'SOS_ERGO - AS-IS'!#REF!</f>
        <v>#REF!</v>
      </c>
      <c r="D572" s="19" t="e">
        <f>'SOS_ERGO - AS-IS'!#REF!</f>
        <v>#REF!</v>
      </c>
      <c r="E572" s="32" t="e">
        <f>'SOS_ERGO - AS-IS'!#REF!</f>
        <v>#REF!</v>
      </c>
      <c r="F572" s="19" t="e">
        <f>'SOS_ERGO - AS-IS'!#REF!</f>
        <v>#REF!</v>
      </c>
      <c r="G572" s="53" t="e">
        <f>'SOS_ERGO - AS-IS'!#REF!</f>
        <v>#REF!</v>
      </c>
      <c r="H572" s="32" t="e">
        <f>'SOS_ERGO - AS-IS'!#REF!</f>
        <v>#REF!</v>
      </c>
      <c r="I572" s="39">
        <v>1</v>
      </c>
      <c r="J572" s="40"/>
      <c r="K572" s="41"/>
      <c r="L572" s="39">
        <v>1</v>
      </c>
      <c r="M572" s="40"/>
      <c r="N572" s="41"/>
      <c r="O572" s="39">
        <v>1</v>
      </c>
      <c r="P572" s="40"/>
      <c r="Q572" s="41"/>
      <c r="R572" s="39">
        <v>1</v>
      </c>
      <c r="S572" s="40"/>
      <c r="T572" s="41"/>
      <c r="U572" s="39">
        <v>1</v>
      </c>
      <c r="V572" s="40"/>
      <c r="W572" s="41"/>
      <c r="X572" s="39">
        <v>1</v>
      </c>
      <c r="Y572" s="40"/>
      <c r="Z572" s="41"/>
      <c r="AA572" s="39">
        <v>1</v>
      </c>
      <c r="AB572" s="40"/>
      <c r="AC572" s="41"/>
      <c r="AD572" s="39">
        <v>1</v>
      </c>
      <c r="AE572" s="40"/>
      <c r="AF572" s="41"/>
      <c r="AG572" s="39">
        <v>1</v>
      </c>
      <c r="AH572" s="37"/>
      <c r="AI572" s="42"/>
      <c r="AJ572" s="22">
        <f t="shared" si="34"/>
        <v>9</v>
      </c>
      <c r="AK572" s="37">
        <f t="shared" si="35"/>
        <v>9</v>
      </c>
      <c r="AL572" s="37">
        <f t="shared" si="36"/>
        <v>0</v>
      </c>
      <c r="AM572" s="37">
        <f t="shared" si="37"/>
        <v>0</v>
      </c>
    </row>
    <row r="573" spans="1:39" outlineLevel="1" x14ac:dyDescent="0.3">
      <c r="A573" s="19" t="e">
        <f>'SOS_ERGO - AS-IS'!#REF!</f>
        <v>#REF!</v>
      </c>
      <c r="B573" s="19" t="e">
        <f>'SOS_ERGO - AS-IS'!#REF!</f>
        <v>#REF!</v>
      </c>
      <c r="C573" s="19" t="e">
        <f>'SOS_ERGO - AS-IS'!#REF!</f>
        <v>#REF!</v>
      </c>
      <c r="D573" s="19" t="e">
        <f>'SOS_ERGO - AS-IS'!#REF!</f>
        <v>#REF!</v>
      </c>
      <c r="E573" s="32" t="e">
        <f>'SOS_ERGO - AS-IS'!#REF!</f>
        <v>#REF!</v>
      </c>
      <c r="F573" s="19" t="e">
        <f>'SOS_ERGO - AS-IS'!#REF!</f>
        <v>#REF!</v>
      </c>
      <c r="G573" s="53" t="e">
        <f>'SOS_ERGO - AS-IS'!#REF!</f>
        <v>#REF!</v>
      </c>
      <c r="H573" s="32" t="e">
        <f>'SOS_ERGO - AS-IS'!#REF!</f>
        <v>#REF!</v>
      </c>
      <c r="I573" s="39">
        <v>1</v>
      </c>
      <c r="J573" s="40"/>
      <c r="K573" s="41"/>
      <c r="L573" s="39">
        <v>1</v>
      </c>
      <c r="M573" s="40"/>
      <c r="N573" s="41"/>
      <c r="O573" s="39">
        <v>1</v>
      </c>
      <c r="P573" s="40"/>
      <c r="Q573" s="41"/>
      <c r="R573" s="39">
        <v>1</v>
      </c>
      <c r="S573" s="40"/>
      <c r="T573" s="41"/>
      <c r="U573" s="39">
        <v>1</v>
      </c>
      <c r="V573" s="40"/>
      <c r="W573" s="41"/>
      <c r="X573" s="39">
        <v>1</v>
      </c>
      <c r="Y573" s="40"/>
      <c r="Z573" s="41"/>
      <c r="AA573" s="39">
        <v>1</v>
      </c>
      <c r="AB573" s="40"/>
      <c r="AC573" s="41"/>
      <c r="AD573" s="39">
        <v>1</v>
      </c>
      <c r="AE573" s="40"/>
      <c r="AF573" s="41"/>
      <c r="AG573" s="39">
        <v>1</v>
      </c>
      <c r="AH573" s="37"/>
      <c r="AI573" s="42"/>
      <c r="AJ573" s="22">
        <f t="shared" si="34"/>
        <v>9</v>
      </c>
      <c r="AK573" s="37">
        <f t="shared" si="35"/>
        <v>9</v>
      </c>
      <c r="AL573" s="37">
        <f t="shared" si="36"/>
        <v>0</v>
      </c>
      <c r="AM573" s="37">
        <f t="shared" si="37"/>
        <v>0</v>
      </c>
    </row>
    <row r="574" spans="1:39" outlineLevel="1" x14ac:dyDescent="0.3">
      <c r="A574" s="19" t="e">
        <f>'SOS_ERGO - AS-IS'!#REF!</f>
        <v>#REF!</v>
      </c>
      <c r="B574" s="19" t="e">
        <f>'SOS_ERGO - AS-IS'!#REF!</f>
        <v>#REF!</v>
      </c>
      <c r="C574" s="19" t="e">
        <f>'SOS_ERGO - AS-IS'!#REF!</f>
        <v>#REF!</v>
      </c>
      <c r="D574" s="19" t="e">
        <f>'SOS_ERGO - AS-IS'!#REF!</f>
        <v>#REF!</v>
      </c>
      <c r="E574" s="32" t="e">
        <f>'SOS_ERGO - AS-IS'!#REF!</f>
        <v>#REF!</v>
      </c>
      <c r="F574" s="19" t="e">
        <f>'SOS_ERGO - AS-IS'!#REF!</f>
        <v>#REF!</v>
      </c>
      <c r="G574" s="53" t="e">
        <f>'SOS_ERGO - AS-IS'!#REF!</f>
        <v>#REF!</v>
      </c>
      <c r="H574" s="32" t="e">
        <f>'SOS_ERGO - AS-IS'!#REF!</f>
        <v>#REF!</v>
      </c>
      <c r="I574" s="39">
        <v>1</v>
      </c>
      <c r="J574" s="40"/>
      <c r="K574" s="41"/>
      <c r="L574" s="39">
        <v>1</v>
      </c>
      <c r="M574" s="40"/>
      <c r="N574" s="41"/>
      <c r="O574" s="39">
        <v>1</v>
      </c>
      <c r="P574" s="40"/>
      <c r="Q574" s="41"/>
      <c r="R574" s="39">
        <v>1</v>
      </c>
      <c r="S574" s="40"/>
      <c r="T574" s="41"/>
      <c r="U574" s="39">
        <v>1</v>
      </c>
      <c r="V574" s="40"/>
      <c r="W574" s="41"/>
      <c r="X574" s="39">
        <v>1</v>
      </c>
      <c r="Y574" s="40"/>
      <c r="Z574" s="41"/>
      <c r="AA574" s="39">
        <v>1</v>
      </c>
      <c r="AB574" s="40"/>
      <c r="AC574" s="41"/>
      <c r="AD574" s="39">
        <v>1</v>
      </c>
      <c r="AE574" s="40"/>
      <c r="AF574" s="41"/>
      <c r="AG574" s="39">
        <v>1</v>
      </c>
      <c r="AH574" s="37"/>
      <c r="AI574" s="42"/>
      <c r="AJ574" s="22">
        <f t="shared" si="34"/>
        <v>9</v>
      </c>
      <c r="AK574" s="37">
        <f t="shared" si="35"/>
        <v>9</v>
      </c>
      <c r="AL574" s="37">
        <f t="shared" si="36"/>
        <v>0</v>
      </c>
      <c r="AM574" s="37">
        <f t="shared" si="37"/>
        <v>0</v>
      </c>
    </row>
    <row r="575" spans="1:39" outlineLevel="1" x14ac:dyDescent="0.3">
      <c r="A575" s="19" t="e">
        <f>'SOS_ERGO - AS-IS'!#REF!</f>
        <v>#REF!</v>
      </c>
      <c r="B575" s="19" t="e">
        <f>'SOS_ERGO - AS-IS'!#REF!</f>
        <v>#REF!</v>
      </c>
      <c r="C575" s="19" t="e">
        <f>'SOS_ERGO - AS-IS'!#REF!</f>
        <v>#REF!</v>
      </c>
      <c r="D575" s="19" t="e">
        <f>'SOS_ERGO - AS-IS'!#REF!</f>
        <v>#REF!</v>
      </c>
      <c r="E575" s="32" t="e">
        <f>'SOS_ERGO - AS-IS'!#REF!</f>
        <v>#REF!</v>
      </c>
      <c r="F575" s="19" t="e">
        <f>'SOS_ERGO - AS-IS'!#REF!</f>
        <v>#REF!</v>
      </c>
      <c r="G575" s="53" t="e">
        <f>'SOS_ERGO - AS-IS'!#REF!</f>
        <v>#REF!</v>
      </c>
      <c r="H575" s="32" t="e">
        <f>'SOS_ERGO - AS-IS'!#REF!</f>
        <v>#REF!</v>
      </c>
      <c r="I575" s="39">
        <v>1</v>
      </c>
      <c r="J575" s="40"/>
      <c r="K575" s="41"/>
      <c r="L575" s="39">
        <v>1</v>
      </c>
      <c r="M575" s="40"/>
      <c r="N575" s="41"/>
      <c r="O575" s="39">
        <v>1</v>
      </c>
      <c r="P575" s="40"/>
      <c r="Q575" s="41"/>
      <c r="R575" s="39">
        <v>1</v>
      </c>
      <c r="S575" s="40"/>
      <c r="T575" s="41"/>
      <c r="U575" s="39">
        <v>1</v>
      </c>
      <c r="V575" s="40"/>
      <c r="W575" s="41"/>
      <c r="X575" s="39">
        <v>1</v>
      </c>
      <c r="Y575" s="40"/>
      <c r="Z575" s="41"/>
      <c r="AA575" s="39">
        <v>1</v>
      </c>
      <c r="AB575" s="40"/>
      <c r="AC575" s="41"/>
      <c r="AD575" s="39">
        <v>1</v>
      </c>
      <c r="AE575" s="40"/>
      <c r="AF575" s="41"/>
      <c r="AG575" s="39">
        <v>1</v>
      </c>
      <c r="AH575" s="37"/>
      <c r="AI575" s="42"/>
      <c r="AJ575" s="22">
        <f t="shared" si="34"/>
        <v>9</v>
      </c>
      <c r="AK575" s="37">
        <f t="shared" si="35"/>
        <v>9</v>
      </c>
      <c r="AL575" s="37">
        <f t="shared" si="36"/>
        <v>0</v>
      </c>
      <c r="AM575" s="37">
        <f t="shared" si="37"/>
        <v>0</v>
      </c>
    </row>
    <row r="576" spans="1:39" outlineLevel="1" x14ac:dyDescent="0.3">
      <c r="A576" s="19" t="e">
        <f>'SOS_ERGO - AS-IS'!#REF!</f>
        <v>#REF!</v>
      </c>
      <c r="B576" s="19" t="e">
        <f>'SOS_ERGO - AS-IS'!#REF!</f>
        <v>#REF!</v>
      </c>
      <c r="C576" s="19" t="e">
        <f>'SOS_ERGO - AS-IS'!#REF!</f>
        <v>#REF!</v>
      </c>
      <c r="D576" s="19" t="e">
        <f>'SOS_ERGO - AS-IS'!#REF!</f>
        <v>#REF!</v>
      </c>
      <c r="E576" s="32" t="e">
        <f>'SOS_ERGO - AS-IS'!#REF!</f>
        <v>#REF!</v>
      </c>
      <c r="F576" s="19" t="e">
        <f>'SOS_ERGO - AS-IS'!#REF!</f>
        <v>#REF!</v>
      </c>
      <c r="G576" s="53" t="e">
        <f>'SOS_ERGO - AS-IS'!#REF!</f>
        <v>#REF!</v>
      </c>
      <c r="H576" s="32" t="e">
        <f>'SOS_ERGO - AS-IS'!#REF!</f>
        <v>#REF!</v>
      </c>
      <c r="I576" s="39">
        <v>1</v>
      </c>
      <c r="J576" s="40"/>
      <c r="K576" s="41"/>
      <c r="L576" s="39">
        <v>1</v>
      </c>
      <c r="M576" s="40"/>
      <c r="N576" s="41"/>
      <c r="O576" s="39">
        <v>1</v>
      </c>
      <c r="P576" s="40"/>
      <c r="Q576" s="41"/>
      <c r="R576" s="39">
        <v>1</v>
      </c>
      <c r="S576" s="40"/>
      <c r="T576" s="41"/>
      <c r="U576" s="39">
        <v>1</v>
      </c>
      <c r="V576" s="40"/>
      <c r="W576" s="41"/>
      <c r="X576" s="39">
        <v>1</v>
      </c>
      <c r="Y576" s="40"/>
      <c r="Z576" s="41"/>
      <c r="AA576" s="39">
        <v>1</v>
      </c>
      <c r="AB576" s="40"/>
      <c r="AC576" s="41"/>
      <c r="AD576" s="39">
        <v>1</v>
      </c>
      <c r="AE576" s="40"/>
      <c r="AF576" s="41"/>
      <c r="AG576" s="39">
        <v>1</v>
      </c>
      <c r="AH576" s="37"/>
      <c r="AI576" s="42"/>
      <c r="AJ576" s="22">
        <f t="shared" si="34"/>
        <v>9</v>
      </c>
      <c r="AK576" s="37">
        <f t="shared" si="35"/>
        <v>9</v>
      </c>
      <c r="AL576" s="37">
        <f t="shared" si="36"/>
        <v>0</v>
      </c>
      <c r="AM576" s="37">
        <f t="shared" si="37"/>
        <v>0</v>
      </c>
    </row>
    <row r="577" spans="1:39" outlineLevel="1" x14ac:dyDescent="0.3">
      <c r="A577" s="19" t="e">
        <f>'SOS_ERGO - AS-IS'!#REF!</f>
        <v>#REF!</v>
      </c>
      <c r="B577" s="19" t="e">
        <f>'SOS_ERGO - AS-IS'!#REF!</f>
        <v>#REF!</v>
      </c>
      <c r="C577" s="19" t="e">
        <f>'SOS_ERGO - AS-IS'!#REF!</f>
        <v>#REF!</v>
      </c>
      <c r="D577" s="19" t="e">
        <f>'SOS_ERGO - AS-IS'!#REF!</f>
        <v>#REF!</v>
      </c>
      <c r="E577" s="32" t="e">
        <f>'SOS_ERGO - AS-IS'!#REF!</f>
        <v>#REF!</v>
      </c>
      <c r="F577" s="19" t="e">
        <f>'SOS_ERGO - AS-IS'!#REF!</f>
        <v>#REF!</v>
      </c>
      <c r="G577" s="53" t="e">
        <f>'SOS_ERGO - AS-IS'!#REF!</f>
        <v>#REF!</v>
      </c>
      <c r="H577" s="32" t="e">
        <f>'SOS_ERGO - AS-IS'!#REF!</f>
        <v>#REF!</v>
      </c>
      <c r="I577" s="39">
        <v>1</v>
      </c>
      <c r="J577" s="40"/>
      <c r="K577" s="41"/>
      <c r="L577" s="39">
        <v>1</v>
      </c>
      <c r="M577" s="40"/>
      <c r="N577" s="41"/>
      <c r="O577" s="39">
        <v>1</v>
      </c>
      <c r="P577" s="40"/>
      <c r="Q577" s="41"/>
      <c r="R577" s="39">
        <v>1</v>
      </c>
      <c r="S577" s="40"/>
      <c r="T577" s="41"/>
      <c r="U577" s="39">
        <v>1</v>
      </c>
      <c r="V577" s="40"/>
      <c r="W577" s="41"/>
      <c r="X577" s="39">
        <v>1</v>
      </c>
      <c r="Y577" s="40"/>
      <c r="Z577" s="41"/>
      <c r="AA577" s="39">
        <v>1</v>
      </c>
      <c r="AB577" s="40"/>
      <c r="AC577" s="41"/>
      <c r="AD577" s="39">
        <v>1</v>
      </c>
      <c r="AE577" s="40"/>
      <c r="AF577" s="41"/>
      <c r="AG577" s="39">
        <v>1</v>
      </c>
      <c r="AH577" s="37"/>
      <c r="AI577" s="42"/>
      <c r="AJ577" s="22">
        <f t="shared" si="34"/>
        <v>9</v>
      </c>
      <c r="AK577" s="37">
        <f t="shared" si="35"/>
        <v>9</v>
      </c>
      <c r="AL577" s="37">
        <f t="shared" si="36"/>
        <v>0</v>
      </c>
      <c r="AM577" s="37">
        <f t="shared" si="37"/>
        <v>0</v>
      </c>
    </row>
    <row r="578" spans="1:39" outlineLevel="1" x14ac:dyDescent="0.3">
      <c r="A578" s="19" t="e">
        <f>'SOS_ERGO - AS-IS'!#REF!</f>
        <v>#REF!</v>
      </c>
      <c r="B578" s="19" t="e">
        <f>'SOS_ERGO - AS-IS'!#REF!</f>
        <v>#REF!</v>
      </c>
      <c r="C578" s="19" t="e">
        <f>'SOS_ERGO - AS-IS'!#REF!</f>
        <v>#REF!</v>
      </c>
      <c r="D578" s="19" t="e">
        <f>'SOS_ERGO - AS-IS'!#REF!</f>
        <v>#REF!</v>
      </c>
      <c r="E578" s="32" t="e">
        <f>'SOS_ERGO - AS-IS'!#REF!</f>
        <v>#REF!</v>
      </c>
      <c r="F578" s="19" t="e">
        <f>'SOS_ERGO - AS-IS'!#REF!</f>
        <v>#REF!</v>
      </c>
      <c r="G578" s="53" t="e">
        <f>'SOS_ERGO - AS-IS'!#REF!</f>
        <v>#REF!</v>
      </c>
      <c r="H578" s="32" t="e">
        <f>'SOS_ERGO - AS-IS'!#REF!</f>
        <v>#REF!</v>
      </c>
      <c r="I578" s="39">
        <v>1</v>
      </c>
      <c r="J578" s="40"/>
      <c r="K578" s="41"/>
      <c r="L578" s="39">
        <v>1</v>
      </c>
      <c r="M578" s="40"/>
      <c r="N578" s="41"/>
      <c r="O578" s="39">
        <v>1</v>
      </c>
      <c r="P578" s="40"/>
      <c r="Q578" s="41"/>
      <c r="R578" s="39">
        <v>1</v>
      </c>
      <c r="S578" s="40"/>
      <c r="T578" s="41"/>
      <c r="U578" s="39">
        <v>1</v>
      </c>
      <c r="V578" s="40"/>
      <c r="W578" s="41"/>
      <c r="X578" s="39">
        <v>1</v>
      </c>
      <c r="Y578" s="40"/>
      <c r="Z578" s="41"/>
      <c r="AA578" s="39">
        <v>1</v>
      </c>
      <c r="AB578" s="40"/>
      <c r="AC578" s="41"/>
      <c r="AD578" s="39">
        <v>1</v>
      </c>
      <c r="AE578" s="40"/>
      <c r="AF578" s="41"/>
      <c r="AG578" s="39">
        <v>1</v>
      </c>
      <c r="AH578" s="37"/>
      <c r="AI578" s="42"/>
      <c r="AJ578" s="22">
        <f t="shared" si="34"/>
        <v>9</v>
      </c>
      <c r="AK578" s="37">
        <f t="shared" si="35"/>
        <v>9</v>
      </c>
      <c r="AL578" s="37">
        <f t="shared" si="36"/>
        <v>0</v>
      </c>
      <c r="AM578" s="37">
        <f t="shared" si="37"/>
        <v>0</v>
      </c>
    </row>
    <row r="579" spans="1:39" outlineLevel="1" x14ac:dyDescent="0.3">
      <c r="A579" s="19" t="e">
        <f>'SOS_ERGO - AS-IS'!#REF!</f>
        <v>#REF!</v>
      </c>
      <c r="B579" s="19" t="e">
        <f>'SOS_ERGO - AS-IS'!#REF!</f>
        <v>#REF!</v>
      </c>
      <c r="C579" s="19" t="e">
        <f>'SOS_ERGO - AS-IS'!#REF!</f>
        <v>#REF!</v>
      </c>
      <c r="D579" s="19" t="e">
        <f>'SOS_ERGO - AS-IS'!#REF!</f>
        <v>#REF!</v>
      </c>
      <c r="E579" s="32" t="e">
        <f>'SOS_ERGO - AS-IS'!#REF!</f>
        <v>#REF!</v>
      </c>
      <c r="F579" s="19" t="e">
        <f>'SOS_ERGO - AS-IS'!#REF!</f>
        <v>#REF!</v>
      </c>
      <c r="G579" s="53" t="e">
        <f>'SOS_ERGO - AS-IS'!#REF!</f>
        <v>#REF!</v>
      </c>
      <c r="H579" s="32" t="e">
        <f>'SOS_ERGO - AS-IS'!#REF!</f>
        <v>#REF!</v>
      </c>
      <c r="I579" s="39">
        <v>1</v>
      </c>
      <c r="J579" s="40"/>
      <c r="K579" s="41"/>
      <c r="L579" s="39">
        <v>1</v>
      </c>
      <c r="M579" s="40"/>
      <c r="N579" s="41"/>
      <c r="O579" s="39">
        <v>1</v>
      </c>
      <c r="P579" s="40"/>
      <c r="Q579" s="41"/>
      <c r="R579" s="39">
        <v>1</v>
      </c>
      <c r="S579" s="40"/>
      <c r="T579" s="41"/>
      <c r="U579" s="39">
        <v>1</v>
      </c>
      <c r="V579" s="40"/>
      <c r="W579" s="41"/>
      <c r="X579" s="39">
        <v>1</v>
      </c>
      <c r="Y579" s="40"/>
      <c r="Z579" s="41"/>
      <c r="AA579" s="39">
        <v>1</v>
      </c>
      <c r="AB579" s="40"/>
      <c r="AC579" s="41"/>
      <c r="AD579" s="39">
        <v>1</v>
      </c>
      <c r="AE579" s="40"/>
      <c r="AF579" s="41"/>
      <c r="AG579" s="39">
        <v>1</v>
      </c>
      <c r="AH579" s="37"/>
      <c r="AI579" s="42"/>
      <c r="AJ579" s="22">
        <f t="shared" ref="AJ579:AJ611" si="38">SUM(I579:AI579)</f>
        <v>9</v>
      </c>
      <c r="AK579" s="37">
        <f t="shared" ref="AK579:AK611" si="39">COUNTIF(I579:AI579,1)</f>
        <v>9</v>
      </c>
      <c r="AL579" s="37">
        <f t="shared" ref="AL579:AL611" si="40">COUNTIF(I579:AI579,2)</f>
        <v>0</v>
      </c>
      <c r="AM579" s="37">
        <f t="shared" ref="AM579:AM611" si="41">COUNTIF(I579:AI579,3)</f>
        <v>0</v>
      </c>
    </row>
    <row r="580" spans="1:39" outlineLevel="1" x14ac:dyDescent="0.3">
      <c r="A580" s="19" t="e">
        <f>'SOS_ERGO - AS-IS'!#REF!</f>
        <v>#REF!</v>
      </c>
      <c r="B580" s="19" t="e">
        <f>'SOS_ERGO - AS-IS'!#REF!</f>
        <v>#REF!</v>
      </c>
      <c r="C580" s="19" t="e">
        <f>'SOS_ERGO - AS-IS'!#REF!</f>
        <v>#REF!</v>
      </c>
      <c r="D580" s="19" t="e">
        <f>'SOS_ERGO - AS-IS'!#REF!</f>
        <v>#REF!</v>
      </c>
      <c r="E580" s="32" t="e">
        <f>'SOS_ERGO - AS-IS'!#REF!</f>
        <v>#REF!</v>
      </c>
      <c r="F580" s="19" t="e">
        <f>'SOS_ERGO - AS-IS'!#REF!</f>
        <v>#REF!</v>
      </c>
      <c r="G580" s="53" t="e">
        <f>'SOS_ERGO - AS-IS'!#REF!</f>
        <v>#REF!</v>
      </c>
      <c r="H580" s="32" t="e">
        <f>'SOS_ERGO - AS-IS'!#REF!</f>
        <v>#REF!</v>
      </c>
      <c r="I580" s="39">
        <v>1</v>
      </c>
      <c r="J580" s="40"/>
      <c r="K580" s="41"/>
      <c r="L580" s="39">
        <v>1</v>
      </c>
      <c r="M580" s="40"/>
      <c r="N580" s="41"/>
      <c r="O580" s="39">
        <v>1</v>
      </c>
      <c r="P580" s="40"/>
      <c r="Q580" s="41"/>
      <c r="R580" s="39">
        <v>1</v>
      </c>
      <c r="S580" s="40"/>
      <c r="T580" s="41"/>
      <c r="U580" s="39">
        <v>1</v>
      </c>
      <c r="V580" s="40"/>
      <c r="W580" s="41"/>
      <c r="X580" s="39">
        <v>1</v>
      </c>
      <c r="Y580" s="40"/>
      <c r="Z580" s="41"/>
      <c r="AA580" s="39">
        <v>1</v>
      </c>
      <c r="AB580" s="40"/>
      <c r="AC580" s="41"/>
      <c r="AD580" s="39">
        <v>1</v>
      </c>
      <c r="AE580" s="40"/>
      <c r="AF580" s="41"/>
      <c r="AG580" s="39">
        <v>1</v>
      </c>
      <c r="AH580" s="37"/>
      <c r="AI580" s="42"/>
      <c r="AJ580" s="22">
        <f t="shared" si="38"/>
        <v>9</v>
      </c>
      <c r="AK580" s="37">
        <f t="shared" si="39"/>
        <v>9</v>
      </c>
      <c r="AL580" s="37">
        <f t="shared" si="40"/>
        <v>0</v>
      </c>
      <c r="AM580" s="37">
        <f t="shared" si="41"/>
        <v>0</v>
      </c>
    </row>
    <row r="581" spans="1:39" outlineLevel="1" x14ac:dyDescent="0.3">
      <c r="A581" s="19" t="e">
        <f>'SOS_ERGO - AS-IS'!#REF!</f>
        <v>#REF!</v>
      </c>
      <c r="B581" s="19" t="e">
        <f>'SOS_ERGO - AS-IS'!#REF!</f>
        <v>#REF!</v>
      </c>
      <c r="C581" s="19" t="e">
        <f>'SOS_ERGO - AS-IS'!#REF!</f>
        <v>#REF!</v>
      </c>
      <c r="D581" s="19" t="e">
        <f>'SOS_ERGO - AS-IS'!#REF!</f>
        <v>#REF!</v>
      </c>
      <c r="E581" s="32" t="e">
        <f>'SOS_ERGO - AS-IS'!#REF!</f>
        <v>#REF!</v>
      </c>
      <c r="F581" s="19" t="e">
        <f>'SOS_ERGO - AS-IS'!#REF!</f>
        <v>#REF!</v>
      </c>
      <c r="G581" s="53" t="e">
        <f>'SOS_ERGO - AS-IS'!#REF!</f>
        <v>#REF!</v>
      </c>
      <c r="H581" s="32" t="e">
        <f>'SOS_ERGO - AS-IS'!#REF!</f>
        <v>#REF!</v>
      </c>
      <c r="I581" s="39">
        <v>1</v>
      </c>
      <c r="J581" s="40"/>
      <c r="K581" s="41"/>
      <c r="L581" s="39">
        <v>1</v>
      </c>
      <c r="M581" s="40"/>
      <c r="N581" s="41"/>
      <c r="O581" s="39">
        <v>1</v>
      </c>
      <c r="P581" s="40"/>
      <c r="Q581" s="41"/>
      <c r="R581" s="39">
        <v>1</v>
      </c>
      <c r="S581" s="40"/>
      <c r="T581" s="41"/>
      <c r="U581" s="39">
        <v>1</v>
      </c>
      <c r="V581" s="40"/>
      <c r="W581" s="41"/>
      <c r="X581" s="39">
        <v>1</v>
      </c>
      <c r="Y581" s="40"/>
      <c r="Z581" s="41"/>
      <c r="AA581" s="39">
        <v>1</v>
      </c>
      <c r="AB581" s="40"/>
      <c r="AC581" s="41"/>
      <c r="AD581" s="39">
        <v>1</v>
      </c>
      <c r="AE581" s="40"/>
      <c r="AF581" s="41"/>
      <c r="AG581" s="39">
        <v>1</v>
      </c>
      <c r="AH581" s="37"/>
      <c r="AI581" s="42"/>
      <c r="AJ581" s="22">
        <f t="shared" si="38"/>
        <v>9</v>
      </c>
      <c r="AK581" s="37">
        <f t="shared" si="39"/>
        <v>9</v>
      </c>
      <c r="AL581" s="37">
        <f t="shared" si="40"/>
        <v>0</v>
      </c>
      <c r="AM581" s="37">
        <f t="shared" si="41"/>
        <v>0</v>
      </c>
    </row>
    <row r="582" spans="1:39" outlineLevel="1" x14ac:dyDescent="0.3">
      <c r="A582" s="19" t="e">
        <f>'SOS_ERGO - AS-IS'!#REF!</f>
        <v>#REF!</v>
      </c>
      <c r="B582" s="19" t="e">
        <f>'SOS_ERGO - AS-IS'!#REF!</f>
        <v>#REF!</v>
      </c>
      <c r="C582" s="19" t="e">
        <f>'SOS_ERGO - AS-IS'!#REF!</f>
        <v>#REF!</v>
      </c>
      <c r="D582" s="19" t="e">
        <f>'SOS_ERGO - AS-IS'!#REF!</f>
        <v>#REF!</v>
      </c>
      <c r="E582" s="32" t="e">
        <f>'SOS_ERGO - AS-IS'!#REF!</f>
        <v>#REF!</v>
      </c>
      <c r="F582" s="19" t="e">
        <f>'SOS_ERGO - AS-IS'!#REF!</f>
        <v>#REF!</v>
      </c>
      <c r="G582" s="53" t="e">
        <f>'SOS_ERGO - AS-IS'!#REF!</f>
        <v>#REF!</v>
      </c>
      <c r="H582" s="32" t="e">
        <f>'SOS_ERGO - AS-IS'!#REF!</f>
        <v>#REF!</v>
      </c>
      <c r="I582" s="39">
        <v>1</v>
      </c>
      <c r="J582" s="40"/>
      <c r="K582" s="41"/>
      <c r="L582" s="39">
        <v>1</v>
      </c>
      <c r="M582" s="40"/>
      <c r="N582" s="41"/>
      <c r="O582" s="39">
        <v>1</v>
      </c>
      <c r="P582" s="40"/>
      <c r="Q582" s="41"/>
      <c r="R582" s="39">
        <v>1</v>
      </c>
      <c r="S582" s="40"/>
      <c r="T582" s="41"/>
      <c r="U582" s="39">
        <v>1</v>
      </c>
      <c r="V582" s="40"/>
      <c r="W582" s="41"/>
      <c r="X582" s="39">
        <v>1</v>
      </c>
      <c r="Y582" s="40"/>
      <c r="Z582" s="41"/>
      <c r="AA582" s="39">
        <v>1</v>
      </c>
      <c r="AB582" s="40"/>
      <c r="AC582" s="41"/>
      <c r="AD582" s="39">
        <v>1</v>
      </c>
      <c r="AE582" s="40"/>
      <c r="AF582" s="41"/>
      <c r="AG582" s="39">
        <v>1</v>
      </c>
      <c r="AH582" s="37"/>
      <c r="AI582" s="42"/>
      <c r="AJ582" s="22">
        <f t="shared" si="38"/>
        <v>9</v>
      </c>
      <c r="AK582" s="37">
        <f t="shared" si="39"/>
        <v>9</v>
      </c>
      <c r="AL582" s="37">
        <f t="shared" si="40"/>
        <v>0</v>
      </c>
      <c r="AM582" s="37">
        <f t="shared" si="41"/>
        <v>0</v>
      </c>
    </row>
    <row r="583" spans="1:39" outlineLevel="1" x14ac:dyDescent="0.3">
      <c r="A583" s="19" t="e">
        <f>'SOS_ERGO - AS-IS'!#REF!</f>
        <v>#REF!</v>
      </c>
      <c r="B583" s="19" t="e">
        <f>'SOS_ERGO - AS-IS'!#REF!</f>
        <v>#REF!</v>
      </c>
      <c r="C583" s="19" t="e">
        <f>'SOS_ERGO - AS-IS'!#REF!</f>
        <v>#REF!</v>
      </c>
      <c r="D583" s="19" t="e">
        <f>'SOS_ERGO - AS-IS'!#REF!</f>
        <v>#REF!</v>
      </c>
      <c r="E583" s="32" t="e">
        <f>'SOS_ERGO - AS-IS'!#REF!</f>
        <v>#REF!</v>
      </c>
      <c r="F583" s="19" t="e">
        <f>'SOS_ERGO - AS-IS'!#REF!</f>
        <v>#REF!</v>
      </c>
      <c r="G583" s="53" t="e">
        <f>'SOS_ERGO - AS-IS'!#REF!</f>
        <v>#REF!</v>
      </c>
      <c r="H583" s="32" t="e">
        <f>'SOS_ERGO - AS-IS'!#REF!</f>
        <v>#REF!</v>
      </c>
      <c r="I583" s="39">
        <v>1</v>
      </c>
      <c r="J583" s="40"/>
      <c r="K583" s="41"/>
      <c r="L583" s="39">
        <v>1</v>
      </c>
      <c r="M583" s="40"/>
      <c r="N583" s="41"/>
      <c r="O583" s="39">
        <v>1</v>
      </c>
      <c r="P583" s="40"/>
      <c r="Q583" s="41"/>
      <c r="R583" s="39">
        <v>1</v>
      </c>
      <c r="S583" s="40"/>
      <c r="T583" s="41"/>
      <c r="U583" s="39">
        <v>1</v>
      </c>
      <c r="V583" s="40"/>
      <c r="W583" s="41"/>
      <c r="X583" s="39">
        <v>1</v>
      </c>
      <c r="Y583" s="40"/>
      <c r="Z583" s="41"/>
      <c r="AA583" s="39">
        <v>1</v>
      </c>
      <c r="AB583" s="40"/>
      <c r="AC583" s="41"/>
      <c r="AD583" s="39">
        <v>1</v>
      </c>
      <c r="AE583" s="40"/>
      <c r="AF583" s="41"/>
      <c r="AG583" s="39">
        <v>1</v>
      </c>
      <c r="AH583" s="37"/>
      <c r="AI583" s="42"/>
      <c r="AJ583" s="22">
        <f t="shared" si="38"/>
        <v>9</v>
      </c>
      <c r="AK583" s="37">
        <f t="shared" si="39"/>
        <v>9</v>
      </c>
      <c r="AL583" s="37">
        <f t="shared" si="40"/>
        <v>0</v>
      </c>
      <c r="AM583" s="37">
        <f t="shared" si="41"/>
        <v>0</v>
      </c>
    </row>
    <row r="584" spans="1:39" outlineLevel="1" x14ac:dyDescent="0.3">
      <c r="A584" s="19" t="e">
        <f>'SOS_ERGO - AS-IS'!#REF!</f>
        <v>#REF!</v>
      </c>
      <c r="B584" s="19" t="e">
        <f>'SOS_ERGO - AS-IS'!#REF!</f>
        <v>#REF!</v>
      </c>
      <c r="C584" s="19" t="e">
        <f>'SOS_ERGO - AS-IS'!#REF!</f>
        <v>#REF!</v>
      </c>
      <c r="D584" s="19" t="e">
        <f>'SOS_ERGO - AS-IS'!#REF!</f>
        <v>#REF!</v>
      </c>
      <c r="E584" s="32" t="e">
        <f>'SOS_ERGO - AS-IS'!#REF!</f>
        <v>#REF!</v>
      </c>
      <c r="F584" s="19" t="e">
        <f>'SOS_ERGO - AS-IS'!#REF!</f>
        <v>#REF!</v>
      </c>
      <c r="G584" s="53" t="e">
        <f>'SOS_ERGO - AS-IS'!#REF!</f>
        <v>#REF!</v>
      </c>
      <c r="H584" s="32" t="e">
        <f>'SOS_ERGO - AS-IS'!#REF!</f>
        <v>#REF!</v>
      </c>
      <c r="I584" s="39">
        <v>1</v>
      </c>
      <c r="J584" s="40"/>
      <c r="K584" s="41"/>
      <c r="L584" s="39">
        <v>1</v>
      </c>
      <c r="M584" s="40"/>
      <c r="N584" s="41"/>
      <c r="O584" s="39">
        <v>1</v>
      </c>
      <c r="P584" s="40"/>
      <c r="Q584" s="41"/>
      <c r="R584" s="39">
        <v>1</v>
      </c>
      <c r="S584" s="40"/>
      <c r="T584" s="41"/>
      <c r="U584" s="39">
        <v>1</v>
      </c>
      <c r="V584" s="40"/>
      <c r="W584" s="41"/>
      <c r="X584" s="39">
        <v>1</v>
      </c>
      <c r="Y584" s="40"/>
      <c r="Z584" s="41"/>
      <c r="AA584" s="39">
        <v>1</v>
      </c>
      <c r="AB584" s="40"/>
      <c r="AC584" s="41"/>
      <c r="AD584" s="39">
        <v>1</v>
      </c>
      <c r="AE584" s="40"/>
      <c r="AF584" s="41"/>
      <c r="AG584" s="39">
        <v>1</v>
      </c>
      <c r="AH584" s="37"/>
      <c r="AI584" s="42"/>
      <c r="AJ584" s="22">
        <f t="shared" si="38"/>
        <v>9</v>
      </c>
      <c r="AK584" s="37">
        <f t="shared" si="39"/>
        <v>9</v>
      </c>
      <c r="AL584" s="37">
        <f t="shared" si="40"/>
        <v>0</v>
      </c>
      <c r="AM584" s="37">
        <f t="shared" si="41"/>
        <v>0</v>
      </c>
    </row>
    <row r="585" spans="1:39" outlineLevel="1" x14ac:dyDescent="0.3">
      <c r="A585" s="19" t="e">
        <f>'SOS_ERGO - AS-IS'!#REF!</f>
        <v>#REF!</v>
      </c>
      <c r="B585" s="19" t="e">
        <f>'SOS_ERGO - AS-IS'!#REF!</f>
        <v>#REF!</v>
      </c>
      <c r="C585" s="19" t="e">
        <f>'SOS_ERGO - AS-IS'!#REF!</f>
        <v>#REF!</v>
      </c>
      <c r="D585" s="19" t="e">
        <f>'SOS_ERGO - AS-IS'!#REF!</f>
        <v>#REF!</v>
      </c>
      <c r="E585" s="32" t="e">
        <f>'SOS_ERGO - AS-IS'!#REF!</f>
        <v>#REF!</v>
      </c>
      <c r="F585" s="19" t="e">
        <f>'SOS_ERGO - AS-IS'!#REF!</f>
        <v>#REF!</v>
      </c>
      <c r="G585" s="53" t="e">
        <f>'SOS_ERGO - AS-IS'!#REF!</f>
        <v>#REF!</v>
      </c>
      <c r="H585" s="32" t="e">
        <f>'SOS_ERGO - AS-IS'!#REF!</f>
        <v>#REF!</v>
      </c>
      <c r="I585" s="39">
        <v>1</v>
      </c>
      <c r="J585" s="40"/>
      <c r="K585" s="41"/>
      <c r="L585" s="39">
        <v>1</v>
      </c>
      <c r="M585" s="40"/>
      <c r="N585" s="41"/>
      <c r="O585" s="39">
        <v>1</v>
      </c>
      <c r="P585" s="40"/>
      <c r="Q585" s="41"/>
      <c r="R585" s="39">
        <v>1</v>
      </c>
      <c r="S585" s="40"/>
      <c r="T585" s="41"/>
      <c r="U585" s="39">
        <v>1</v>
      </c>
      <c r="V585" s="40"/>
      <c r="W585" s="41"/>
      <c r="X585" s="39">
        <v>1</v>
      </c>
      <c r="Y585" s="40"/>
      <c r="Z585" s="41"/>
      <c r="AA585" s="39">
        <v>1</v>
      </c>
      <c r="AB585" s="40"/>
      <c r="AC585" s="41"/>
      <c r="AD585" s="39">
        <v>1</v>
      </c>
      <c r="AE585" s="40"/>
      <c r="AF585" s="41"/>
      <c r="AG585" s="39">
        <v>1</v>
      </c>
      <c r="AH585" s="37"/>
      <c r="AI585" s="42"/>
      <c r="AJ585" s="22">
        <f t="shared" si="38"/>
        <v>9</v>
      </c>
      <c r="AK585" s="37">
        <f t="shared" si="39"/>
        <v>9</v>
      </c>
      <c r="AL585" s="37">
        <f t="shared" si="40"/>
        <v>0</v>
      </c>
      <c r="AM585" s="37">
        <f t="shared" si="41"/>
        <v>0</v>
      </c>
    </row>
    <row r="586" spans="1:39" outlineLevel="1" x14ac:dyDescent="0.3">
      <c r="A586" s="19" t="e">
        <f>'SOS_ERGO - AS-IS'!#REF!</f>
        <v>#REF!</v>
      </c>
      <c r="B586" s="19" t="e">
        <f>'SOS_ERGO - AS-IS'!#REF!</f>
        <v>#REF!</v>
      </c>
      <c r="C586" s="19" t="e">
        <f>'SOS_ERGO - AS-IS'!#REF!</f>
        <v>#REF!</v>
      </c>
      <c r="D586" s="19" t="e">
        <f>'SOS_ERGO - AS-IS'!#REF!</f>
        <v>#REF!</v>
      </c>
      <c r="E586" s="32" t="e">
        <f>'SOS_ERGO - AS-IS'!#REF!</f>
        <v>#REF!</v>
      </c>
      <c r="F586" s="19" t="e">
        <f>'SOS_ERGO - AS-IS'!#REF!</f>
        <v>#REF!</v>
      </c>
      <c r="G586" s="53" t="e">
        <f>'SOS_ERGO - AS-IS'!#REF!</f>
        <v>#REF!</v>
      </c>
      <c r="H586" s="32" t="e">
        <f>'SOS_ERGO - AS-IS'!#REF!</f>
        <v>#REF!</v>
      </c>
      <c r="I586" s="39">
        <v>1</v>
      </c>
      <c r="J586" s="40"/>
      <c r="K586" s="41"/>
      <c r="L586" s="39">
        <v>1</v>
      </c>
      <c r="M586" s="40"/>
      <c r="N586" s="41"/>
      <c r="O586" s="39">
        <v>1</v>
      </c>
      <c r="P586" s="40"/>
      <c r="Q586" s="41"/>
      <c r="R586" s="39">
        <v>1</v>
      </c>
      <c r="S586" s="40"/>
      <c r="T586" s="41"/>
      <c r="U586" s="39">
        <v>1</v>
      </c>
      <c r="V586" s="40"/>
      <c r="W586" s="41"/>
      <c r="X586" s="39">
        <v>1</v>
      </c>
      <c r="Y586" s="40"/>
      <c r="Z586" s="41"/>
      <c r="AA586" s="39">
        <v>1</v>
      </c>
      <c r="AB586" s="40"/>
      <c r="AC586" s="41"/>
      <c r="AD586" s="39">
        <v>1</v>
      </c>
      <c r="AE586" s="40"/>
      <c r="AF586" s="41"/>
      <c r="AG586" s="39">
        <v>1</v>
      </c>
      <c r="AH586" s="37"/>
      <c r="AI586" s="42"/>
      <c r="AJ586" s="22">
        <f t="shared" si="38"/>
        <v>9</v>
      </c>
      <c r="AK586" s="37">
        <f t="shared" si="39"/>
        <v>9</v>
      </c>
      <c r="AL586" s="37">
        <f t="shared" si="40"/>
        <v>0</v>
      </c>
      <c r="AM586" s="37">
        <f t="shared" si="41"/>
        <v>0</v>
      </c>
    </row>
    <row r="587" spans="1:39" outlineLevel="1" x14ac:dyDescent="0.3">
      <c r="A587" s="19" t="e">
        <f>'SOS_ERGO - AS-IS'!#REF!</f>
        <v>#REF!</v>
      </c>
      <c r="B587" s="19" t="e">
        <f>'SOS_ERGO - AS-IS'!#REF!</f>
        <v>#REF!</v>
      </c>
      <c r="C587" s="19" t="e">
        <f>'SOS_ERGO - AS-IS'!#REF!</f>
        <v>#REF!</v>
      </c>
      <c r="D587" s="19" t="e">
        <f>'SOS_ERGO - AS-IS'!#REF!</f>
        <v>#REF!</v>
      </c>
      <c r="E587" s="32" t="e">
        <f>'SOS_ERGO - AS-IS'!#REF!</f>
        <v>#REF!</v>
      </c>
      <c r="F587" s="19" t="e">
        <f>'SOS_ERGO - AS-IS'!#REF!</f>
        <v>#REF!</v>
      </c>
      <c r="G587" s="53" t="e">
        <f>'SOS_ERGO - AS-IS'!#REF!</f>
        <v>#REF!</v>
      </c>
      <c r="H587" s="32" t="e">
        <f>'SOS_ERGO - AS-IS'!#REF!</f>
        <v>#REF!</v>
      </c>
      <c r="I587" s="39">
        <v>1</v>
      </c>
      <c r="J587" s="40"/>
      <c r="K587" s="41"/>
      <c r="L587" s="39">
        <v>1</v>
      </c>
      <c r="M587" s="40"/>
      <c r="N587" s="41"/>
      <c r="O587" s="39">
        <v>1</v>
      </c>
      <c r="P587" s="40"/>
      <c r="Q587" s="41"/>
      <c r="R587" s="39">
        <v>1</v>
      </c>
      <c r="S587" s="40"/>
      <c r="T587" s="41"/>
      <c r="U587" s="39">
        <v>1</v>
      </c>
      <c r="V587" s="40"/>
      <c r="W587" s="41"/>
      <c r="X587" s="39">
        <v>1</v>
      </c>
      <c r="Y587" s="40"/>
      <c r="Z587" s="41"/>
      <c r="AA587" s="39">
        <v>1</v>
      </c>
      <c r="AB587" s="40"/>
      <c r="AC587" s="41"/>
      <c r="AD587" s="39">
        <v>1</v>
      </c>
      <c r="AE587" s="40"/>
      <c r="AF587" s="41"/>
      <c r="AG587" s="39">
        <v>1</v>
      </c>
      <c r="AH587" s="37"/>
      <c r="AI587" s="42"/>
      <c r="AJ587" s="22">
        <f t="shared" si="38"/>
        <v>9</v>
      </c>
      <c r="AK587" s="37">
        <f t="shared" si="39"/>
        <v>9</v>
      </c>
      <c r="AL587" s="37">
        <f t="shared" si="40"/>
        <v>0</v>
      </c>
      <c r="AM587" s="37">
        <f t="shared" si="41"/>
        <v>0</v>
      </c>
    </row>
    <row r="588" spans="1:39" outlineLevel="1" x14ac:dyDescent="0.3">
      <c r="A588" s="19" t="e">
        <f>'SOS_ERGO - AS-IS'!#REF!</f>
        <v>#REF!</v>
      </c>
      <c r="B588" s="19" t="e">
        <f>'SOS_ERGO - AS-IS'!#REF!</f>
        <v>#REF!</v>
      </c>
      <c r="C588" s="19" t="e">
        <f>'SOS_ERGO - AS-IS'!#REF!</f>
        <v>#REF!</v>
      </c>
      <c r="D588" s="19" t="e">
        <f>'SOS_ERGO - AS-IS'!#REF!</f>
        <v>#REF!</v>
      </c>
      <c r="E588" s="32" t="e">
        <f>'SOS_ERGO - AS-IS'!#REF!</f>
        <v>#REF!</v>
      </c>
      <c r="F588" s="19" t="e">
        <f>'SOS_ERGO - AS-IS'!#REF!</f>
        <v>#REF!</v>
      </c>
      <c r="G588" s="53" t="e">
        <f>'SOS_ERGO - AS-IS'!#REF!</f>
        <v>#REF!</v>
      </c>
      <c r="H588" s="32" t="e">
        <f>'SOS_ERGO - AS-IS'!#REF!</f>
        <v>#REF!</v>
      </c>
      <c r="I588" s="39">
        <v>1</v>
      </c>
      <c r="J588" s="40"/>
      <c r="K588" s="41"/>
      <c r="L588" s="39">
        <v>1</v>
      </c>
      <c r="M588" s="40"/>
      <c r="N588" s="41"/>
      <c r="O588" s="39">
        <v>1</v>
      </c>
      <c r="P588" s="40"/>
      <c r="Q588" s="41"/>
      <c r="R588" s="39">
        <v>1</v>
      </c>
      <c r="S588" s="40"/>
      <c r="T588" s="41"/>
      <c r="U588" s="39">
        <v>1</v>
      </c>
      <c r="V588" s="40"/>
      <c r="W588" s="41"/>
      <c r="X588" s="39">
        <v>1</v>
      </c>
      <c r="Y588" s="40"/>
      <c r="Z588" s="41"/>
      <c r="AA588" s="39">
        <v>1</v>
      </c>
      <c r="AB588" s="40"/>
      <c r="AC588" s="41"/>
      <c r="AD588" s="39">
        <v>1</v>
      </c>
      <c r="AE588" s="40"/>
      <c r="AF588" s="41"/>
      <c r="AG588" s="39">
        <v>1</v>
      </c>
      <c r="AH588" s="37"/>
      <c r="AI588" s="42"/>
      <c r="AJ588" s="22">
        <f t="shared" si="38"/>
        <v>9</v>
      </c>
      <c r="AK588" s="37">
        <f t="shared" si="39"/>
        <v>9</v>
      </c>
      <c r="AL588" s="37">
        <f t="shared" si="40"/>
        <v>0</v>
      </c>
      <c r="AM588" s="37">
        <f t="shared" si="41"/>
        <v>0</v>
      </c>
    </row>
    <row r="589" spans="1:39" outlineLevel="1" x14ac:dyDescent="0.3">
      <c r="A589" s="19" t="e">
        <f>'SOS_ERGO - AS-IS'!#REF!</f>
        <v>#REF!</v>
      </c>
      <c r="B589" s="19" t="e">
        <f>'SOS_ERGO - AS-IS'!#REF!</f>
        <v>#REF!</v>
      </c>
      <c r="C589" s="19" t="e">
        <f>'SOS_ERGO - AS-IS'!#REF!</f>
        <v>#REF!</v>
      </c>
      <c r="D589" s="19" t="e">
        <f>'SOS_ERGO - AS-IS'!#REF!</f>
        <v>#REF!</v>
      </c>
      <c r="E589" s="32" t="e">
        <f>'SOS_ERGO - AS-IS'!#REF!</f>
        <v>#REF!</v>
      </c>
      <c r="F589" s="19" t="e">
        <f>'SOS_ERGO - AS-IS'!#REF!</f>
        <v>#REF!</v>
      </c>
      <c r="G589" s="53" t="e">
        <f>'SOS_ERGO - AS-IS'!#REF!</f>
        <v>#REF!</v>
      </c>
      <c r="H589" s="32" t="e">
        <f>'SOS_ERGO - AS-IS'!#REF!</f>
        <v>#REF!</v>
      </c>
      <c r="I589" s="39">
        <v>1</v>
      </c>
      <c r="J589" s="40"/>
      <c r="K589" s="41"/>
      <c r="L589" s="39">
        <v>1</v>
      </c>
      <c r="M589" s="40"/>
      <c r="N589" s="41"/>
      <c r="O589" s="39">
        <v>1</v>
      </c>
      <c r="P589" s="40"/>
      <c r="Q589" s="41"/>
      <c r="R589" s="39">
        <v>1</v>
      </c>
      <c r="S589" s="40"/>
      <c r="T589" s="41"/>
      <c r="U589" s="39">
        <v>1</v>
      </c>
      <c r="V589" s="40"/>
      <c r="W589" s="41"/>
      <c r="X589" s="39">
        <v>1</v>
      </c>
      <c r="Y589" s="40"/>
      <c r="Z589" s="41"/>
      <c r="AA589" s="39">
        <v>1</v>
      </c>
      <c r="AB589" s="40"/>
      <c r="AC589" s="41"/>
      <c r="AD589" s="39">
        <v>1</v>
      </c>
      <c r="AE589" s="40"/>
      <c r="AF589" s="41"/>
      <c r="AG589" s="39">
        <v>1</v>
      </c>
      <c r="AH589" s="37"/>
      <c r="AI589" s="42"/>
      <c r="AJ589" s="22">
        <f t="shared" si="38"/>
        <v>9</v>
      </c>
      <c r="AK589" s="37">
        <f t="shared" si="39"/>
        <v>9</v>
      </c>
      <c r="AL589" s="37">
        <f t="shared" si="40"/>
        <v>0</v>
      </c>
      <c r="AM589" s="37">
        <f t="shared" si="41"/>
        <v>0</v>
      </c>
    </row>
    <row r="590" spans="1:39" outlineLevel="1" x14ac:dyDescent="0.3">
      <c r="A590" s="19" t="e">
        <f>'SOS_ERGO - AS-IS'!#REF!</f>
        <v>#REF!</v>
      </c>
      <c r="B590" s="19" t="e">
        <f>'SOS_ERGO - AS-IS'!#REF!</f>
        <v>#REF!</v>
      </c>
      <c r="C590" s="19" t="e">
        <f>'SOS_ERGO - AS-IS'!#REF!</f>
        <v>#REF!</v>
      </c>
      <c r="D590" s="19" t="e">
        <f>'SOS_ERGO - AS-IS'!#REF!</f>
        <v>#REF!</v>
      </c>
      <c r="E590" s="32" t="e">
        <f>'SOS_ERGO - AS-IS'!#REF!</f>
        <v>#REF!</v>
      </c>
      <c r="F590" s="19" t="e">
        <f>'SOS_ERGO - AS-IS'!#REF!</f>
        <v>#REF!</v>
      </c>
      <c r="G590" s="53" t="e">
        <f>'SOS_ERGO - AS-IS'!#REF!</f>
        <v>#REF!</v>
      </c>
      <c r="H590" s="32" t="e">
        <f>'SOS_ERGO - AS-IS'!#REF!</f>
        <v>#REF!</v>
      </c>
      <c r="I590" s="39">
        <v>1</v>
      </c>
      <c r="J590" s="40"/>
      <c r="K590" s="41"/>
      <c r="L590" s="39">
        <v>1</v>
      </c>
      <c r="M590" s="40"/>
      <c r="N590" s="41"/>
      <c r="O590" s="39">
        <v>1</v>
      </c>
      <c r="P590" s="40"/>
      <c r="Q590" s="41"/>
      <c r="R590" s="39">
        <v>1</v>
      </c>
      <c r="S590" s="40"/>
      <c r="T590" s="41"/>
      <c r="U590" s="39">
        <v>1</v>
      </c>
      <c r="V590" s="40"/>
      <c r="W590" s="41"/>
      <c r="X590" s="39">
        <v>1</v>
      </c>
      <c r="Y590" s="40"/>
      <c r="Z590" s="41"/>
      <c r="AA590" s="39">
        <v>1</v>
      </c>
      <c r="AB590" s="40"/>
      <c r="AC590" s="41"/>
      <c r="AD590" s="39">
        <v>1</v>
      </c>
      <c r="AE590" s="40"/>
      <c r="AF590" s="41"/>
      <c r="AG590" s="39">
        <v>1</v>
      </c>
      <c r="AH590" s="37"/>
      <c r="AI590" s="42"/>
      <c r="AJ590" s="22">
        <f t="shared" si="38"/>
        <v>9</v>
      </c>
      <c r="AK590" s="37">
        <f t="shared" si="39"/>
        <v>9</v>
      </c>
      <c r="AL590" s="37">
        <f t="shared" si="40"/>
        <v>0</v>
      </c>
      <c r="AM590" s="37">
        <f t="shared" si="41"/>
        <v>0</v>
      </c>
    </row>
    <row r="591" spans="1:39" outlineLevel="1" x14ac:dyDescent="0.3">
      <c r="A591" s="19" t="e">
        <f>'SOS_ERGO - AS-IS'!#REF!</f>
        <v>#REF!</v>
      </c>
      <c r="B591" s="19" t="e">
        <f>'SOS_ERGO - AS-IS'!#REF!</f>
        <v>#REF!</v>
      </c>
      <c r="C591" s="19" t="e">
        <f>'SOS_ERGO - AS-IS'!#REF!</f>
        <v>#REF!</v>
      </c>
      <c r="D591" s="19" t="e">
        <f>'SOS_ERGO - AS-IS'!#REF!</f>
        <v>#REF!</v>
      </c>
      <c r="E591" s="32" t="e">
        <f>'SOS_ERGO - AS-IS'!#REF!</f>
        <v>#REF!</v>
      </c>
      <c r="F591" s="19" t="e">
        <f>'SOS_ERGO - AS-IS'!#REF!</f>
        <v>#REF!</v>
      </c>
      <c r="G591" s="53" t="e">
        <f>'SOS_ERGO - AS-IS'!#REF!</f>
        <v>#REF!</v>
      </c>
      <c r="H591" s="32" t="e">
        <f>'SOS_ERGO - AS-IS'!#REF!</f>
        <v>#REF!</v>
      </c>
      <c r="I591" s="39">
        <v>1</v>
      </c>
      <c r="J591" s="40"/>
      <c r="K591" s="41"/>
      <c r="L591" s="39">
        <v>1</v>
      </c>
      <c r="M591" s="40"/>
      <c r="N591" s="41"/>
      <c r="O591" s="39">
        <v>1</v>
      </c>
      <c r="P591" s="40"/>
      <c r="Q591" s="41"/>
      <c r="R591" s="39">
        <v>1</v>
      </c>
      <c r="S591" s="40"/>
      <c r="T591" s="41"/>
      <c r="U591" s="39">
        <v>1</v>
      </c>
      <c r="V591" s="40"/>
      <c r="W591" s="41"/>
      <c r="X591" s="39">
        <v>1</v>
      </c>
      <c r="Y591" s="40"/>
      <c r="Z591" s="41"/>
      <c r="AA591" s="39">
        <v>1</v>
      </c>
      <c r="AB591" s="40"/>
      <c r="AC591" s="41"/>
      <c r="AD591" s="39">
        <v>1</v>
      </c>
      <c r="AE591" s="40"/>
      <c r="AF591" s="41"/>
      <c r="AG591" s="39">
        <v>1</v>
      </c>
      <c r="AH591" s="37"/>
      <c r="AI591" s="42"/>
      <c r="AJ591" s="22">
        <f t="shared" si="38"/>
        <v>9</v>
      </c>
      <c r="AK591" s="37">
        <f t="shared" si="39"/>
        <v>9</v>
      </c>
      <c r="AL591" s="37">
        <f t="shared" si="40"/>
        <v>0</v>
      </c>
      <c r="AM591" s="37">
        <f t="shared" si="41"/>
        <v>0</v>
      </c>
    </row>
    <row r="592" spans="1:39" outlineLevel="1" x14ac:dyDescent="0.3">
      <c r="A592" s="19" t="e">
        <f>'SOS_ERGO - AS-IS'!#REF!</f>
        <v>#REF!</v>
      </c>
      <c r="B592" s="19" t="e">
        <f>'SOS_ERGO - AS-IS'!#REF!</f>
        <v>#REF!</v>
      </c>
      <c r="C592" s="19" t="e">
        <f>'SOS_ERGO - AS-IS'!#REF!</f>
        <v>#REF!</v>
      </c>
      <c r="D592" s="19" t="e">
        <f>'SOS_ERGO - AS-IS'!#REF!</f>
        <v>#REF!</v>
      </c>
      <c r="E592" s="32" t="e">
        <f>'SOS_ERGO - AS-IS'!#REF!</f>
        <v>#REF!</v>
      </c>
      <c r="F592" s="19" t="e">
        <f>'SOS_ERGO - AS-IS'!#REF!</f>
        <v>#REF!</v>
      </c>
      <c r="G592" s="53" t="e">
        <f>'SOS_ERGO - AS-IS'!#REF!</f>
        <v>#REF!</v>
      </c>
      <c r="H592" s="32" t="e">
        <f>'SOS_ERGO - AS-IS'!#REF!</f>
        <v>#REF!</v>
      </c>
      <c r="I592" s="39">
        <v>1</v>
      </c>
      <c r="J592" s="40"/>
      <c r="K592" s="41"/>
      <c r="L592" s="39">
        <v>1</v>
      </c>
      <c r="M592" s="40"/>
      <c r="N592" s="41"/>
      <c r="O592" s="39">
        <v>1</v>
      </c>
      <c r="P592" s="40"/>
      <c r="Q592" s="41"/>
      <c r="R592" s="39">
        <v>1</v>
      </c>
      <c r="S592" s="40"/>
      <c r="T592" s="41"/>
      <c r="U592" s="39">
        <v>1</v>
      </c>
      <c r="V592" s="40"/>
      <c r="W592" s="41"/>
      <c r="X592" s="39">
        <v>1</v>
      </c>
      <c r="Y592" s="40"/>
      <c r="Z592" s="41"/>
      <c r="AA592" s="39">
        <v>1</v>
      </c>
      <c r="AB592" s="40"/>
      <c r="AC592" s="41"/>
      <c r="AD592" s="39">
        <v>1</v>
      </c>
      <c r="AE592" s="40"/>
      <c r="AF592" s="41"/>
      <c r="AG592" s="39">
        <v>1</v>
      </c>
      <c r="AH592" s="37"/>
      <c r="AI592" s="42"/>
      <c r="AJ592" s="22">
        <f t="shared" si="38"/>
        <v>9</v>
      </c>
      <c r="AK592" s="37">
        <f t="shared" si="39"/>
        <v>9</v>
      </c>
      <c r="AL592" s="37">
        <f t="shared" si="40"/>
        <v>0</v>
      </c>
      <c r="AM592" s="37">
        <f t="shared" si="41"/>
        <v>0</v>
      </c>
    </row>
    <row r="593" spans="1:39" outlineLevel="1" x14ac:dyDescent="0.3">
      <c r="A593" s="19" t="e">
        <f>'SOS_ERGO - AS-IS'!#REF!</f>
        <v>#REF!</v>
      </c>
      <c r="B593" s="19" t="e">
        <f>'SOS_ERGO - AS-IS'!#REF!</f>
        <v>#REF!</v>
      </c>
      <c r="C593" s="19" t="e">
        <f>'SOS_ERGO - AS-IS'!#REF!</f>
        <v>#REF!</v>
      </c>
      <c r="D593" s="19" t="e">
        <f>'SOS_ERGO - AS-IS'!#REF!</f>
        <v>#REF!</v>
      </c>
      <c r="E593" s="32" t="e">
        <f>'SOS_ERGO - AS-IS'!#REF!</f>
        <v>#REF!</v>
      </c>
      <c r="F593" s="19" t="e">
        <f>'SOS_ERGO - AS-IS'!#REF!</f>
        <v>#REF!</v>
      </c>
      <c r="G593" s="53" t="e">
        <f>'SOS_ERGO - AS-IS'!#REF!</f>
        <v>#REF!</v>
      </c>
      <c r="H593" s="32" t="e">
        <f>'SOS_ERGO - AS-IS'!#REF!</f>
        <v>#REF!</v>
      </c>
      <c r="I593" s="39">
        <v>1</v>
      </c>
      <c r="J593" s="40"/>
      <c r="K593" s="41"/>
      <c r="L593" s="39">
        <v>1</v>
      </c>
      <c r="M593" s="40"/>
      <c r="N593" s="41"/>
      <c r="O593" s="39">
        <v>1</v>
      </c>
      <c r="P593" s="40"/>
      <c r="Q593" s="41"/>
      <c r="R593" s="39">
        <v>1</v>
      </c>
      <c r="S593" s="40"/>
      <c r="T593" s="41"/>
      <c r="U593" s="39">
        <v>1</v>
      </c>
      <c r="V593" s="40"/>
      <c r="W593" s="41"/>
      <c r="X593" s="39">
        <v>1</v>
      </c>
      <c r="Y593" s="40"/>
      <c r="Z593" s="41"/>
      <c r="AA593" s="39">
        <v>1</v>
      </c>
      <c r="AB593" s="40"/>
      <c r="AC593" s="41"/>
      <c r="AD593" s="39">
        <v>1</v>
      </c>
      <c r="AE593" s="40"/>
      <c r="AF593" s="41"/>
      <c r="AG593" s="39">
        <v>1</v>
      </c>
      <c r="AH593" s="37"/>
      <c r="AI593" s="42"/>
      <c r="AJ593" s="22">
        <f t="shared" si="38"/>
        <v>9</v>
      </c>
      <c r="AK593" s="37">
        <f t="shared" si="39"/>
        <v>9</v>
      </c>
      <c r="AL593" s="37">
        <f t="shared" si="40"/>
        <v>0</v>
      </c>
      <c r="AM593" s="37">
        <f t="shared" si="41"/>
        <v>0</v>
      </c>
    </row>
    <row r="594" spans="1:39" outlineLevel="1" x14ac:dyDescent="0.3">
      <c r="A594" s="19" t="e">
        <f>'SOS_ERGO - AS-IS'!#REF!</f>
        <v>#REF!</v>
      </c>
      <c r="B594" s="19" t="e">
        <f>'SOS_ERGO - AS-IS'!#REF!</f>
        <v>#REF!</v>
      </c>
      <c r="C594" s="19" t="e">
        <f>'SOS_ERGO - AS-IS'!#REF!</f>
        <v>#REF!</v>
      </c>
      <c r="D594" s="19" t="e">
        <f>'SOS_ERGO - AS-IS'!#REF!</f>
        <v>#REF!</v>
      </c>
      <c r="E594" s="32" t="e">
        <f>'SOS_ERGO - AS-IS'!#REF!</f>
        <v>#REF!</v>
      </c>
      <c r="F594" s="19" t="e">
        <f>'SOS_ERGO - AS-IS'!#REF!</f>
        <v>#REF!</v>
      </c>
      <c r="G594" s="53" t="e">
        <f>'SOS_ERGO - AS-IS'!#REF!</f>
        <v>#REF!</v>
      </c>
      <c r="H594" s="32" t="e">
        <f>'SOS_ERGO - AS-IS'!#REF!</f>
        <v>#REF!</v>
      </c>
      <c r="I594" s="39">
        <v>1</v>
      </c>
      <c r="J594" s="40"/>
      <c r="K594" s="41"/>
      <c r="L594" s="39">
        <v>1</v>
      </c>
      <c r="M594" s="40"/>
      <c r="N594" s="41"/>
      <c r="O594" s="39">
        <v>1</v>
      </c>
      <c r="P594" s="40"/>
      <c r="Q594" s="41"/>
      <c r="R594" s="39">
        <v>1</v>
      </c>
      <c r="S594" s="40"/>
      <c r="T594" s="41"/>
      <c r="U594" s="39">
        <v>1</v>
      </c>
      <c r="V594" s="40"/>
      <c r="W594" s="41"/>
      <c r="X594" s="39">
        <v>1</v>
      </c>
      <c r="Y594" s="40"/>
      <c r="Z594" s="41"/>
      <c r="AA594" s="39">
        <v>1</v>
      </c>
      <c r="AB594" s="40"/>
      <c r="AC594" s="41"/>
      <c r="AD594" s="39">
        <v>1</v>
      </c>
      <c r="AE594" s="40"/>
      <c r="AF594" s="41"/>
      <c r="AG594" s="39">
        <v>1</v>
      </c>
      <c r="AH594" s="37"/>
      <c r="AI594" s="42"/>
      <c r="AJ594" s="22">
        <f t="shared" si="38"/>
        <v>9</v>
      </c>
      <c r="AK594" s="37">
        <f t="shared" si="39"/>
        <v>9</v>
      </c>
      <c r="AL594" s="37">
        <f t="shared" si="40"/>
        <v>0</v>
      </c>
      <c r="AM594" s="37">
        <f t="shared" si="41"/>
        <v>0</v>
      </c>
    </row>
    <row r="595" spans="1:39" outlineLevel="1" x14ac:dyDescent="0.3">
      <c r="A595" s="19" t="e">
        <f>'SOS_ERGO - AS-IS'!#REF!</f>
        <v>#REF!</v>
      </c>
      <c r="B595" s="19" t="e">
        <f>'SOS_ERGO - AS-IS'!#REF!</f>
        <v>#REF!</v>
      </c>
      <c r="C595" s="19" t="e">
        <f>'SOS_ERGO - AS-IS'!#REF!</f>
        <v>#REF!</v>
      </c>
      <c r="D595" s="19" t="e">
        <f>'SOS_ERGO - AS-IS'!#REF!</f>
        <v>#REF!</v>
      </c>
      <c r="E595" s="32" t="e">
        <f>'SOS_ERGO - AS-IS'!#REF!</f>
        <v>#REF!</v>
      </c>
      <c r="F595" s="19" t="e">
        <f>'SOS_ERGO - AS-IS'!#REF!</f>
        <v>#REF!</v>
      </c>
      <c r="G595" s="53" t="e">
        <f>'SOS_ERGO - AS-IS'!#REF!</f>
        <v>#REF!</v>
      </c>
      <c r="H595" s="32" t="e">
        <f>'SOS_ERGO - AS-IS'!#REF!</f>
        <v>#REF!</v>
      </c>
      <c r="I595" s="39">
        <v>1</v>
      </c>
      <c r="J595" s="40"/>
      <c r="K595" s="41"/>
      <c r="L595" s="39">
        <v>1</v>
      </c>
      <c r="M595" s="40"/>
      <c r="N595" s="41"/>
      <c r="O595" s="39">
        <v>1</v>
      </c>
      <c r="P595" s="40"/>
      <c r="Q595" s="41"/>
      <c r="R595" s="39">
        <v>1</v>
      </c>
      <c r="S595" s="40"/>
      <c r="T595" s="41"/>
      <c r="U595" s="39">
        <v>1</v>
      </c>
      <c r="V595" s="40"/>
      <c r="W595" s="41"/>
      <c r="X595" s="39">
        <v>1</v>
      </c>
      <c r="Y595" s="40"/>
      <c r="Z595" s="41"/>
      <c r="AA595" s="39">
        <v>1</v>
      </c>
      <c r="AB595" s="40"/>
      <c r="AC595" s="41"/>
      <c r="AD595" s="39">
        <v>1</v>
      </c>
      <c r="AE595" s="40"/>
      <c r="AF595" s="41"/>
      <c r="AG595" s="39">
        <v>1</v>
      </c>
      <c r="AH595" s="37"/>
      <c r="AI595" s="42"/>
      <c r="AJ595" s="22">
        <f t="shared" si="38"/>
        <v>9</v>
      </c>
      <c r="AK595" s="37">
        <f t="shared" si="39"/>
        <v>9</v>
      </c>
      <c r="AL595" s="37">
        <f t="shared" si="40"/>
        <v>0</v>
      </c>
      <c r="AM595" s="37">
        <f t="shared" si="41"/>
        <v>0</v>
      </c>
    </row>
    <row r="596" spans="1:39" outlineLevel="1" x14ac:dyDescent="0.3">
      <c r="A596" s="19" t="e">
        <f>'SOS_ERGO - AS-IS'!#REF!</f>
        <v>#REF!</v>
      </c>
      <c r="B596" s="19" t="e">
        <f>'SOS_ERGO - AS-IS'!#REF!</f>
        <v>#REF!</v>
      </c>
      <c r="C596" s="19" t="e">
        <f>'SOS_ERGO - AS-IS'!#REF!</f>
        <v>#REF!</v>
      </c>
      <c r="D596" s="19" t="e">
        <f>'SOS_ERGO - AS-IS'!#REF!</f>
        <v>#REF!</v>
      </c>
      <c r="E596" s="32" t="e">
        <f>'SOS_ERGO - AS-IS'!#REF!</f>
        <v>#REF!</v>
      </c>
      <c r="F596" s="19" t="e">
        <f>'SOS_ERGO - AS-IS'!#REF!</f>
        <v>#REF!</v>
      </c>
      <c r="G596" s="53" t="e">
        <f>'SOS_ERGO - AS-IS'!#REF!</f>
        <v>#REF!</v>
      </c>
      <c r="H596" s="32" t="e">
        <f>'SOS_ERGO - AS-IS'!#REF!</f>
        <v>#REF!</v>
      </c>
      <c r="I596" s="39">
        <v>1</v>
      </c>
      <c r="J596" s="40"/>
      <c r="K596" s="41"/>
      <c r="L596" s="39">
        <v>1</v>
      </c>
      <c r="M596" s="40"/>
      <c r="N596" s="41"/>
      <c r="O596" s="39">
        <v>1</v>
      </c>
      <c r="P596" s="40"/>
      <c r="Q596" s="41"/>
      <c r="R596" s="39">
        <v>1</v>
      </c>
      <c r="S596" s="40"/>
      <c r="T596" s="41"/>
      <c r="U596" s="39">
        <v>1</v>
      </c>
      <c r="V596" s="40"/>
      <c r="W596" s="41"/>
      <c r="X596" s="39">
        <v>1</v>
      </c>
      <c r="Y596" s="40"/>
      <c r="Z596" s="41"/>
      <c r="AA596" s="39">
        <v>1</v>
      </c>
      <c r="AB596" s="40"/>
      <c r="AC596" s="41"/>
      <c r="AD596" s="39">
        <v>1</v>
      </c>
      <c r="AE596" s="40"/>
      <c r="AF596" s="41"/>
      <c r="AG596" s="39">
        <v>1</v>
      </c>
      <c r="AH596" s="37"/>
      <c r="AI596" s="42"/>
      <c r="AJ596" s="22">
        <f t="shared" si="38"/>
        <v>9</v>
      </c>
      <c r="AK596" s="37">
        <f t="shared" si="39"/>
        <v>9</v>
      </c>
      <c r="AL596" s="37">
        <f t="shared" si="40"/>
        <v>0</v>
      </c>
      <c r="AM596" s="37">
        <f t="shared" si="41"/>
        <v>0</v>
      </c>
    </row>
    <row r="597" spans="1:39" outlineLevel="1" x14ac:dyDescent="0.3">
      <c r="A597" s="19" t="e">
        <f>'SOS_ERGO - AS-IS'!#REF!</f>
        <v>#REF!</v>
      </c>
      <c r="B597" s="19" t="e">
        <f>'SOS_ERGO - AS-IS'!#REF!</f>
        <v>#REF!</v>
      </c>
      <c r="C597" s="19" t="e">
        <f>'SOS_ERGO - AS-IS'!#REF!</f>
        <v>#REF!</v>
      </c>
      <c r="D597" s="19" t="e">
        <f>'SOS_ERGO - AS-IS'!#REF!</f>
        <v>#REF!</v>
      </c>
      <c r="E597" s="32" t="e">
        <f>'SOS_ERGO - AS-IS'!#REF!</f>
        <v>#REF!</v>
      </c>
      <c r="F597" s="19" t="e">
        <f>'SOS_ERGO - AS-IS'!#REF!</f>
        <v>#REF!</v>
      </c>
      <c r="G597" s="53" t="e">
        <f>'SOS_ERGO - AS-IS'!#REF!</f>
        <v>#REF!</v>
      </c>
      <c r="H597" s="32" t="e">
        <f>'SOS_ERGO - AS-IS'!#REF!</f>
        <v>#REF!</v>
      </c>
      <c r="I597" s="39">
        <v>1</v>
      </c>
      <c r="J597" s="40"/>
      <c r="K597" s="41"/>
      <c r="L597" s="39">
        <v>1</v>
      </c>
      <c r="M597" s="40"/>
      <c r="N597" s="41"/>
      <c r="O597" s="39">
        <v>1</v>
      </c>
      <c r="P597" s="40"/>
      <c r="Q597" s="41"/>
      <c r="R597" s="39">
        <v>1</v>
      </c>
      <c r="S597" s="40"/>
      <c r="T597" s="41"/>
      <c r="U597" s="39">
        <v>1</v>
      </c>
      <c r="V597" s="40"/>
      <c r="W597" s="41"/>
      <c r="X597" s="39">
        <v>1</v>
      </c>
      <c r="Y597" s="40"/>
      <c r="Z597" s="41"/>
      <c r="AA597" s="39">
        <v>1</v>
      </c>
      <c r="AB597" s="40"/>
      <c r="AC597" s="41"/>
      <c r="AD597" s="39">
        <v>1</v>
      </c>
      <c r="AE597" s="40"/>
      <c r="AF597" s="41"/>
      <c r="AG597" s="39">
        <v>1</v>
      </c>
      <c r="AH597" s="37"/>
      <c r="AI597" s="42"/>
      <c r="AJ597" s="22">
        <f t="shared" si="38"/>
        <v>9</v>
      </c>
      <c r="AK597" s="37">
        <f t="shared" si="39"/>
        <v>9</v>
      </c>
      <c r="AL597" s="37">
        <f t="shared" si="40"/>
        <v>0</v>
      </c>
      <c r="AM597" s="37">
        <f t="shared" si="41"/>
        <v>0</v>
      </c>
    </row>
    <row r="598" spans="1:39" outlineLevel="1" x14ac:dyDescent="0.3">
      <c r="A598" s="19" t="e">
        <f>'SOS_ERGO - AS-IS'!#REF!</f>
        <v>#REF!</v>
      </c>
      <c r="B598" s="19" t="e">
        <f>'SOS_ERGO - AS-IS'!#REF!</f>
        <v>#REF!</v>
      </c>
      <c r="C598" s="19" t="e">
        <f>'SOS_ERGO - AS-IS'!#REF!</f>
        <v>#REF!</v>
      </c>
      <c r="D598" s="19" t="e">
        <f>'SOS_ERGO - AS-IS'!#REF!</f>
        <v>#REF!</v>
      </c>
      <c r="E598" s="32" t="e">
        <f>'SOS_ERGO - AS-IS'!#REF!</f>
        <v>#REF!</v>
      </c>
      <c r="F598" s="19" t="e">
        <f>'SOS_ERGO - AS-IS'!#REF!</f>
        <v>#REF!</v>
      </c>
      <c r="G598" s="53" t="e">
        <f>'SOS_ERGO - AS-IS'!#REF!</f>
        <v>#REF!</v>
      </c>
      <c r="H598" s="32" t="e">
        <f>'SOS_ERGO - AS-IS'!#REF!</f>
        <v>#REF!</v>
      </c>
      <c r="I598" s="39">
        <v>1</v>
      </c>
      <c r="J598" s="40"/>
      <c r="K598" s="41"/>
      <c r="L598" s="39">
        <v>1</v>
      </c>
      <c r="M598" s="40"/>
      <c r="N598" s="41"/>
      <c r="O598" s="39">
        <v>1</v>
      </c>
      <c r="P598" s="40"/>
      <c r="Q598" s="41"/>
      <c r="R598" s="39">
        <v>1</v>
      </c>
      <c r="S598" s="40"/>
      <c r="T598" s="41"/>
      <c r="U598" s="39">
        <v>1</v>
      </c>
      <c r="V598" s="40"/>
      <c r="W598" s="41"/>
      <c r="X598" s="39">
        <v>1</v>
      </c>
      <c r="Y598" s="40"/>
      <c r="Z598" s="41"/>
      <c r="AA598" s="39">
        <v>1</v>
      </c>
      <c r="AB598" s="40"/>
      <c r="AC598" s="41"/>
      <c r="AD598" s="39">
        <v>1</v>
      </c>
      <c r="AE598" s="40"/>
      <c r="AF598" s="41"/>
      <c r="AG598" s="39">
        <v>1</v>
      </c>
      <c r="AH598" s="37"/>
      <c r="AI598" s="42"/>
      <c r="AJ598" s="22">
        <f t="shared" si="38"/>
        <v>9</v>
      </c>
      <c r="AK598" s="37">
        <f t="shared" si="39"/>
        <v>9</v>
      </c>
      <c r="AL598" s="37">
        <f t="shared" si="40"/>
        <v>0</v>
      </c>
      <c r="AM598" s="37">
        <f t="shared" si="41"/>
        <v>0</v>
      </c>
    </row>
    <row r="599" spans="1:39" outlineLevel="1" x14ac:dyDescent="0.3">
      <c r="A599" s="19" t="e">
        <f>'SOS_ERGO - AS-IS'!#REF!</f>
        <v>#REF!</v>
      </c>
      <c r="B599" s="19" t="e">
        <f>'SOS_ERGO - AS-IS'!#REF!</f>
        <v>#REF!</v>
      </c>
      <c r="C599" s="19" t="e">
        <f>'SOS_ERGO - AS-IS'!#REF!</f>
        <v>#REF!</v>
      </c>
      <c r="D599" s="19" t="e">
        <f>'SOS_ERGO - AS-IS'!#REF!</f>
        <v>#REF!</v>
      </c>
      <c r="E599" s="32" t="e">
        <f>'SOS_ERGO - AS-IS'!#REF!</f>
        <v>#REF!</v>
      </c>
      <c r="F599" s="19" t="e">
        <f>'SOS_ERGO - AS-IS'!#REF!</f>
        <v>#REF!</v>
      </c>
      <c r="G599" s="53" t="e">
        <f>'SOS_ERGO - AS-IS'!#REF!</f>
        <v>#REF!</v>
      </c>
      <c r="H599" s="32" t="e">
        <f>'SOS_ERGO - AS-IS'!#REF!</f>
        <v>#REF!</v>
      </c>
      <c r="I599" s="39">
        <v>1</v>
      </c>
      <c r="J599" s="40"/>
      <c r="K599" s="41"/>
      <c r="L599" s="39">
        <v>1</v>
      </c>
      <c r="M599" s="40"/>
      <c r="N599" s="41"/>
      <c r="O599" s="39">
        <v>1</v>
      </c>
      <c r="P599" s="40"/>
      <c r="Q599" s="41"/>
      <c r="R599" s="39">
        <v>1</v>
      </c>
      <c r="S599" s="40"/>
      <c r="T599" s="41"/>
      <c r="U599" s="39">
        <v>1</v>
      </c>
      <c r="V599" s="40"/>
      <c r="W599" s="41"/>
      <c r="X599" s="39">
        <v>1</v>
      </c>
      <c r="Y599" s="40"/>
      <c r="Z599" s="41"/>
      <c r="AA599" s="39">
        <v>1</v>
      </c>
      <c r="AB599" s="40"/>
      <c r="AC599" s="41"/>
      <c r="AD599" s="39">
        <v>1</v>
      </c>
      <c r="AE599" s="40"/>
      <c r="AF599" s="41"/>
      <c r="AG599" s="39">
        <v>1</v>
      </c>
      <c r="AH599" s="37"/>
      <c r="AI599" s="42"/>
      <c r="AJ599" s="22">
        <f t="shared" si="38"/>
        <v>9</v>
      </c>
      <c r="AK599" s="37">
        <f t="shared" si="39"/>
        <v>9</v>
      </c>
      <c r="AL599" s="37">
        <f t="shared" si="40"/>
        <v>0</v>
      </c>
      <c r="AM599" s="37">
        <f t="shared" si="41"/>
        <v>0</v>
      </c>
    </row>
    <row r="600" spans="1:39" outlineLevel="1" x14ac:dyDescent="0.3">
      <c r="A600" s="19" t="e">
        <f>'SOS_ERGO - AS-IS'!#REF!</f>
        <v>#REF!</v>
      </c>
      <c r="B600" s="19" t="e">
        <f>'SOS_ERGO - AS-IS'!#REF!</f>
        <v>#REF!</v>
      </c>
      <c r="C600" s="19" t="e">
        <f>'SOS_ERGO - AS-IS'!#REF!</f>
        <v>#REF!</v>
      </c>
      <c r="D600" s="19" t="e">
        <f>'SOS_ERGO - AS-IS'!#REF!</f>
        <v>#REF!</v>
      </c>
      <c r="E600" s="32" t="e">
        <f>'SOS_ERGO - AS-IS'!#REF!</f>
        <v>#REF!</v>
      </c>
      <c r="F600" s="19" t="e">
        <f>'SOS_ERGO - AS-IS'!#REF!</f>
        <v>#REF!</v>
      </c>
      <c r="G600" s="53" t="e">
        <f>'SOS_ERGO - AS-IS'!#REF!</f>
        <v>#REF!</v>
      </c>
      <c r="H600" s="32" t="e">
        <f>'SOS_ERGO - AS-IS'!#REF!</f>
        <v>#REF!</v>
      </c>
      <c r="I600" s="39">
        <v>1</v>
      </c>
      <c r="J600" s="40"/>
      <c r="K600" s="41"/>
      <c r="L600" s="39">
        <v>1</v>
      </c>
      <c r="M600" s="40"/>
      <c r="N600" s="41"/>
      <c r="O600" s="39">
        <v>1</v>
      </c>
      <c r="P600" s="40"/>
      <c r="Q600" s="41"/>
      <c r="R600" s="39">
        <v>1</v>
      </c>
      <c r="S600" s="40"/>
      <c r="T600" s="41"/>
      <c r="U600" s="39">
        <v>1</v>
      </c>
      <c r="V600" s="40"/>
      <c r="W600" s="41"/>
      <c r="X600" s="39">
        <v>1</v>
      </c>
      <c r="Y600" s="40"/>
      <c r="Z600" s="41"/>
      <c r="AA600" s="39">
        <v>1</v>
      </c>
      <c r="AB600" s="40"/>
      <c r="AC600" s="41"/>
      <c r="AD600" s="39">
        <v>1</v>
      </c>
      <c r="AE600" s="40"/>
      <c r="AF600" s="41"/>
      <c r="AG600" s="39">
        <v>1</v>
      </c>
      <c r="AH600" s="37"/>
      <c r="AI600" s="42"/>
      <c r="AJ600" s="22">
        <f t="shared" si="38"/>
        <v>9</v>
      </c>
      <c r="AK600" s="37">
        <f t="shared" si="39"/>
        <v>9</v>
      </c>
      <c r="AL600" s="37">
        <f t="shared" si="40"/>
        <v>0</v>
      </c>
      <c r="AM600" s="37">
        <f t="shared" si="41"/>
        <v>0</v>
      </c>
    </row>
    <row r="601" spans="1:39" outlineLevel="1" x14ac:dyDescent="0.3">
      <c r="A601" s="19" t="e">
        <f>'SOS_ERGO - AS-IS'!#REF!</f>
        <v>#REF!</v>
      </c>
      <c r="B601" s="19" t="e">
        <f>'SOS_ERGO - AS-IS'!#REF!</f>
        <v>#REF!</v>
      </c>
      <c r="C601" s="19" t="e">
        <f>'SOS_ERGO - AS-IS'!#REF!</f>
        <v>#REF!</v>
      </c>
      <c r="D601" s="19" t="e">
        <f>'SOS_ERGO - AS-IS'!#REF!</f>
        <v>#REF!</v>
      </c>
      <c r="E601" s="32" t="e">
        <f>'SOS_ERGO - AS-IS'!#REF!</f>
        <v>#REF!</v>
      </c>
      <c r="F601" s="19" t="e">
        <f>'SOS_ERGO - AS-IS'!#REF!</f>
        <v>#REF!</v>
      </c>
      <c r="G601" s="53" t="e">
        <f>'SOS_ERGO - AS-IS'!#REF!</f>
        <v>#REF!</v>
      </c>
      <c r="H601" s="32" t="e">
        <f>'SOS_ERGO - AS-IS'!#REF!</f>
        <v>#REF!</v>
      </c>
      <c r="I601" s="39">
        <v>1</v>
      </c>
      <c r="J601" s="40"/>
      <c r="K601" s="41"/>
      <c r="L601" s="39">
        <v>1</v>
      </c>
      <c r="M601" s="40"/>
      <c r="N601" s="41"/>
      <c r="O601" s="39">
        <v>1</v>
      </c>
      <c r="P601" s="40"/>
      <c r="Q601" s="41"/>
      <c r="R601" s="39">
        <v>1</v>
      </c>
      <c r="S601" s="40"/>
      <c r="T601" s="41"/>
      <c r="U601" s="39">
        <v>1</v>
      </c>
      <c r="V601" s="40"/>
      <c r="W601" s="41"/>
      <c r="X601" s="39">
        <v>1</v>
      </c>
      <c r="Y601" s="40"/>
      <c r="Z601" s="41"/>
      <c r="AA601" s="39">
        <v>1</v>
      </c>
      <c r="AB601" s="40"/>
      <c r="AC601" s="41"/>
      <c r="AD601" s="39">
        <v>1</v>
      </c>
      <c r="AE601" s="40"/>
      <c r="AF601" s="41"/>
      <c r="AG601" s="39">
        <v>1</v>
      </c>
      <c r="AH601" s="37"/>
      <c r="AI601" s="42"/>
      <c r="AJ601" s="22">
        <f t="shared" si="38"/>
        <v>9</v>
      </c>
      <c r="AK601" s="37">
        <f t="shared" si="39"/>
        <v>9</v>
      </c>
      <c r="AL601" s="37">
        <f t="shared" si="40"/>
        <v>0</v>
      </c>
      <c r="AM601" s="37">
        <f t="shared" si="41"/>
        <v>0</v>
      </c>
    </row>
    <row r="602" spans="1:39" outlineLevel="1" x14ac:dyDescent="0.3">
      <c r="A602" s="19" t="e">
        <f>'SOS_ERGO - AS-IS'!#REF!</f>
        <v>#REF!</v>
      </c>
      <c r="B602" s="19" t="e">
        <f>'SOS_ERGO - AS-IS'!#REF!</f>
        <v>#REF!</v>
      </c>
      <c r="C602" s="19" t="e">
        <f>'SOS_ERGO - AS-IS'!#REF!</f>
        <v>#REF!</v>
      </c>
      <c r="D602" s="19" t="e">
        <f>'SOS_ERGO - AS-IS'!#REF!</f>
        <v>#REF!</v>
      </c>
      <c r="E602" s="32" t="e">
        <f>'SOS_ERGO - AS-IS'!#REF!</f>
        <v>#REF!</v>
      </c>
      <c r="F602" s="19" t="e">
        <f>'SOS_ERGO - AS-IS'!#REF!</f>
        <v>#REF!</v>
      </c>
      <c r="G602" s="53" t="e">
        <f>'SOS_ERGO - AS-IS'!#REF!</f>
        <v>#REF!</v>
      </c>
      <c r="H602" s="32" t="e">
        <f>'SOS_ERGO - AS-IS'!#REF!</f>
        <v>#REF!</v>
      </c>
      <c r="I602" s="39">
        <v>1</v>
      </c>
      <c r="J602" s="40"/>
      <c r="K602" s="41"/>
      <c r="L602" s="39">
        <v>1</v>
      </c>
      <c r="M602" s="40"/>
      <c r="N602" s="41"/>
      <c r="O602" s="39">
        <v>1</v>
      </c>
      <c r="P602" s="40"/>
      <c r="Q602" s="41"/>
      <c r="R602" s="39">
        <v>1</v>
      </c>
      <c r="S602" s="40"/>
      <c r="T602" s="41"/>
      <c r="U602" s="39">
        <v>1</v>
      </c>
      <c r="V602" s="40"/>
      <c r="W602" s="41"/>
      <c r="X602" s="39">
        <v>1</v>
      </c>
      <c r="Y602" s="40"/>
      <c r="Z602" s="41"/>
      <c r="AA602" s="39">
        <v>1</v>
      </c>
      <c r="AB602" s="40"/>
      <c r="AC602" s="41"/>
      <c r="AD602" s="39">
        <v>1</v>
      </c>
      <c r="AE602" s="40"/>
      <c r="AF602" s="41"/>
      <c r="AG602" s="39">
        <v>1</v>
      </c>
      <c r="AH602" s="37"/>
      <c r="AI602" s="42"/>
      <c r="AJ602" s="22">
        <f t="shared" si="38"/>
        <v>9</v>
      </c>
      <c r="AK602" s="37">
        <f t="shared" si="39"/>
        <v>9</v>
      </c>
      <c r="AL602" s="37">
        <f t="shared" si="40"/>
        <v>0</v>
      </c>
      <c r="AM602" s="37">
        <f t="shared" si="41"/>
        <v>0</v>
      </c>
    </row>
    <row r="603" spans="1:39" outlineLevel="1" x14ac:dyDescent="0.3">
      <c r="A603" s="19" t="e">
        <f>'SOS_ERGO - AS-IS'!#REF!</f>
        <v>#REF!</v>
      </c>
      <c r="B603" s="19" t="e">
        <f>'SOS_ERGO - AS-IS'!#REF!</f>
        <v>#REF!</v>
      </c>
      <c r="C603" s="19" t="e">
        <f>'SOS_ERGO - AS-IS'!#REF!</f>
        <v>#REF!</v>
      </c>
      <c r="D603" s="19" t="e">
        <f>'SOS_ERGO - AS-IS'!#REF!</f>
        <v>#REF!</v>
      </c>
      <c r="E603" s="32" t="e">
        <f>'SOS_ERGO - AS-IS'!#REF!</f>
        <v>#REF!</v>
      </c>
      <c r="F603" s="19" t="e">
        <f>'SOS_ERGO - AS-IS'!#REF!</f>
        <v>#REF!</v>
      </c>
      <c r="G603" s="53" t="e">
        <f>'SOS_ERGO - AS-IS'!#REF!</f>
        <v>#REF!</v>
      </c>
      <c r="H603" s="32" t="e">
        <f>'SOS_ERGO - AS-IS'!#REF!</f>
        <v>#REF!</v>
      </c>
      <c r="I603" s="39">
        <v>1</v>
      </c>
      <c r="J603" s="40"/>
      <c r="K603" s="41"/>
      <c r="L603" s="39">
        <v>1</v>
      </c>
      <c r="M603" s="40"/>
      <c r="N603" s="41"/>
      <c r="O603" s="39">
        <v>1</v>
      </c>
      <c r="P603" s="40"/>
      <c r="Q603" s="41"/>
      <c r="R603" s="39">
        <v>1</v>
      </c>
      <c r="S603" s="40"/>
      <c r="T603" s="41"/>
      <c r="U603" s="39">
        <v>1</v>
      </c>
      <c r="V603" s="40"/>
      <c r="W603" s="41"/>
      <c r="X603" s="39">
        <v>1</v>
      </c>
      <c r="Y603" s="40"/>
      <c r="Z603" s="41"/>
      <c r="AA603" s="39">
        <v>1</v>
      </c>
      <c r="AB603" s="40"/>
      <c r="AC603" s="41"/>
      <c r="AD603" s="39">
        <v>1</v>
      </c>
      <c r="AE603" s="40"/>
      <c r="AF603" s="41"/>
      <c r="AG603" s="39">
        <v>1</v>
      </c>
      <c r="AH603" s="37"/>
      <c r="AI603" s="42"/>
      <c r="AJ603" s="22">
        <f t="shared" si="38"/>
        <v>9</v>
      </c>
      <c r="AK603" s="37">
        <f t="shared" si="39"/>
        <v>9</v>
      </c>
      <c r="AL603" s="37">
        <f t="shared" si="40"/>
        <v>0</v>
      </c>
      <c r="AM603" s="37">
        <f t="shared" si="41"/>
        <v>0</v>
      </c>
    </row>
    <row r="604" spans="1:39" outlineLevel="1" x14ac:dyDescent="0.3">
      <c r="A604" s="19" t="e">
        <f>'SOS_ERGO - AS-IS'!#REF!</f>
        <v>#REF!</v>
      </c>
      <c r="B604" s="19" t="e">
        <f>'SOS_ERGO - AS-IS'!#REF!</f>
        <v>#REF!</v>
      </c>
      <c r="C604" s="19" t="e">
        <f>'SOS_ERGO - AS-IS'!#REF!</f>
        <v>#REF!</v>
      </c>
      <c r="D604" s="19" t="e">
        <f>'SOS_ERGO - AS-IS'!#REF!</f>
        <v>#REF!</v>
      </c>
      <c r="E604" s="32" t="e">
        <f>'SOS_ERGO - AS-IS'!#REF!</f>
        <v>#REF!</v>
      </c>
      <c r="F604" s="19" t="e">
        <f>'SOS_ERGO - AS-IS'!#REF!</f>
        <v>#REF!</v>
      </c>
      <c r="G604" s="53" t="e">
        <f>'SOS_ERGO - AS-IS'!#REF!</f>
        <v>#REF!</v>
      </c>
      <c r="H604" s="32" t="e">
        <f>'SOS_ERGO - AS-IS'!#REF!</f>
        <v>#REF!</v>
      </c>
      <c r="I604" s="39">
        <v>1</v>
      </c>
      <c r="J604" s="40"/>
      <c r="K604" s="41"/>
      <c r="L604" s="39">
        <v>1</v>
      </c>
      <c r="M604" s="40"/>
      <c r="N604" s="41"/>
      <c r="O604" s="39">
        <v>1</v>
      </c>
      <c r="P604" s="40"/>
      <c r="Q604" s="41"/>
      <c r="R604" s="39">
        <v>1</v>
      </c>
      <c r="S604" s="40"/>
      <c r="T604" s="41"/>
      <c r="U604" s="39">
        <v>1</v>
      </c>
      <c r="V604" s="40"/>
      <c r="W604" s="41"/>
      <c r="X604" s="39">
        <v>1</v>
      </c>
      <c r="Y604" s="40"/>
      <c r="Z604" s="41"/>
      <c r="AA604" s="39">
        <v>1</v>
      </c>
      <c r="AB604" s="40"/>
      <c r="AC604" s="41"/>
      <c r="AD604" s="39">
        <v>1</v>
      </c>
      <c r="AE604" s="40"/>
      <c r="AF604" s="41"/>
      <c r="AG604" s="39">
        <v>1</v>
      </c>
      <c r="AH604" s="37"/>
      <c r="AI604" s="42"/>
      <c r="AJ604" s="22">
        <f t="shared" si="38"/>
        <v>9</v>
      </c>
      <c r="AK604" s="37">
        <f t="shared" si="39"/>
        <v>9</v>
      </c>
      <c r="AL604" s="37">
        <f t="shared" si="40"/>
        <v>0</v>
      </c>
      <c r="AM604" s="37">
        <f t="shared" si="41"/>
        <v>0</v>
      </c>
    </row>
    <row r="605" spans="1:39" outlineLevel="1" x14ac:dyDescent="0.3">
      <c r="A605" s="19" t="e">
        <f>'SOS_ERGO - AS-IS'!#REF!</f>
        <v>#REF!</v>
      </c>
      <c r="B605" s="19" t="e">
        <f>'SOS_ERGO - AS-IS'!#REF!</f>
        <v>#REF!</v>
      </c>
      <c r="C605" s="19" t="e">
        <f>'SOS_ERGO - AS-IS'!#REF!</f>
        <v>#REF!</v>
      </c>
      <c r="D605" s="19" t="e">
        <f>'SOS_ERGO - AS-IS'!#REF!</f>
        <v>#REF!</v>
      </c>
      <c r="E605" s="32" t="e">
        <f>'SOS_ERGO - AS-IS'!#REF!</f>
        <v>#REF!</v>
      </c>
      <c r="F605" s="19" t="e">
        <f>'SOS_ERGO - AS-IS'!#REF!</f>
        <v>#REF!</v>
      </c>
      <c r="G605" s="53" t="e">
        <f>'SOS_ERGO - AS-IS'!#REF!</f>
        <v>#REF!</v>
      </c>
      <c r="H605" s="32" t="e">
        <f>'SOS_ERGO - AS-IS'!#REF!</f>
        <v>#REF!</v>
      </c>
      <c r="I605" s="39">
        <v>1</v>
      </c>
      <c r="J605" s="40"/>
      <c r="K605" s="41"/>
      <c r="L605" s="39">
        <v>1</v>
      </c>
      <c r="M605" s="40"/>
      <c r="N605" s="41"/>
      <c r="O605" s="39">
        <v>1</v>
      </c>
      <c r="P605" s="40"/>
      <c r="Q605" s="41"/>
      <c r="R605" s="39">
        <v>1</v>
      </c>
      <c r="S605" s="40"/>
      <c r="T605" s="41"/>
      <c r="U605" s="39">
        <v>1</v>
      </c>
      <c r="V605" s="40"/>
      <c r="W605" s="41"/>
      <c r="X605" s="39">
        <v>1</v>
      </c>
      <c r="Y605" s="40"/>
      <c r="Z605" s="41"/>
      <c r="AA605" s="39">
        <v>1</v>
      </c>
      <c r="AB605" s="40"/>
      <c r="AC605" s="41"/>
      <c r="AD605" s="39">
        <v>1</v>
      </c>
      <c r="AE605" s="40"/>
      <c r="AF605" s="41"/>
      <c r="AG605" s="39">
        <v>1</v>
      </c>
      <c r="AH605" s="37"/>
      <c r="AI605" s="42"/>
      <c r="AJ605" s="22">
        <f t="shared" si="38"/>
        <v>9</v>
      </c>
      <c r="AK605" s="37">
        <f t="shared" si="39"/>
        <v>9</v>
      </c>
      <c r="AL605" s="37">
        <f t="shared" si="40"/>
        <v>0</v>
      </c>
      <c r="AM605" s="37">
        <f t="shared" si="41"/>
        <v>0</v>
      </c>
    </row>
    <row r="606" spans="1:39" outlineLevel="1" x14ac:dyDescent="0.3">
      <c r="A606" s="19" t="e">
        <f>'SOS_ERGO - AS-IS'!#REF!</f>
        <v>#REF!</v>
      </c>
      <c r="B606" s="19" t="e">
        <f>'SOS_ERGO - AS-IS'!#REF!</f>
        <v>#REF!</v>
      </c>
      <c r="C606" s="19" t="e">
        <f>'SOS_ERGO - AS-IS'!#REF!</f>
        <v>#REF!</v>
      </c>
      <c r="D606" s="19" t="e">
        <f>'SOS_ERGO - AS-IS'!#REF!</f>
        <v>#REF!</v>
      </c>
      <c r="E606" s="32" t="e">
        <f>'SOS_ERGO - AS-IS'!#REF!</f>
        <v>#REF!</v>
      </c>
      <c r="F606" s="19" t="e">
        <f>'SOS_ERGO - AS-IS'!#REF!</f>
        <v>#REF!</v>
      </c>
      <c r="G606" s="53" t="e">
        <f>'SOS_ERGO - AS-IS'!#REF!</f>
        <v>#REF!</v>
      </c>
      <c r="H606" s="32" t="e">
        <f>'SOS_ERGO - AS-IS'!#REF!</f>
        <v>#REF!</v>
      </c>
      <c r="I606" s="39">
        <v>1</v>
      </c>
      <c r="J606" s="40"/>
      <c r="K606" s="41"/>
      <c r="L606" s="39">
        <v>1</v>
      </c>
      <c r="M606" s="40"/>
      <c r="N606" s="41"/>
      <c r="O606" s="39">
        <v>1</v>
      </c>
      <c r="P606" s="40"/>
      <c r="Q606" s="41"/>
      <c r="R606" s="39">
        <v>1</v>
      </c>
      <c r="S606" s="40"/>
      <c r="T606" s="41"/>
      <c r="U606" s="39">
        <v>1</v>
      </c>
      <c r="V606" s="40"/>
      <c r="W606" s="41"/>
      <c r="X606" s="39">
        <v>1</v>
      </c>
      <c r="Y606" s="40"/>
      <c r="Z606" s="41"/>
      <c r="AA606" s="39">
        <v>1</v>
      </c>
      <c r="AB606" s="40"/>
      <c r="AC606" s="41"/>
      <c r="AD606" s="39">
        <v>1</v>
      </c>
      <c r="AE606" s="40"/>
      <c r="AF606" s="41"/>
      <c r="AG606" s="39">
        <v>1</v>
      </c>
      <c r="AH606" s="37"/>
      <c r="AI606" s="42"/>
      <c r="AJ606" s="22">
        <f t="shared" si="38"/>
        <v>9</v>
      </c>
      <c r="AK606" s="37">
        <f t="shared" si="39"/>
        <v>9</v>
      </c>
      <c r="AL606" s="37">
        <f t="shared" si="40"/>
        <v>0</v>
      </c>
      <c r="AM606" s="37">
        <f t="shared" si="41"/>
        <v>0</v>
      </c>
    </row>
    <row r="607" spans="1:39" outlineLevel="1" x14ac:dyDescent="0.3">
      <c r="A607" s="19" t="e">
        <f>'SOS_ERGO - AS-IS'!#REF!</f>
        <v>#REF!</v>
      </c>
      <c r="B607" s="19" t="e">
        <f>'SOS_ERGO - AS-IS'!#REF!</f>
        <v>#REF!</v>
      </c>
      <c r="C607" s="19" t="e">
        <f>'SOS_ERGO - AS-IS'!#REF!</f>
        <v>#REF!</v>
      </c>
      <c r="D607" s="19" t="e">
        <f>'SOS_ERGO - AS-IS'!#REF!</f>
        <v>#REF!</v>
      </c>
      <c r="E607" s="32" t="e">
        <f>'SOS_ERGO - AS-IS'!#REF!</f>
        <v>#REF!</v>
      </c>
      <c r="F607" s="19" t="e">
        <f>'SOS_ERGO - AS-IS'!#REF!</f>
        <v>#REF!</v>
      </c>
      <c r="G607" s="53" t="e">
        <f>'SOS_ERGO - AS-IS'!#REF!</f>
        <v>#REF!</v>
      </c>
      <c r="H607" s="32" t="e">
        <f>'SOS_ERGO - AS-IS'!#REF!</f>
        <v>#REF!</v>
      </c>
      <c r="I607" s="39">
        <v>1</v>
      </c>
      <c r="J607" s="40"/>
      <c r="K607" s="41"/>
      <c r="L607" s="39">
        <v>1</v>
      </c>
      <c r="M607" s="40"/>
      <c r="N607" s="41"/>
      <c r="O607" s="39">
        <v>1</v>
      </c>
      <c r="P607" s="40"/>
      <c r="Q607" s="41"/>
      <c r="R607" s="39">
        <v>1</v>
      </c>
      <c r="S607" s="40"/>
      <c r="T607" s="41"/>
      <c r="U607" s="39">
        <v>1</v>
      </c>
      <c r="V607" s="40"/>
      <c r="W607" s="41"/>
      <c r="X607" s="39">
        <v>1</v>
      </c>
      <c r="Y607" s="40"/>
      <c r="Z607" s="41"/>
      <c r="AA607" s="39">
        <v>1</v>
      </c>
      <c r="AB607" s="40"/>
      <c r="AC607" s="41"/>
      <c r="AD607" s="39">
        <v>1</v>
      </c>
      <c r="AE607" s="40"/>
      <c r="AF607" s="41"/>
      <c r="AG607" s="39">
        <v>1</v>
      </c>
      <c r="AH607" s="37"/>
      <c r="AI607" s="42"/>
      <c r="AJ607" s="22">
        <f t="shared" si="38"/>
        <v>9</v>
      </c>
      <c r="AK607" s="37">
        <f t="shared" si="39"/>
        <v>9</v>
      </c>
      <c r="AL607" s="37">
        <f t="shared" si="40"/>
        <v>0</v>
      </c>
      <c r="AM607" s="37">
        <f t="shared" si="41"/>
        <v>0</v>
      </c>
    </row>
    <row r="608" spans="1:39" outlineLevel="1" x14ac:dyDescent="0.3">
      <c r="A608" s="19" t="e">
        <f>'SOS_ERGO - AS-IS'!#REF!</f>
        <v>#REF!</v>
      </c>
      <c r="B608" s="19" t="e">
        <f>'SOS_ERGO - AS-IS'!#REF!</f>
        <v>#REF!</v>
      </c>
      <c r="C608" s="19" t="e">
        <f>'SOS_ERGO - AS-IS'!#REF!</f>
        <v>#REF!</v>
      </c>
      <c r="D608" s="19" t="e">
        <f>'SOS_ERGO - AS-IS'!#REF!</f>
        <v>#REF!</v>
      </c>
      <c r="E608" s="32" t="e">
        <f>'SOS_ERGO - AS-IS'!#REF!</f>
        <v>#REF!</v>
      </c>
      <c r="F608" s="19" t="e">
        <f>'SOS_ERGO - AS-IS'!#REF!</f>
        <v>#REF!</v>
      </c>
      <c r="G608" s="53" t="e">
        <f>'SOS_ERGO - AS-IS'!#REF!</f>
        <v>#REF!</v>
      </c>
      <c r="H608" s="32" t="e">
        <f>'SOS_ERGO - AS-IS'!#REF!</f>
        <v>#REF!</v>
      </c>
      <c r="I608" s="39">
        <v>1</v>
      </c>
      <c r="J608" s="40"/>
      <c r="K608" s="41"/>
      <c r="L608" s="39">
        <v>1</v>
      </c>
      <c r="M608" s="40"/>
      <c r="N608" s="41"/>
      <c r="O608" s="39">
        <v>1</v>
      </c>
      <c r="P608" s="40"/>
      <c r="Q608" s="41"/>
      <c r="R608" s="39">
        <v>1</v>
      </c>
      <c r="S608" s="40"/>
      <c r="T608" s="41"/>
      <c r="U608" s="39">
        <v>1</v>
      </c>
      <c r="V608" s="40"/>
      <c r="W608" s="41"/>
      <c r="X608" s="39">
        <v>1</v>
      </c>
      <c r="Y608" s="40"/>
      <c r="Z608" s="41"/>
      <c r="AA608" s="39">
        <v>1</v>
      </c>
      <c r="AB608" s="40"/>
      <c r="AC608" s="41"/>
      <c r="AD608" s="39">
        <v>1</v>
      </c>
      <c r="AE608" s="40"/>
      <c r="AF608" s="41"/>
      <c r="AG608" s="39">
        <v>1</v>
      </c>
      <c r="AH608" s="37"/>
      <c r="AI608" s="42"/>
      <c r="AJ608" s="22">
        <f t="shared" si="38"/>
        <v>9</v>
      </c>
      <c r="AK608" s="37">
        <f t="shared" si="39"/>
        <v>9</v>
      </c>
      <c r="AL608" s="37">
        <f t="shared" si="40"/>
        <v>0</v>
      </c>
      <c r="AM608" s="37">
        <f t="shared" si="41"/>
        <v>0</v>
      </c>
    </row>
    <row r="609" spans="1:39" outlineLevel="1" x14ac:dyDescent="0.3">
      <c r="A609" s="19" t="e">
        <f>'SOS_ERGO - AS-IS'!#REF!</f>
        <v>#REF!</v>
      </c>
      <c r="B609" s="19" t="e">
        <f>'SOS_ERGO - AS-IS'!#REF!</f>
        <v>#REF!</v>
      </c>
      <c r="C609" s="19" t="e">
        <f>'SOS_ERGO - AS-IS'!#REF!</f>
        <v>#REF!</v>
      </c>
      <c r="D609" s="19" t="e">
        <f>'SOS_ERGO - AS-IS'!#REF!</f>
        <v>#REF!</v>
      </c>
      <c r="E609" s="32" t="e">
        <f>'SOS_ERGO - AS-IS'!#REF!</f>
        <v>#REF!</v>
      </c>
      <c r="F609" s="19" t="e">
        <f>'SOS_ERGO - AS-IS'!#REF!</f>
        <v>#REF!</v>
      </c>
      <c r="G609" s="53" t="e">
        <f>'SOS_ERGO - AS-IS'!#REF!</f>
        <v>#REF!</v>
      </c>
      <c r="H609" s="32" t="e">
        <f>'SOS_ERGO - AS-IS'!#REF!</f>
        <v>#REF!</v>
      </c>
      <c r="I609" s="39">
        <v>1</v>
      </c>
      <c r="J609" s="40"/>
      <c r="K609" s="41"/>
      <c r="L609" s="39">
        <v>1</v>
      </c>
      <c r="M609" s="40"/>
      <c r="N609" s="41"/>
      <c r="O609" s="39">
        <v>1</v>
      </c>
      <c r="P609" s="40"/>
      <c r="Q609" s="41"/>
      <c r="R609" s="39">
        <v>1</v>
      </c>
      <c r="S609" s="40"/>
      <c r="T609" s="41"/>
      <c r="U609" s="39">
        <v>1</v>
      </c>
      <c r="V609" s="40"/>
      <c r="W609" s="41"/>
      <c r="X609" s="39">
        <v>1</v>
      </c>
      <c r="Y609" s="40"/>
      <c r="Z609" s="41"/>
      <c r="AA609" s="39">
        <v>1</v>
      </c>
      <c r="AB609" s="40"/>
      <c r="AC609" s="41"/>
      <c r="AD609" s="39">
        <v>1</v>
      </c>
      <c r="AE609" s="40"/>
      <c r="AF609" s="41"/>
      <c r="AG609" s="39">
        <v>1</v>
      </c>
      <c r="AH609" s="37"/>
      <c r="AI609" s="42"/>
      <c r="AJ609" s="22">
        <f t="shared" si="38"/>
        <v>9</v>
      </c>
      <c r="AK609" s="37">
        <f t="shared" si="39"/>
        <v>9</v>
      </c>
      <c r="AL609" s="37">
        <f t="shared" si="40"/>
        <v>0</v>
      </c>
      <c r="AM609" s="37">
        <f t="shared" si="41"/>
        <v>0</v>
      </c>
    </row>
    <row r="610" spans="1:39" outlineLevel="1" x14ac:dyDescent="0.3">
      <c r="A610" s="19" t="e">
        <f>'SOS_ERGO - AS-IS'!#REF!</f>
        <v>#REF!</v>
      </c>
      <c r="B610" s="19" t="e">
        <f>'SOS_ERGO - AS-IS'!#REF!</f>
        <v>#REF!</v>
      </c>
      <c r="C610" s="19" t="e">
        <f>'SOS_ERGO - AS-IS'!#REF!</f>
        <v>#REF!</v>
      </c>
      <c r="D610" s="19" t="e">
        <f>'SOS_ERGO - AS-IS'!#REF!</f>
        <v>#REF!</v>
      </c>
      <c r="E610" s="32" t="e">
        <f>'SOS_ERGO - AS-IS'!#REF!</f>
        <v>#REF!</v>
      </c>
      <c r="F610" s="19" t="e">
        <f>'SOS_ERGO - AS-IS'!#REF!</f>
        <v>#REF!</v>
      </c>
      <c r="G610" s="53" t="e">
        <f>'SOS_ERGO - AS-IS'!#REF!</f>
        <v>#REF!</v>
      </c>
      <c r="H610" s="32" t="e">
        <f>'SOS_ERGO - AS-IS'!#REF!</f>
        <v>#REF!</v>
      </c>
      <c r="I610" s="39">
        <v>1</v>
      </c>
      <c r="J610" s="40"/>
      <c r="K610" s="41"/>
      <c r="L610" s="39">
        <v>1</v>
      </c>
      <c r="M610" s="40"/>
      <c r="N610" s="41"/>
      <c r="O610" s="39">
        <v>1</v>
      </c>
      <c r="P610" s="40"/>
      <c r="Q610" s="41"/>
      <c r="R610" s="39">
        <v>1</v>
      </c>
      <c r="S610" s="40"/>
      <c r="T610" s="41"/>
      <c r="U610" s="39">
        <v>1</v>
      </c>
      <c r="V610" s="40"/>
      <c r="W610" s="41"/>
      <c r="X610" s="39">
        <v>1</v>
      </c>
      <c r="Y610" s="40"/>
      <c r="Z610" s="41"/>
      <c r="AA610" s="39">
        <v>1</v>
      </c>
      <c r="AB610" s="40"/>
      <c r="AC610" s="41"/>
      <c r="AD610" s="39">
        <v>1</v>
      </c>
      <c r="AE610" s="40"/>
      <c r="AF610" s="41"/>
      <c r="AG610" s="39">
        <v>1</v>
      </c>
      <c r="AH610" s="37"/>
      <c r="AI610" s="42"/>
      <c r="AJ610" s="22">
        <f t="shared" si="38"/>
        <v>9</v>
      </c>
      <c r="AK610" s="37">
        <f t="shared" si="39"/>
        <v>9</v>
      </c>
      <c r="AL610" s="37">
        <f t="shared" si="40"/>
        <v>0</v>
      </c>
      <c r="AM610" s="37">
        <f t="shared" si="41"/>
        <v>0</v>
      </c>
    </row>
    <row r="611" spans="1:39" ht="15" outlineLevel="1" thickBot="1" x14ac:dyDescent="0.35">
      <c r="A611" s="19" t="e">
        <f>'SOS_ERGO - AS-IS'!#REF!</f>
        <v>#REF!</v>
      </c>
      <c r="B611" s="19" t="e">
        <f>'SOS_ERGO - AS-IS'!#REF!</f>
        <v>#REF!</v>
      </c>
      <c r="C611" s="19" t="e">
        <f>'SOS_ERGO - AS-IS'!#REF!</f>
        <v>#REF!</v>
      </c>
      <c r="D611" s="19" t="e">
        <f>'SOS_ERGO - AS-IS'!#REF!</f>
        <v>#REF!</v>
      </c>
      <c r="E611" s="32" t="e">
        <f>'SOS_ERGO - AS-IS'!#REF!</f>
        <v>#REF!</v>
      </c>
      <c r="F611" s="19" t="e">
        <f>'SOS_ERGO - AS-IS'!#REF!</f>
        <v>#REF!</v>
      </c>
      <c r="G611" s="53" t="e">
        <f>'SOS_ERGO - AS-IS'!#REF!</f>
        <v>#REF!</v>
      </c>
      <c r="H611" s="32" t="e">
        <f>'SOS_ERGO - AS-IS'!#REF!</f>
        <v>#REF!</v>
      </c>
      <c r="I611" s="39">
        <v>1</v>
      </c>
      <c r="J611" s="40"/>
      <c r="K611" s="41"/>
      <c r="L611" s="39">
        <v>1</v>
      </c>
      <c r="M611" s="40"/>
      <c r="N611" s="41"/>
      <c r="O611" s="39">
        <v>1</v>
      </c>
      <c r="P611" s="40"/>
      <c r="Q611" s="41"/>
      <c r="R611" s="39">
        <v>1</v>
      </c>
      <c r="S611" s="40"/>
      <c r="T611" s="41"/>
      <c r="U611" s="39">
        <v>1</v>
      </c>
      <c r="V611" s="40"/>
      <c r="W611" s="41"/>
      <c r="X611" s="39">
        <v>1</v>
      </c>
      <c r="Y611" s="40"/>
      <c r="Z611" s="41"/>
      <c r="AA611" s="39">
        <v>1</v>
      </c>
      <c r="AB611" s="40"/>
      <c r="AC611" s="41"/>
      <c r="AD611" s="39">
        <v>1</v>
      </c>
      <c r="AE611" s="40"/>
      <c r="AF611" s="41"/>
      <c r="AG611" s="39">
        <v>1</v>
      </c>
      <c r="AH611" s="43"/>
      <c r="AI611" s="44"/>
      <c r="AJ611" s="22">
        <f t="shared" si="38"/>
        <v>9</v>
      </c>
      <c r="AK611" s="37">
        <f t="shared" si="39"/>
        <v>9</v>
      </c>
      <c r="AL611" s="37">
        <f t="shared" si="40"/>
        <v>0</v>
      </c>
      <c r="AM611" s="37">
        <f t="shared" si="41"/>
        <v>0</v>
      </c>
    </row>
    <row r="612" spans="1:39" outlineLevel="1" x14ac:dyDescent="0.3">
      <c r="A612" s="19" t="e">
        <f>'SOS_ERGO - AS-IS'!#REF!</f>
        <v>#REF!</v>
      </c>
      <c r="B612" s="19" t="e">
        <f>'SOS_ERGO - AS-IS'!#REF!</f>
        <v>#REF!</v>
      </c>
      <c r="C612" s="19" t="e">
        <f>'SOS_ERGO - AS-IS'!#REF!</f>
        <v>#REF!</v>
      </c>
      <c r="D612" s="19" t="e">
        <f>'SOS_ERGO - AS-IS'!#REF!</f>
        <v>#REF!</v>
      </c>
      <c r="E612" s="32" t="e">
        <f>'SOS_ERGO - AS-IS'!#REF!</f>
        <v>#REF!</v>
      </c>
      <c r="F612" s="19" t="e">
        <f>'SOS_ERGO - AS-IS'!#REF!</f>
        <v>#REF!</v>
      </c>
      <c r="G612" s="53" t="e">
        <f>'SOS_ERGO - AS-IS'!#REF!</f>
        <v>#REF!</v>
      </c>
      <c r="H612" s="32" t="e">
        <f>'SOS_ERGO - AS-IS'!#REF!</f>
        <v>#REF!</v>
      </c>
      <c r="I612" s="39">
        <v>1</v>
      </c>
      <c r="J612" s="40"/>
      <c r="K612" s="41"/>
      <c r="L612" s="39">
        <v>1</v>
      </c>
      <c r="M612" s="40"/>
      <c r="N612" s="41"/>
      <c r="O612" s="39">
        <v>1</v>
      </c>
      <c r="P612" s="40"/>
      <c r="Q612" s="41"/>
      <c r="R612" s="39">
        <v>1</v>
      </c>
      <c r="S612" s="40"/>
      <c r="T612" s="41"/>
      <c r="U612" s="39">
        <v>1</v>
      </c>
      <c r="V612" s="40"/>
      <c r="W612" s="41"/>
      <c r="X612" s="39">
        <v>1</v>
      </c>
      <c r="Y612" s="40"/>
      <c r="Z612" s="41"/>
      <c r="AA612" s="39">
        <v>1</v>
      </c>
      <c r="AB612" s="40"/>
      <c r="AC612" s="41"/>
      <c r="AD612" s="39">
        <v>1</v>
      </c>
      <c r="AE612" s="40"/>
      <c r="AF612" s="41"/>
      <c r="AG612" s="39">
        <v>1</v>
      </c>
      <c r="AH612" s="43"/>
      <c r="AI612" s="44"/>
      <c r="AJ612" s="22">
        <f t="shared" ref="AJ612:AJ640" si="42">SUM(I612:AI612)</f>
        <v>9</v>
      </c>
      <c r="AK612" s="37">
        <f t="shared" ref="AK612:AK640" si="43">COUNTIF(I612:AI612,1)</f>
        <v>9</v>
      </c>
      <c r="AL612" s="37">
        <f t="shared" ref="AL612:AL640" si="44">COUNTIF(I612:AI612,2)</f>
        <v>0</v>
      </c>
      <c r="AM612" s="37">
        <f t="shared" ref="AM612:AM640" si="45">COUNTIF(I612:AI612,3)</f>
        <v>0</v>
      </c>
    </row>
    <row r="613" spans="1:39" outlineLevel="1" x14ac:dyDescent="0.3">
      <c r="A613" s="19" t="e">
        <f>'SOS_ERGO - AS-IS'!#REF!</f>
        <v>#REF!</v>
      </c>
      <c r="B613" s="19" t="e">
        <f>'SOS_ERGO - AS-IS'!#REF!</f>
        <v>#REF!</v>
      </c>
      <c r="C613" s="19" t="e">
        <f>'SOS_ERGO - AS-IS'!#REF!</f>
        <v>#REF!</v>
      </c>
      <c r="D613" s="19" t="e">
        <f>'SOS_ERGO - AS-IS'!#REF!</f>
        <v>#REF!</v>
      </c>
      <c r="E613" s="32" t="e">
        <f>'SOS_ERGO - AS-IS'!#REF!</f>
        <v>#REF!</v>
      </c>
      <c r="F613" s="19" t="e">
        <f>'SOS_ERGO - AS-IS'!#REF!</f>
        <v>#REF!</v>
      </c>
      <c r="G613" s="53" t="e">
        <f>'SOS_ERGO - AS-IS'!#REF!</f>
        <v>#REF!</v>
      </c>
      <c r="H613" s="32" t="e">
        <f>'SOS_ERGO - AS-IS'!#REF!</f>
        <v>#REF!</v>
      </c>
      <c r="I613" s="39">
        <v>1</v>
      </c>
      <c r="J613" s="40"/>
      <c r="K613" s="41"/>
      <c r="L613" s="39">
        <v>1</v>
      </c>
      <c r="M613" s="40"/>
      <c r="N613" s="41"/>
      <c r="O613" s="39">
        <v>1</v>
      </c>
      <c r="P613" s="40"/>
      <c r="Q613" s="41"/>
      <c r="R613" s="39">
        <v>1</v>
      </c>
      <c r="S613" s="40"/>
      <c r="T613" s="41"/>
      <c r="U613" s="39">
        <v>1</v>
      </c>
      <c r="V613" s="40"/>
      <c r="W613" s="41"/>
      <c r="X613" s="39">
        <v>1</v>
      </c>
      <c r="Y613" s="40"/>
      <c r="Z613" s="41"/>
      <c r="AA613" s="39">
        <v>1</v>
      </c>
      <c r="AB613" s="40"/>
      <c r="AC613" s="41"/>
      <c r="AD613" s="39">
        <v>1</v>
      </c>
      <c r="AE613" s="40"/>
      <c r="AF613" s="41"/>
      <c r="AG613" s="39">
        <v>1</v>
      </c>
      <c r="AH613" s="43"/>
      <c r="AI613" s="44"/>
      <c r="AJ613" s="22">
        <f t="shared" si="42"/>
        <v>9</v>
      </c>
      <c r="AK613" s="37">
        <f t="shared" si="43"/>
        <v>9</v>
      </c>
      <c r="AL613" s="37">
        <f t="shared" si="44"/>
        <v>0</v>
      </c>
      <c r="AM613" s="37">
        <f t="shared" si="45"/>
        <v>0</v>
      </c>
    </row>
    <row r="614" spans="1:39" outlineLevel="1" x14ac:dyDescent="0.3">
      <c r="A614" s="19" t="e">
        <f>'SOS_ERGO - AS-IS'!#REF!</f>
        <v>#REF!</v>
      </c>
      <c r="B614" s="19" t="e">
        <f>'SOS_ERGO - AS-IS'!#REF!</f>
        <v>#REF!</v>
      </c>
      <c r="C614" s="19" t="e">
        <f>'SOS_ERGO - AS-IS'!#REF!</f>
        <v>#REF!</v>
      </c>
      <c r="D614" s="19" t="e">
        <f>'SOS_ERGO - AS-IS'!#REF!</f>
        <v>#REF!</v>
      </c>
      <c r="E614" s="32" t="e">
        <f>'SOS_ERGO - AS-IS'!#REF!</f>
        <v>#REF!</v>
      </c>
      <c r="F614" s="19" t="e">
        <f>'SOS_ERGO - AS-IS'!#REF!</f>
        <v>#REF!</v>
      </c>
      <c r="G614" s="53" t="e">
        <f>'SOS_ERGO - AS-IS'!#REF!</f>
        <v>#REF!</v>
      </c>
      <c r="H614" s="32" t="e">
        <f>'SOS_ERGO - AS-IS'!#REF!</f>
        <v>#REF!</v>
      </c>
      <c r="I614" s="39">
        <v>1</v>
      </c>
      <c r="J614" s="40"/>
      <c r="K614" s="41"/>
      <c r="L614" s="39">
        <v>1</v>
      </c>
      <c r="M614" s="40"/>
      <c r="N614" s="41"/>
      <c r="O614" s="39">
        <v>1</v>
      </c>
      <c r="P614" s="40"/>
      <c r="Q614" s="41"/>
      <c r="R614" s="39">
        <v>1</v>
      </c>
      <c r="S614" s="40"/>
      <c r="T614" s="41"/>
      <c r="U614" s="39">
        <v>1</v>
      </c>
      <c r="V614" s="40"/>
      <c r="W614" s="41"/>
      <c r="X614" s="39">
        <v>1</v>
      </c>
      <c r="Y614" s="40"/>
      <c r="Z614" s="41"/>
      <c r="AA614" s="39">
        <v>1</v>
      </c>
      <c r="AB614" s="40"/>
      <c r="AC614" s="41"/>
      <c r="AD614" s="39">
        <v>1</v>
      </c>
      <c r="AE614" s="40"/>
      <c r="AF614" s="41"/>
      <c r="AG614" s="39">
        <v>1</v>
      </c>
      <c r="AH614" s="43"/>
      <c r="AI614" s="44"/>
      <c r="AJ614" s="22">
        <f t="shared" si="42"/>
        <v>9</v>
      </c>
      <c r="AK614" s="37">
        <f t="shared" si="43"/>
        <v>9</v>
      </c>
      <c r="AL614" s="37">
        <f t="shared" si="44"/>
        <v>0</v>
      </c>
      <c r="AM614" s="37">
        <f t="shared" si="45"/>
        <v>0</v>
      </c>
    </row>
    <row r="615" spans="1:39" outlineLevel="1" x14ac:dyDescent="0.3">
      <c r="A615" s="19" t="e">
        <f>'SOS_ERGO - AS-IS'!#REF!</f>
        <v>#REF!</v>
      </c>
      <c r="B615" s="19" t="e">
        <f>'SOS_ERGO - AS-IS'!#REF!</f>
        <v>#REF!</v>
      </c>
      <c r="C615" s="19" t="e">
        <f>'SOS_ERGO - AS-IS'!#REF!</f>
        <v>#REF!</v>
      </c>
      <c r="D615" s="19" t="e">
        <f>'SOS_ERGO - AS-IS'!#REF!</f>
        <v>#REF!</v>
      </c>
      <c r="E615" s="32" t="e">
        <f>'SOS_ERGO - AS-IS'!#REF!</f>
        <v>#REF!</v>
      </c>
      <c r="F615" s="19" t="e">
        <f>'SOS_ERGO - AS-IS'!#REF!</f>
        <v>#REF!</v>
      </c>
      <c r="G615" s="53" t="e">
        <f>'SOS_ERGO - AS-IS'!#REF!</f>
        <v>#REF!</v>
      </c>
      <c r="H615" s="32" t="e">
        <f>'SOS_ERGO - AS-IS'!#REF!</f>
        <v>#REF!</v>
      </c>
      <c r="I615" s="39">
        <v>1</v>
      </c>
      <c r="J615" s="40"/>
      <c r="K615" s="41"/>
      <c r="L615" s="39">
        <v>1</v>
      </c>
      <c r="M615" s="40"/>
      <c r="N615" s="41"/>
      <c r="O615" s="39">
        <v>1</v>
      </c>
      <c r="P615" s="40"/>
      <c r="Q615" s="41"/>
      <c r="R615" s="39">
        <v>1</v>
      </c>
      <c r="S615" s="40"/>
      <c r="T615" s="41"/>
      <c r="U615" s="39">
        <v>1</v>
      </c>
      <c r="V615" s="40"/>
      <c r="W615" s="41"/>
      <c r="X615" s="39">
        <v>1</v>
      </c>
      <c r="Y615" s="40"/>
      <c r="Z615" s="41"/>
      <c r="AA615" s="39">
        <v>1</v>
      </c>
      <c r="AB615" s="40"/>
      <c r="AC615" s="41"/>
      <c r="AD615" s="39">
        <v>1</v>
      </c>
      <c r="AE615" s="40"/>
      <c r="AF615" s="41"/>
      <c r="AG615" s="39">
        <v>1</v>
      </c>
      <c r="AH615" s="43"/>
      <c r="AI615" s="44"/>
      <c r="AJ615" s="22">
        <f t="shared" si="42"/>
        <v>9</v>
      </c>
      <c r="AK615" s="37">
        <f t="shared" si="43"/>
        <v>9</v>
      </c>
      <c r="AL615" s="37">
        <f t="shared" si="44"/>
        <v>0</v>
      </c>
      <c r="AM615" s="37">
        <f t="shared" si="45"/>
        <v>0</v>
      </c>
    </row>
    <row r="616" spans="1:39" outlineLevel="1" x14ac:dyDescent="0.3">
      <c r="A616" s="19" t="e">
        <f>'SOS_ERGO - AS-IS'!#REF!</f>
        <v>#REF!</v>
      </c>
      <c r="B616" s="19" t="e">
        <f>'SOS_ERGO - AS-IS'!#REF!</f>
        <v>#REF!</v>
      </c>
      <c r="C616" s="19" t="e">
        <f>'SOS_ERGO - AS-IS'!#REF!</f>
        <v>#REF!</v>
      </c>
      <c r="D616" s="19" t="e">
        <f>'SOS_ERGO - AS-IS'!#REF!</f>
        <v>#REF!</v>
      </c>
      <c r="E616" s="32" t="e">
        <f>'SOS_ERGO - AS-IS'!#REF!</f>
        <v>#REF!</v>
      </c>
      <c r="F616" s="19" t="e">
        <f>'SOS_ERGO - AS-IS'!#REF!</f>
        <v>#REF!</v>
      </c>
      <c r="G616" s="53" t="e">
        <f>'SOS_ERGO - AS-IS'!#REF!</f>
        <v>#REF!</v>
      </c>
      <c r="H616" s="32" t="e">
        <f>'SOS_ERGO - AS-IS'!#REF!</f>
        <v>#REF!</v>
      </c>
      <c r="I616" s="39">
        <v>1</v>
      </c>
      <c r="J616" s="40"/>
      <c r="K616" s="41"/>
      <c r="L616" s="39">
        <v>1</v>
      </c>
      <c r="M616" s="40"/>
      <c r="N616" s="41"/>
      <c r="O616" s="39">
        <v>1</v>
      </c>
      <c r="P616" s="40"/>
      <c r="Q616" s="41"/>
      <c r="R616" s="39">
        <v>1</v>
      </c>
      <c r="S616" s="40"/>
      <c r="T616" s="41"/>
      <c r="U616" s="39">
        <v>1</v>
      </c>
      <c r="V616" s="40"/>
      <c r="W616" s="41"/>
      <c r="X616" s="39">
        <v>1</v>
      </c>
      <c r="Y616" s="40"/>
      <c r="Z616" s="41"/>
      <c r="AA616" s="39">
        <v>1</v>
      </c>
      <c r="AB616" s="40"/>
      <c r="AC616" s="41"/>
      <c r="AD616" s="39">
        <v>1</v>
      </c>
      <c r="AE616" s="40"/>
      <c r="AF616" s="41"/>
      <c r="AG616" s="39">
        <v>1</v>
      </c>
      <c r="AH616" s="43"/>
      <c r="AI616" s="44"/>
      <c r="AJ616" s="22">
        <f t="shared" si="42"/>
        <v>9</v>
      </c>
      <c r="AK616" s="37">
        <f t="shared" si="43"/>
        <v>9</v>
      </c>
      <c r="AL616" s="37">
        <f t="shared" si="44"/>
        <v>0</v>
      </c>
      <c r="AM616" s="37">
        <f t="shared" si="45"/>
        <v>0</v>
      </c>
    </row>
    <row r="617" spans="1:39" outlineLevel="1" x14ac:dyDescent="0.3">
      <c r="A617" s="19" t="e">
        <f>'SOS_ERGO - AS-IS'!#REF!</f>
        <v>#REF!</v>
      </c>
      <c r="B617" s="19" t="e">
        <f>'SOS_ERGO - AS-IS'!#REF!</f>
        <v>#REF!</v>
      </c>
      <c r="C617" s="19" t="e">
        <f>'SOS_ERGO - AS-IS'!#REF!</f>
        <v>#REF!</v>
      </c>
      <c r="D617" s="19" t="e">
        <f>'SOS_ERGO - AS-IS'!#REF!</f>
        <v>#REF!</v>
      </c>
      <c r="E617" s="32" t="e">
        <f>'SOS_ERGO - AS-IS'!#REF!</f>
        <v>#REF!</v>
      </c>
      <c r="F617" s="19" t="e">
        <f>'SOS_ERGO - AS-IS'!#REF!</f>
        <v>#REF!</v>
      </c>
      <c r="G617" s="53" t="e">
        <f>'SOS_ERGO - AS-IS'!#REF!</f>
        <v>#REF!</v>
      </c>
      <c r="H617" s="32" t="e">
        <f>'SOS_ERGO - AS-IS'!#REF!</f>
        <v>#REF!</v>
      </c>
      <c r="I617" s="39">
        <v>1</v>
      </c>
      <c r="J617" s="40"/>
      <c r="K617" s="41"/>
      <c r="L617" s="39">
        <v>1</v>
      </c>
      <c r="M617" s="40"/>
      <c r="N617" s="41"/>
      <c r="O617" s="39">
        <v>1</v>
      </c>
      <c r="P617" s="40"/>
      <c r="Q617" s="41"/>
      <c r="R617" s="39">
        <v>1</v>
      </c>
      <c r="S617" s="40"/>
      <c r="T617" s="41"/>
      <c r="U617" s="39">
        <v>1</v>
      </c>
      <c r="V617" s="40"/>
      <c r="W617" s="41"/>
      <c r="X617" s="39">
        <v>1</v>
      </c>
      <c r="Y617" s="40"/>
      <c r="Z617" s="41"/>
      <c r="AA617" s="39">
        <v>1</v>
      </c>
      <c r="AB617" s="40"/>
      <c r="AC617" s="41"/>
      <c r="AD617" s="39">
        <v>1</v>
      </c>
      <c r="AE617" s="40"/>
      <c r="AF617" s="41"/>
      <c r="AG617" s="39">
        <v>1</v>
      </c>
      <c r="AH617" s="43"/>
      <c r="AI617" s="44"/>
      <c r="AJ617" s="22">
        <f t="shared" si="42"/>
        <v>9</v>
      </c>
      <c r="AK617" s="37">
        <f t="shared" si="43"/>
        <v>9</v>
      </c>
      <c r="AL617" s="37">
        <f t="shared" si="44"/>
        <v>0</v>
      </c>
      <c r="AM617" s="37">
        <f t="shared" si="45"/>
        <v>0</v>
      </c>
    </row>
    <row r="618" spans="1:39" outlineLevel="1" x14ac:dyDescent="0.3">
      <c r="A618" s="19" t="e">
        <f>'SOS_ERGO - AS-IS'!#REF!</f>
        <v>#REF!</v>
      </c>
      <c r="B618" s="19" t="e">
        <f>'SOS_ERGO - AS-IS'!#REF!</f>
        <v>#REF!</v>
      </c>
      <c r="C618" s="19" t="e">
        <f>'SOS_ERGO - AS-IS'!#REF!</f>
        <v>#REF!</v>
      </c>
      <c r="D618" s="19" t="e">
        <f>'SOS_ERGO - AS-IS'!#REF!</f>
        <v>#REF!</v>
      </c>
      <c r="E618" s="32" t="e">
        <f>'SOS_ERGO - AS-IS'!#REF!</f>
        <v>#REF!</v>
      </c>
      <c r="F618" s="19" t="e">
        <f>'SOS_ERGO - AS-IS'!#REF!</f>
        <v>#REF!</v>
      </c>
      <c r="G618" s="53" t="e">
        <f>'SOS_ERGO - AS-IS'!#REF!</f>
        <v>#REF!</v>
      </c>
      <c r="H618" s="32" t="e">
        <f>'SOS_ERGO - AS-IS'!#REF!</f>
        <v>#REF!</v>
      </c>
      <c r="I618" s="39">
        <v>1</v>
      </c>
      <c r="J618" s="40"/>
      <c r="K618" s="41"/>
      <c r="L618" s="39">
        <v>1</v>
      </c>
      <c r="M618" s="40"/>
      <c r="N618" s="41"/>
      <c r="O618" s="39">
        <v>1</v>
      </c>
      <c r="P618" s="40"/>
      <c r="Q618" s="41"/>
      <c r="R618" s="39">
        <v>1</v>
      </c>
      <c r="S618" s="40"/>
      <c r="T618" s="41"/>
      <c r="U618" s="39">
        <v>1</v>
      </c>
      <c r="V618" s="40"/>
      <c r="W618" s="41"/>
      <c r="X618" s="39">
        <v>1</v>
      </c>
      <c r="Y618" s="40"/>
      <c r="Z618" s="41"/>
      <c r="AA618" s="39">
        <v>1</v>
      </c>
      <c r="AB618" s="40"/>
      <c r="AC618" s="41"/>
      <c r="AD618" s="39">
        <v>1</v>
      </c>
      <c r="AE618" s="40"/>
      <c r="AF618" s="41"/>
      <c r="AG618" s="39">
        <v>1</v>
      </c>
      <c r="AH618" s="43"/>
      <c r="AI618" s="44"/>
      <c r="AJ618" s="22">
        <f t="shared" si="42"/>
        <v>9</v>
      </c>
      <c r="AK618" s="37">
        <f t="shared" si="43"/>
        <v>9</v>
      </c>
      <c r="AL618" s="37">
        <f t="shared" si="44"/>
        <v>0</v>
      </c>
      <c r="AM618" s="37">
        <f t="shared" si="45"/>
        <v>0</v>
      </c>
    </row>
    <row r="619" spans="1:39" outlineLevel="1" x14ac:dyDescent="0.3">
      <c r="A619" s="19" t="e">
        <f>'SOS_ERGO - AS-IS'!#REF!</f>
        <v>#REF!</v>
      </c>
      <c r="B619" s="19" t="e">
        <f>'SOS_ERGO - AS-IS'!#REF!</f>
        <v>#REF!</v>
      </c>
      <c r="C619" s="19" t="e">
        <f>'SOS_ERGO - AS-IS'!#REF!</f>
        <v>#REF!</v>
      </c>
      <c r="D619" s="19" t="e">
        <f>'SOS_ERGO - AS-IS'!#REF!</f>
        <v>#REF!</v>
      </c>
      <c r="E619" s="32" t="e">
        <f>'SOS_ERGO - AS-IS'!#REF!</f>
        <v>#REF!</v>
      </c>
      <c r="F619" s="19" t="e">
        <f>'SOS_ERGO - AS-IS'!#REF!</f>
        <v>#REF!</v>
      </c>
      <c r="G619" s="53" t="e">
        <f>'SOS_ERGO - AS-IS'!#REF!</f>
        <v>#REF!</v>
      </c>
      <c r="H619" s="32" t="e">
        <f>'SOS_ERGO - AS-IS'!#REF!</f>
        <v>#REF!</v>
      </c>
      <c r="I619" s="39">
        <v>1</v>
      </c>
      <c r="J619" s="40"/>
      <c r="K619" s="41"/>
      <c r="L619" s="39">
        <v>1</v>
      </c>
      <c r="M619" s="40"/>
      <c r="N619" s="41"/>
      <c r="O619" s="39">
        <v>1</v>
      </c>
      <c r="P619" s="40"/>
      <c r="Q619" s="41"/>
      <c r="R619" s="39">
        <v>1</v>
      </c>
      <c r="S619" s="40"/>
      <c r="T619" s="41"/>
      <c r="U619" s="39">
        <v>1</v>
      </c>
      <c r="V619" s="40"/>
      <c r="W619" s="41"/>
      <c r="X619" s="39">
        <v>1</v>
      </c>
      <c r="Y619" s="40"/>
      <c r="Z619" s="41"/>
      <c r="AA619" s="39">
        <v>1</v>
      </c>
      <c r="AB619" s="40"/>
      <c r="AC619" s="41"/>
      <c r="AD619" s="39">
        <v>1</v>
      </c>
      <c r="AE619" s="40"/>
      <c r="AF619" s="41"/>
      <c r="AG619" s="39">
        <v>1</v>
      </c>
      <c r="AH619" s="43"/>
      <c r="AI619" s="44"/>
      <c r="AJ619" s="22">
        <f t="shared" si="42"/>
        <v>9</v>
      </c>
      <c r="AK619" s="37">
        <f t="shared" si="43"/>
        <v>9</v>
      </c>
      <c r="AL619" s="37">
        <f t="shared" si="44"/>
        <v>0</v>
      </c>
      <c r="AM619" s="37">
        <f t="shared" si="45"/>
        <v>0</v>
      </c>
    </row>
    <row r="620" spans="1:39" outlineLevel="1" x14ac:dyDescent="0.3">
      <c r="A620" s="19" t="e">
        <f>'SOS_ERGO - AS-IS'!#REF!</f>
        <v>#REF!</v>
      </c>
      <c r="B620" s="19" t="e">
        <f>'SOS_ERGO - AS-IS'!#REF!</f>
        <v>#REF!</v>
      </c>
      <c r="C620" s="19" t="e">
        <f>'SOS_ERGO - AS-IS'!#REF!</f>
        <v>#REF!</v>
      </c>
      <c r="D620" s="19" t="e">
        <f>'SOS_ERGO - AS-IS'!#REF!</f>
        <v>#REF!</v>
      </c>
      <c r="E620" s="32" t="e">
        <f>'SOS_ERGO - AS-IS'!#REF!</f>
        <v>#REF!</v>
      </c>
      <c r="F620" s="19" t="e">
        <f>'SOS_ERGO - AS-IS'!#REF!</f>
        <v>#REF!</v>
      </c>
      <c r="G620" s="53" t="e">
        <f>'SOS_ERGO - AS-IS'!#REF!</f>
        <v>#REF!</v>
      </c>
      <c r="H620" s="32" t="e">
        <f>'SOS_ERGO - AS-IS'!#REF!</f>
        <v>#REF!</v>
      </c>
      <c r="I620" s="39">
        <v>1</v>
      </c>
      <c r="J620" s="40"/>
      <c r="K620" s="41"/>
      <c r="L620" s="39">
        <v>1</v>
      </c>
      <c r="M620" s="40"/>
      <c r="N620" s="41"/>
      <c r="O620" s="39">
        <v>1</v>
      </c>
      <c r="P620" s="40"/>
      <c r="Q620" s="41"/>
      <c r="R620" s="39">
        <v>1</v>
      </c>
      <c r="S620" s="40"/>
      <c r="T620" s="41"/>
      <c r="U620" s="39">
        <v>1</v>
      </c>
      <c r="V620" s="40"/>
      <c r="W620" s="41"/>
      <c r="X620" s="39">
        <v>1</v>
      </c>
      <c r="Y620" s="40"/>
      <c r="Z620" s="41"/>
      <c r="AA620" s="39">
        <v>1</v>
      </c>
      <c r="AB620" s="40"/>
      <c r="AC620" s="41"/>
      <c r="AD620" s="39">
        <v>1</v>
      </c>
      <c r="AE620" s="40"/>
      <c r="AF620" s="41"/>
      <c r="AG620" s="39">
        <v>1</v>
      </c>
      <c r="AH620" s="43"/>
      <c r="AI620" s="44"/>
      <c r="AJ620" s="22">
        <f t="shared" si="42"/>
        <v>9</v>
      </c>
      <c r="AK620" s="37">
        <f t="shared" si="43"/>
        <v>9</v>
      </c>
      <c r="AL620" s="37">
        <f t="shared" si="44"/>
        <v>0</v>
      </c>
      <c r="AM620" s="37">
        <f t="shared" si="45"/>
        <v>0</v>
      </c>
    </row>
    <row r="621" spans="1:39" outlineLevel="1" x14ac:dyDescent="0.3">
      <c r="A621" s="19" t="e">
        <f>'SOS_ERGO - AS-IS'!#REF!</f>
        <v>#REF!</v>
      </c>
      <c r="B621" s="19" t="e">
        <f>'SOS_ERGO - AS-IS'!#REF!</f>
        <v>#REF!</v>
      </c>
      <c r="C621" s="19" t="e">
        <f>'SOS_ERGO - AS-IS'!#REF!</f>
        <v>#REF!</v>
      </c>
      <c r="D621" s="19" t="e">
        <f>'SOS_ERGO - AS-IS'!#REF!</f>
        <v>#REF!</v>
      </c>
      <c r="E621" s="32" t="e">
        <f>'SOS_ERGO - AS-IS'!#REF!</f>
        <v>#REF!</v>
      </c>
      <c r="F621" s="19" t="e">
        <f>'SOS_ERGO - AS-IS'!#REF!</f>
        <v>#REF!</v>
      </c>
      <c r="G621" s="53" t="e">
        <f>'SOS_ERGO - AS-IS'!#REF!</f>
        <v>#REF!</v>
      </c>
      <c r="H621" s="32" t="e">
        <f>'SOS_ERGO - AS-IS'!#REF!</f>
        <v>#REF!</v>
      </c>
      <c r="I621" s="39">
        <v>1</v>
      </c>
      <c r="J621" s="40"/>
      <c r="K621" s="41"/>
      <c r="L621" s="39">
        <v>1</v>
      </c>
      <c r="M621" s="40"/>
      <c r="N621" s="41"/>
      <c r="O621" s="39">
        <v>1</v>
      </c>
      <c r="P621" s="40"/>
      <c r="Q621" s="41"/>
      <c r="R621" s="39">
        <v>1</v>
      </c>
      <c r="S621" s="40"/>
      <c r="T621" s="41"/>
      <c r="U621" s="39">
        <v>1</v>
      </c>
      <c r="V621" s="40"/>
      <c r="W621" s="41"/>
      <c r="X621" s="39">
        <v>1</v>
      </c>
      <c r="Y621" s="40"/>
      <c r="Z621" s="41"/>
      <c r="AA621" s="39">
        <v>1</v>
      </c>
      <c r="AB621" s="40"/>
      <c r="AC621" s="41"/>
      <c r="AD621" s="39">
        <v>1</v>
      </c>
      <c r="AE621" s="40"/>
      <c r="AF621" s="41"/>
      <c r="AG621" s="39">
        <v>1</v>
      </c>
      <c r="AH621" s="43"/>
      <c r="AI621" s="44"/>
      <c r="AJ621" s="22">
        <f t="shared" si="42"/>
        <v>9</v>
      </c>
      <c r="AK621" s="37">
        <f t="shared" si="43"/>
        <v>9</v>
      </c>
      <c r="AL621" s="37">
        <f t="shared" si="44"/>
        <v>0</v>
      </c>
      <c r="AM621" s="37">
        <f t="shared" si="45"/>
        <v>0</v>
      </c>
    </row>
    <row r="622" spans="1:39" outlineLevel="1" x14ac:dyDescent="0.3">
      <c r="A622" s="19" t="e">
        <f>'SOS_ERGO - AS-IS'!#REF!</f>
        <v>#REF!</v>
      </c>
      <c r="B622" s="19" t="e">
        <f>'SOS_ERGO - AS-IS'!#REF!</f>
        <v>#REF!</v>
      </c>
      <c r="C622" s="19" t="e">
        <f>'SOS_ERGO - AS-IS'!#REF!</f>
        <v>#REF!</v>
      </c>
      <c r="D622" s="19" t="e">
        <f>'SOS_ERGO - AS-IS'!#REF!</f>
        <v>#REF!</v>
      </c>
      <c r="E622" s="32" t="e">
        <f>'SOS_ERGO - AS-IS'!#REF!</f>
        <v>#REF!</v>
      </c>
      <c r="F622" s="19" t="e">
        <f>'SOS_ERGO - AS-IS'!#REF!</f>
        <v>#REF!</v>
      </c>
      <c r="G622" s="53" t="e">
        <f>'SOS_ERGO - AS-IS'!#REF!</f>
        <v>#REF!</v>
      </c>
      <c r="H622" s="32" t="e">
        <f>'SOS_ERGO - AS-IS'!#REF!</f>
        <v>#REF!</v>
      </c>
      <c r="I622" s="39">
        <v>1</v>
      </c>
      <c r="J622" s="40"/>
      <c r="K622" s="41"/>
      <c r="L622" s="39">
        <v>1</v>
      </c>
      <c r="M622" s="40"/>
      <c r="N622" s="41"/>
      <c r="O622" s="39">
        <v>1</v>
      </c>
      <c r="P622" s="40"/>
      <c r="Q622" s="41"/>
      <c r="R622" s="39">
        <v>1</v>
      </c>
      <c r="S622" s="40"/>
      <c r="T622" s="41"/>
      <c r="U622" s="39">
        <v>1</v>
      </c>
      <c r="V622" s="40"/>
      <c r="W622" s="41"/>
      <c r="X622" s="39">
        <v>1</v>
      </c>
      <c r="Y622" s="40"/>
      <c r="Z622" s="41"/>
      <c r="AA622" s="39">
        <v>1</v>
      </c>
      <c r="AB622" s="40"/>
      <c r="AC622" s="41"/>
      <c r="AD622" s="39">
        <v>1</v>
      </c>
      <c r="AE622" s="40"/>
      <c r="AF622" s="41"/>
      <c r="AG622" s="39">
        <v>1</v>
      </c>
      <c r="AH622" s="43"/>
      <c r="AI622" s="44"/>
      <c r="AJ622" s="22">
        <f t="shared" si="42"/>
        <v>9</v>
      </c>
      <c r="AK622" s="37">
        <f t="shared" si="43"/>
        <v>9</v>
      </c>
      <c r="AL622" s="37">
        <f t="shared" si="44"/>
        <v>0</v>
      </c>
      <c r="AM622" s="37">
        <f t="shared" si="45"/>
        <v>0</v>
      </c>
    </row>
    <row r="623" spans="1:39" outlineLevel="1" x14ac:dyDescent="0.3">
      <c r="A623" s="19" t="e">
        <f>'SOS_ERGO - AS-IS'!#REF!</f>
        <v>#REF!</v>
      </c>
      <c r="B623" s="19" t="e">
        <f>'SOS_ERGO - AS-IS'!#REF!</f>
        <v>#REF!</v>
      </c>
      <c r="C623" s="19" t="e">
        <f>'SOS_ERGO - AS-IS'!#REF!</f>
        <v>#REF!</v>
      </c>
      <c r="D623" s="19" t="e">
        <f>'SOS_ERGO - AS-IS'!#REF!</f>
        <v>#REF!</v>
      </c>
      <c r="E623" s="32" t="e">
        <f>'SOS_ERGO - AS-IS'!#REF!</f>
        <v>#REF!</v>
      </c>
      <c r="F623" s="19" t="e">
        <f>'SOS_ERGO - AS-IS'!#REF!</f>
        <v>#REF!</v>
      </c>
      <c r="G623" s="53" t="e">
        <f>'SOS_ERGO - AS-IS'!#REF!</f>
        <v>#REF!</v>
      </c>
      <c r="H623" s="32" t="e">
        <f>'SOS_ERGO - AS-IS'!#REF!</f>
        <v>#REF!</v>
      </c>
      <c r="I623" s="39">
        <v>1</v>
      </c>
      <c r="J623" s="40"/>
      <c r="K623" s="41"/>
      <c r="L623" s="39">
        <v>1</v>
      </c>
      <c r="M623" s="40"/>
      <c r="N623" s="41"/>
      <c r="O623" s="39">
        <v>1</v>
      </c>
      <c r="P623" s="40"/>
      <c r="Q623" s="41"/>
      <c r="R623" s="39">
        <v>1</v>
      </c>
      <c r="S623" s="40"/>
      <c r="T623" s="41"/>
      <c r="U623" s="39">
        <v>1</v>
      </c>
      <c r="V623" s="40"/>
      <c r="W623" s="41"/>
      <c r="X623" s="39">
        <v>1</v>
      </c>
      <c r="Y623" s="40"/>
      <c r="Z623" s="41"/>
      <c r="AA623" s="39">
        <v>1</v>
      </c>
      <c r="AB623" s="40"/>
      <c r="AC623" s="41"/>
      <c r="AD623" s="39">
        <v>1</v>
      </c>
      <c r="AE623" s="40"/>
      <c r="AF623" s="41"/>
      <c r="AG623" s="39">
        <v>1</v>
      </c>
      <c r="AH623" s="43"/>
      <c r="AI623" s="44"/>
      <c r="AJ623" s="22">
        <f t="shared" si="42"/>
        <v>9</v>
      </c>
      <c r="AK623" s="37">
        <f t="shared" si="43"/>
        <v>9</v>
      </c>
      <c r="AL623" s="37">
        <f t="shared" si="44"/>
        <v>0</v>
      </c>
      <c r="AM623" s="37">
        <f t="shared" si="45"/>
        <v>0</v>
      </c>
    </row>
    <row r="624" spans="1:39" outlineLevel="1" x14ac:dyDescent="0.3">
      <c r="A624" s="19" t="e">
        <f>'SOS_ERGO - AS-IS'!#REF!</f>
        <v>#REF!</v>
      </c>
      <c r="B624" s="19" t="e">
        <f>'SOS_ERGO - AS-IS'!#REF!</f>
        <v>#REF!</v>
      </c>
      <c r="C624" s="19" t="e">
        <f>'SOS_ERGO - AS-IS'!#REF!</f>
        <v>#REF!</v>
      </c>
      <c r="D624" s="19" t="e">
        <f>'SOS_ERGO - AS-IS'!#REF!</f>
        <v>#REF!</v>
      </c>
      <c r="E624" s="32" t="e">
        <f>'SOS_ERGO - AS-IS'!#REF!</f>
        <v>#REF!</v>
      </c>
      <c r="F624" s="19" t="e">
        <f>'SOS_ERGO - AS-IS'!#REF!</f>
        <v>#REF!</v>
      </c>
      <c r="G624" s="53" t="e">
        <f>'SOS_ERGO - AS-IS'!#REF!</f>
        <v>#REF!</v>
      </c>
      <c r="H624" s="32" t="e">
        <f>'SOS_ERGO - AS-IS'!#REF!</f>
        <v>#REF!</v>
      </c>
      <c r="I624" s="39">
        <v>1</v>
      </c>
      <c r="J624" s="40"/>
      <c r="K624" s="41"/>
      <c r="L624" s="39">
        <v>1</v>
      </c>
      <c r="M624" s="40"/>
      <c r="N624" s="41"/>
      <c r="O624" s="39">
        <v>1</v>
      </c>
      <c r="P624" s="40"/>
      <c r="Q624" s="41"/>
      <c r="R624" s="39">
        <v>1</v>
      </c>
      <c r="S624" s="40"/>
      <c r="T624" s="41"/>
      <c r="U624" s="39">
        <v>1</v>
      </c>
      <c r="V624" s="40"/>
      <c r="W624" s="41"/>
      <c r="X624" s="39">
        <v>1</v>
      </c>
      <c r="Y624" s="40"/>
      <c r="Z624" s="41"/>
      <c r="AA624" s="39">
        <v>1</v>
      </c>
      <c r="AB624" s="40"/>
      <c r="AC624" s="41"/>
      <c r="AD624" s="39">
        <v>1</v>
      </c>
      <c r="AE624" s="40"/>
      <c r="AF624" s="41"/>
      <c r="AG624" s="39">
        <v>1</v>
      </c>
      <c r="AH624" s="43"/>
      <c r="AI624" s="44"/>
      <c r="AJ624" s="22">
        <f t="shared" si="42"/>
        <v>9</v>
      </c>
      <c r="AK624" s="37">
        <f t="shared" si="43"/>
        <v>9</v>
      </c>
      <c r="AL624" s="37">
        <f t="shared" si="44"/>
        <v>0</v>
      </c>
      <c r="AM624" s="37">
        <f t="shared" si="45"/>
        <v>0</v>
      </c>
    </row>
    <row r="625" spans="1:39" outlineLevel="1" x14ac:dyDescent="0.3">
      <c r="A625" s="19" t="e">
        <f>'SOS_ERGO - AS-IS'!#REF!</f>
        <v>#REF!</v>
      </c>
      <c r="B625" s="19" t="e">
        <f>'SOS_ERGO - AS-IS'!#REF!</f>
        <v>#REF!</v>
      </c>
      <c r="C625" s="19" t="e">
        <f>'SOS_ERGO - AS-IS'!#REF!</f>
        <v>#REF!</v>
      </c>
      <c r="D625" s="19" t="e">
        <f>'SOS_ERGO - AS-IS'!#REF!</f>
        <v>#REF!</v>
      </c>
      <c r="E625" s="32" t="e">
        <f>'SOS_ERGO - AS-IS'!#REF!</f>
        <v>#REF!</v>
      </c>
      <c r="F625" s="19" t="e">
        <f>'SOS_ERGO - AS-IS'!#REF!</f>
        <v>#REF!</v>
      </c>
      <c r="G625" s="53" t="e">
        <f>'SOS_ERGO - AS-IS'!#REF!</f>
        <v>#REF!</v>
      </c>
      <c r="H625" s="32" t="e">
        <f>'SOS_ERGO - AS-IS'!#REF!</f>
        <v>#REF!</v>
      </c>
      <c r="I625" s="39">
        <v>1</v>
      </c>
      <c r="J625" s="40"/>
      <c r="K625" s="41"/>
      <c r="L625" s="39">
        <v>1</v>
      </c>
      <c r="M625" s="40"/>
      <c r="N625" s="41"/>
      <c r="O625" s="39">
        <v>1</v>
      </c>
      <c r="P625" s="40"/>
      <c r="Q625" s="41"/>
      <c r="R625" s="39">
        <v>1</v>
      </c>
      <c r="S625" s="40"/>
      <c r="T625" s="41"/>
      <c r="U625" s="39">
        <v>1</v>
      </c>
      <c r="V625" s="40"/>
      <c r="W625" s="41"/>
      <c r="X625" s="39">
        <v>1</v>
      </c>
      <c r="Y625" s="40"/>
      <c r="Z625" s="41"/>
      <c r="AA625" s="39">
        <v>1</v>
      </c>
      <c r="AB625" s="40"/>
      <c r="AC625" s="41"/>
      <c r="AD625" s="39">
        <v>1</v>
      </c>
      <c r="AE625" s="40"/>
      <c r="AF625" s="41"/>
      <c r="AG625" s="39">
        <v>1</v>
      </c>
      <c r="AH625" s="43"/>
      <c r="AI625" s="44"/>
      <c r="AJ625" s="22">
        <f t="shared" si="42"/>
        <v>9</v>
      </c>
      <c r="AK625" s="37">
        <f t="shared" si="43"/>
        <v>9</v>
      </c>
      <c r="AL625" s="37">
        <f t="shared" si="44"/>
        <v>0</v>
      </c>
      <c r="AM625" s="37">
        <f t="shared" si="45"/>
        <v>0</v>
      </c>
    </row>
    <row r="626" spans="1:39" outlineLevel="1" x14ac:dyDescent="0.3">
      <c r="A626" s="19" t="e">
        <f>'SOS_ERGO - AS-IS'!#REF!</f>
        <v>#REF!</v>
      </c>
      <c r="B626" s="19" t="e">
        <f>'SOS_ERGO - AS-IS'!#REF!</f>
        <v>#REF!</v>
      </c>
      <c r="C626" s="19" t="e">
        <f>'SOS_ERGO - AS-IS'!#REF!</f>
        <v>#REF!</v>
      </c>
      <c r="D626" s="19" t="e">
        <f>'SOS_ERGO - AS-IS'!#REF!</f>
        <v>#REF!</v>
      </c>
      <c r="E626" s="32" t="e">
        <f>'SOS_ERGO - AS-IS'!#REF!</f>
        <v>#REF!</v>
      </c>
      <c r="F626" s="19" t="e">
        <f>'SOS_ERGO - AS-IS'!#REF!</f>
        <v>#REF!</v>
      </c>
      <c r="G626" s="53" t="e">
        <f>'SOS_ERGO - AS-IS'!#REF!</f>
        <v>#REF!</v>
      </c>
      <c r="H626" s="32" t="e">
        <f>'SOS_ERGO - AS-IS'!#REF!</f>
        <v>#REF!</v>
      </c>
      <c r="I626" s="39">
        <v>1</v>
      </c>
      <c r="J626" s="40"/>
      <c r="K626" s="41"/>
      <c r="L626" s="39">
        <v>1</v>
      </c>
      <c r="M626" s="40"/>
      <c r="N626" s="41"/>
      <c r="O626" s="39">
        <v>1</v>
      </c>
      <c r="P626" s="40"/>
      <c r="Q626" s="41"/>
      <c r="R626" s="39">
        <v>1</v>
      </c>
      <c r="S626" s="40"/>
      <c r="T626" s="41"/>
      <c r="U626" s="39">
        <v>1</v>
      </c>
      <c r="V626" s="40"/>
      <c r="W626" s="41"/>
      <c r="X626" s="39">
        <v>1</v>
      </c>
      <c r="Y626" s="40"/>
      <c r="Z626" s="41"/>
      <c r="AA626" s="39">
        <v>1</v>
      </c>
      <c r="AB626" s="40"/>
      <c r="AC626" s="41"/>
      <c r="AD626" s="39">
        <v>1</v>
      </c>
      <c r="AE626" s="40"/>
      <c r="AF626" s="41"/>
      <c r="AG626" s="39">
        <v>1</v>
      </c>
      <c r="AH626" s="43"/>
      <c r="AI626" s="44"/>
      <c r="AJ626" s="22">
        <f t="shared" si="42"/>
        <v>9</v>
      </c>
      <c r="AK626" s="37">
        <f t="shared" si="43"/>
        <v>9</v>
      </c>
      <c r="AL626" s="37">
        <f t="shared" si="44"/>
        <v>0</v>
      </c>
      <c r="AM626" s="37">
        <f t="shared" si="45"/>
        <v>0</v>
      </c>
    </row>
    <row r="627" spans="1:39" outlineLevel="1" x14ac:dyDescent="0.3">
      <c r="A627" s="19" t="e">
        <f>'SOS_ERGO - AS-IS'!#REF!</f>
        <v>#REF!</v>
      </c>
      <c r="B627" s="19" t="e">
        <f>'SOS_ERGO - AS-IS'!#REF!</f>
        <v>#REF!</v>
      </c>
      <c r="C627" s="19" t="e">
        <f>'SOS_ERGO - AS-IS'!#REF!</f>
        <v>#REF!</v>
      </c>
      <c r="D627" s="19" t="e">
        <f>'SOS_ERGO - AS-IS'!#REF!</f>
        <v>#REF!</v>
      </c>
      <c r="E627" s="32" t="e">
        <f>'SOS_ERGO - AS-IS'!#REF!</f>
        <v>#REF!</v>
      </c>
      <c r="F627" s="19" t="e">
        <f>'SOS_ERGO - AS-IS'!#REF!</f>
        <v>#REF!</v>
      </c>
      <c r="G627" s="53" t="e">
        <f>'SOS_ERGO - AS-IS'!#REF!</f>
        <v>#REF!</v>
      </c>
      <c r="H627" s="32" t="e">
        <f>'SOS_ERGO - AS-IS'!#REF!</f>
        <v>#REF!</v>
      </c>
      <c r="I627" s="39">
        <v>1</v>
      </c>
      <c r="J627" s="40"/>
      <c r="K627" s="41"/>
      <c r="L627" s="39">
        <v>1</v>
      </c>
      <c r="M627" s="40"/>
      <c r="N627" s="41"/>
      <c r="O627" s="39">
        <v>1</v>
      </c>
      <c r="P627" s="40"/>
      <c r="Q627" s="41"/>
      <c r="R627" s="39">
        <v>1</v>
      </c>
      <c r="S627" s="40"/>
      <c r="T627" s="41"/>
      <c r="U627" s="39">
        <v>1</v>
      </c>
      <c r="V627" s="40"/>
      <c r="W627" s="41"/>
      <c r="X627" s="39">
        <v>1</v>
      </c>
      <c r="Y627" s="40"/>
      <c r="Z627" s="41"/>
      <c r="AA627" s="39">
        <v>1</v>
      </c>
      <c r="AB627" s="40"/>
      <c r="AC627" s="41"/>
      <c r="AD627" s="39">
        <v>1</v>
      </c>
      <c r="AE627" s="40"/>
      <c r="AF627" s="41"/>
      <c r="AG627" s="39">
        <v>1</v>
      </c>
      <c r="AH627" s="43"/>
      <c r="AI627" s="44"/>
      <c r="AJ627" s="22">
        <f t="shared" si="42"/>
        <v>9</v>
      </c>
      <c r="AK627" s="37">
        <f t="shared" si="43"/>
        <v>9</v>
      </c>
      <c r="AL627" s="37">
        <f t="shared" si="44"/>
        <v>0</v>
      </c>
      <c r="AM627" s="37">
        <f t="shared" si="45"/>
        <v>0</v>
      </c>
    </row>
    <row r="628" spans="1:39" outlineLevel="1" x14ac:dyDescent="0.3">
      <c r="A628" s="19" t="e">
        <f>'SOS_ERGO - AS-IS'!#REF!</f>
        <v>#REF!</v>
      </c>
      <c r="B628" s="19" t="e">
        <f>'SOS_ERGO - AS-IS'!#REF!</f>
        <v>#REF!</v>
      </c>
      <c r="C628" s="19" t="e">
        <f>'SOS_ERGO - AS-IS'!#REF!</f>
        <v>#REF!</v>
      </c>
      <c r="D628" s="19" t="e">
        <f>'SOS_ERGO - AS-IS'!#REF!</f>
        <v>#REF!</v>
      </c>
      <c r="E628" s="32" t="e">
        <f>'SOS_ERGO - AS-IS'!#REF!</f>
        <v>#REF!</v>
      </c>
      <c r="F628" s="19" t="e">
        <f>'SOS_ERGO - AS-IS'!#REF!</f>
        <v>#REF!</v>
      </c>
      <c r="G628" s="53" t="e">
        <f>'SOS_ERGO - AS-IS'!#REF!</f>
        <v>#REF!</v>
      </c>
      <c r="H628" s="32" t="e">
        <f>'SOS_ERGO - AS-IS'!#REF!</f>
        <v>#REF!</v>
      </c>
      <c r="I628" s="39">
        <v>1</v>
      </c>
      <c r="J628" s="40"/>
      <c r="K628" s="41"/>
      <c r="L628" s="39">
        <v>1</v>
      </c>
      <c r="M628" s="40"/>
      <c r="N628" s="41"/>
      <c r="O628" s="39">
        <v>1</v>
      </c>
      <c r="P628" s="40"/>
      <c r="Q628" s="41"/>
      <c r="R628" s="39">
        <v>1</v>
      </c>
      <c r="S628" s="40"/>
      <c r="T628" s="41"/>
      <c r="U628" s="39">
        <v>1</v>
      </c>
      <c r="V628" s="40"/>
      <c r="W628" s="41"/>
      <c r="X628" s="39">
        <v>1</v>
      </c>
      <c r="Y628" s="40"/>
      <c r="Z628" s="41"/>
      <c r="AA628" s="39">
        <v>1</v>
      </c>
      <c r="AB628" s="40"/>
      <c r="AC628" s="41"/>
      <c r="AD628" s="39">
        <v>1</v>
      </c>
      <c r="AE628" s="40"/>
      <c r="AF628" s="41"/>
      <c r="AG628" s="39">
        <v>1</v>
      </c>
      <c r="AH628" s="43"/>
      <c r="AI628" s="44"/>
      <c r="AJ628" s="22">
        <f t="shared" si="42"/>
        <v>9</v>
      </c>
      <c r="AK628" s="37">
        <f t="shared" si="43"/>
        <v>9</v>
      </c>
      <c r="AL628" s="37">
        <f t="shared" si="44"/>
        <v>0</v>
      </c>
      <c r="AM628" s="37">
        <f t="shared" si="45"/>
        <v>0</v>
      </c>
    </row>
    <row r="629" spans="1:39" outlineLevel="1" x14ac:dyDescent="0.3">
      <c r="A629" s="19" t="e">
        <f>'SOS_ERGO - AS-IS'!#REF!</f>
        <v>#REF!</v>
      </c>
      <c r="B629" s="19" t="e">
        <f>'SOS_ERGO - AS-IS'!#REF!</f>
        <v>#REF!</v>
      </c>
      <c r="C629" s="19" t="e">
        <f>'SOS_ERGO - AS-IS'!#REF!</f>
        <v>#REF!</v>
      </c>
      <c r="D629" s="19" t="e">
        <f>'SOS_ERGO - AS-IS'!#REF!</f>
        <v>#REF!</v>
      </c>
      <c r="E629" s="32" t="e">
        <f>'SOS_ERGO - AS-IS'!#REF!</f>
        <v>#REF!</v>
      </c>
      <c r="F629" s="19" t="e">
        <f>'SOS_ERGO - AS-IS'!#REF!</f>
        <v>#REF!</v>
      </c>
      <c r="G629" s="53" t="e">
        <f>'SOS_ERGO - AS-IS'!#REF!</f>
        <v>#REF!</v>
      </c>
      <c r="H629" s="32" t="e">
        <f>'SOS_ERGO - AS-IS'!#REF!</f>
        <v>#REF!</v>
      </c>
      <c r="I629" s="39">
        <v>1</v>
      </c>
      <c r="J629" s="40"/>
      <c r="K629" s="41"/>
      <c r="L629" s="39">
        <v>1</v>
      </c>
      <c r="M629" s="40"/>
      <c r="N629" s="41"/>
      <c r="O629" s="39">
        <v>1</v>
      </c>
      <c r="P629" s="40"/>
      <c r="Q629" s="41"/>
      <c r="R629" s="39">
        <v>1</v>
      </c>
      <c r="S629" s="40"/>
      <c r="T629" s="41"/>
      <c r="U629" s="39">
        <v>1</v>
      </c>
      <c r="V629" s="40"/>
      <c r="W629" s="41"/>
      <c r="X629" s="39">
        <v>1</v>
      </c>
      <c r="Y629" s="40"/>
      <c r="Z629" s="41"/>
      <c r="AA629" s="39">
        <v>1</v>
      </c>
      <c r="AB629" s="40"/>
      <c r="AC629" s="41"/>
      <c r="AD629" s="39">
        <v>1</v>
      </c>
      <c r="AE629" s="40"/>
      <c r="AF629" s="41"/>
      <c r="AG629" s="39">
        <v>1</v>
      </c>
      <c r="AH629" s="43"/>
      <c r="AI629" s="44"/>
      <c r="AJ629" s="22">
        <f t="shared" si="42"/>
        <v>9</v>
      </c>
      <c r="AK629" s="37">
        <f t="shared" si="43"/>
        <v>9</v>
      </c>
      <c r="AL629" s="37">
        <f t="shared" si="44"/>
        <v>0</v>
      </c>
      <c r="AM629" s="37">
        <f t="shared" si="45"/>
        <v>0</v>
      </c>
    </row>
    <row r="630" spans="1:39" outlineLevel="1" x14ac:dyDescent="0.3">
      <c r="A630" s="19" t="e">
        <f>'SOS_ERGO - AS-IS'!#REF!</f>
        <v>#REF!</v>
      </c>
      <c r="B630" s="19" t="e">
        <f>'SOS_ERGO - AS-IS'!#REF!</f>
        <v>#REF!</v>
      </c>
      <c r="C630" s="19" t="e">
        <f>'SOS_ERGO - AS-IS'!#REF!</f>
        <v>#REF!</v>
      </c>
      <c r="D630" s="19" t="e">
        <f>'SOS_ERGO - AS-IS'!#REF!</f>
        <v>#REF!</v>
      </c>
      <c r="E630" s="32" t="e">
        <f>'SOS_ERGO - AS-IS'!#REF!</f>
        <v>#REF!</v>
      </c>
      <c r="F630" s="19" t="e">
        <f>'SOS_ERGO - AS-IS'!#REF!</f>
        <v>#REF!</v>
      </c>
      <c r="G630" s="53" t="e">
        <f>'SOS_ERGO - AS-IS'!#REF!</f>
        <v>#REF!</v>
      </c>
      <c r="H630" s="32" t="e">
        <f>'SOS_ERGO - AS-IS'!#REF!</f>
        <v>#REF!</v>
      </c>
      <c r="I630" s="39">
        <v>1</v>
      </c>
      <c r="J630" s="40"/>
      <c r="K630" s="41"/>
      <c r="L630" s="39">
        <v>1</v>
      </c>
      <c r="M630" s="40"/>
      <c r="N630" s="41"/>
      <c r="O630" s="39">
        <v>1</v>
      </c>
      <c r="P630" s="40"/>
      <c r="Q630" s="41"/>
      <c r="R630" s="39">
        <v>1</v>
      </c>
      <c r="S630" s="40"/>
      <c r="T630" s="41"/>
      <c r="U630" s="39">
        <v>1</v>
      </c>
      <c r="V630" s="40"/>
      <c r="W630" s="41"/>
      <c r="X630" s="39">
        <v>1</v>
      </c>
      <c r="Y630" s="40"/>
      <c r="Z630" s="41"/>
      <c r="AA630" s="39">
        <v>1</v>
      </c>
      <c r="AB630" s="40"/>
      <c r="AC630" s="41"/>
      <c r="AD630" s="39">
        <v>1</v>
      </c>
      <c r="AE630" s="40"/>
      <c r="AF630" s="41"/>
      <c r="AG630" s="39">
        <v>1</v>
      </c>
      <c r="AH630" s="43"/>
      <c r="AI630" s="44"/>
      <c r="AJ630" s="22">
        <f t="shared" si="42"/>
        <v>9</v>
      </c>
      <c r="AK630" s="37">
        <f t="shared" si="43"/>
        <v>9</v>
      </c>
      <c r="AL630" s="37">
        <f t="shared" si="44"/>
        <v>0</v>
      </c>
      <c r="AM630" s="37">
        <f t="shared" si="45"/>
        <v>0</v>
      </c>
    </row>
    <row r="631" spans="1:39" outlineLevel="1" x14ac:dyDescent="0.3">
      <c r="A631" s="19" t="e">
        <f>'SOS_ERGO - AS-IS'!#REF!</f>
        <v>#REF!</v>
      </c>
      <c r="B631" s="19" t="e">
        <f>'SOS_ERGO - AS-IS'!#REF!</f>
        <v>#REF!</v>
      </c>
      <c r="C631" s="19" t="e">
        <f>'SOS_ERGO - AS-IS'!#REF!</f>
        <v>#REF!</v>
      </c>
      <c r="D631" s="19" t="e">
        <f>'SOS_ERGO - AS-IS'!#REF!</f>
        <v>#REF!</v>
      </c>
      <c r="E631" s="32" t="e">
        <f>'SOS_ERGO - AS-IS'!#REF!</f>
        <v>#REF!</v>
      </c>
      <c r="F631" s="19" t="e">
        <f>'SOS_ERGO - AS-IS'!#REF!</f>
        <v>#REF!</v>
      </c>
      <c r="G631" s="53" t="e">
        <f>'SOS_ERGO - AS-IS'!#REF!</f>
        <v>#REF!</v>
      </c>
      <c r="H631" s="32" t="e">
        <f>'SOS_ERGO - AS-IS'!#REF!</f>
        <v>#REF!</v>
      </c>
      <c r="I631" s="39">
        <v>1</v>
      </c>
      <c r="J631" s="40"/>
      <c r="K631" s="41"/>
      <c r="L631" s="39">
        <v>1</v>
      </c>
      <c r="M631" s="40"/>
      <c r="N631" s="41"/>
      <c r="O631" s="39">
        <v>1</v>
      </c>
      <c r="P631" s="40"/>
      <c r="Q631" s="41"/>
      <c r="R631" s="39">
        <v>1</v>
      </c>
      <c r="S631" s="40"/>
      <c r="T631" s="41"/>
      <c r="U631" s="39">
        <v>1</v>
      </c>
      <c r="V631" s="40"/>
      <c r="W631" s="41"/>
      <c r="X631" s="39">
        <v>1</v>
      </c>
      <c r="Y631" s="40"/>
      <c r="Z631" s="41"/>
      <c r="AA631" s="39">
        <v>1</v>
      </c>
      <c r="AB631" s="40"/>
      <c r="AC631" s="41"/>
      <c r="AD631" s="39">
        <v>1</v>
      </c>
      <c r="AE631" s="40"/>
      <c r="AF631" s="41"/>
      <c r="AG631" s="39">
        <v>1</v>
      </c>
      <c r="AH631" s="43"/>
      <c r="AI631" s="44"/>
      <c r="AJ631" s="22">
        <f t="shared" si="42"/>
        <v>9</v>
      </c>
      <c r="AK631" s="37">
        <f t="shared" si="43"/>
        <v>9</v>
      </c>
      <c r="AL631" s="37">
        <f t="shared" si="44"/>
        <v>0</v>
      </c>
      <c r="AM631" s="37">
        <f t="shared" si="45"/>
        <v>0</v>
      </c>
    </row>
    <row r="632" spans="1:39" outlineLevel="1" x14ac:dyDescent="0.3">
      <c r="A632" s="19" t="e">
        <f>'SOS_ERGO - AS-IS'!#REF!</f>
        <v>#REF!</v>
      </c>
      <c r="B632" s="19" t="e">
        <f>'SOS_ERGO - AS-IS'!#REF!</f>
        <v>#REF!</v>
      </c>
      <c r="C632" s="19" t="e">
        <f>'SOS_ERGO - AS-IS'!#REF!</f>
        <v>#REF!</v>
      </c>
      <c r="D632" s="19" t="e">
        <f>'SOS_ERGO - AS-IS'!#REF!</f>
        <v>#REF!</v>
      </c>
      <c r="E632" s="32" t="e">
        <f>'SOS_ERGO - AS-IS'!#REF!</f>
        <v>#REF!</v>
      </c>
      <c r="F632" s="19" t="e">
        <f>'SOS_ERGO - AS-IS'!#REF!</f>
        <v>#REF!</v>
      </c>
      <c r="G632" s="53" t="e">
        <f>'SOS_ERGO - AS-IS'!#REF!</f>
        <v>#REF!</v>
      </c>
      <c r="H632" s="32" t="e">
        <f>'SOS_ERGO - AS-IS'!#REF!</f>
        <v>#REF!</v>
      </c>
      <c r="I632" s="39">
        <v>1</v>
      </c>
      <c r="J632" s="40"/>
      <c r="K632" s="41"/>
      <c r="L632" s="39">
        <v>1</v>
      </c>
      <c r="M632" s="40"/>
      <c r="N632" s="41"/>
      <c r="O632" s="39">
        <v>1</v>
      </c>
      <c r="P632" s="40"/>
      <c r="Q632" s="41"/>
      <c r="R632" s="39">
        <v>1</v>
      </c>
      <c r="S632" s="40"/>
      <c r="T632" s="41"/>
      <c r="U632" s="39">
        <v>1</v>
      </c>
      <c r="V632" s="40"/>
      <c r="W632" s="41"/>
      <c r="X632" s="39">
        <v>1</v>
      </c>
      <c r="Y632" s="40"/>
      <c r="Z632" s="41"/>
      <c r="AA632" s="39">
        <v>1</v>
      </c>
      <c r="AB632" s="40"/>
      <c r="AC632" s="41"/>
      <c r="AD632" s="39">
        <v>1</v>
      </c>
      <c r="AE632" s="40"/>
      <c r="AF632" s="41"/>
      <c r="AG632" s="39">
        <v>1</v>
      </c>
      <c r="AH632" s="43"/>
      <c r="AI632" s="44"/>
      <c r="AJ632" s="22">
        <f t="shared" si="42"/>
        <v>9</v>
      </c>
      <c r="AK632" s="37">
        <f t="shared" si="43"/>
        <v>9</v>
      </c>
      <c r="AL632" s="37">
        <f t="shared" si="44"/>
        <v>0</v>
      </c>
      <c r="AM632" s="37">
        <f t="shared" si="45"/>
        <v>0</v>
      </c>
    </row>
    <row r="633" spans="1:39" outlineLevel="1" x14ac:dyDescent="0.3">
      <c r="A633" s="19" t="e">
        <f>'SOS_ERGO - AS-IS'!#REF!</f>
        <v>#REF!</v>
      </c>
      <c r="B633" s="19" t="e">
        <f>'SOS_ERGO - AS-IS'!#REF!</f>
        <v>#REF!</v>
      </c>
      <c r="C633" s="19" t="e">
        <f>'SOS_ERGO - AS-IS'!#REF!</f>
        <v>#REF!</v>
      </c>
      <c r="D633" s="19" t="e">
        <f>'SOS_ERGO - AS-IS'!#REF!</f>
        <v>#REF!</v>
      </c>
      <c r="E633" s="32" t="e">
        <f>'SOS_ERGO - AS-IS'!#REF!</f>
        <v>#REF!</v>
      </c>
      <c r="F633" s="19" t="e">
        <f>'SOS_ERGO - AS-IS'!#REF!</f>
        <v>#REF!</v>
      </c>
      <c r="G633" s="53" t="e">
        <f>'SOS_ERGO - AS-IS'!#REF!</f>
        <v>#REF!</v>
      </c>
      <c r="H633" s="32" t="e">
        <f>'SOS_ERGO - AS-IS'!#REF!</f>
        <v>#REF!</v>
      </c>
      <c r="I633" s="39">
        <v>1</v>
      </c>
      <c r="J633" s="40"/>
      <c r="K633" s="41"/>
      <c r="L633" s="39">
        <v>1</v>
      </c>
      <c r="M633" s="40"/>
      <c r="N633" s="41"/>
      <c r="O633" s="39">
        <v>1</v>
      </c>
      <c r="P633" s="40"/>
      <c r="Q633" s="41"/>
      <c r="R633" s="39">
        <v>1</v>
      </c>
      <c r="S633" s="40"/>
      <c r="T633" s="41"/>
      <c r="U633" s="39">
        <v>1</v>
      </c>
      <c r="V633" s="40"/>
      <c r="W633" s="41"/>
      <c r="X633" s="39">
        <v>1</v>
      </c>
      <c r="Y633" s="40"/>
      <c r="Z633" s="41"/>
      <c r="AA633" s="39">
        <v>1</v>
      </c>
      <c r="AB633" s="40"/>
      <c r="AC633" s="41"/>
      <c r="AD633" s="39">
        <v>1</v>
      </c>
      <c r="AE633" s="40"/>
      <c r="AF633" s="41"/>
      <c r="AG633" s="39">
        <v>1</v>
      </c>
      <c r="AH633" s="43"/>
      <c r="AI633" s="44"/>
      <c r="AJ633" s="22">
        <f t="shared" si="42"/>
        <v>9</v>
      </c>
      <c r="AK633" s="37">
        <f t="shared" si="43"/>
        <v>9</v>
      </c>
      <c r="AL633" s="37">
        <f t="shared" si="44"/>
        <v>0</v>
      </c>
      <c r="AM633" s="37">
        <f t="shared" si="45"/>
        <v>0</v>
      </c>
    </row>
    <row r="634" spans="1:39" outlineLevel="1" x14ac:dyDescent="0.3">
      <c r="A634" s="19" t="e">
        <f>'SOS_ERGO - AS-IS'!#REF!</f>
        <v>#REF!</v>
      </c>
      <c r="B634" s="19" t="e">
        <f>'SOS_ERGO - AS-IS'!#REF!</f>
        <v>#REF!</v>
      </c>
      <c r="C634" s="19" t="e">
        <f>'SOS_ERGO - AS-IS'!#REF!</f>
        <v>#REF!</v>
      </c>
      <c r="D634" s="19" t="e">
        <f>'SOS_ERGO - AS-IS'!#REF!</f>
        <v>#REF!</v>
      </c>
      <c r="E634" s="32" t="e">
        <f>'SOS_ERGO - AS-IS'!#REF!</f>
        <v>#REF!</v>
      </c>
      <c r="F634" s="19" t="e">
        <f>'SOS_ERGO - AS-IS'!#REF!</f>
        <v>#REF!</v>
      </c>
      <c r="G634" s="53" t="e">
        <f>'SOS_ERGO - AS-IS'!#REF!</f>
        <v>#REF!</v>
      </c>
      <c r="H634" s="32" t="e">
        <f>'SOS_ERGO - AS-IS'!#REF!</f>
        <v>#REF!</v>
      </c>
      <c r="I634" s="39">
        <v>1</v>
      </c>
      <c r="J634" s="40"/>
      <c r="K634" s="41"/>
      <c r="L634" s="39">
        <v>1</v>
      </c>
      <c r="M634" s="40"/>
      <c r="N634" s="41"/>
      <c r="O634" s="39">
        <v>1</v>
      </c>
      <c r="P634" s="40"/>
      <c r="Q634" s="41"/>
      <c r="R634" s="39">
        <v>1</v>
      </c>
      <c r="S634" s="40"/>
      <c r="T634" s="41"/>
      <c r="U634" s="39">
        <v>1</v>
      </c>
      <c r="V634" s="40"/>
      <c r="W634" s="41"/>
      <c r="X634" s="39">
        <v>1</v>
      </c>
      <c r="Y634" s="40"/>
      <c r="Z634" s="41"/>
      <c r="AA634" s="39">
        <v>1</v>
      </c>
      <c r="AB634" s="40"/>
      <c r="AC634" s="41"/>
      <c r="AD634" s="39">
        <v>1</v>
      </c>
      <c r="AE634" s="40"/>
      <c r="AF634" s="41"/>
      <c r="AG634" s="39">
        <v>1</v>
      </c>
      <c r="AH634" s="43"/>
      <c r="AI634" s="44"/>
      <c r="AJ634" s="22">
        <f t="shared" si="42"/>
        <v>9</v>
      </c>
      <c r="AK634" s="37">
        <f t="shared" si="43"/>
        <v>9</v>
      </c>
      <c r="AL634" s="37">
        <f t="shared" si="44"/>
        <v>0</v>
      </c>
      <c r="AM634" s="37">
        <f t="shared" si="45"/>
        <v>0</v>
      </c>
    </row>
    <row r="635" spans="1:39" outlineLevel="1" x14ac:dyDescent="0.3">
      <c r="A635" s="19" t="e">
        <f>'SOS_ERGO - AS-IS'!#REF!</f>
        <v>#REF!</v>
      </c>
      <c r="B635" s="19" t="e">
        <f>'SOS_ERGO - AS-IS'!#REF!</f>
        <v>#REF!</v>
      </c>
      <c r="C635" s="19" t="e">
        <f>'SOS_ERGO - AS-IS'!#REF!</f>
        <v>#REF!</v>
      </c>
      <c r="D635" s="19" t="e">
        <f>'SOS_ERGO - AS-IS'!#REF!</f>
        <v>#REF!</v>
      </c>
      <c r="E635" s="32" t="e">
        <f>'SOS_ERGO - AS-IS'!#REF!</f>
        <v>#REF!</v>
      </c>
      <c r="F635" s="19" t="e">
        <f>'SOS_ERGO - AS-IS'!#REF!</f>
        <v>#REF!</v>
      </c>
      <c r="G635" s="53" t="e">
        <f>'SOS_ERGO - AS-IS'!#REF!</f>
        <v>#REF!</v>
      </c>
      <c r="H635" s="32" t="e">
        <f>'SOS_ERGO - AS-IS'!#REF!</f>
        <v>#REF!</v>
      </c>
      <c r="I635" s="39">
        <v>1</v>
      </c>
      <c r="J635" s="40"/>
      <c r="K635" s="41"/>
      <c r="L635" s="39">
        <v>1</v>
      </c>
      <c r="M635" s="40"/>
      <c r="N635" s="41"/>
      <c r="O635" s="39">
        <v>1</v>
      </c>
      <c r="P635" s="40"/>
      <c r="Q635" s="41"/>
      <c r="R635" s="39">
        <v>1</v>
      </c>
      <c r="S635" s="40"/>
      <c r="T635" s="41"/>
      <c r="U635" s="39">
        <v>1</v>
      </c>
      <c r="V635" s="40"/>
      <c r="W635" s="41"/>
      <c r="X635" s="39">
        <v>1</v>
      </c>
      <c r="Y635" s="40"/>
      <c r="Z635" s="41"/>
      <c r="AA635" s="39">
        <v>1</v>
      </c>
      <c r="AB635" s="40"/>
      <c r="AC635" s="41"/>
      <c r="AD635" s="39">
        <v>1</v>
      </c>
      <c r="AE635" s="40"/>
      <c r="AF635" s="41"/>
      <c r="AG635" s="39">
        <v>1</v>
      </c>
      <c r="AH635" s="43"/>
      <c r="AI635" s="44"/>
      <c r="AJ635" s="22">
        <f t="shared" si="42"/>
        <v>9</v>
      </c>
      <c r="AK635" s="37">
        <f t="shared" si="43"/>
        <v>9</v>
      </c>
      <c r="AL635" s="37">
        <f t="shared" si="44"/>
        <v>0</v>
      </c>
      <c r="AM635" s="37">
        <f t="shared" si="45"/>
        <v>0</v>
      </c>
    </row>
    <row r="636" spans="1:39" outlineLevel="1" x14ac:dyDescent="0.3">
      <c r="A636" s="19" t="e">
        <f>'SOS_ERGO - AS-IS'!#REF!</f>
        <v>#REF!</v>
      </c>
      <c r="B636" s="19" t="e">
        <f>'SOS_ERGO - AS-IS'!#REF!</f>
        <v>#REF!</v>
      </c>
      <c r="C636" s="19" t="e">
        <f>'SOS_ERGO - AS-IS'!#REF!</f>
        <v>#REF!</v>
      </c>
      <c r="D636" s="19" t="e">
        <f>'SOS_ERGO - AS-IS'!#REF!</f>
        <v>#REF!</v>
      </c>
      <c r="E636" s="32" t="e">
        <f>'SOS_ERGO - AS-IS'!#REF!</f>
        <v>#REF!</v>
      </c>
      <c r="F636" s="19" t="e">
        <f>'SOS_ERGO - AS-IS'!#REF!</f>
        <v>#REF!</v>
      </c>
      <c r="G636" s="53" t="e">
        <f>'SOS_ERGO - AS-IS'!#REF!</f>
        <v>#REF!</v>
      </c>
      <c r="H636" s="32" t="e">
        <f>'SOS_ERGO - AS-IS'!#REF!</f>
        <v>#REF!</v>
      </c>
      <c r="I636" s="39">
        <v>1</v>
      </c>
      <c r="J636" s="40"/>
      <c r="K636" s="41"/>
      <c r="L636" s="39">
        <v>1</v>
      </c>
      <c r="M636" s="40"/>
      <c r="N636" s="41"/>
      <c r="O636" s="39">
        <v>1</v>
      </c>
      <c r="P636" s="40"/>
      <c r="Q636" s="41"/>
      <c r="R636" s="39">
        <v>1</v>
      </c>
      <c r="S636" s="40"/>
      <c r="T636" s="41"/>
      <c r="U636" s="39">
        <v>1</v>
      </c>
      <c r="V636" s="40"/>
      <c r="W636" s="41"/>
      <c r="X636" s="39">
        <v>1</v>
      </c>
      <c r="Y636" s="40"/>
      <c r="Z636" s="41"/>
      <c r="AA636" s="39">
        <v>1</v>
      </c>
      <c r="AB636" s="40"/>
      <c r="AC636" s="41"/>
      <c r="AD636" s="39">
        <v>1</v>
      </c>
      <c r="AE636" s="40"/>
      <c r="AF636" s="41"/>
      <c r="AG636" s="39">
        <v>1</v>
      </c>
      <c r="AH636" s="43"/>
      <c r="AI636" s="44"/>
      <c r="AJ636" s="22">
        <f t="shared" si="42"/>
        <v>9</v>
      </c>
      <c r="AK636" s="37">
        <f t="shared" si="43"/>
        <v>9</v>
      </c>
      <c r="AL636" s="37">
        <f t="shared" si="44"/>
        <v>0</v>
      </c>
      <c r="AM636" s="37">
        <f t="shared" si="45"/>
        <v>0</v>
      </c>
    </row>
    <row r="637" spans="1:39" outlineLevel="1" x14ac:dyDescent="0.3">
      <c r="A637" s="19" t="e">
        <f>'SOS_ERGO - AS-IS'!#REF!</f>
        <v>#REF!</v>
      </c>
      <c r="B637" s="19" t="e">
        <f>'SOS_ERGO - AS-IS'!#REF!</f>
        <v>#REF!</v>
      </c>
      <c r="C637" s="19" t="e">
        <f>'SOS_ERGO - AS-IS'!#REF!</f>
        <v>#REF!</v>
      </c>
      <c r="D637" s="19" t="e">
        <f>'SOS_ERGO - AS-IS'!#REF!</f>
        <v>#REF!</v>
      </c>
      <c r="E637" s="32" t="e">
        <f>'SOS_ERGO - AS-IS'!#REF!</f>
        <v>#REF!</v>
      </c>
      <c r="F637" s="19" t="e">
        <f>'SOS_ERGO - AS-IS'!#REF!</f>
        <v>#REF!</v>
      </c>
      <c r="G637" s="53" t="e">
        <f>'SOS_ERGO - AS-IS'!#REF!</f>
        <v>#REF!</v>
      </c>
      <c r="H637" s="32" t="e">
        <f>'SOS_ERGO - AS-IS'!#REF!</f>
        <v>#REF!</v>
      </c>
      <c r="I637" s="39">
        <v>1</v>
      </c>
      <c r="J637" s="40"/>
      <c r="K637" s="41"/>
      <c r="L637" s="39">
        <v>1</v>
      </c>
      <c r="M637" s="40"/>
      <c r="N637" s="41"/>
      <c r="O637" s="39">
        <v>1</v>
      </c>
      <c r="P637" s="40"/>
      <c r="Q637" s="41"/>
      <c r="R637" s="39">
        <v>1</v>
      </c>
      <c r="S637" s="40"/>
      <c r="T637" s="41"/>
      <c r="U637" s="39">
        <v>1</v>
      </c>
      <c r="V637" s="40"/>
      <c r="W637" s="41"/>
      <c r="X637" s="39">
        <v>1</v>
      </c>
      <c r="Y637" s="40"/>
      <c r="Z637" s="41"/>
      <c r="AA637" s="39">
        <v>1</v>
      </c>
      <c r="AB637" s="40"/>
      <c r="AC637" s="41"/>
      <c r="AD637" s="39">
        <v>1</v>
      </c>
      <c r="AE637" s="40"/>
      <c r="AF637" s="41"/>
      <c r="AG637" s="39">
        <v>1</v>
      </c>
      <c r="AH637" s="43"/>
      <c r="AI637" s="44"/>
      <c r="AJ637" s="22">
        <f t="shared" si="42"/>
        <v>9</v>
      </c>
      <c r="AK637" s="37">
        <f t="shared" si="43"/>
        <v>9</v>
      </c>
      <c r="AL637" s="37">
        <f t="shared" si="44"/>
        <v>0</v>
      </c>
      <c r="AM637" s="37">
        <f t="shared" si="45"/>
        <v>0</v>
      </c>
    </row>
    <row r="638" spans="1:39" outlineLevel="1" x14ac:dyDescent="0.3">
      <c r="A638" s="19" t="e">
        <f>'SOS_ERGO - AS-IS'!#REF!</f>
        <v>#REF!</v>
      </c>
      <c r="B638" s="19" t="e">
        <f>'SOS_ERGO - AS-IS'!#REF!</f>
        <v>#REF!</v>
      </c>
      <c r="C638" s="19" t="e">
        <f>'SOS_ERGO - AS-IS'!#REF!</f>
        <v>#REF!</v>
      </c>
      <c r="D638" s="19" t="e">
        <f>'SOS_ERGO - AS-IS'!#REF!</f>
        <v>#REF!</v>
      </c>
      <c r="E638" s="32" t="e">
        <f>'SOS_ERGO - AS-IS'!#REF!</f>
        <v>#REF!</v>
      </c>
      <c r="F638" s="19" t="e">
        <f>'SOS_ERGO - AS-IS'!#REF!</f>
        <v>#REF!</v>
      </c>
      <c r="G638" s="53" t="e">
        <f>'SOS_ERGO - AS-IS'!#REF!</f>
        <v>#REF!</v>
      </c>
      <c r="H638" s="32" t="e">
        <f>'SOS_ERGO - AS-IS'!#REF!</f>
        <v>#REF!</v>
      </c>
      <c r="I638" s="39">
        <v>1</v>
      </c>
      <c r="J638" s="40"/>
      <c r="K638" s="41"/>
      <c r="L638" s="39">
        <v>1</v>
      </c>
      <c r="M638" s="40"/>
      <c r="N638" s="41"/>
      <c r="O638" s="39">
        <v>1</v>
      </c>
      <c r="P638" s="40"/>
      <c r="Q638" s="41"/>
      <c r="R638" s="39">
        <v>1</v>
      </c>
      <c r="S638" s="40"/>
      <c r="T638" s="41"/>
      <c r="U638" s="39">
        <v>1</v>
      </c>
      <c r="V638" s="40"/>
      <c r="W638" s="41"/>
      <c r="X638" s="39">
        <v>1</v>
      </c>
      <c r="Y638" s="40"/>
      <c r="Z638" s="41"/>
      <c r="AA638" s="39">
        <v>1</v>
      </c>
      <c r="AB638" s="40"/>
      <c r="AC638" s="41"/>
      <c r="AD638" s="39">
        <v>1</v>
      </c>
      <c r="AE638" s="40"/>
      <c r="AF638" s="41"/>
      <c r="AG638" s="39">
        <v>1</v>
      </c>
      <c r="AH638" s="43"/>
      <c r="AI638" s="44"/>
      <c r="AJ638" s="22">
        <f t="shared" si="42"/>
        <v>9</v>
      </c>
      <c r="AK638" s="37">
        <f t="shared" si="43"/>
        <v>9</v>
      </c>
      <c r="AL638" s="37">
        <f t="shared" si="44"/>
        <v>0</v>
      </c>
      <c r="AM638" s="37">
        <f t="shared" si="45"/>
        <v>0</v>
      </c>
    </row>
    <row r="639" spans="1:39" outlineLevel="1" x14ac:dyDescent="0.3">
      <c r="A639" s="19" t="e">
        <f>'SOS_ERGO - AS-IS'!#REF!</f>
        <v>#REF!</v>
      </c>
      <c r="B639" s="19" t="e">
        <f>'SOS_ERGO - AS-IS'!#REF!</f>
        <v>#REF!</v>
      </c>
      <c r="C639" s="19" t="e">
        <f>'SOS_ERGO - AS-IS'!#REF!</f>
        <v>#REF!</v>
      </c>
      <c r="D639" s="19" t="e">
        <f>'SOS_ERGO - AS-IS'!#REF!</f>
        <v>#REF!</v>
      </c>
      <c r="E639" s="32" t="e">
        <f>'SOS_ERGO - AS-IS'!#REF!</f>
        <v>#REF!</v>
      </c>
      <c r="F639" s="19" t="e">
        <f>'SOS_ERGO - AS-IS'!#REF!</f>
        <v>#REF!</v>
      </c>
      <c r="G639" s="53" t="e">
        <f>'SOS_ERGO - AS-IS'!#REF!</f>
        <v>#REF!</v>
      </c>
      <c r="H639" s="32" t="e">
        <f>'SOS_ERGO - AS-IS'!#REF!</f>
        <v>#REF!</v>
      </c>
      <c r="I639" s="39">
        <v>1</v>
      </c>
      <c r="J639" s="40"/>
      <c r="K639" s="41"/>
      <c r="L639" s="39">
        <v>1</v>
      </c>
      <c r="M639" s="40"/>
      <c r="N639" s="41"/>
      <c r="O639" s="39">
        <v>1</v>
      </c>
      <c r="P639" s="40"/>
      <c r="Q639" s="41"/>
      <c r="R639" s="39">
        <v>1</v>
      </c>
      <c r="S639" s="40"/>
      <c r="T639" s="41"/>
      <c r="U639" s="39">
        <v>1</v>
      </c>
      <c r="V639" s="40"/>
      <c r="W639" s="41"/>
      <c r="X639" s="39">
        <v>1</v>
      </c>
      <c r="Y639" s="40"/>
      <c r="Z639" s="41"/>
      <c r="AA639" s="39">
        <v>1</v>
      </c>
      <c r="AB639" s="40"/>
      <c r="AC639" s="41"/>
      <c r="AD639" s="39">
        <v>1</v>
      </c>
      <c r="AE639" s="40"/>
      <c r="AF639" s="41"/>
      <c r="AG639" s="39">
        <v>1</v>
      </c>
      <c r="AH639" s="43"/>
      <c r="AI639" s="44"/>
      <c r="AJ639" s="22">
        <f t="shared" si="42"/>
        <v>9</v>
      </c>
      <c r="AK639" s="37">
        <f t="shared" si="43"/>
        <v>9</v>
      </c>
      <c r="AL639" s="37">
        <f t="shared" si="44"/>
        <v>0</v>
      </c>
      <c r="AM639" s="37">
        <f t="shared" si="45"/>
        <v>0</v>
      </c>
    </row>
    <row r="640" spans="1:39" outlineLevel="1" x14ac:dyDescent="0.3">
      <c r="A640" s="19" t="e">
        <f>'SOS_ERGO - AS-IS'!#REF!</f>
        <v>#REF!</v>
      </c>
      <c r="B640" s="19" t="e">
        <f>'SOS_ERGO - AS-IS'!#REF!</f>
        <v>#REF!</v>
      </c>
      <c r="C640" s="19" t="e">
        <f>'SOS_ERGO - AS-IS'!#REF!</f>
        <v>#REF!</v>
      </c>
      <c r="D640" s="19" t="e">
        <f>'SOS_ERGO - AS-IS'!#REF!</f>
        <v>#REF!</v>
      </c>
      <c r="E640" s="32" t="e">
        <f>'SOS_ERGO - AS-IS'!#REF!</f>
        <v>#REF!</v>
      </c>
      <c r="F640" s="19" t="e">
        <f>'SOS_ERGO - AS-IS'!#REF!</f>
        <v>#REF!</v>
      </c>
      <c r="G640" s="53" t="e">
        <f>'SOS_ERGO - AS-IS'!#REF!</f>
        <v>#REF!</v>
      </c>
      <c r="H640" s="32" t="e">
        <f>'SOS_ERGO - AS-IS'!#REF!</f>
        <v>#REF!</v>
      </c>
      <c r="I640" s="39">
        <v>1</v>
      </c>
      <c r="J640" s="40"/>
      <c r="K640" s="41"/>
      <c r="L640" s="39">
        <v>1</v>
      </c>
      <c r="M640" s="40"/>
      <c r="N640" s="41"/>
      <c r="O640" s="39">
        <v>1</v>
      </c>
      <c r="P640" s="40"/>
      <c r="Q640" s="41"/>
      <c r="R640" s="39">
        <v>1</v>
      </c>
      <c r="S640" s="40"/>
      <c r="T640" s="41"/>
      <c r="U640" s="39">
        <v>1</v>
      </c>
      <c r="V640" s="40"/>
      <c r="W640" s="41"/>
      <c r="X640" s="39">
        <v>1</v>
      </c>
      <c r="Y640" s="40"/>
      <c r="Z640" s="41"/>
      <c r="AA640" s="39">
        <v>1</v>
      </c>
      <c r="AB640" s="40"/>
      <c r="AC640" s="41"/>
      <c r="AD640" s="39">
        <v>1</v>
      </c>
      <c r="AE640" s="40"/>
      <c r="AF640" s="41"/>
      <c r="AG640" s="39">
        <v>1</v>
      </c>
      <c r="AH640" s="43"/>
      <c r="AI640" s="44"/>
      <c r="AJ640" s="22">
        <f t="shared" si="42"/>
        <v>9</v>
      </c>
      <c r="AK640" s="37">
        <f t="shared" si="43"/>
        <v>9</v>
      </c>
      <c r="AL640" s="37">
        <f t="shared" si="44"/>
        <v>0</v>
      </c>
      <c r="AM640" s="37">
        <f t="shared" si="45"/>
        <v>0</v>
      </c>
    </row>
    <row r="641" spans="1:39" outlineLevel="1" x14ac:dyDescent="0.3">
      <c r="A641" s="19" t="e">
        <f>'SOS_ERGO - AS-IS'!#REF!</f>
        <v>#REF!</v>
      </c>
      <c r="B641" s="19" t="e">
        <f>'SOS_ERGO - AS-IS'!#REF!</f>
        <v>#REF!</v>
      </c>
      <c r="C641" s="19" t="e">
        <f>'SOS_ERGO - AS-IS'!#REF!</f>
        <v>#REF!</v>
      </c>
      <c r="D641" s="19" t="e">
        <f>'SOS_ERGO - AS-IS'!#REF!</f>
        <v>#REF!</v>
      </c>
      <c r="E641" s="32" t="e">
        <f>'SOS_ERGO - AS-IS'!#REF!</f>
        <v>#REF!</v>
      </c>
      <c r="F641" s="19" t="e">
        <f>'SOS_ERGO - AS-IS'!#REF!</f>
        <v>#REF!</v>
      </c>
      <c r="G641" s="53" t="e">
        <f>'SOS_ERGO - AS-IS'!#REF!</f>
        <v>#REF!</v>
      </c>
      <c r="H641" s="32" t="e">
        <f>'SOS_ERGO - AS-IS'!#REF!</f>
        <v>#REF!</v>
      </c>
      <c r="I641" s="39">
        <v>1</v>
      </c>
      <c r="J641" s="40"/>
      <c r="K641" s="41"/>
      <c r="L641" s="39">
        <v>1</v>
      </c>
      <c r="M641" s="40"/>
      <c r="N641" s="41"/>
      <c r="O641" s="39">
        <v>1</v>
      </c>
      <c r="P641" s="40"/>
      <c r="Q641" s="41"/>
      <c r="R641" s="39">
        <v>1</v>
      </c>
      <c r="S641" s="40"/>
      <c r="T641" s="41"/>
      <c r="U641" s="39">
        <v>1</v>
      </c>
      <c r="V641" s="40"/>
      <c r="W641" s="41"/>
      <c r="X641" s="39">
        <v>1</v>
      </c>
      <c r="Y641" s="40"/>
      <c r="Z641" s="41"/>
      <c r="AA641" s="39">
        <v>1</v>
      </c>
      <c r="AB641" s="40"/>
      <c r="AC641" s="41"/>
      <c r="AD641" s="39">
        <v>1</v>
      </c>
      <c r="AE641" s="40"/>
      <c r="AF641" s="41"/>
      <c r="AG641" s="39">
        <v>1</v>
      </c>
      <c r="AH641" s="43"/>
      <c r="AI641" s="44"/>
      <c r="AJ641" s="22">
        <f t="shared" ref="AJ641:AJ704" si="46">SUM(I641:AI641)</f>
        <v>9</v>
      </c>
      <c r="AK641" s="37">
        <f t="shared" ref="AK641:AK704" si="47">COUNTIF(I641:AI641,1)</f>
        <v>9</v>
      </c>
      <c r="AL641" s="37">
        <f t="shared" ref="AL641:AL704" si="48">COUNTIF(I641:AI641,2)</f>
        <v>0</v>
      </c>
      <c r="AM641" s="37">
        <f t="shared" ref="AM641:AM704" si="49">COUNTIF(I641:AI641,3)</f>
        <v>0</v>
      </c>
    </row>
    <row r="642" spans="1:39" outlineLevel="1" x14ac:dyDescent="0.3">
      <c r="A642" s="19" t="e">
        <f>'SOS_ERGO - AS-IS'!#REF!</f>
        <v>#REF!</v>
      </c>
      <c r="B642" s="19" t="e">
        <f>'SOS_ERGO - AS-IS'!#REF!</f>
        <v>#REF!</v>
      </c>
      <c r="C642" s="19" t="e">
        <f>'SOS_ERGO - AS-IS'!#REF!</f>
        <v>#REF!</v>
      </c>
      <c r="D642" s="19" t="e">
        <f>'SOS_ERGO - AS-IS'!#REF!</f>
        <v>#REF!</v>
      </c>
      <c r="E642" s="32" t="e">
        <f>'SOS_ERGO - AS-IS'!#REF!</f>
        <v>#REF!</v>
      </c>
      <c r="F642" s="19" t="e">
        <f>'SOS_ERGO - AS-IS'!#REF!</f>
        <v>#REF!</v>
      </c>
      <c r="G642" s="53" t="e">
        <f>'SOS_ERGO - AS-IS'!#REF!</f>
        <v>#REF!</v>
      </c>
      <c r="H642" s="32" t="e">
        <f>'SOS_ERGO - AS-IS'!#REF!</f>
        <v>#REF!</v>
      </c>
      <c r="I642" s="39">
        <v>1</v>
      </c>
      <c r="J642" s="40"/>
      <c r="K642" s="41"/>
      <c r="L642" s="39">
        <v>1</v>
      </c>
      <c r="M642" s="40"/>
      <c r="N642" s="41"/>
      <c r="O642" s="39">
        <v>1</v>
      </c>
      <c r="P642" s="40"/>
      <c r="Q642" s="41"/>
      <c r="R642" s="39">
        <v>1</v>
      </c>
      <c r="S642" s="40"/>
      <c r="T642" s="41"/>
      <c r="U642" s="39">
        <v>1</v>
      </c>
      <c r="V642" s="40"/>
      <c r="W642" s="41"/>
      <c r="X642" s="39">
        <v>1</v>
      </c>
      <c r="Y642" s="40"/>
      <c r="Z642" s="41"/>
      <c r="AA642" s="39">
        <v>1</v>
      </c>
      <c r="AB642" s="40"/>
      <c r="AC642" s="41"/>
      <c r="AD642" s="39">
        <v>1</v>
      </c>
      <c r="AE642" s="40"/>
      <c r="AF642" s="41"/>
      <c r="AG642" s="39">
        <v>1</v>
      </c>
      <c r="AH642" s="43"/>
      <c r="AI642" s="44"/>
      <c r="AJ642" s="22">
        <f t="shared" si="46"/>
        <v>9</v>
      </c>
      <c r="AK642" s="37">
        <f t="shared" si="47"/>
        <v>9</v>
      </c>
      <c r="AL642" s="37">
        <f t="shared" si="48"/>
        <v>0</v>
      </c>
      <c r="AM642" s="37">
        <f t="shared" si="49"/>
        <v>0</v>
      </c>
    </row>
    <row r="643" spans="1:39" outlineLevel="1" x14ac:dyDescent="0.3">
      <c r="A643" s="19" t="e">
        <f>'SOS_ERGO - AS-IS'!#REF!</f>
        <v>#REF!</v>
      </c>
      <c r="B643" s="19" t="e">
        <f>'SOS_ERGO - AS-IS'!#REF!</f>
        <v>#REF!</v>
      </c>
      <c r="C643" s="19" t="e">
        <f>'SOS_ERGO - AS-IS'!#REF!</f>
        <v>#REF!</v>
      </c>
      <c r="D643" s="19" t="e">
        <f>'SOS_ERGO - AS-IS'!#REF!</f>
        <v>#REF!</v>
      </c>
      <c r="E643" s="32" t="e">
        <f>'SOS_ERGO - AS-IS'!#REF!</f>
        <v>#REF!</v>
      </c>
      <c r="F643" s="19" t="e">
        <f>'SOS_ERGO - AS-IS'!#REF!</f>
        <v>#REF!</v>
      </c>
      <c r="G643" s="53" t="e">
        <f>'SOS_ERGO - AS-IS'!#REF!</f>
        <v>#REF!</v>
      </c>
      <c r="H643" s="32" t="e">
        <f>'SOS_ERGO - AS-IS'!#REF!</f>
        <v>#REF!</v>
      </c>
      <c r="I643" s="39">
        <v>1</v>
      </c>
      <c r="J643" s="40"/>
      <c r="K643" s="41"/>
      <c r="L643" s="39">
        <v>1</v>
      </c>
      <c r="M643" s="40"/>
      <c r="N643" s="41"/>
      <c r="O643" s="39">
        <v>1</v>
      </c>
      <c r="P643" s="40"/>
      <c r="Q643" s="41"/>
      <c r="R643" s="39">
        <v>1</v>
      </c>
      <c r="S643" s="40"/>
      <c r="T643" s="41"/>
      <c r="U643" s="39">
        <v>1</v>
      </c>
      <c r="V643" s="40"/>
      <c r="W643" s="41"/>
      <c r="X643" s="39">
        <v>1</v>
      </c>
      <c r="Y643" s="40"/>
      <c r="Z643" s="41"/>
      <c r="AA643" s="39">
        <v>1</v>
      </c>
      <c r="AB643" s="40"/>
      <c r="AC643" s="41"/>
      <c r="AD643" s="39">
        <v>1</v>
      </c>
      <c r="AE643" s="40"/>
      <c r="AF643" s="41"/>
      <c r="AG643" s="39">
        <v>1</v>
      </c>
      <c r="AH643" s="43"/>
      <c r="AI643" s="44"/>
      <c r="AJ643" s="22">
        <f t="shared" si="46"/>
        <v>9</v>
      </c>
      <c r="AK643" s="37">
        <f t="shared" si="47"/>
        <v>9</v>
      </c>
      <c r="AL643" s="37">
        <f t="shared" si="48"/>
        <v>0</v>
      </c>
      <c r="AM643" s="37">
        <f t="shared" si="49"/>
        <v>0</v>
      </c>
    </row>
    <row r="644" spans="1:39" outlineLevel="1" x14ac:dyDescent="0.3">
      <c r="A644" s="19" t="e">
        <f>'SOS_ERGO - AS-IS'!#REF!</f>
        <v>#REF!</v>
      </c>
      <c r="B644" s="19" t="e">
        <f>'SOS_ERGO - AS-IS'!#REF!</f>
        <v>#REF!</v>
      </c>
      <c r="C644" s="19" t="e">
        <f>'SOS_ERGO - AS-IS'!#REF!</f>
        <v>#REF!</v>
      </c>
      <c r="D644" s="19" t="e">
        <f>'SOS_ERGO - AS-IS'!#REF!</f>
        <v>#REF!</v>
      </c>
      <c r="E644" s="32" t="e">
        <f>'SOS_ERGO - AS-IS'!#REF!</f>
        <v>#REF!</v>
      </c>
      <c r="F644" s="19" t="e">
        <f>'SOS_ERGO - AS-IS'!#REF!</f>
        <v>#REF!</v>
      </c>
      <c r="G644" s="53" t="e">
        <f>'SOS_ERGO - AS-IS'!#REF!</f>
        <v>#REF!</v>
      </c>
      <c r="H644" s="32" t="e">
        <f>'SOS_ERGO - AS-IS'!#REF!</f>
        <v>#REF!</v>
      </c>
      <c r="I644" s="39">
        <v>1</v>
      </c>
      <c r="J644" s="40"/>
      <c r="K644" s="41"/>
      <c r="L644" s="39">
        <v>1</v>
      </c>
      <c r="M644" s="40"/>
      <c r="N644" s="41"/>
      <c r="O644" s="39">
        <v>1</v>
      </c>
      <c r="P644" s="40"/>
      <c r="Q644" s="41"/>
      <c r="R644" s="39">
        <v>1</v>
      </c>
      <c r="S644" s="40"/>
      <c r="T644" s="41"/>
      <c r="U644" s="39">
        <v>1</v>
      </c>
      <c r="V644" s="40"/>
      <c r="W644" s="41"/>
      <c r="X644" s="39">
        <v>1</v>
      </c>
      <c r="Y644" s="40"/>
      <c r="Z644" s="41"/>
      <c r="AA644" s="39">
        <v>1</v>
      </c>
      <c r="AB644" s="40"/>
      <c r="AC644" s="41"/>
      <c r="AD644" s="39">
        <v>1</v>
      </c>
      <c r="AE644" s="40"/>
      <c r="AF644" s="41"/>
      <c r="AG644" s="39">
        <v>1</v>
      </c>
      <c r="AH644" s="43"/>
      <c r="AI644" s="44"/>
      <c r="AJ644" s="22">
        <f t="shared" si="46"/>
        <v>9</v>
      </c>
      <c r="AK644" s="37">
        <f t="shared" si="47"/>
        <v>9</v>
      </c>
      <c r="AL644" s="37">
        <f t="shared" si="48"/>
        <v>0</v>
      </c>
      <c r="AM644" s="37">
        <f t="shared" si="49"/>
        <v>0</v>
      </c>
    </row>
    <row r="645" spans="1:39" outlineLevel="1" x14ac:dyDescent="0.3">
      <c r="A645" s="19" t="e">
        <f>'SOS_ERGO - AS-IS'!#REF!</f>
        <v>#REF!</v>
      </c>
      <c r="B645" s="19" t="e">
        <f>'SOS_ERGO - AS-IS'!#REF!</f>
        <v>#REF!</v>
      </c>
      <c r="C645" s="19" t="e">
        <f>'SOS_ERGO - AS-IS'!#REF!</f>
        <v>#REF!</v>
      </c>
      <c r="D645" s="19" t="e">
        <f>'SOS_ERGO - AS-IS'!#REF!</f>
        <v>#REF!</v>
      </c>
      <c r="E645" s="32" t="e">
        <f>'SOS_ERGO - AS-IS'!#REF!</f>
        <v>#REF!</v>
      </c>
      <c r="F645" s="19" t="e">
        <f>'SOS_ERGO - AS-IS'!#REF!</f>
        <v>#REF!</v>
      </c>
      <c r="G645" s="53" t="e">
        <f>'SOS_ERGO - AS-IS'!#REF!</f>
        <v>#REF!</v>
      </c>
      <c r="H645" s="32" t="e">
        <f>'SOS_ERGO - AS-IS'!#REF!</f>
        <v>#REF!</v>
      </c>
      <c r="I645" s="39">
        <v>1</v>
      </c>
      <c r="J645" s="40"/>
      <c r="K645" s="41"/>
      <c r="L645" s="39">
        <v>1</v>
      </c>
      <c r="M645" s="40"/>
      <c r="N645" s="41"/>
      <c r="O645" s="39">
        <v>1</v>
      </c>
      <c r="P645" s="40"/>
      <c r="Q645" s="41"/>
      <c r="R645" s="39">
        <v>1</v>
      </c>
      <c r="S645" s="40"/>
      <c r="T645" s="41"/>
      <c r="U645" s="39">
        <v>1</v>
      </c>
      <c r="V645" s="40"/>
      <c r="W645" s="41"/>
      <c r="X645" s="39">
        <v>1</v>
      </c>
      <c r="Y645" s="40"/>
      <c r="Z645" s="41"/>
      <c r="AA645" s="39">
        <v>1</v>
      </c>
      <c r="AB645" s="40"/>
      <c r="AC645" s="41"/>
      <c r="AD645" s="39">
        <v>1</v>
      </c>
      <c r="AE645" s="40"/>
      <c r="AF645" s="41"/>
      <c r="AG645" s="39">
        <v>1</v>
      </c>
      <c r="AH645" s="43"/>
      <c r="AI645" s="44"/>
      <c r="AJ645" s="22">
        <f t="shared" si="46"/>
        <v>9</v>
      </c>
      <c r="AK645" s="37">
        <f t="shared" si="47"/>
        <v>9</v>
      </c>
      <c r="AL645" s="37">
        <f t="shared" si="48"/>
        <v>0</v>
      </c>
      <c r="AM645" s="37">
        <f t="shared" si="49"/>
        <v>0</v>
      </c>
    </row>
    <row r="646" spans="1:39" outlineLevel="1" x14ac:dyDescent="0.3">
      <c r="A646" s="19" t="e">
        <f>'SOS_ERGO - AS-IS'!#REF!</f>
        <v>#REF!</v>
      </c>
      <c r="B646" s="19" t="e">
        <f>'SOS_ERGO - AS-IS'!#REF!</f>
        <v>#REF!</v>
      </c>
      <c r="C646" s="19" t="e">
        <f>'SOS_ERGO - AS-IS'!#REF!</f>
        <v>#REF!</v>
      </c>
      <c r="D646" s="19" t="e">
        <f>'SOS_ERGO - AS-IS'!#REF!</f>
        <v>#REF!</v>
      </c>
      <c r="E646" s="32" t="e">
        <f>'SOS_ERGO - AS-IS'!#REF!</f>
        <v>#REF!</v>
      </c>
      <c r="F646" s="19" t="e">
        <f>'SOS_ERGO - AS-IS'!#REF!</f>
        <v>#REF!</v>
      </c>
      <c r="G646" s="53" t="e">
        <f>'SOS_ERGO - AS-IS'!#REF!</f>
        <v>#REF!</v>
      </c>
      <c r="H646" s="32" t="e">
        <f>'SOS_ERGO - AS-IS'!#REF!</f>
        <v>#REF!</v>
      </c>
      <c r="I646" s="39">
        <v>1</v>
      </c>
      <c r="J646" s="40"/>
      <c r="K646" s="41"/>
      <c r="L646" s="39">
        <v>1</v>
      </c>
      <c r="M646" s="40"/>
      <c r="N646" s="41"/>
      <c r="O646" s="39">
        <v>1</v>
      </c>
      <c r="P646" s="40"/>
      <c r="Q646" s="41"/>
      <c r="R646" s="39">
        <v>1</v>
      </c>
      <c r="S646" s="40"/>
      <c r="T646" s="41"/>
      <c r="U646" s="39">
        <v>1</v>
      </c>
      <c r="V646" s="40"/>
      <c r="W646" s="41"/>
      <c r="X646" s="39">
        <v>1</v>
      </c>
      <c r="Y646" s="40"/>
      <c r="Z646" s="41"/>
      <c r="AA646" s="39">
        <v>1</v>
      </c>
      <c r="AB646" s="40"/>
      <c r="AC646" s="41"/>
      <c r="AD646" s="39">
        <v>1</v>
      </c>
      <c r="AE646" s="40"/>
      <c r="AF646" s="41"/>
      <c r="AG646" s="39">
        <v>1</v>
      </c>
      <c r="AH646" s="43"/>
      <c r="AI646" s="44"/>
      <c r="AJ646" s="22">
        <f t="shared" si="46"/>
        <v>9</v>
      </c>
      <c r="AK646" s="37">
        <f t="shared" si="47"/>
        <v>9</v>
      </c>
      <c r="AL646" s="37">
        <f t="shared" si="48"/>
        <v>0</v>
      </c>
      <c r="AM646" s="37">
        <f t="shared" si="49"/>
        <v>0</v>
      </c>
    </row>
    <row r="647" spans="1:39" outlineLevel="1" x14ac:dyDescent="0.3">
      <c r="A647" s="19" t="e">
        <f>'SOS_ERGO - AS-IS'!#REF!</f>
        <v>#REF!</v>
      </c>
      <c r="B647" s="19" t="e">
        <f>'SOS_ERGO - AS-IS'!#REF!</f>
        <v>#REF!</v>
      </c>
      <c r="C647" s="19" t="e">
        <f>'SOS_ERGO - AS-IS'!#REF!</f>
        <v>#REF!</v>
      </c>
      <c r="D647" s="19" t="e">
        <f>'SOS_ERGO - AS-IS'!#REF!</f>
        <v>#REF!</v>
      </c>
      <c r="E647" s="32" t="e">
        <f>'SOS_ERGO - AS-IS'!#REF!</f>
        <v>#REF!</v>
      </c>
      <c r="F647" s="19" t="e">
        <f>'SOS_ERGO - AS-IS'!#REF!</f>
        <v>#REF!</v>
      </c>
      <c r="G647" s="53" t="e">
        <f>'SOS_ERGO - AS-IS'!#REF!</f>
        <v>#REF!</v>
      </c>
      <c r="H647" s="32" t="e">
        <f>'SOS_ERGO - AS-IS'!#REF!</f>
        <v>#REF!</v>
      </c>
      <c r="I647" s="39">
        <v>1</v>
      </c>
      <c r="J647" s="40"/>
      <c r="K647" s="41"/>
      <c r="L647" s="39">
        <v>1</v>
      </c>
      <c r="M647" s="40"/>
      <c r="N647" s="41"/>
      <c r="O647" s="39">
        <v>1</v>
      </c>
      <c r="P647" s="40"/>
      <c r="Q647" s="41"/>
      <c r="R647" s="39">
        <v>1</v>
      </c>
      <c r="S647" s="40"/>
      <c r="T647" s="41"/>
      <c r="U647" s="39">
        <v>1</v>
      </c>
      <c r="V647" s="40"/>
      <c r="W647" s="41"/>
      <c r="X647" s="39">
        <v>1</v>
      </c>
      <c r="Y647" s="40"/>
      <c r="Z647" s="41"/>
      <c r="AA647" s="39">
        <v>1</v>
      </c>
      <c r="AB647" s="40"/>
      <c r="AC647" s="41"/>
      <c r="AD647" s="39">
        <v>1</v>
      </c>
      <c r="AE647" s="40"/>
      <c r="AF647" s="41"/>
      <c r="AG647" s="39">
        <v>1</v>
      </c>
      <c r="AH647" s="43"/>
      <c r="AI647" s="44"/>
      <c r="AJ647" s="22">
        <f t="shared" si="46"/>
        <v>9</v>
      </c>
      <c r="AK647" s="37">
        <f t="shared" si="47"/>
        <v>9</v>
      </c>
      <c r="AL647" s="37">
        <f t="shared" si="48"/>
        <v>0</v>
      </c>
      <c r="AM647" s="37">
        <f t="shared" si="49"/>
        <v>0</v>
      </c>
    </row>
    <row r="648" spans="1:39" outlineLevel="1" x14ac:dyDescent="0.3">
      <c r="A648" s="19" t="e">
        <f>'SOS_ERGO - AS-IS'!#REF!</f>
        <v>#REF!</v>
      </c>
      <c r="B648" s="19" t="e">
        <f>'SOS_ERGO - AS-IS'!#REF!</f>
        <v>#REF!</v>
      </c>
      <c r="C648" s="19" t="e">
        <f>'SOS_ERGO - AS-IS'!#REF!</f>
        <v>#REF!</v>
      </c>
      <c r="D648" s="19" t="e">
        <f>'SOS_ERGO - AS-IS'!#REF!</f>
        <v>#REF!</v>
      </c>
      <c r="E648" s="32" t="e">
        <f>'SOS_ERGO - AS-IS'!#REF!</f>
        <v>#REF!</v>
      </c>
      <c r="F648" s="19" t="e">
        <f>'SOS_ERGO - AS-IS'!#REF!</f>
        <v>#REF!</v>
      </c>
      <c r="G648" s="53" t="e">
        <f>'SOS_ERGO - AS-IS'!#REF!</f>
        <v>#REF!</v>
      </c>
      <c r="H648" s="32" t="e">
        <f>'SOS_ERGO - AS-IS'!#REF!</f>
        <v>#REF!</v>
      </c>
      <c r="I648" s="39">
        <v>1</v>
      </c>
      <c r="J648" s="40"/>
      <c r="K648" s="41"/>
      <c r="L648" s="39">
        <v>1</v>
      </c>
      <c r="M648" s="40"/>
      <c r="N648" s="41"/>
      <c r="O648" s="39">
        <v>1</v>
      </c>
      <c r="P648" s="40"/>
      <c r="Q648" s="41"/>
      <c r="R648" s="39">
        <v>1</v>
      </c>
      <c r="S648" s="40"/>
      <c r="T648" s="41"/>
      <c r="U648" s="39">
        <v>1</v>
      </c>
      <c r="V648" s="40"/>
      <c r="W648" s="41"/>
      <c r="X648" s="39">
        <v>1</v>
      </c>
      <c r="Y648" s="40"/>
      <c r="Z648" s="41"/>
      <c r="AA648" s="39">
        <v>1</v>
      </c>
      <c r="AB648" s="40"/>
      <c r="AC648" s="41"/>
      <c r="AD648" s="39">
        <v>1</v>
      </c>
      <c r="AE648" s="40"/>
      <c r="AF648" s="41"/>
      <c r="AG648" s="39">
        <v>1</v>
      </c>
      <c r="AH648" s="43"/>
      <c r="AI648" s="44"/>
      <c r="AJ648" s="22">
        <f t="shared" si="46"/>
        <v>9</v>
      </c>
      <c r="AK648" s="37">
        <f t="shared" si="47"/>
        <v>9</v>
      </c>
      <c r="AL648" s="37">
        <f t="shared" si="48"/>
        <v>0</v>
      </c>
      <c r="AM648" s="37">
        <f t="shared" si="49"/>
        <v>0</v>
      </c>
    </row>
    <row r="649" spans="1:39" outlineLevel="1" x14ac:dyDescent="0.3">
      <c r="A649" s="19" t="e">
        <f>'SOS_ERGO - AS-IS'!#REF!</f>
        <v>#REF!</v>
      </c>
      <c r="B649" s="19" t="e">
        <f>'SOS_ERGO - AS-IS'!#REF!</f>
        <v>#REF!</v>
      </c>
      <c r="C649" s="19" t="e">
        <f>'SOS_ERGO - AS-IS'!#REF!</f>
        <v>#REF!</v>
      </c>
      <c r="D649" s="19" t="e">
        <f>'SOS_ERGO - AS-IS'!#REF!</f>
        <v>#REF!</v>
      </c>
      <c r="E649" s="32" t="e">
        <f>'SOS_ERGO - AS-IS'!#REF!</f>
        <v>#REF!</v>
      </c>
      <c r="F649" s="19" t="e">
        <f>'SOS_ERGO - AS-IS'!#REF!</f>
        <v>#REF!</v>
      </c>
      <c r="G649" s="53" t="e">
        <f>'SOS_ERGO - AS-IS'!#REF!</f>
        <v>#REF!</v>
      </c>
      <c r="H649" s="32" t="e">
        <f>'SOS_ERGO - AS-IS'!#REF!</f>
        <v>#REF!</v>
      </c>
      <c r="I649" s="39">
        <v>1</v>
      </c>
      <c r="J649" s="40"/>
      <c r="K649" s="41"/>
      <c r="L649" s="39">
        <v>1</v>
      </c>
      <c r="M649" s="40"/>
      <c r="N649" s="41"/>
      <c r="O649" s="39">
        <v>1</v>
      </c>
      <c r="P649" s="40"/>
      <c r="Q649" s="41"/>
      <c r="R649" s="39">
        <v>1</v>
      </c>
      <c r="S649" s="40"/>
      <c r="T649" s="41"/>
      <c r="U649" s="39">
        <v>1</v>
      </c>
      <c r="V649" s="40"/>
      <c r="W649" s="41"/>
      <c r="X649" s="39">
        <v>1</v>
      </c>
      <c r="Y649" s="40"/>
      <c r="Z649" s="41"/>
      <c r="AA649" s="39">
        <v>1</v>
      </c>
      <c r="AB649" s="40"/>
      <c r="AC649" s="41"/>
      <c r="AD649" s="39">
        <v>1</v>
      </c>
      <c r="AE649" s="40"/>
      <c r="AF649" s="41"/>
      <c r="AG649" s="39">
        <v>1</v>
      </c>
      <c r="AH649" s="43"/>
      <c r="AI649" s="44"/>
      <c r="AJ649" s="22">
        <f t="shared" si="46"/>
        <v>9</v>
      </c>
      <c r="AK649" s="37">
        <f t="shared" si="47"/>
        <v>9</v>
      </c>
      <c r="AL649" s="37">
        <f t="shared" si="48"/>
        <v>0</v>
      </c>
      <c r="AM649" s="37">
        <f t="shared" si="49"/>
        <v>0</v>
      </c>
    </row>
    <row r="650" spans="1:39" outlineLevel="1" x14ac:dyDescent="0.3">
      <c r="A650" s="19" t="e">
        <f>'SOS_ERGO - AS-IS'!#REF!</f>
        <v>#REF!</v>
      </c>
      <c r="B650" s="19" t="e">
        <f>'SOS_ERGO - AS-IS'!#REF!</f>
        <v>#REF!</v>
      </c>
      <c r="C650" s="19" t="e">
        <f>'SOS_ERGO - AS-IS'!#REF!</f>
        <v>#REF!</v>
      </c>
      <c r="D650" s="19" t="e">
        <f>'SOS_ERGO - AS-IS'!#REF!</f>
        <v>#REF!</v>
      </c>
      <c r="E650" s="32" t="e">
        <f>'SOS_ERGO - AS-IS'!#REF!</f>
        <v>#REF!</v>
      </c>
      <c r="F650" s="19" t="e">
        <f>'SOS_ERGO - AS-IS'!#REF!</f>
        <v>#REF!</v>
      </c>
      <c r="G650" s="53" t="e">
        <f>'SOS_ERGO - AS-IS'!#REF!</f>
        <v>#REF!</v>
      </c>
      <c r="H650" s="32" t="e">
        <f>'SOS_ERGO - AS-IS'!#REF!</f>
        <v>#REF!</v>
      </c>
      <c r="I650" s="39">
        <v>1</v>
      </c>
      <c r="J650" s="40"/>
      <c r="K650" s="41"/>
      <c r="L650" s="39">
        <v>1</v>
      </c>
      <c r="M650" s="40"/>
      <c r="N650" s="41"/>
      <c r="O650" s="39">
        <v>1</v>
      </c>
      <c r="P650" s="40"/>
      <c r="Q650" s="41"/>
      <c r="R650" s="39">
        <v>1</v>
      </c>
      <c r="S650" s="40"/>
      <c r="T650" s="41"/>
      <c r="U650" s="39">
        <v>1</v>
      </c>
      <c r="V650" s="40"/>
      <c r="W650" s="41"/>
      <c r="X650" s="39">
        <v>1</v>
      </c>
      <c r="Y650" s="40"/>
      <c r="Z650" s="41"/>
      <c r="AA650" s="39">
        <v>1</v>
      </c>
      <c r="AB650" s="40"/>
      <c r="AC650" s="41"/>
      <c r="AD650" s="39">
        <v>1</v>
      </c>
      <c r="AE650" s="40"/>
      <c r="AF650" s="41"/>
      <c r="AG650" s="39">
        <v>1</v>
      </c>
      <c r="AH650" s="43"/>
      <c r="AI650" s="44"/>
      <c r="AJ650" s="22">
        <f t="shared" si="46"/>
        <v>9</v>
      </c>
      <c r="AK650" s="37">
        <f t="shared" si="47"/>
        <v>9</v>
      </c>
      <c r="AL650" s="37">
        <f t="shared" si="48"/>
        <v>0</v>
      </c>
      <c r="AM650" s="37">
        <f t="shared" si="49"/>
        <v>0</v>
      </c>
    </row>
    <row r="651" spans="1:39" outlineLevel="1" x14ac:dyDescent="0.3">
      <c r="A651" s="19" t="e">
        <f>'SOS_ERGO - AS-IS'!#REF!</f>
        <v>#REF!</v>
      </c>
      <c r="B651" s="19" t="e">
        <f>'SOS_ERGO - AS-IS'!#REF!</f>
        <v>#REF!</v>
      </c>
      <c r="C651" s="19" t="e">
        <f>'SOS_ERGO - AS-IS'!#REF!</f>
        <v>#REF!</v>
      </c>
      <c r="D651" s="19" t="e">
        <f>'SOS_ERGO - AS-IS'!#REF!</f>
        <v>#REF!</v>
      </c>
      <c r="E651" s="32" t="e">
        <f>'SOS_ERGO - AS-IS'!#REF!</f>
        <v>#REF!</v>
      </c>
      <c r="F651" s="19" t="e">
        <f>'SOS_ERGO - AS-IS'!#REF!</f>
        <v>#REF!</v>
      </c>
      <c r="G651" s="53" t="e">
        <f>'SOS_ERGO - AS-IS'!#REF!</f>
        <v>#REF!</v>
      </c>
      <c r="H651" s="32" t="e">
        <f>'SOS_ERGO - AS-IS'!#REF!</f>
        <v>#REF!</v>
      </c>
      <c r="I651" s="39">
        <v>1</v>
      </c>
      <c r="J651" s="40"/>
      <c r="K651" s="41"/>
      <c r="L651" s="39">
        <v>1</v>
      </c>
      <c r="M651" s="40"/>
      <c r="N651" s="41"/>
      <c r="O651" s="39">
        <v>1</v>
      </c>
      <c r="P651" s="40"/>
      <c r="Q651" s="41"/>
      <c r="R651" s="39">
        <v>1</v>
      </c>
      <c r="S651" s="40"/>
      <c r="T651" s="41"/>
      <c r="U651" s="39">
        <v>1</v>
      </c>
      <c r="V651" s="40"/>
      <c r="W651" s="41"/>
      <c r="X651" s="39">
        <v>1</v>
      </c>
      <c r="Y651" s="40"/>
      <c r="Z651" s="41"/>
      <c r="AA651" s="39">
        <v>1</v>
      </c>
      <c r="AB651" s="40"/>
      <c r="AC651" s="41"/>
      <c r="AD651" s="39">
        <v>1</v>
      </c>
      <c r="AE651" s="40"/>
      <c r="AF651" s="41"/>
      <c r="AG651" s="39">
        <v>1</v>
      </c>
      <c r="AH651" s="43"/>
      <c r="AI651" s="44"/>
      <c r="AJ651" s="22">
        <f t="shared" si="46"/>
        <v>9</v>
      </c>
      <c r="AK651" s="37">
        <f t="shared" si="47"/>
        <v>9</v>
      </c>
      <c r="AL651" s="37">
        <f t="shared" si="48"/>
        <v>0</v>
      </c>
      <c r="AM651" s="37">
        <f t="shared" si="49"/>
        <v>0</v>
      </c>
    </row>
    <row r="652" spans="1:39" outlineLevel="1" x14ac:dyDescent="0.3">
      <c r="A652" s="19" t="e">
        <f>'SOS_ERGO - AS-IS'!#REF!</f>
        <v>#REF!</v>
      </c>
      <c r="B652" s="19" t="e">
        <f>'SOS_ERGO - AS-IS'!#REF!</f>
        <v>#REF!</v>
      </c>
      <c r="C652" s="19" t="e">
        <f>'SOS_ERGO - AS-IS'!#REF!</f>
        <v>#REF!</v>
      </c>
      <c r="D652" s="19" t="e">
        <f>'SOS_ERGO - AS-IS'!#REF!</f>
        <v>#REF!</v>
      </c>
      <c r="E652" s="32" t="e">
        <f>'SOS_ERGO - AS-IS'!#REF!</f>
        <v>#REF!</v>
      </c>
      <c r="F652" s="19" t="e">
        <f>'SOS_ERGO - AS-IS'!#REF!</f>
        <v>#REF!</v>
      </c>
      <c r="G652" s="53" t="e">
        <f>'SOS_ERGO - AS-IS'!#REF!</f>
        <v>#REF!</v>
      </c>
      <c r="H652" s="32" t="e">
        <f>'SOS_ERGO - AS-IS'!#REF!</f>
        <v>#REF!</v>
      </c>
      <c r="I652" s="39">
        <v>1</v>
      </c>
      <c r="J652" s="40"/>
      <c r="K652" s="41"/>
      <c r="L652" s="39">
        <v>1</v>
      </c>
      <c r="M652" s="40"/>
      <c r="N652" s="41"/>
      <c r="O652" s="39">
        <v>1</v>
      </c>
      <c r="P652" s="40"/>
      <c r="Q652" s="41"/>
      <c r="R652" s="39">
        <v>1</v>
      </c>
      <c r="S652" s="40"/>
      <c r="T652" s="41"/>
      <c r="U652" s="39">
        <v>1</v>
      </c>
      <c r="V652" s="40"/>
      <c r="W652" s="41"/>
      <c r="X652" s="39">
        <v>1</v>
      </c>
      <c r="Y652" s="40"/>
      <c r="Z652" s="41"/>
      <c r="AA652" s="39">
        <v>1</v>
      </c>
      <c r="AB652" s="40"/>
      <c r="AC652" s="41"/>
      <c r="AD652" s="39">
        <v>1</v>
      </c>
      <c r="AE652" s="40"/>
      <c r="AF652" s="41"/>
      <c r="AG652" s="39">
        <v>1</v>
      </c>
      <c r="AH652" s="43"/>
      <c r="AI652" s="44"/>
      <c r="AJ652" s="22">
        <f t="shared" si="46"/>
        <v>9</v>
      </c>
      <c r="AK652" s="37">
        <f t="shared" si="47"/>
        <v>9</v>
      </c>
      <c r="AL652" s="37">
        <f t="shared" si="48"/>
        <v>0</v>
      </c>
      <c r="AM652" s="37">
        <f t="shared" si="49"/>
        <v>0</v>
      </c>
    </row>
    <row r="653" spans="1:39" outlineLevel="1" x14ac:dyDescent="0.3">
      <c r="A653" s="19" t="e">
        <f>'SOS_ERGO - AS-IS'!#REF!</f>
        <v>#REF!</v>
      </c>
      <c r="B653" s="19" t="e">
        <f>'SOS_ERGO - AS-IS'!#REF!</f>
        <v>#REF!</v>
      </c>
      <c r="C653" s="19" t="e">
        <f>'SOS_ERGO - AS-IS'!#REF!</f>
        <v>#REF!</v>
      </c>
      <c r="D653" s="19" t="e">
        <f>'SOS_ERGO - AS-IS'!#REF!</f>
        <v>#REF!</v>
      </c>
      <c r="E653" s="32" t="e">
        <f>'SOS_ERGO - AS-IS'!#REF!</f>
        <v>#REF!</v>
      </c>
      <c r="F653" s="19" t="e">
        <f>'SOS_ERGO - AS-IS'!#REF!</f>
        <v>#REF!</v>
      </c>
      <c r="G653" s="53" t="e">
        <f>'SOS_ERGO - AS-IS'!#REF!</f>
        <v>#REF!</v>
      </c>
      <c r="H653" s="32" t="e">
        <f>'SOS_ERGO - AS-IS'!#REF!</f>
        <v>#REF!</v>
      </c>
      <c r="I653" s="39">
        <v>1</v>
      </c>
      <c r="J653" s="40"/>
      <c r="K653" s="41"/>
      <c r="L653" s="39">
        <v>1</v>
      </c>
      <c r="M653" s="40"/>
      <c r="N653" s="41"/>
      <c r="O653" s="39">
        <v>1</v>
      </c>
      <c r="P653" s="40"/>
      <c r="Q653" s="41"/>
      <c r="R653" s="39">
        <v>1</v>
      </c>
      <c r="S653" s="40"/>
      <c r="T653" s="41"/>
      <c r="U653" s="39">
        <v>1</v>
      </c>
      <c r="V653" s="40"/>
      <c r="W653" s="41"/>
      <c r="X653" s="39">
        <v>1</v>
      </c>
      <c r="Y653" s="40"/>
      <c r="Z653" s="41"/>
      <c r="AA653" s="39">
        <v>1</v>
      </c>
      <c r="AB653" s="40"/>
      <c r="AC653" s="41"/>
      <c r="AD653" s="39">
        <v>1</v>
      </c>
      <c r="AE653" s="40"/>
      <c r="AF653" s="41"/>
      <c r="AG653" s="39">
        <v>1</v>
      </c>
      <c r="AH653" s="43"/>
      <c r="AI653" s="44"/>
      <c r="AJ653" s="22">
        <f t="shared" si="46"/>
        <v>9</v>
      </c>
      <c r="AK653" s="37">
        <f t="shared" si="47"/>
        <v>9</v>
      </c>
      <c r="AL653" s="37">
        <f t="shared" si="48"/>
        <v>0</v>
      </c>
      <c r="AM653" s="37">
        <f t="shared" si="49"/>
        <v>0</v>
      </c>
    </row>
    <row r="654" spans="1:39" outlineLevel="1" x14ac:dyDescent="0.3">
      <c r="A654" s="19" t="e">
        <f>'SOS_ERGO - AS-IS'!#REF!</f>
        <v>#REF!</v>
      </c>
      <c r="B654" s="19" t="e">
        <f>'SOS_ERGO - AS-IS'!#REF!</f>
        <v>#REF!</v>
      </c>
      <c r="C654" s="19" t="e">
        <f>'SOS_ERGO - AS-IS'!#REF!</f>
        <v>#REF!</v>
      </c>
      <c r="D654" s="19" t="e">
        <f>'SOS_ERGO - AS-IS'!#REF!</f>
        <v>#REF!</v>
      </c>
      <c r="E654" s="32" t="e">
        <f>'SOS_ERGO - AS-IS'!#REF!</f>
        <v>#REF!</v>
      </c>
      <c r="F654" s="19" t="e">
        <f>'SOS_ERGO - AS-IS'!#REF!</f>
        <v>#REF!</v>
      </c>
      <c r="G654" s="53" t="e">
        <f>'SOS_ERGO - AS-IS'!#REF!</f>
        <v>#REF!</v>
      </c>
      <c r="H654" s="32" t="e">
        <f>'SOS_ERGO - AS-IS'!#REF!</f>
        <v>#REF!</v>
      </c>
      <c r="I654" s="39">
        <v>1</v>
      </c>
      <c r="J654" s="40"/>
      <c r="K654" s="41"/>
      <c r="L654" s="39">
        <v>1</v>
      </c>
      <c r="M654" s="40"/>
      <c r="N654" s="41"/>
      <c r="O654" s="39">
        <v>1</v>
      </c>
      <c r="P654" s="40"/>
      <c r="Q654" s="41"/>
      <c r="R654" s="39">
        <v>1</v>
      </c>
      <c r="S654" s="40"/>
      <c r="T654" s="41"/>
      <c r="U654" s="39">
        <v>1</v>
      </c>
      <c r="V654" s="40"/>
      <c r="W654" s="41"/>
      <c r="X654" s="39">
        <v>1</v>
      </c>
      <c r="Y654" s="40"/>
      <c r="Z654" s="41"/>
      <c r="AA654" s="39">
        <v>1</v>
      </c>
      <c r="AB654" s="40"/>
      <c r="AC654" s="41"/>
      <c r="AD654" s="39">
        <v>1</v>
      </c>
      <c r="AE654" s="40"/>
      <c r="AF654" s="41"/>
      <c r="AG654" s="39">
        <v>1</v>
      </c>
      <c r="AH654" s="43"/>
      <c r="AI654" s="44"/>
      <c r="AJ654" s="22">
        <f t="shared" si="46"/>
        <v>9</v>
      </c>
      <c r="AK654" s="37">
        <f t="shared" si="47"/>
        <v>9</v>
      </c>
      <c r="AL654" s="37">
        <f t="shared" si="48"/>
        <v>0</v>
      </c>
      <c r="AM654" s="37">
        <f t="shared" si="49"/>
        <v>0</v>
      </c>
    </row>
    <row r="655" spans="1:39" outlineLevel="1" x14ac:dyDescent="0.3">
      <c r="A655" s="19" t="e">
        <f>'SOS_ERGO - AS-IS'!#REF!</f>
        <v>#REF!</v>
      </c>
      <c r="B655" s="19" t="e">
        <f>'SOS_ERGO - AS-IS'!#REF!</f>
        <v>#REF!</v>
      </c>
      <c r="C655" s="19" t="e">
        <f>'SOS_ERGO - AS-IS'!#REF!</f>
        <v>#REF!</v>
      </c>
      <c r="D655" s="19" t="e">
        <f>'SOS_ERGO - AS-IS'!#REF!</f>
        <v>#REF!</v>
      </c>
      <c r="E655" s="32" t="e">
        <f>'SOS_ERGO - AS-IS'!#REF!</f>
        <v>#REF!</v>
      </c>
      <c r="F655" s="19" t="e">
        <f>'SOS_ERGO - AS-IS'!#REF!</f>
        <v>#REF!</v>
      </c>
      <c r="G655" s="53" t="e">
        <f>'SOS_ERGO - AS-IS'!#REF!</f>
        <v>#REF!</v>
      </c>
      <c r="H655" s="32" t="e">
        <f>'SOS_ERGO - AS-IS'!#REF!</f>
        <v>#REF!</v>
      </c>
      <c r="I655" s="39">
        <v>1</v>
      </c>
      <c r="J655" s="40"/>
      <c r="K655" s="41"/>
      <c r="L655" s="39">
        <v>1</v>
      </c>
      <c r="M655" s="40"/>
      <c r="N655" s="41"/>
      <c r="O655" s="39">
        <v>1</v>
      </c>
      <c r="P655" s="40"/>
      <c r="Q655" s="41"/>
      <c r="R655" s="39">
        <v>1</v>
      </c>
      <c r="S655" s="40"/>
      <c r="T655" s="41"/>
      <c r="U655" s="39">
        <v>1</v>
      </c>
      <c r="V655" s="40"/>
      <c r="W655" s="41"/>
      <c r="X655" s="39">
        <v>1</v>
      </c>
      <c r="Y655" s="40"/>
      <c r="Z655" s="41"/>
      <c r="AA655" s="39">
        <v>1</v>
      </c>
      <c r="AB655" s="40"/>
      <c r="AC655" s="41"/>
      <c r="AD655" s="39">
        <v>1</v>
      </c>
      <c r="AE655" s="40"/>
      <c r="AF655" s="41"/>
      <c r="AG655" s="39">
        <v>1</v>
      </c>
      <c r="AH655" s="43"/>
      <c r="AI655" s="44"/>
      <c r="AJ655" s="22">
        <f t="shared" si="46"/>
        <v>9</v>
      </c>
      <c r="AK655" s="37">
        <f t="shared" si="47"/>
        <v>9</v>
      </c>
      <c r="AL655" s="37">
        <f t="shared" si="48"/>
        <v>0</v>
      </c>
      <c r="AM655" s="37">
        <f t="shared" si="49"/>
        <v>0</v>
      </c>
    </row>
    <row r="656" spans="1:39" outlineLevel="1" x14ac:dyDescent="0.3">
      <c r="A656" s="19" t="e">
        <f>'SOS_ERGO - AS-IS'!#REF!</f>
        <v>#REF!</v>
      </c>
      <c r="B656" s="19" t="e">
        <f>'SOS_ERGO - AS-IS'!#REF!</f>
        <v>#REF!</v>
      </c>
      <c r="C656" s="19" t="e">
        <f>'SOS_ERGO - AS-IS'!#REF!</f>
        <v>#REF!</v>
      </c>
      <c r="D656" s="19" t="e">
        <f>'SOS_ERGO - AS-IS'!#REF!</f>
        <v>#REF!</v>
      </c>
      <c r="E656" s="32" t="e">
        <f>'SOS_ERGO - AS-IS'!#REF!</f>
        <v>#REF!</v>
      </c>
      <c r="F656" s="19" t="e">
        <f>'SOS_ERGO - AS-IS'!#REF!</f>
        <v>#REF!</v>
      </c>
      <c r="G656" s="53" t="e">
        <f>'SOS_ERGO - AS-IS'!#REF!</f>
        <v>#REF!</v>
      </c>
      <c r="H656" s="32" t="e">
        <f>'SOS_ERGO - AS-IS'!#REF!</f>
        <v>#REF!</v>
      </c>
      <c r="I656" s="39">
        <v>1</v>
      </c>
      <c r="J656" s="40"/>
      <c r="K656" s="41"/>
      <c r="L656" s="39">
        <v>1</v>
      </c>
      <c r="M656" s="40"/>
      <c r="N656" s="41"/>
      <c r="O656" s="39">
        <v>1</v>
      </c>
      <c r="P656" s="40"/>
      <c r="Q656" s="41"/>
      <c r="R656" s="39">
        <v>1</v>
      </c>
      <c r="S656" s="40"/>
      <c r="T656" s="41"/>
      <c r="U656" s="39">
        <v>1</v>
      </c>
      <c r="V656" s="40"/>
      <c r="W656" s="41"/>
      <c r="X656" s="39">
        <v>1</v>
      </c>
      <c r="Y656" s="40"/>
      <c r="Z656" s="41"/>
      <c r="AA656" s="39">
        <v>1</v>
      </c>
      <c r="AB656" s="40"/>
      <c r="AC656" s="41"/>
      <c r="AD656" s="39">
        <v>1</v>
      </c>
      <c r="AE656" s="40"/>
      <c r="AF656" s="41"/>
      <c r="AG656" s="39">
        <v>1</v>
      </c>
      <c r="AH656" s="43"/>
      <c r="AI656" s="44"/>
      <c r="AJ656" s="22">
        <f t="shared" si="46"/>
        <v>9</v>
      </c>
      <c r="AK656" s="37">
        <f t="shared" si="47"/>
        <v>9</v>
      </c>
      <c r="AL656" s="37">
        <f t="shared" si="48"/>
        <v>0</v>
      </c>
      <c r="AM656" s="37">
        <f t="shared" si="49"/>
        <v>0</v>
      </c>
    </row>
    <row r="657" spans="1:39" outlineLevel="1" x14ac:dyDescent="0.3">
      <c r="A657" s="19" t="e">
        <f>'SOS_ERGO - AS-IS'!#REF!</f>
        <v>#REF!</v>
      </c>
      <c r="B657" s="19" t="e">
        <f>'SOS_ERGO - AS-IS'!#REF!</f>
        <v>#REF!</v>
      </c>
      <c r="C657" s="19" t="e">
        <f>'SOS_ERGO - AS-IS'!#REF!</f>
        <v>#REF!</v>
      </c>
      <c r="D657" s="19" t="e">
        <f>'SOS_ERGO - AS-IS'!#REF!</f>
        <v>#REF!</v>
      </c>
      <c r="E657" s="32" t="e">
        <f>'SOS_ERGO - AS-IS'!#REF!</f>
        <v>#REF!</v>
      </c>
      <c r="F657" s="19" t="e">
        <f>'SOS_ERGO - AS-IS'!#REF!</f>
        <v>#REF!</v>
      </c>
      <c r="G657" s="53" t="e">
        <f>'SOS_ERGO - AS-IS'!#REF!</f>
        <v>#REF!</v>
      </c>
      <c r="H657" s="32" t="e">
        <f>'SOS_ERGO - AS-IS'!#REF!</f>
        <v>#REF!</v>
      </c>
      <c r="I657" s="39">
        <v>1</v>
      </c>
      <c r="J657" s="40"/>
      <c r="K657" s="41"/>
      <c r="L657" s="39">
        <v>1</v>
      </c>
      <c r="M657" s="40"/>
      <c r="N657" s="41"/>
      <c r="O657" s="39">
        <v>1</v>
      </c>
      <c r="P657" s="40"/>
      <c r="Q657" s="41"/>
      <c r="R657" s="39">
        <v>1</v>
      </c>
      <c r="S657" s="40"/>
      <c r="T657" s="41"/>
      <c r="U657" s="39">
        <v>1</v>
      </c>
      <c r="V657" s="40"/>
      <c r="W657" s="41"/>
      <c r="X657" s="39">
        <v>1</v>
      </c>
      <c r="Y657" s="40"/>
      <c r="Z657" s="41"/>
      <c r="AA657" s="39">
        <v>1</v>
      </c>
      <c r="AB657" s="40"/>
      <c r="AC657" s="41"/>
      <c r="AD657" s="39">
        <v>1</v>
      </c>
      <c r="AE657" s="40"/>
      <c r="AF657" s="41"/>
      <c r="AG657" s="39">
        <v>1</v>
      </c>
      <c r="AH657" s="43"/>
      <c r="AI657" s="44"/>
      <c r="AJ657" s="22">
        <f t="shared" si="46"/>
        <v>9</v>
      </c>
      <c r="AK657" s="37">
        <f t="shared" si="47"/>
        <v>9</v>
      </c>
      <c r="AL657" s="37">
        <f t="shared" si="48"/>
        <v>0</v>
      </c>
      <c r="AM657" s="37">
        <f t="shared" si="49"/>
        <v>0</v>
      </c>
    </row>
    <row r="658" spans="1:39" outlineLevel="1" x14ac:dyDescent="0.3">
      <c r="A658" s="19" t="e">
        <f>'SOS_ERGO - AS-IS'!#REF!</f>
        <v>#REF!</v>
      </c>
      <c r="B658" s="19" t="e">
        <f>'SOS_ERGO - AS-IS'!#REF!</f>
        <v>#REF!</v>
      </c>
      <c r="C658" s="19" t="e">
        <f>'SOS_ERGO - AS-IS'!#REF!</f>
        <v>#REF!</v>
      </c>
      <c r="D658" s="19" t="e">
        <f>'SOS_ERGO - AS-IS'!#REF!</f>
        <v>#REF!</v>
      </c>
      <c r="E658" s="32" t="e">
        <f>'SOS_ERGO - AS-IS'!#REF!</f>
        <v>#REF!</v>
      </c>
      <c r="F658" s="19" t="e">
        <f>'SOS_ERGO - AS-IS'!#REF!</f>
        <v>#REF!</v>
      </c>
      <c r="G658" s="53" t="e">
        <f>'SOS_ERGO - AS-IS'!#REF!</f>
        <v>#REF!</v>
      </c>
      <c r="H658" s="32" t="e">
        <f>'SOS_ERGO - AS-IS'!#REF!</f>
        <v>#REF!</v>
      </c>
      <c r="I658" s="39">
        <v>1</v>
      </c>
      <c r="J658" s="40"/>
      <c r="K658" s="41"/>
      <c r="L658" s="39">
        <v>1</v>
      </c>
      <c r="M658" s="40"/>
      <c r="N658" s="41"/>
      <c r="O658" s="39">
        <v>1</v>
      </c>
      <c r="P658" s="40"/>
      <c r="Q658" s="41"/>
      <c r="R658" s="39">
        <v>1</v>
      </c>
      <c r="S658" s="40"/>
      <c r="T658" s="41"/>
      <c r="U658" s="39">
        <v>1</v>
      </c>
      <c r="V658" s="40"/>
      <c r="W658" s="41"/>
      <c r="X658" s="39">
        <v>1</v>
      </c>
      <c r="Y658" s="40"/>
      <c r="Z658" s="41"/>
      <c r="AA658" s="39">
        <v>1</v>
      </c>
      <c r="AB658" s="40"/>
      <c r="AC658" s="41"/>
      <c r="AD658" s="39">
        <v>1</v>
      </c>
      <c r="AE658" s="40"/>
      <c r="AF658" s="41"/>
      <c r="AG658" s="39">
        <v>1</v>
      </c>
      <c r="AH658" s="43"/>
      <c r="AI658" s="44"/>
      <c r="AJ658" s="22">
        <f t="shared" si="46"/>
        <v>9</v>
      </c>
      <c r="AK658" s="37">
        <f t="shared" si="47"/>
        <v>9</v>
      </c>
      <c r="AL658" s="37">
        <f t="shared" si="48"/>
        <v>0</v>
      </c>
      <c r="AM658" s="37">
        <f t="shared" si="49"/>
        <v>0</v>
      </c>
    </row>
    <row r="659" spans="1:39" outlineLevel="1" x14ac:dyDescent="0.3">
      <c r="A659" s="19" t="e">
        <f>'SOS_ERGO - AS-IS'!#REF!</f>
        <v>#REF!</v>
      </c>
      <c r="B659" s="19" t="e">
        <f>'SOS_ERGO - AS-IS'!#REF!</f>
        <v>#REF!</v>
      </c>
      <c r="C659" s="19" t="e">
        <f>'SOS_ERGO - AS-IS'!#REF!</f>
        <v>#REF!</v>
      </c>
      <c r="D659" s="19" t="e">
        <f>'SOS_ERGO - AS-IS'!#REF!</f>
        <v>#REF!</v>
      </c>
      <c r="E659" s="32" t="e">
        <f>'SOS_ERGO - AS-IS'!#REF!</f>
        <v>#REF!</v>
      </c>
      <c r="F659" s="19" t="e">
        <f>'SOS_ERGO - AS-IS'!#REF!</f>
        <v>#REF!</v>
      </c>
      <c r="G659" s="53" t="e">
        <f>'SOS_ERGO - AS-IS'!#REF!</f>
        <v>#REF!</v>
      </c>
      <c r="H659" s="32" t="e">
        <f>'SOS_ERGO - AS-IS'!#REF!</f>
        <v>#REF!</v>
      </c>
      <c r="I659" s="39">
        <v>1</v>
      </c>
      <c r="J659" s="40"/>
      <c r="K659" s="41"/>
      <c r="L659" s="39">
        <v>1</v>
      </c>
      <c r="M659" s="40"/>
      <c r="N659" s="41"/>
      <c r="O659" s="39">
        <v>1</v>
      </c>
      <c r="P659" s="40"/>
      <c r="Q659" s="41"/>
      <c r="R659" s="39">
        <v>1</v>
      </c>
      <c r="S659" s="40"/>
      <c r="T659" s="41"/>
      <c r="U659" s="39">
        <v>1</v>
      </c>
      <c r="V659" s="40"/>
      <c r="W659" s="41"/>
      <c r="X659" s="39">
        <v>1</v>
      </c>
      <c r="Y659" s="40"/>
      <c r="Z659" s="41"/>
      <c r="AA659" s="39">
        <v>1</v>
      </c>
      <c r="AB659" s="40"/>
      <c r="AC659" s="41"/>
      <c r="AD659" s="39">
        <v>1</v>
      </c>
      <c r="AE659" s="40"/>
      <c r="AF659" s="41"/>
      <c r="AG659" s="39">
        <v>1</v>
      </c>
      <c r="AH659" s="43"/>
      <c r="AI659" s="44"/>
      <c r="AJ659" s="22">
        <f t="shared" si="46"/>
        <v>9</v>
      </c>
      <c r="AK659" s="37">
        <f t="shared" si="47"/>
        <v>9</v>
      </c>
      <c r="AL659" s="37">
        <f t="shared" si="48"/>
        <v>0</v>
      </c>
      <c r="AM659" s="37">
        <f t="shared" si="49"/>
        <v>0</v>
      </c>
    </row>
    <row r="660" spans="1:39" outlineLevel="1" x14ac:dyDescent="0.3">
      <c r="A660" s="19" t="e">
        <f>'SOS_ERGO - AS-IS'!#REF!</f>
        <v>#REF!</v>
      </c>
      <c r="B660" s="19" t="e">
        <f>'SOS_ERGO - AS-IS'!#REF!</f>
        <v>#REF!</v>
      </c>
      <c r="C660" s="19" t="e">
        <f>'SOS_ERGO - AS-IS'!#REF!</f>
        <v>#REF!</v>
      </c>
      <c r="D660" s="19" t="e">
        <f>'SOS_ERGO - AS-IS'!#REF!</f>
        <v>#REF!</v>
      </c>
      <c r="E660" s="32" t="e">
        <f>'SOS_ERGO - AS-IS'!#REF!</f>
        <v>#REF!</v>
      </c>
      <c r="F660" s="19" t="e">
        <f>'SOS_ERGO - AS-IS'!#REF!</f>
        <v>#REF!</v>
      </c>
      <c r="G660" s="53" t="e">
        <f>'SOS_ERGO - AS-IS'!#REF!</f>
        <v>#REF!</v>
      </c>
      <c r="H660" s="32" t="e">
        <f>'SOS_ERGO - AS-IS'!#REF!</f>
        <v>#REF!</v>
      </c>
      <c r="I660" s="39">
        <v>1</v>
      </c>
      <c r="J660" s="40"/>
      <c r="K660" s="41"/>
      <c r="L660" s="39">
        <v>1</v>
      </c>
      <c r="M660" s="40"/>
      <c r="N660" s="41"/>
      <c r="O660" s="39">
        <v>1</v>
      </c>
      <c r="P660" s="40"/>
      <c r="Q660" s="41"/>
      <c r="R660" s="39">
        <v>1</v>
      </c>
      <c r="S660" s="40"/>
      <c r="T660" s="41"/>
      <c r="U660" s="39">
        <v>1</v>
      </c>
      <c r="V660" s="40"/>
      <c r="W660" s="41"/>
      <c r="X660" s="39">
        <v>1</v>
      </c>
      <c r="Y660" s="40"/>
      <c r="Z660" s="41"/>
      <c r="AA660" s="39">
        <v>1</v>
      </c>
      <c r="AB660" s="40"/>
      <c r="AC660" s="41"/>
      <c r="AD660" s="39">
        <v>1</v>
      </c>
      <c r="AE660" s="40"/>
      <c r="AF660" s="41"/>
      <c r="AG660" s="39">
        <v>1</v>
      </c>
      <c r="AH660" s="43"/>
      <c r="AI660" s="44"/>
      <c r="AJ660" s="22">
        <f t="shared" si="46"/>
        <v>9</v>
      </c>
      <c r="AK660" s="37">
        <f t="shared" si="47"/>
        <v>9</v>
      </c>
      <c r="AL660" s="37">
        <f t="shared" si="48"/>
        <v>0</v>
      </c>
      <c r="AM660" s="37">
        <f t="shared" si="49"/>
        <v>0</v>
      </c>
    </row>
    <row r="661" spans="1:39" outlineLevel="1" x14ac:dyDescent="0.3">
      <c r="A661" s="19" t="e">
        <f>'SOS_ERGO - AS-IS'!#REF!</f>
        <v>#REF!</v>
      </c>
      <c r="B661" s="19" t="e">
        <f>'SOS_ERGO - AS-IS'!#REF!</f>
        <v>#REF!</v>
      </c>
      <c r="C661" s="19" t="e">
        <f>'SOS_ERGO - AS-IS'!#REF!</f>
        <v>#REF!</v>
      </c>
      <c r="D661" s="19" t="e">
        <f>'SOS_ERGO - AS-IS'!#REF!</f>
        <v>#REF!</v>
      </c>
      <c r="E661" s="32" t="e">
        <f>'SOS_ERGO - AS-IS'!#REF!</f>
        <v>#REF!</v>
      </c>
      <c r="F661" s="19" t="e">
        <f>'SOS_ERGO - AS-IS'!#REF!</f>
        <v>#REF!</v>
      </c>
      <c r="G661" s="53" t="e">
        <f>'SOS_ERGO - AS-IS'!#REF!</f>
        <v>#REF!</v>
      </c>
      <c r="H661" s="32" t="e">
        <f>'SOS_ERGO - AS-IS'!#REF!</f>
        <v>#REF!</v>
      </c>
      <c r="I661" s="39">
        <v>1</v>
      </c>
      <c r="J661" s="40"/>
      <c r="K661" s="41"/>
      <c r="L661" s="39">
        <v>1</v>
      </c>
      <c r="M661" s="40"/>
      <c r="N661" s="41"/>
      <c r="O661" s="39">
        <v>1</v>
      </c>
      <c r="P661" s="40"/>
      <c r="Q661" s="41"/>
      <c r="R661" s="39">
        <v>1</v>
      </c>
      <c r="S661" s="40"/>
      <c r="T661" s="41"/>
      <c r="U661" s="39">
        <v>1</v>
      </c>
      <c r="V661" s="40"/>
      <c r="W661" s="41"/>
      <c r="X661" s="39">
        <v>1</v>
      </c>
      <c r="Y661" s="40"/>
      <c r="Z661" s="41"/>
      <c r="AA661" s="39">
        <v>1</v>
      </c>
      <c r="AB661" s="40"/>
      <c r="AC661" s="41"/>
      <c r="AD661" s="39">
        <v>1</v>
      </c>
      <c r="AE661" s="40"/>
      <c r="AF661" s="41"/>
      <c r="AG661" s="39">
        <v>1</v>
      </c>
      <c r="AH661" s="43"/>
      <c r="AI661" s="44"/>
      <c r="AJ661" s="22">
        <f t="shared" si="46"/>
        <v>9</v>
      </c>
      <c r="AK661" s="37">
        <f t="shared" si="47"/>
        <v>9</v>
      </c>
      <c r="AL661" s="37">
        <f t="shared" si="48"/>
        <v>0</v>
      </c>
      <c r="AM661" s="37">
        <f t="shared" si="49"/>
        <v>0</v>
      </c>
    </row>
    <row r="662" spans="1:39" outlineLevel="1" x14ac:dyDescent="0.3">
      <c r="A662" s="19" t="e">
        <f>'SOS_ERGO - AS-IS'!#REF!</f>
        <v>#REF!</v>
      </c>
      <c r="B662" s="19" t="e">
        <f>'SOS_ERGO - AS-IS'!#REF!</f>
        <v>#REF!</v>
      </c>
      <c r="C662" s="19" t="e">
        <f>'SOS_ERGO - AS-IS'!#REF!</f>
        <v>#REF!</v>
      </c>
      <c r="D662" s="19" t="e">
        <f>'SOS_ERGO - AS-IS'!#REF!</f>
        <v>#REF!</v>
      </c>
      <c r="E662" s="32" t="e">
        <f>'SOS_ERGO - AS-IS'!#REF!</f>
        <v>#REF!</v>
      </c>
      <c r="F662" s="19" t="e">
        <f>'SOS_ERGO - AS-IS'!#REF!</f>
        <v>#REF!</v>
      </c>
      <c r="G662" s="53" t="e">
        <f>'SOS_ERGO - AS-IS'!#REF!</f>
        <v>#REF!</v>
      </c>
      <c r="H662" s="32" t="e">
        <f>'SOS_ERGO - AS-IS'!#REF!</f>
        <v>#REF!</v>
      </c>
      <c r="I662" s="39">
        <v>1</v>
      </c>
      <c r="J662" s="40"/>
      <c r="K662" s="41"/>
      <c r="L662" s="39">
        <v>1</v>
      </c>
      <c r="M662" s="40"/>
      <c r="N662" s="41"/>
      <c r="O662" s="39">
        <v>1</v>
      </c>
      <c r="P662" s="40"/>
      <c r="Q662" s="41"/>
      <c r="R662" s="39">
        <v>1</v>
      </c>
      <c r="S662" s="40"/>
      <c r="T662" s="41"/>
      <c r="U662" s="39">
        <v>1</v>
      </c>
      <c r="V662" s="40"/>
      <c r="W662" s="41"/>
      <c r="X662" s="39">
        <v>1</v>
      </c>
      <c r="Y662" s="40"/>
      <c r="Z662" s="41"/>
      <c r="AA662" s="39">
        <v>1</v>
      </c>
      <c r="AB662" s="40"/>
      <c r="AC662" s="41"/>
      <c r="AD662" s="39">
        <v>1</v>
      </c>
      <c r="AE662" s="40"/>
      <c r="AF662" s="41"/>
      <c r="AG662" s="39">
        <v>1</v>
      </c>
      <c r="AH662" s="43"/>
      <c r="AI662" s="44"/>
      <c r="AJ662" s="22">
        <f t="shared" si="46"/>
        <v>9</v>
      </c>
      <c r="AK662" s="37">
        <f t="shared" si="47"/>
        <v>9</v>
      </c>
      <c r="AL662" s="37">
        <f t="shared" si="48"/>
        <v>0</v>
      </c>
      <c r="AM662" s="37">
        <f t="shared" si="49"/>
        <v>0</v>
      </c>
    </row>
    <row r="663" spans="1:39" outlineLevel="1" x14ac:dyDescent="0.3">
      <c r="A663" s="19" t="e">
        <f>'SOS_ERGO - AS-IS'!#REF!</f>
        <v>#REF!</v>
      </c>
      <c r="B663" s="19" t="e">
        <f>'SOS_ERGO - AS-IS'!#REF!</f>
        <v>#REF!</v>
      </c>
      <c r="C663" s="19" t="e">
        <f>'SOS_ERGO - AS-IS'!#REF!</f>
        <v>#REF!</v>
      </c>
      <c r="D663" s="19" t="e">
        <f>'SOS_ERGO - AS-IS'!#REF!</f>
        <v>#REF!</v>
      </c>
      <c r="E663" s="32" t="e">
        <f>'SOS_ERGO - AS-IS'!#REF!</f>
        <v>#REF!</v>
      </c>
      <c r="F663" s="19" t="e">
        <f>'SOS_ERGO - AS-IS'!#REF!</f>
        <v>#REF!</v>
      </c>
      <c r="G663" s="53" t="e">
        <f>'SOS_ERGO - AS-IS'!#REF!</f>
        <v>#REF!</v>
      </c>
      <c r="H663" s="32" t="e">
        <f>'SOS_ERGO - AS-IS'!#REF!</f>
        <v>#REF!</v>
      </c>
      <c r="I663" s="39">
        <v>1</v>
      </c>
      <c r="J663" s="40"/>
      <c r="K663" s="41"/>
      <c r="L663" s="39">
        <v>1</v>
      </c>
      <c r="M663" s="40"/>
      <c r="N663" s="41"/>
      <c r="O663" s="39">
        <v>1</v>
      </c>
      <c r="P663" s="40"/>
      <c r="Q663" s="41"/>
      <c r="R663" s="39">
        <v>1</v>
      </c>
      <c r="S663" s="40"/>
      <c r="T663" s="41"/>
      <c r="U663" s="39">
        <v>1</v>
      </c>
      <c r="V663" s="40"/>
      <c r="W663" s="41"/>
      <c r="X663" s="39">
        <v>1</v>
      </c>
      <c r="Y663" s="40"/>
      <c r="Z663" s="41"/>
      <c r="AA663" s="39">
        <v>1</v>
      </c>
      <c r="AB663" s="40"/>
      <c r="AC663" s="41"/>
      <c r="AD663" s="39">
        <v>1</v>
      </c>
      <c r="AE663" s="40"/>
      <c r="AF663" s="41"/>
      <c r="AG663" s="39">
        <v>1</v>
      </c>
      <c r="AH663" s="43"/>
      <c r="AI663" s="44"/>
      <c r="AJ663" s="22">
        <f t="shared" si="46"/>
        <v>9</v>
      </c>
      <c r="AK663" s="37">
        <f t="shared" si="47"/>
        <v>9</v>
      </c>
      <c r="AL663" s="37">
        <f t="shared" si="48"/>
        <v>0</v>
      </c>
      <c r="AM663" s="37">
        <f t="shared" si="49"/>
        <v>0</v>
      </c>
    </row>
    <row r="664" spans="1:39" outlineLevel="1" x14ac:dyDescent="0.3">
      <c r="A664" s="19" t="e">
        <f>'SOS_ERGO - AS-IS'!#REF!</f>
        <v>#REF!</v>
      </c>
      <c r="B664" s="19" t="e">
        <f>'SOS_ERGO - AS-IS'!#REF!</f>
        <v>#REF!</v>
      </c>
      <c r="C664" s="19" t="e">
        <f>'SOS_ERGO - AS-IS'!#REF!</f>
        <v>#REF!</v>
      </c>
      <c r="D664" s="19" t="e">
        <f>'SOS_ERGO - AS-IS'!#REF!</f>
        <v>#REF!</v>
      </c>
      <c r="E664" s="32" t="e">
        <f>'SOS_ERGO - AS-IS'!#REF!</f>
        <v>#REF!</v>
      </c>
      <c r="F664" s="19" t="e">
        <f>'SOS_ERGO - AS-IS'!#REF!</f>
        <v>#REF!</v>
      </c>
      <c r="G664" s="53" t="e">
        <f>'SOS_ERGO - AS-IS'!#REF!</f>
        <v>#REF!</v>
      </c>
      <c r="H664" s="32" t="e">
        <f>'SOS_ERGO - AS-IS'!#REF!</f>
        <v>#REF!</v>
      </c>
      <c r="I664" s="39">
        <v>1</v>
      </c>
      <c r="J664" s="40"/>
      <c r="K664" s="41"/>
      <c r="L664" s="39">
        <v>1</v>
      </c>
      <c r="M664" s="40"/>
      <c r="N664" s="41"/>
      <c r="O664" s="39">
        <v>1</v>
      </c>
      <c r="P664" s="40"/>
      <c r="Q664" s="41"/>
      <c r="R664" s="39">
        <v>1</v>
      </c>
      <c r="S664" s="40"/>
      <c r="T664" s="41"/>
      <c r="U664" s="39">
        <v>1</v>
      </c>
      <c r="V664" s="40"/>
      <c r="W664" s="41"/>
      <c r="X664" s="39">
        <v>1</v>
      </c>
      <c r="Y664" s="40"/>
      <c r="Z664" s="41"/>
      <c r="AA664" s="39">
        <v>1</v>
      </c>
      <c r="AB664" s="40"/>
      <c r="AC664" s="41"/>
      <c r="AD664" s="39">
        <v>1</v>
      </c>
      <c r="AE664" s="40"/>
      <c r="AF664" s="41"/>
      <c r="AG664" s="39">
        <v>1</v>
      </c>
      <c r="AH664" s="43"/>
      <c r="AI664" s="44"/>
      <c r="AJ664" s="22">
        <f t="shared" si="46"/>
        <v>9</v>
      </c>
      <c r="AK664" s="37">
        <f t="shared" si="47"/>
        <v>9</v>
      </c>
      <c r="AL664" s="37">
        <f t="shared" si="48"/>
        <v>0</v>
      </c>
      <c r="AM664" s="37">
        <f t="shared" si="49"/>
        <v>0</v>
      </c>
    </row>
    <row r="665" spans="1:39" outlineLevel="1" x14ac:dyDescent="0.3">
      <c r="A665" s="19" t="e">
        <f>'SOS_ERGO - AS-IS'!#REF!</f>
        <v>#REF!</v>
      </c>
      <c r="B665" s="19" t="e">
        <f>'SOS_ERGO - AS-IS'!#REF!</f>
        <v>#REF!</v>
      </c>
      <c r="C665" s="19" t="e">
        <f>'SOS_ERGO - AS-IS'!#REF!</f>
        <v>#REF!</v>
      </c>
      <c r="D665" s="19" t="e">
        <f>'SOS_ERGO - AS-IS'!#REF!</f>
        <v>#REF!</v>
      </c>
      <c r="E665" s="32" t="e">
        <f>'SOS_ERGO - AS-IS'!#REF!</f>
        <v>#REF!</v>
      </c>
      <c r="F665" s="19" t="e">
        <f>'SOS_ERGO - AS-IS'!#REF!</f>
        <v>#REF!</v>
      </c>
      <c r="G665" s="53" t="e">
        <f>'SOS_ERGO - AS-IS'!#REF!</f>
        <v>#REF!</v>
      </c>
      <c r="H665" s="32" t="e">
        <f>'SOS_ERGO - AS-IS'!#REF!</f>
        <v>#REF!</v>
      </c>
      <c r="I665" s="39">
        <v>1</v>
      </c>
      <c r="J665" s="40"/>
      <c r="K665" s="41"/>
      <c r="L665" s="39">
        <v>1</v>
      </c>
      <c r="M665" s="40"/>
      <c r="N665" s="41"/>
      <c r="O665" s="39">
        <v>1</v>
      </c>
      <c r="P665" s="40"/>
      <c r="Q665" s="41"/>
      <c r="R665" s="39">
        <v>1</v>
      </c>
      <c r="S665" s="40"/>
      <c r="T665" s="41"/>
      <c r="U665" s="39">
        <v>1</v>
      </c>
      <c r="V665" s="40"/>
      <c r="W665" s="41"/>
      <c r="X665" s="39">
        <v>1</v>
      </c>
      <c r="Y665" s="40"/>
      <c r="Z665" s="41"/>
      <c r="AA665" s="39">
        <v>1</v>
      </c>
      <c r="AB665" s="40"/>
      <c r="AC665" s="41"/>
      <c r="AD665" s="39">
        <v>1</v>
      </c>
      <c r="AE665" s="40"/>
      <c r="AF665" s="41"/>
      <c r="AG665" s="39">
        <v>1</v>
      </c>
      <c r="AH665" s="43"/>
      <c r="AI665" s="44"/>
      <c r="AJ665" s="22">
        <f t="shared" si="46"/>
        <v>9</v>
      </c>
      <c r="AK665" s="37">
        <f t="shared" si="47"/>
        <v>9</v>
      </c>
      <c r="AL665" s="37">
        <f t="shared" si="48"/>
        <v>0</v>
      </c>
      <c r="AM665" s="37">
        <f t="shared" si="49"/>
        <v>0</v>
      </c>
    </row>
    <row r="666" spans="1:39" outlineLevel="1" x14ac:dyDescent="0.3">
      <c r="A666" s="19" t="e">
        <f>'SOS_ERGO - AS-IS'!#REF!</f>
        <v>#REF!</v>
      </c>
      <c r="B666" s="19" t="e">
        <f>'SOS_ERGO - AS-IS'!#REF!</f>
        <v>#REF!</v>
      </c>
      <c r="C666" s="19" t="e">
        <f>'SOS_ERGO - AS-IS'!#REF!</f>
        <v>#REF!</v>
      </c>
      <c r="D666" s="19" t="e">
        <f>'SOS_ERGO - AS-IS'!#REF!</f>
        <v>#REF!</v>
      </c>
      <c r="E666" s="32" t="e">
        <f>'SOS_ERGO - AS-IS'!#REF!</f>
        <v>#REF!</v>
      </c>
      <c r="F666" s="19" t="e">
        <f>'SOS_ERGO - AS-IS'!#REF!</f>
        <v>#REF!</v>
      </c>
      <c r="G666" s="53" t="e">
        <f>'SOS_ERGO - AS-IS'!#REF!</f>
        <v>#REF!</v>
      </c>
      <c r="H666" s="32" t="e">
        <f>'SOS_ERGO - AS-IS'!#REF!</f>
        <v>#REF!</v>
      </c>
      <c r="I666" s="39">
        <v>1</v>
      </c>
      <c r="J666" s="40"/>
      <c r="K666" s="41"/>
      <c r="L666" s="39">
        <v>1</v>
      </c>
      <c r="M666" s="40"/>
      <c r="N666" s="41"/>
      <c r="O666" s="39">
        <v>1</v>
      </c>
      <c r="P666" s="40"/>
      <c r="Q666" s="41"/>
      <c r="R666" s="39">
        <v>1</v>
      </c>
      <c r="S666" s="40"/>
      <c r="T666" s="41"/>
      <c r="U666" s="39">
        <v>1</v>
      </c>
      <c r="V666" s="40"/>
      <c r="W666" s="41"/>
      <c r="X666" s="39">
        <v>1</v>
      </c>
      <c r="Y666" s="40"/>
      <c r="Z666" s="41"/>
      <c r="AA666" s="39">
        <v>1</v>
      </c>
      <c r="AB666" s="40"/>
      <c r="AC666" s="41"/>
      <c r="AD666" s="39">
        <v>1</v>
      </c>
      <c r="AE666" s="40"/>
      <c r="AF666" s="41"/>
      <c r="AG666" s="39">
        <v>1</v>
      </c>
      <c r="AH666" s="43"/>
      <c r="AI666" s="44"/>
      <c r="AJ666" s="22">
        <f t="shared" si="46"/>
        <v>9</v>
      </c>
      <c r="AK666" s="37">
        <f t="shared" si="47"/>
        <v>9</v>
      </c>
      <c r="AL666" s="37">
        <f t="shared" si="48"/>
        <v>0</v>
      </c>
      <c r="AM666" s="37">
        <f t="shared" si="49"/>
        <v>0</v>
      </c>
    </row>
    <row r="667" spans="1:39" outlineLevel="1" x14ac:dyDescent="0.3">
      <c r="A667" s="19" t="e">
        <f>'SOS_ERGO - AS-IS'!#REF!</f>
        <v>#REF!</v>
      </c>
      <c r="B667" s="19" t="e">
        <f>'SOS_ERGO - AS-IS'!#REF!</f>
        <v>#REF!</v>
      </c>
      <c r="C667" s="19" t="e">
        <f>'SOS_ERGO - AS-IS'!#REF!</f>
        <v>#REF!</v>
      </c>
      <c r="D667" s="19" t="e">
        <f>'SOS_ERGO - AS-IS'!#REF!</f>
        <v>#REF!</v>
      </c>
      <c r="E667" s="32" t="e">
        <f>'SOS_ERGO - AS-IS'!#REF!</f>
        <v>#REF!</v>
      </c>
      <c r="F667" s="19" t="e">
        <f>'SOS_ERGO - AS-IS'!#REF!</f>
        <v>#REF!</v>
      </c>
      <c r="G667" s="53" t="e">
        <f>'SOS_ERGO - AS-IS'!#REF!</f>
        <v>#REF!</v>
      </c>
      <c r="H667" s="32" t="e">
        <f>'SOS_ERGO - AS-IS'!#REF!</f>
        <v>#REF!</v>
      </c>
      <c r="I667" s="39">
        <v>1</v>
      </c>
      <c r="J667" s="40"/>
      <c r="K667" s="41"/>
      <c r="L667" s="39">
        <v>1</v>
      </c>
      <c r="M667" s="40"/>
      <c r="N667" s="41"/>
      <c r="O667" s="39">
        <v>1</v>
      </c>
      <c r="P667" s="40"/>
      <c r="Q667" s="41"/>
      <c r="R667" s="39">
        <v>1</v>
      </c>
      <c r="S667" s="40"/>
      <c r="T667" s="41"/>
      <c r="U667" s="39">
        <v>1</v>
      </c>
      <c r="V667" s="40"/>
      <c r="W667" s="41"/>
      <c r="X667" s="39">
        <v>1</v>
      </c>
      <c r="Y667" s="40"/>
      <c r="Z667" s="41"/>
      <c r="AA667" s="39">
        <v>1</v>
      </c>
      <c r="AB667" s="40"/>
      <c r="AC667" s="41"/>
      <c r="AD667" s="39">
        <v>1</v>
      </c>
      <c r="AE667" s="40"/>
      <c r="AF667" s="41"/>
      <c r="AG667" s="39">
        <v>1</v>
      </c>
      <c r="AH667" s="43"/>
      <c r="AI667" s="44"/>
      <c r="AJ667" s="22">
        <f t="shared" si="46"/>
        <v>9</v>
      </c>
      <c r="AK667" s="37">
        <f t="shared" si="47"/>
        <v>9</v>
      </c>
      <c r="AL667" s="37">
        <f t="shared" si="48"/>
        <v>0</v>
      </c>
      <c r="AM667" s="37">
        <f t="shared" si="49"/>
        <v>0</v>
      </c>
    </row>
    <row r="668" spans="1:39" outlineLevel="1" x14ac:dyDescent="0.3">
      <c r="A668" s="19" t="e">
        <f>'SOS_ERGO - AS-IS'!#REF!</f>
        <v>#REF!</v>
      </c>
      <c r="B668" s="19" t="e">
        <f>'SOS_ERGO - AS-IS'!#REF!</f>
        <v>#REF!</v>
      </c>
      <c r="C668" s="19" t="e">
        <f>'SOS_ERGO - AS-IS'!#REF!</f>
        <v>#REF!</v>
      </c>
      <c r="D668" s="19" t="e">
        <f>'SOS_ERGO - AS-IS'!#REF!</f>
        <v>#REF!</v>
      </c>
      <c r="E668" s="32" t="e">
        <f>'SOS_ERGO - AS-IS'!#REF!</f>
        <v>#REF!</v>
      </c>
      <c r="F668" s="19" t="e">
        <f>'SOS_ERGO - AS-IS'!#REF!</f>
        <v>#REF!</v>
      </c>
      <c r="G668" s="53" t="e">
        <f>'SOS_ERGO - AS-IS'!#REF!</f>
        <v>#REF!</v>
      </c>
      <c r="H668" s="32" t="e">
        <f>'SOS_ERGO - AS-IS'!#REF!</f>
        <v>#REF!</v>
      </c>
      <c r="I668" s="39">
        <v>1</v>
      </c>
      <c r="J668" s="40"/>
      <c r="K668" s="41"/>
      <c r="L668" s="39">
        <v>1</v>
      </c>
      <c r="M668" s="40"/>
      <c r="N668" s="41"/>
      <c r="O668" s="39">
        <v>1</v>
      </c>
      <c r="P668" s="40"/>
      <c r="Q668" s="41"/>
      <c r="R668" s="39">
        <v>1</v>
      </c>
      <c r="S668" s="40"/>
      <c r="T668" s="41"/>
      <c r="U668" s="39">
        <v>1</v>
      </c>
      <c r="V668" s="40"/>
      <c r="W668" s="41"/>
      <c r="X668" s="39">
        <v>1</v>
      </c>
      <c r="Y668" s="40"/>
      <c r="Z668" s="41"/>
      <c r="AA668" s="39">
        <v>1</v>
      </c>
      <c r="AB668" s="40"/>
      <c r="AC668" s="41"/>
      <c r="AD668" s="39">
        <v>1</v>
      </c>
      <c r="AE668" s="40"/>
      <c r="AF668" s="41"/>
      <c r="AG668" s="39">
        <v>1</v>
      </c>
      <c r="AH668" s="43"/>
      <c r="AI668" s="44"/>
      <c r="AJ668" s="22">
        <f t="shared" si="46"/>
        <v>9</v>
      </c>
      <c r="AK668" s="37">
        <f t="shared" si="47"/>
        <v>9</v>
      </c>
      <c r="AL668" s="37">
        <f t="shared" si="48"/>
        <v>0</v>
      </c>
      <c r="AM668" s="37">
        <f t="shared" si="49"/>
        <v>0</v>
      </c>
    </row>
    <row r="669" spans="1:39" outlineLevel="1" x14ac:dyDescent="0.3">
      <c r="A669" s="19" t="e">
        <f>'SOS_ERGO - AS-IS'!#REF!</f>
        <v>#REF!</v>
      </c>
      <c r="B669" s="19" t="e">
        <f>'SOS_ERGO - AS-IS'!#REF!</f>
        <v>#REF!</v>
      </c>
      <c r="C669" s="19" t="e">
        <f>'SOS_ERGO - AS-IS'!#REF!</f>
        <v>#REF!</v>
      </c>
      <c r="D669" s="19" t="e">
        <f>'SOS_ERGO - AS-IS'!#REF!</f>
        <v>#REF!</v>
      </c>
      <c r="E669" s="32" t="e">
        <f>'SOS_ERGO - AS-IS'!#REF!</f>
        <v>#REF!</v>
      </c>
      <c r="F669" s="19" t="e">
        <f>'SOS_ERGO - AS-IS'!#REF!</f>
        <v>#REF!</v>
      </c>
      <c r="G669" s="53" t="e">
        <f>'SOS_ERGO - AS-IS'!#REF!</f>
        <v>#REF!</v>
      </c>
      <c r="H669" s="32" t="e">
        <f>'SOS_ERGO - AS-IS'!#REF!</f>
        <v>#REF!</v>
      </c>
      <c r="I669" s="39">
        <v>1</v>
      </c>
      <c r="J669" s="40"/>
      <c r="K669" s="41"/>
      <c r="L669" s="39">
        <v>1</v>
      </c>
      <c r="M669" s="40"/>
      <c r="N669" s="41"/>
      <c r="O669" s="39">
        <v>1</v>
      </c>
      <c r="P669" s="40"/>
      <c r="Q669" s="41"/>
      <c r="R669" s="39">
        <v>1</v>
      </c>
      <c r="S669" s="40"/>
      <c r="T669" s="41"/>
      <c r="U669" s="39">
        <v>1</v>
      </c>
      <c r="V669" s="40"/>
      <c r="W669" s="41"/>
      <c r="X669" s="39">
        <v>1</v>
      </c>
      <c r="Y669" s="40"/>
      <c r="Z669" s="41"/>
      <c r="AA669" s="39">
        <v>1</v>
      </c>
      <c r="AB669" s="40"/>
      <c r="AC669" s="41"/>
      <c r="AD669" s="39">
        <v>1</v>
      </c>
      <c r="AE669" s="40"/>
      <c r="AF669" s="41"/>
      <c r="AG669" s="39">
        <v>1</v>
      </c>
      <c r="AH669" s="43"/>
      <c r="AI669" s="44"/>
      <c r="AJ669" s="22">
        <f t="shared" si="46"/>
        <v>9</v>
      </c>
      <c r="AK669" s="37">
        <f t="shared" si="47"/>
        <v>9</v>
      </c>
      <c r="AL669" s="37">
        <f t="shared" si="48"/>
        <v>0</v>
      </c>
      <c r="AM669" s="37">
        <f t="shared" si="49"/>
        <v>0</v>
      </c>
    </row>
    <row r="670" spans="1:39" outlineLevel="1" x14ac:dyDescent="0.3">
      <c r="A670" s="19" t="e">
        <f>'SOS_ERGO - AS-IS'!#REF!</f>
        <v>#REF!</v>
      </c>
      <c r="B670" s="19" t="e">
        <f>'SOS_ERGO - AS-IS'!#REF!</f>
        <v>#REF!</v>
      </c>
      <c r="C670" s="19" t="e">
        <f>'SOS_ERGO - AS-IS'!#REF!</f>
        <v>#REF!</v>
      </c>
      <c r="D670" s="19" t="e">
        <f>'SOS_ERGO - AS-IS'!#REF!</f>
        <v>#REF!</v>
      </c>
      <c r="E670" s="32" t="e">
        <f>'SOS_ERGO - AS-IS'!#REF!</f>
        <v>#REF!</v>
      </c>
      <c r="F670" s="19" t="e">
        <f>'SOS_ERGO - AS-IS'!#REF!</f>
        <v>#REF!</v>
      </c>
      <c r="G670" s="53" t="e">
        <f>'SOS_ERGO - AS-IS'!#REF!</f>
        <v>#REF!</v>
      </c>
      <c r="H670" s="32" t="e">
        <f>'SOS_ERGO - AS-IS'!#REF!</f>
        <v>#REF!</v>
      </c>
      <c r="I670" s="39">
        <v>1</v>
      </c>
      <c r="J670" s="40"/>
      <c r="K670" s="41"/>
      <c r="L670" s="39">
        <v>1</v>
      </c>
      <c r="M670" s="40"/>
      <c r="N670" s="41"/>
      <c r="O670" s="39">
        <v>1</v>
      </c>
      <c r="P670" s="40"/>
      <c r="Q670" s="41"/>
      <c r="R670" s="39">
        <v>1</v>
      </c>
      <c r="S670" s="40"/>
      <c r="T670" s="41"/>
      <c r="U670" s="39">
        <v>1</v>
      </c>
      <c r="V670" s="40"/>
      <c r="W670" s="41"/>
      <c r="X670" s="39">
        <v>1</v>
      </c>
      <c r="Y670" s="40"/>
      <c r="Z670" s="41"/>
      <c r="AA670" s="39">
        <v>1</v>
      </c>
      <c r="AB670" s="40"/>
      <c r="AC670" s="41"/>
      <c r="AD670" s="39">
        <v>1</v>
      </c>
      <c r="AE670" s="40"/>
      <c r="AF670" s="41"/>
      <c r="AG670" s="39">
        <v>1</v>
      </c>
      <c r="AH670" s="43"/>
      <c r="AI670" s="44"/>
      <c r="AJ670" s="22">
        <f t="shared" si="46"/>
        <v>9</v>
      </c>
      <c r="AK670" s="37">
        <f t="shared" si="47"/>
        <v>9</v>
      </c>
      <c r="AL670" s="37">
        <f t="shared" si="48"/>
        <v>0</v>
      </c>
      <c r="AM670" s="37">
        <f t="shared" si="49"/>
        <v>0</v>
      </c>
    </row>
    <row r="671" spans="1:39" outlineLevel="1" x14ac:dyDescent="0.3">
      <c r="A671" s="19" t="e">
        <f>'SOS_ERGO - AS-IS'!#REF!</f>
        <v>#REF!</v>
      </c>
      <c r="B671" s="19" t="e">
        <f>'SOS_ERGO - AS-IS'!#REF!</f>
        <v>#REF!</v>
      </c>
      <c r="C671" s="19" t="e">
        <f>'SOS_ERGO - AS-IS'!#REF!</f>
        <v>#REF!</v>
      </c>
      <c r="D671" s="19" t="e">
        <f>'SOS_ERGO - AS-IS'!#REF!</f>
        <v>#REF!</v>
      </c>
      <c r="E671" s="32" t="e">
        <f>'SOS_ERGO - AS-IS'!#REF!</f>
        <v>#REF!</v>
      </c>
      <c r="F671" s="19" t="e">
        <f>'SOS_ERGO - AS-IS'!#REF!</f>
        <v>#REF!</v>
      </c>
      <c r="G671" s="53" t="e">
        <f>'SOS_ERGO - AS-IS'!#REF!</f>
        <v>#REF!</v>
      </c>
      <c r="H671" s="32" t="e">
        <f>'SOS_ERGO - AS-IS'!#REF!</f>
        <v>#REF!</v>
      </c>
      <c r="I671" s="39">
        <v>1</v>
      </c>
      <c r="J671" s="40"/>
      <c r="K671" s="41"/>
      <c r="L671" s="39">
        <v>1</v>
      </c>
      <c r="M671" s="40"/>
      <c r="N671" s="41"/>
      <c r="O671" s="39">
        <v>1</v>
      </c>
      <c r="P671" s="40"/>
      <c r="Q671" s="41"/>
      <c r="R671" s="39">
        <v>1</v>
      </c>
      <c r="S671" s="40"/>
      <c r="T671" s="41"/>
      <c r="U671" s="39">
        <v>1</v>
      </c>
      <c r="V671" s="40"/>
      <c r="W671" s="41"/>
      <c r="X671" s="39">
        <v>1</v>
      </c>
      <c r="Y671" s="40"/>
      <c r="Z671" s="41"/>
      <c r="AA671" s="39">
        <v>1</v>
      </c>
      <c r="AB671" s="40"/>
      <c r="AC671" s="41"/>
      <c r="AD671" s="39">
        <v>1</v>
      </c>
      <c r="AE671" s="40"/>
      <c r="AF671" s="41"/>
      <c r="AG671" s="39">
        <v>1</v>
      </c>
      <c r="AH671" s="43"/>
      <c r="AI671" s="44"/>
      <c r="AJ671" s="22">
        <f t="shared" si="46"/>
        <v>9</v>
      </c>
      <c r="AK671" s="37">
        <f t="shared" si="47"/>
        <v>9</v>
      </c>
      <c r="AL671" s="37">
        <f t="shared" si="48"/>
        <v>0</v>
      </c>
      <c r="AM671" s="37">
        <f t="shared" si="49"/>
        <v>0</v>
      </c>
    </row>
    <row r="672" spans="1:39" outlineLevel="1" x14ac:dyDescent="0.3">
      <c r="A672" s="19" t="e">
        <f>'SOS_ERGO - AS-IS'!#REF!</f>
        <v>#REF!</v>
      </c>
      <c r="B672" s="19" t="e">
        <f>'SOS_ERGO - AS-IS'!#REF!</f>
        <v>#REF!</v>
      </c>
      <c r="C672" s="19" t="e">
        <f>'SOS_ERGO - AS-IS'!#REF!</f>
        <v>#REF!</v>
      </c>
      <c r="D672" s="19" t="e">
        <f>'SOS_ERGO - AS-IS'!#REF!</f>
        <v>#REF!</v>
      </c>
      <c r="E672" s="32" t="e">
        <f>'SOS_ERGO - AS-IS'!#REF!</f>
        <v>#REF!</v>
      </c>
      <c r="F672" s="19" t="e">
        <f>'SOS_ERGO - AS-IS'!#REF!</f>
        <v>#REF!</v>
      </c>
      <c r="G672" s="53" t="e">
        <f>'SOS_ERGO - AS-IS'!#REF!</f>
        <v>#REF!</v>
      </c>
      <c r="H672" s="32" t="e">
        <f>'SOS_ERGO - AS-IS'!#REF!</f>
        <v>#REF!</v>
      </c>
      <c r="I672" s="39">
        <v>1</v>
      </c>
      <c r="J672" s="40"/>
      <c r="K672" s="41"/>
      <c r="L672" s="39">
        <v>1</v>
      </c>
      <c r="M672" s="40"/>
      <c r="N672" s="41"/>
      <c r="O672" s="39">
        <v>1</v>
      </c>
      <c r="P672" s="40"/>
      <c r="Q672" s="41"/>
      <c r="R672" s="39">
        <v>1</v>
      </c>
      <c r="S672" s="40"/>
      <c r="T672" s="41"/>
      <c r="U672" s="39">
        <v>1</v>
      </c>
      <c r="V672" s="40"/>
      <c r="W672" s="41"/>
      <c r="X672" s="39">
        <v>1</v>
      </c>
      <c r="Y672" s="40"/>
      <c r="Z672" s="41"/>
      <c r="AA672" s="39">
        <v>1</v>
      </c>
      <c r="AB672" s="40"/>
      <c r="AC672" s="41"/>
      <c r="AD672" s="39">
        <v>1</v>
      </c>
      <c r="AE672" s="40"/>
      <c r="AF672" s="41"/>
      <c r="AG672" s="39">
        <v>1</v>
      </c>
      <c r="AH672" s="43"/>
      <c r="AI672" s="44"/>
      <c r="AJ672" s="22">
        <f t="shared" si="46"/>
        <v>9</v>
      </c>
      <c r="AK672" s="37">
        <f t="shared" si="47"/>
        <v>9</v>
      </c>
      <c r="AL672" s="37">
        <f t="shared" si="48"/>
        <v>0</v>
      </c>
      <c r="AM672" s="37">
        <f t="shared" si="49"/>
        <v>0</v>
      </c>
    </row>
    <row r="673" spans="1:39" outlineLevel="1" x14ac:dyDescent="0.3">
      <c r="A673" s="19" t="e">
        <f>'SOS_ERGO - AS-IS'!#REF!</f>
        <v>#REF!</v>
      </c>
      <c r="B673" s="19" t="e">
        <f>'SOS_ERGO - AS-IS'!#REF!</f>
        <v>#REF!</v>
      </c>
      <c r="C673" s="19" t="e">
        <f>'SOS_ERGO - AS-IS'!#REF!</f>
        <v>#REF!</v>
      </c>
      <c r="D673" s="19" t="e">
        <f>'SOS_ERGO - AS-IS'!#REF!</f>
        <v>#REF!</v>
      </c>
      <c r="E673" s="32" t="e">
        <f>'SOS_ERGO - AS-IS'!#REF!</f>
        <v>#REF!</v>
      </c>
      <c r="F673" s="19" t="e">
        <f>'SOS_ERGO - AS-IS'!#REF!</f>
        <v>#REF!</v>
      </c>
      <c r="G673" s="53" t="e">
        <f>'SOS_ERGO - AS-IS'!#REF!</f>
        <v>#REF!</v>
      </c>
      <c r="H673" s="32" t="e">
        <f>'SOS_ERGO - AS-IS'!#REF!</f>
        <v>#REF!</v>
      </c>
      <c r="I673" s="39">
        <v>1</v>
      </c>
      <c r="J673" s="40"/>
      <c r="K673" s="41"/>
      <c r="L673" s="39">
        <v>1</v>
      </c>
      <c r="M673" s="40"/>
      <c r="N673" s="41"/>
      <c r="O673" s="39">
        <v>1</v>
      </c>
      <c r="P673" s="40"/>
      <c r="Q673" s="41"/>
      <c r="R673" s="39">
        <v>1</v>
      </c>
      <c r="S673" s="40"/>
      <c r="T673" s="41"/>
      <c r="U673" s="39">
        <v>1</v>
      </c>
      <c r="V673" s="40"/>
      <c r="W673" s="41"/>
      <c r="X673" s="39">
        <v>1</v>
      </c>
      <c r="Y673" s="40"/>
      <c r="Z673" s="41"/>
      <c r="AA673" s="39">
        <v>1</v>
      </c>
      <c r="AB673" s="40"/>
      <c r="AC673" s="41"/>
      <c r="AD673" s="39">
        <v>1</v>
      </c>
      <c r="AE673" s="40"/>
      <c r="AF673" s="41"/>
      <c r="AG673" s="39">
        <v>1</v>
      </c>
      <c r="AH673" s="43"/>
      <c r="AI673" s="44"/>
      <c r="AJ673" s="22">
        <f t="shared" si="46"/>
        <v>9</v>
      </c>
      <c r="AK673" s="37">
        <f t="shared" si="47"/>
        <v>9</v>
      </c>
      <c r="AL673" s="37">
        <f t="shared" si="48"/>
        <v>0</v>
      </c>
      <c r="AM673" s="37">
        <f t="shared" si="49"/>
        <v>0</v>
      </c>
    </row>
    <row r="674" spans="1:39" outlineLevel="1" x14ac:dyDescent="0.3">
      <c r="A674" s="19" t="e">
        <f>'SOS_ERGO - AS-IS'!#REF!</f>
        <v>#REF!</v>
      </c>
      <c r="B674" s="19" t="e">
        <f>'SOS_ERGO - AS-IS'!#REF!</f>
        <v>#REF!</v>
      </c>
      <c r="C674" s="19" t="e">
        <f>'SOS_ERGO - AS-IS'!#REF!</f>
        <v>#REF!</v>
      </c>
      <c r="D674" s="19" t="e">
        <f>'SOS_ERGO - AS-IS'!#REF!</f>
        <v>#REF!</v>
      </c>
      <c r="E674" s="32" t="e">
        <f>'SOS_ERGO - AS-IS'!#REF!</f>
        <v>#REF!</v>
      </c>
      <c r="F674" s="19" t="e">
        <f>'SOS_ERGO - AS-IS'!#REF!</f>
        <v>#REF!</v>
      </c>
      <c r="G674" s="53" t="e">
        <f>'SOS_ERGO - AS-IS'!#REF!</f>
        <v>#REF!</v>
      </c>
      <c r="H674" s="32" t="e">
        <f>'SOS_ERGO - AS-IS'!#REF!</f>
        <v>#REF!</v>
      </c>
      <c r="I674" s="39">
        <v>1</v>
      </c>
      <c r="J674" s="40"/>
      <c r="K674" s="41"/>
      <c r="L674" s="39">
        <v>1</v>
      </c>
      <c r="M674" s="40"/>
      <c r="N674" s="41"/>
      <c r="O674" s="39">
        <v>1</v>
      </c>
      <c r="P674" s="40"/>
      <c r="Q674" s="41"/>
      <c r="R674" s="39">
        <v>1</v>
      </c>
      <c r="S674" s="40"/>
      <c r="T674" s="41"/>
      <c r="U674" s="39">
        <v>1</v>
      </c>
      <c r="V674" s="40"/>
      <c r="W674" s="41"/>
      <c r="X674" s="39">
        <v>1</v>
      </c>
      <c r="Y674" s="40"/>
      <c r="Z674" s="41"/>
      <c r="AA674" s="39">
        <v>1</v>
      </c>
      <c r="AB674" s="40"/>
      <c r="AC674" s="41"/>
      <c r="AD674" s="39">
        <v>1</v>
      </c>
      <c r="AE674" s="40"/>
      <c r="AF674" s="41"/>
      <c r="AG674" s="39">
        <v>1</v>
      </c>
      <c r="AH674" s="43"/>
      <c r="AI674" s="44"/>
      <c r="AJ674" s="22">
        <f t="shared" si="46"/>
        <v>9</v>
      </c>
      <c r="AK674" s="37">
        <f t="shared" si="47"/>
        <v>9</v>
      </c>
      <c r="AL674" s="37">
        <f t="shared" si="48"/>
        <v>0</v>
      </c>
      <c r="AM674" s="37">
        <f t="shared" si="49"/>
        <v>0</v>
      </c>
    </row>
    <row r="675" spans="1:39" outlineLevel="1" x14ac:dyDescent="0.3">
      <c r="A675" s="19" t="e">
        <f>'SOS_ERGO - AS-IS'!#REF!</f>
        <v>#REF!</v>
      </c>
      <c r="B675" s="19" t="e">
        <f>'SOS_ERGO - AS-IS'!#REF!</f>
        <v>#REF!</v>
      </c>
      <c r="C675" s="19" t="e">
        <f>'SOS_ERGO - AS-IS'!#REF!</f>
        <v>#REF!</v>
      </c>
      <c r="D675" s="19" t="e">
        <f>'SOS_ERGO - AS-IS'!#REF!</f>
        <v>#REF!</v>
      </c>
      <c r="E675" s="32" t="e">
        <f>'SOS_ERGO - AS-IS'!#REF!</f>
        <v>#REF!</v>
      </c>
      <c r="F675" s="19" t="e">
        <f>'SOS_ERGO - AS-IS'!#REF!</f>
        <v>#REF!</v>
      </c>
      <c r="G675" s="53" t="e">
        <f>'SOS_ERGO - AS-IS'!#REF!</f>
        <v>#REF!</v>
      </c>
      <c r="H675" s="32" t="e">
        <f>'SOS_ERGO - AS-IS'!#REF!</f>
        <v>#REF!</v>
      </c>
      <c r="I675" s="39">
        <v>1</v>
      </c>
      <c r="J675" s="40"/>
      <c r="K675" s="41"/>
      <c r="L675" s="39">
        <v>1</v>
      </c>
      <c r="M675" s="40"/>
      <c r="N675" s="41"/>
      <c r="O675" s="39">
        <v>1</v>
      </c>
      <c r="P675" s="40"/>
      <c r="Q675" s="41"/>
      <c r="R675" s="39">
        <v>1</v>
      </c>
      <c r="S675" s="40"/>
      <c r="T675" s="41"/>
      <c r="U675" s="39">
        <v>1</v>
      </c>
      <c r="V675" s="40"/>
      <c r="W675" s="41"/>
      <c r="X675" s="39">
        <v>1</v>
      </c>
      <c r="Y675" s="40"/>
      <c r="Z675" s="41"/>
      <c r="AA675" s="39">
        <v>1</v>
      </c>
      <c r="AB675" s="40"/>
      <c r="AC675" s="41"/>
      <c r="AD675" s="39">
        <v>1</v>
      </c>
      <c r="AE675" s="40"/>
      <c r="AF675" s="41"/>
      <c r="AG675" s="39">
        <v>1</v>
      </c>
      <c r="AH675" s="43"/>
      <c r="AI675" s="44"/>
      <c r="AJ675" s="22">
        <f t="shared" si="46"/>
        <v>9</v>
      </c>
      <c r="AK675" s="37">
        <f t="shared" si="47"/>
        <v>9</v>
      </c>
      <c r="AL675" s="37">
        <f t="shared" si="48"/>
        <v>0</v>
      </c>
      <c r="AM675" s="37">
        <f t="shared" si="49"/>
        <v>0</v>
      </c>
    </row>
    <row r="676" spans="1:39" outlineLevel="1" x14ac:dyDescent="0.3">
      <c r="A676" s="19" t="e">
        <f>'SOS_ERGO - AS-IS'!#REF!</f>
        <v>#REF!</v>
      </c>
      <c r="B676" s="19" t="e">
        <f>'SOS_ERGO - AS-IS'!#REF!</f>
        <v>#REF!</v>
      </c>
      <c r="C676" s="19" t="e">
        <f>'SOS_ERGO - AS-IS'!#REF!</f>
        <v>#REF!</v>
      </c>
      <c r="D676" s="19" t="e">
        <f>'SOS_ERGO - AS-IS'!#REF!</f>
        <v>#REF!</v>
      </c>
      <c r="E676" s="32" t="e">
        <f>'SOS_ERGO - AS-IS'!#REF!</f>
        <v>#REF!</v>
      </c>
      <c r="F676" s="19" t="e">
        <f>'SOS_ERGO - AS-IS'!#REF!</f>
        <v>#REF!</v>
      </c>
      <c r="G676" s="53" t="e">
        <f>'SOS_ERGO - AS-IS'!#REF!</f>
        <v>#REF!</v>
      </c>
      <c r="H676" s="32" t="e">
        <f>'SOS_ERGO - AS-IS'!#REF!</f>
        <v>#REF!</v>
      </c>
      <c r="I676" s="39">
        <v>1</v>
      </c>
      <c r="J676" s="40"/>
      <c r="K676" s="41"/>
      <c r="L676" s="39">
        <v>1</v>
      </c>
      <c r="M676" s="40"/>
      <c r="N676" s="41"/>
      <c r="O676" s="39">
        <v>1</v>
      </c>
      <c r="P676" s="40"/>
      <c r="Q676" s="41"/>
      <c r="R676" s="39">
        <v>1</v>
      </c>
      <c r="S676" s="40"/>
      <c r="T676" s="41"/>
      <c r="U676" s="39">
        <v>1</v>
      </c>
      <c r="V676" s="40"/>
      <c r="W676" s="41"/>
      <c r="X676" s="39">
        <v>1</v>
      </c>
      <c r="Y676" s="40"/>
      <c r="Z676" s="41"/>
      <c r="AA676" s="39">
        <v>1</v>
      </c>
      <c r="AB676" s="40"/>
      <c r="AC676" s="41"/>
      <c r="AD676" s="39">
        <v>1</v>
      </c>
      <c r="AE676" s="40"/>
      <c r="AF676" s="41"/>
      <c r="AG676" s="39">
        <v>1</v>
      </c>
      <c r="AH676" s="43"/>
      <c r="AI676" s="44"/>
      <c r="AJ676" s="22">
        <f t="shared" si="46"/>
        <v>9</v>
      </c>
      <c r="AK676" s="37">
        <f t="shared" si="47"/>
        <v>9</v>
      </c>
      <c r="AL676" s="37">
        <f t="shared" si="48"/>
        <v>0</v>
      </c>
      <c r="AM676" s="37">
        <f t="shared" si="49"/>
        <v>0</v>
      </c>
    </row>
    <row r="677" spans="1:39" outlineLevel="1" x14ac:dyDescent="0.3">
      <c r="A677" s="19" t="e">
        <f>'SOS_ERGO - AS-IS'!#REF!</f>
        <v>#REF!</v>
      </c>
      <c r="B677" s="19" t="e">
        <f>'SOS_ERGO - AS-IS'!#REF!</f>
        <v>#REF!</v>
      </c>
      <c r="C677" s="19" t="e">
        <f>'SOS_ERGO - AS-IS'!#REF!</f>
        <v>#REF!</v>
      </c>
      <c r="D677" s="19" t="e">
        <f>'SOS_ERGO - AS-IS'!#REF!</f>
        <v>#REF!</v>
      </c>
      <c r="E677" s="32" t="e">
        <f>'SOS_ERGO - AS-IS'!#REF!</f>
        <v>#REF!</v>
      </c>
      <c r="F677" s="19" t="e">
        <f>'SOS_ERGO - AS-IS'!#REF!</f>
        <v>#REF!</v>
      </c>
      <c r="G677" s="53" t="e">
        <f>'SOS_ERGO - AS-IS'!#REF!</f>
        <v>#REF!</v>
      </c>
      <c r="H677" s="32" t="e">
        <f>'SOS_ERGO - AS-IS'!#REF!</f>
        <v>#REF!</v>
      </c>
      <c r="I677" s="39">
        <v>1</v>
      </c>
      <c r="J677" s="40"/>
      <c r="K677" s="41"/>
      <c r="L677" s="39">
        <v>1</v>
      </c>
      <c r="M677" s="40"/>
      <c r="N677" s="41"/>
      <c r="O677" s="39">
        <v>1</v>
      </c>
      <c r="P677" s="40"/>
      <c r="Q677" s="41"/>
      <c r="R677" s="39">
        <v>1</v>
      </c>
      <c r="S677" s="40"/>
      <c r="T677" s="41"/>
      <c r="U677" s="39">
        <v>1</v>
      </c>
      <c r="V677" s="40"/>
      <c r="W677" s="41"/>
      <c r="X677" s="39">
        <v>1</v>
      </c>
      <c r="Y677" s="40"/>
      <c r="Z677" s="41"/>
      <c r="AA677" s="39">
        <v>1</v>
      </c>
      <c r="AB677" s="40"/>
      <c r="AC677" s="41"/>
      <c r="AD677" s="39">
        <v>1</v>
      </c>
      <c r="AE677" s="40"/>
      <c r="AF677" s="41"/>
      <c r="AG677" s="39">
        <v>1</v>
      </c>
      <c r="AH677" s="43"/>
      <c r="AI677" s="44"/>
      <c r="AJ677" s="22">
        <f t="shared" si="46"/>
        <v>9</v>
      </c>
      <c r="AK677" s="37">
        <f t="shared" si="47"/>
        <v>9</v>
      </c>
      <c r="AL677" s="37">
        <f t="shared" si="48"/>
        <v>0</v>
      </c>
      <c r="AM677" s="37">
        <f t="shared" si="49"/>
        <v>0</v>
      </c>
    </row>
    <row r="678" spans="1:39" outlineLevel="1" x14ac:dyDescent="0.3">
      <c r="A678" s="19" t="e">
        <f>'SOS_ERGO - AS-IS'!#REF!</f>
        <v>#REF!</v>
      </c>
      <c r="B678" s="19" t="e">
        <f>'SOS_ERGO - AS-IS'!#REF!</f>
        <v>#REF!</v>
      </c>
      <c r="C678" s="19" t="e">
        <f>'SOS_ERGO - AS-IS'!#REF!</f>
        <v>#REF!</v>
      </c>
      <c r="D678" s="19" t="e">
        <f>'SOS_ERGO - AS-IS'!#REF!</f>
        <v>#REF!</v>
      </c>
      <c r="E678" s="32" t="e">
        <f>'SOS_ERGO - AS-IS'!#REF!</f>
        <v>#REF!</v>
      </c>
      <c r="F678" s="19" t="e">
        <f>'SOS_ERGO - AS-IS'!#REF!</f>
        <v>#REF!</v>
      </c>
      <c r="G678" s="53" t="e">
        <f>'SOS_ERGO - AS-IS'!#REF!</f>
        <v>#REF!</v>
      </c>
      <c r="H678" s="32" t="e">
        <f>'SOS_ERGO - AS-IS'!#REF!</f>
        <v>#REF!</v>
      </c>
      <c r="I678" s="39">
        <v>1</v>
      </c>
      <c r="J678" s="40"/>
      <c r="K678" s="41"/>
      <c r="L678" s="39">
        <v>1</v>
      </c>
      <c r="M678" s="40"/>
      <c r="N678" s="41"/>
      <c r="O678" s="39">
        <v>1</v>
      </c>
      <c r="P678" s="40"/>
      <c r="Q678" s="41"/>
      <c r="R678" s="39">
        <v>1</v>
      </c>
      <c r="S678" s="40"/>
      <c r="T678" s="41"/>
      <c r="U678" s="39">
        <v>1</v>
      </c>
      <c r="V678" s="40"/>
      <c r="W678" s="41"/>
      <c r="X678" s="39">
        <v>1</v>
      </c>
      <c r="Y678" s="40"/>
      <c r="Z678" s="41"/>
      <c r="AA678" s="39">
        <v>1</v>
      </c>
      <c r="AB678" s="40"/>
      <c r="AC678" s="41"/>
      <c r="AD678" s="39">
        <v>1</v>
      </c>
      <c r="AE678" s="40"/>
      <c r="AF678" s="41"/>
      <c r="AG678" s="39">
        <v>1</v>
      </c>
      <c r="AH678" s="43"/>
      <c r="AI678" s="44"/>
      <c r="AJ678" s="22">
        <f t="shared" si="46"/>
        <v>9</v>
      </c>
      <c r="AK678" s="37">
        <f t="shared" si="47"/>
        <v>9</v>
      </c>
      <c r="AL678" s="37">
        <f t="shared" si="48"/>
        <v>0</v>
      </c>
      <c r="AM678" s="37">
        <f t="shared" si="49"/>
        <v>0</v>
      </c>
    </row>
    <row r="679" spans="1:39" outlineLevel="1" x14ac:dyDescent="0.3">
      <c r="A679" s="19" t="e">
        <f>'SOS_ERGO - AS-IS'!#REF!</f>
        <v>#REF!</v>
      </c>
      <c r="B679" s="19" t="e">
        <f>'SOS_ERGO - AS-IS'!#REF!</f>
        <v>#REF!</v>
      </c>
      <c r="C679" s="19" t="e">
        <f>'SOS_ERGO - AS-IS'!#REF!</f>
        <v>#REF!</v>
      </c>
      <c r="D679" s="19" t="e">
        <f>'SOS_ERGO - AS-IS'!#REF!</f>
        <v>#REF!</v>
      </c>
      <c r="E679" s="32" t="e">
        <f>'SOS_ERGO - AS-IS'!#REF!</f>
        <v>#REF!</v>
      </c>
      <c r="F679" s="19" t="e">
        <f>'SOS_ERGO - AS-IS'!#REF!</f>
        <v>#REF!</v>
      </c>
      <c r="G679" s="53" t="e">
        <f>'SOS_ERGO - AS-IS'!#REF!</f>
        <v>#REF!</v>
      </c>
      <c r="H679" s="32" t="e">
        <f>'SOS_ERGO - AS-IS'!#REF!</f>
        <v>#REF!</v>
      </c>
      <c r="I679" s="39">
        <v>1</v>
      </c>
      <c r="J679" s="40"/>
      <c r="K679" s="41"/>
      <c r="L679" s="39">
        <v>1</v>
      </c>
      <c r="M679" s="40"/>
      <c r="N679" s="41"/>
      <c r="O679" s="39">
        <v>1</v>
      </c>
      <c r="P679" s="40"/>
      <c r="Q679" s="41"/>
      <c r="R679" s="39">
        <v>1</v>
      </c>
      <c r="S679" s="40"/>
      <c r="T679" s="41"/>
      <c r="U679" s="39">
        <v>1</v>
      </c>
      <c r="V679" s="40"/>
      <c r="W679" s="41"/>
      <c r="X679" s="39">
        <v>1</v>
      </c>
      <c r="Y679" s="40"/>
      <c r="Z679" s="41"/>
      <c r="AA679" s="39">
        <v>1</v>
      </c>
      <c r="AB679" s="40"/>
      <c r="AC679" s="41"/>
      <c r="AD679" s="39">
        <v>1</v>
      </c>
      <c r="AE679" s="40"/>
      <c r="AF679" s="41"/>
      <c r="AG679" s="39">
        <v>1</v>
      </c>
      <c r="AH679" s="43"/>
      <c r="AI679" s="44"/>
      <c r="AJ679" s="22">
        <f t="shared" si="46"/>
        <v>9</v>
      </c>
      <c r="AK679" s="37">
        <f t="shared" si="47"/>
        <v>9</v>
      </c>
      <c r="AL679" s="37">
        <f t="shared" si="48"/>
        <v>0</v>
      </c>
      <c r="AM679" s="37">
        <f t="shared" si="49"/>
        <v>0</v>
      </c>
    </row>
    <row r="680" spans="1:39" outlineLevel="1" x14ac:dyDescent="0.3">
      <c r="A680" s="19" t="e">
        <f>'SOS_ERGO - AS-IS'!#REF!</f>
        <v>#REF!</v>
      </c>
      <c r="B680" s="19" t="e">
        <f>'SOS_ERGO - AS-IS'!#REF!</f>
        <v>#REF!</v>
      </c>
      <c r="C680" s="19" t="e">
        <f>'SOS_ERGO - AS-IS'!#REF!</f>
        <v>#REF!</v>
      </c>
      <c r="D680" s="19" t="e">
        <f>'SOS_ERGO - AS-IS'!#REF!</f>
        <v>#REF!</v>
      </c>
      <c r="E680" s="32" t="e">
        <f>'SOS_ERGO - AS-IS'!#REF!</f>
        <v>#REF!</v>
      </c>
      <c r="F680" s="19" t="e">
        <f>'SOS_ERGO - AS-IS'!#REF!</f>
        <v>#REF!</v>
      </c>
      <c r="G680" s="53" t="e">
        <f>'SOS_ERGO - AS-IS'!#REF!</f>
        <v>#REF!</v>
      </c>
      <c r="H680" s="32" t="e">
        <f>'SOS_ERGO - AS-IS'!#REF!</f>
        <v>#REF!</v>
      </c>
      <c r="I680" s="39">
        <v>1</v>
      </c>
      <c r="J680" s="40"/>
      <c r="K680" s="41"/>
      <c r="L680" s="39">
        <v>1</v>
      </c>
      <c r="M680" s="40"/>
      <c r="N680" s="41"/>
      <c r="O680" s="39">
        <v>1</v>
      </c>
      <c r="P680" s="40"/>
      <c r="Q680" s="41"/>
      <c r="R680" s="39">
        <v>1</v>
      </c>
      <c r="S680" s="40"/>
      <c r="T680" s="41"/>
      <c r="U680" s="39">
        <v>1</v>
      </c>
      <c r="V680" s="40"/>
      <c r="W680" s="41"/>
      <c r="X680" s="39">
        <v>1</v>
      </c>
      <c r="Y680" s="40"/>
      <c r="Z680" s="41"/>
      <c r="AA680" s="39">
        <v>1</v>
      </c>
      <c r="AB680" s="40"/>
      <c r="AC680" s="41"/>
      <c r="AD680" s="39">
        <v>1</v>
      </c>
      <c r="AE680" s="40"/>
      <c r="AF680" s="41"/>
      <c r="AG680" s="39">
        <v>1</v>
      </c>
      <c r="AH680" s="43"/>
      <c r="AI680" s="44"/>
      <c r="AJ680" s="22">
        <f t="shared" si="46"/>
        <v>9</v>
      </c>
      <c r="AK680" s="37">
        <f t="shared" si="47"/>
        <v>9</v>
      </c>
      <c r="AL680" s="37">
        <f t="shared" si="48"/>
        <v>0</v>
      </c>
      <c r="AM680" s="37">
        <f t="shared" si="49"/>
        <v>0</v>
      </c>
    </row>
    <row r="681" spans="1:39" outlineLevel="1" x14ac:dyDescent="0.3">
      <c r="A681" s="19" t="e">
        <f>'SOS_ERGO - AS-IS'!#REF!</f>
        <v>#REF!</v>
      </c>
      <c r="B681" s="19" t="e">
        <f>'SOS_ERGO - AS-IS'!#REF!</f>
        <v>#REF!</v>
      </c>
      <c r="C681" s="19" t="e">
        <f>'SOS_ERGO - AS-IS'!#REF!</f>
        <v>#REF!</v>
      </c>
      <c r="D681" s="19" t="e">
        <f>'SOS_ERGO - AS-IS'!#REF!</f>
        <v>#REF!</v>
      </c>
      <c r="E681" s="32" t="e">
        <f>'SOS_ERGO - AS-IS'!#REF!</f>
        <v>#REF!</v>
      </c>
      <c r="F681" s="19" t="e">
        <f>'SOS_ERGO - AS-IS'!#REF!</f>
        <v>#REF!</v>
      </c>
      <c r="G681" s="53" t="e">
        <f>'SOS_ERGO - AS-IS'!#REF!</f>
        <v>#REF!</v>
      </c>
      <c r="H681" s="32" t="e">
        <f>'SOS_ERGO - AS-IS'!#REF!</f>
        <v>#REF!</v>
      </c>
      <c r="I681" s="39">
        <v>1</v>
      </c>
      <c r="J681" s="40"/>
      <c r="K681" s="41"/>
      <c r="L681" s="39">
        <v>1</v>
      </c>
      <c r="M681" s="40"/>
      <c r="N681" s="41"/>
      <c r="O681" s="39">
        <v>1</v>
      </c>
      <c r="P681" s="40"/>
      <c r="Q681" s="41"/>
      <c r="R681" s="39">
        <v>1</v>
      </c>
      <c r="S681" s="40"/>
      <c r="T681" s="41"/>
      <c r="U681" s="39">
        <v>1</v>
      </c>
      <c r="V681" s="40"/>
      <c r="W681" s="41"/>
      <c r="X681" s="39">
        <v>1</v>
      </c>
      <c r="Y681" s="40"/>
      <c r="Z681" s="41"/>
      <c r="AA681" s="39">
        <v>1</v>
      </c>
      <c r="AB681" s="40"/>
      <c r="AC681" s="41"/>
      <c r="AD681" s="39">
        <v>1</v>
      </c>
      <c r="AE681" s="40"/>
      <c r="AF681" s="41"/>
      <c r="AG681" s="39">
        <v>1</v>
      </c>
      <c r="AH681" s="43"/>
      <c r="AI681" s="44"/>
      <c r="AJ681" s="22">
        <f t="shared" si="46"/>
        <v>9</v>
      </c>
      <c r="AK681" s="37">
        <f t="shared" si="47"/>
        <v>9</v>
      </c>
      <c r="AL681" s="37">
        <f t="shared" si="48"/>
        <v>0</v>
      </c>
      <c r="AM681" s="37">
        <f t="shared" si="49"/>
        <v>0</v>
      </c>
    </row>
    <row r="682" spans="1:39" outlineLevel="1" x14ac:dyDescent="0.3">
      <c r="A682" s="19" t="e">
        <f>'SOS_ERGO - AS-IS'!#REF!</f>
        <v>#REF!</v>
      </c>
      <c r="B682" s="19" t="e">
        <f>'SOS_ERGO - AS-IS'!#REF!</f>
        <v>#REF!</v>
      </c>
      <c r="C682" s="19" t="e">
        <f>'SOS_ERGO - AS-IS'!#REF!</f>
        <v>#REF!</v>
      </c>
      <c r="D682" s="19" t="e">
        <f>'SOS_ERGO - AS-IS'!#REF!</f>
        <v>#REF!</v>
      </c>
      <c r="E682" s="32" t="e">
        <f>'SOS_ERGO - AS-IS'!#REF!</f>
        <v>#REF!</v>
      </c>
      <c r="F682" s="19" t="e">
        <f>'SOS_ERGO - AS-IS'!#REF!</f>
        <v>#REF!</v>
      </c>
      <c r="G682" s="53" t="e">
        <f>'SOS_ERGO - AS-IS'!#REF!</f>
        <v>#REF!</v>
      </c>
      <c r="H682" s="32" t="e">
        <f>'SOS_ERGO - AS-IS'!#REF!</f>
        <v>#REF!</v>
      </c>
      <c r="I682" s="39">
        <v>1</v>
      </c>
      <c r="J682" s="40"/>
      <c r="K682" s="41"/>
      <c r="L682" s="39">
        <v>1</v>
      </c>
      <c r="M682" s="40"/>
      <c r="N682" s="41"/>
      <c r="O682" s="39">
        <v>1</v>
      </c>
      <c r="P682" s="40"/>
      <c r="Q682" s="41"/>
      <c r="R682" s="39">
        <v>1</v>
      </c>
      <c r="S682" s="40"/>
      <c r="T682" s="41"/>
      <c r="U682" s="39">
        <v>1</v>
      </c>
      <c r="V682" s="40"/>
      <c r="W682" s="41"/>
      <c r="X682" s="39">
        <v>1</v>
      </c>
      <c r="Y682" s="40"/>
      <c r="Z682" s="41"/>
      <c r="AA682" s="39">
        <v>1</v>
      </c>
      <c r="AB682" s="40"/>
      <c r="AC682" s="41"/>
      <c r="AD682" s="39">
        <v>1</v>
      </c>
      <c r="AE682" s="40"/>
      <c r="AF682" s="41"/>
      <c r="AG682" s="39">
        <v>1</v>
      </c>
      <c r="AH682" s="43"/>
      <c r="AI682" s="44"/>
      <c r="AJ682" s="22">
        <f t="shared" si="46"/>
        <v>9</v>
      </c>
      <c r="AK682" s="37">
        <f t="shared" si="47"/>
        <v>9</v>
      </c>
      <c r="AL682" s="37">
        <f t="shared" si="48"/>
        <v>0</v>
      </c>
      <c r="AM682" s="37">
        <f t="shared" si="49"/>
        <v>0</v>
      </c>
    </row>
    <row r="683" spans="1:39" outlineLevel="1" x14ac:dyDescent="0.3">
      <c r="A683" s="19" t="e">
        <f>'SOS_ERGO - AS-IS'!#REF!</f>
        <v>#REF!</v>
      </c>
      <c r="B683" s="19" t="e">
        <f>'SOS_ERGO - AS-IS'!#REF!</f>
        <v>#REF!</v>
      </c>
      <c r="C683" s="19" t="e">
        <f>'SOS_ERGO - AS-IS'!#REF!</f>
        <v>#REF!</v>
      </c>
      <c r="D683" s="19" t="e">
        <f>'SOS_ERGO - AS-IS'!#REF!</f>
        <v>#REF!</v>
      </c>
      <c r="E683" s="32" t="e">
        <f>'SOS_ERGO - AS-IS'!#REF!</f>
        <v>#REF!</v>
      </c>
      <c r="F683" s="19" t="e">
        <f>'SOS_ERGO - AS-IS'!#REF!</f>
        <v>#REF!</v>
      </c>
      <c r="G683" s="53" t="e">
        <f>'SOS_ERGO - AS-IS'!#REF!</f>
        <v>#REF!</v>
      </c>
      <c r="H683" s="32" t="e">
        <f>'SOS_ERGO - AS-IS'!#REF!</f>
        <v>#REF!</v>
      </c>
      <c r="I683" s="39">
        <v>1</v>
      </c>
      <c r="J683" s="40"/>
      <c r="K683" s="41"/>
      <c r="L683" s="39">
        <v>1</v>
      </c>
      <c r="M683" s="40"/>
      <c r="N683" s="41"/>
      <c r="O683" s="39">
        <v>1</v>
      </c>
      <c r="P683" s="40"/>
      <c r="Q683" s="41"/>
      <c r="R683" s="39">
        <v>1</v>
      </c>
      <c r="S683" s="40"/>
      <c r="T683" s="41"/>
      <c r="U683" s="39">
        <v>1</v>
      </c>
      <c r="V683" s="40"/>
      <c r="W683" s="41"/>
      <c r="X683" s="39">
        <v>1</v>
      </c>
      <c r="Y683" s="40"/>
      <c r="Z683" s="41"/>
      <c r="AA683" s="39">
        <v>1</v>
      </c>
      <c r="AB683" s="40"/>
      <c r="AC683" s="41"/>
      <c r="AD683" s="39">
        <v>1</v>
      </c>
      <c r="AE683" s="40"/>
      <c r="AF683" s="41"/>
      <c r="AG683" s="39">
        <v>1</v>
      </c>
      <c r="AH683" s="43"/>
      <c r="AI683" s="44"/>
      <c r="AJ683" s="22">
        <f t="shared" si="46"/>
        <v>9</v>
      </c>
      <c r="AK683" s="37">
        <f t="shared" si="47"/>
        <v>9</v>
      </c>
      <c r="AL683" s="37">
        <f t="shared" si="48"/>
        <v>0</v>
      </c>
      <c r="AM683" s="37">
        <f t="shared" si="49"/>
        <v>0</v>
      </c>
    </row>
    <row r="684" spans="1:39" outlineLevel="1" x14ac:dyDescent="0.3">
      <c r="A684" s="19" t="e">
        <f>'SOS_ERGO - AS-IS'!#REF!</f>
        <v>#REF!</v>
      </c>
      <c r="B684" s="19" t="e">
        <f>'SOS_ERGO - AS-IS'!#REF!</f>
        <v>#REF!</v>
      </c>
      <c r="C684" s="19" t="e">
        <f>'SOS_ERGO - AS-IS'!#REF!</f>
        <v>#REF!</v>
      </c>
      <c r="D684" s="19" t="e">
        <f>'SOS_ERGO - AS-IS'!#REF!</f>
        <v>#REF!</v>
      </c>
      <c r="E684" s="32" t="e">
        <f>'SOS_ERGO - AS-IS'!#REF!</f>
        <v>#REF!</v>
      </c>
      <c r="F684" s="19" t="e">
        <f>'SOS_ERGO - AS-IS'!#REF!</f>
        <v>#REF!</v>
      </c>
      <c r="G684" s="53" t="e">
        <f>'SOS_ERGO - AS-IS'!#REF!</f>
        <v>#REF!</v>
      </c>
      <c r="H684" s="32" t="e">
        <f>'SOS_ERGO - AS-IS'!#REF!</f>
        <v>#REF!</v>
      </c>
      <c r="I684" s="39">
        <v>1</v>
      </c>
      <c r="J684" s="40"/>
      <c r="K684" s="41"/>
      <c r="L684" s="39">
        <v>1</v>
      </c>
      <c r="M684" s="40"/>
      <c r="N684" s="41"/>
      <c r="O684" s="39">
        <v>1</v>
      </c>
      <c r="P684" s="40"/>
      <c r="Q684" s="41"/>
      <c r="R684" s="39">
        <v>1</v>
      </c>
      <c r="S684" s="40"/>
      <c r="T684" s="41"/>
      <c r="U684" s="39">
        <v>1</v>
      </c>
      <c r="V684" s="40"/>
      <c r="W684" s="41"/>
      <c r="X684" s="39">
        <v>1</v>
      </c>
      <c r="Y684" s="40"/>
      <c r="Z684" s="41"/>
      <c r="AA684" s="39">
        <v>1</v>
      </c>
      <c r="AB684" s="40"/>
      <c r="AC684" s="41"/>
      <c r="AD684" s="39">
        <v>1</v>
      </c>
      <c r="AE684" s="40"/>
      <c r="AF684" s="41"/>
      <c r="AG684" s="39">
        <v>1</v>
      </c>
      <c r="AH684" s="43"/>
      <c r="AI684" s="44"/>
      <c r="AJ684" s="22">
        <f t="shared" si="46"/>
        <v>9</v>
      </c>
      <c r="AK684" s="37">
        <f t="shared" si="47"/>
        <v>9</v>
      </c>
      <c r="AL684" s="37">
        <f t="shared" si="48"/>
        <v>0</v>
      </c>
      <c r="AM684" s="37">
        <f t="shared" si="49"/>
        <v>0</v>
      </c>
    </row>
    <row r="685" spans="1:39" outlineLevel="1" x14ac:dyDescent="0.3">
      <c r="A685" s="19" t="e">
        <f>'SOS_ERGO - AS-IS'!#REF!</f>
        <v>#REF!</v>
      </c>
      <c r="B685" s="19" t="e">
        <f>'SOS_ERGO - AS-IS'!#REF!</f>
        <v>#REF!</v>
      </c>
      <c r="C685" s="19" t="e">
        <f>'SOS_ERGO - AS-IS'!#REF!</f>
        <v>#REF!</v>
      </c>
      <c r="D685" s="19" t="e">
        <f>'SOS_ERGO - AS-IS'!#REF!</f>
        <v>#REF!</v>
      </c>
      <c r="E685" s="32" t="e">
        <f>'SOS_ERGO - AS-IS'!#REF!</f>
        <v>#REF!</v>
      </c>
      <c r="F685" s="19" t="e">
        <f>'SOS_ERGO - AS-IS'!#REF!</f>
        <v>#REF!</v>
      </c>
      <c r="G685" s="53" t="e">
        <f>'SOS_ERGO - AS-IS'!#REF!</f>
        <v>#REF!</v>
      </c>
      <c r="H685" s="32" t="e">
        <f>'SOS_ERGO - AS-IS'!#REF!</f>
        <v>#REF!</v>
      </c>
      <c r="I685" s="39">
        <v>1</v>
      </c>
      <c r="J685" s="40"/>
      <c r="K685" s="41"/>
      <c r="L685" s="39">
        <v>1</v>
      </c>
      <c r="M685" s="40"/>
      <c r="N685" s="41"/>
      <c r="O685" s="39">
        <v>1</v>
      </c>
      <c r="P685" s="40"/>
      <c r="Q685" s="41"/>
      <c r="R685" s="39">
        <v>1</v>
      </c>
      <c r="S685" s="40"/>
      <c r="T685" s="41"/>
      <c r="U685" s="39">
        <v>1</v>
      </c>
      <c r="V685" s="40"/>
      <c r="W685" s="41"/>
      <c r="X685" s="39">
        <v>1</v>
      </c>
      <c r="Y685" s="40"/>
      <c r="Z685" s="41"/>
      <c r="AA685" s="39">
        <v>1</v>
      </c>
      <c r="AB685" s="40"/>
      <c r="AC685" s="41"/>
      <c r="AD685" s="39">
        <v>1</v>
      </c>
      <c r="AE685" s="40"/>
      <c r="AF685" s="41"/>
      <c r="AG685" s="39">
        <v>1</v>
      </c>
      <c r="AH685" s="43"/>
      <c r="AI685" s="44"/>
      <c r="AJ685" s="22">
        <f t="shared" si="46"/>
        <v>9</v>
      </c>
      <c r="AK685" s="37">
        <f t="shared" si="47"/>
        <v>9</v>
      </c>
      <c r="AL685" s="37">
        <f t="shared" si="48"/>
        <v>0</v>
      </c>
      <c r="AM685" s="37">
        <f t="shared" si="49"/>
        <v>0</v>
      </c>
    </row>
    <row r="686" spans="1:39" outlineLevel="1" x14ac:dyDescent="0.3">
      <c r="A686" s="19" t="e">
        <f>'SOS_ERGO - AS-IS'!#REF!</f>
        <v>#REF!</v>
      </c>
      <c r="B686" s="19" t="e">
        <f>'SOS_ERGO - AS-IS'!#REF!</f>
        <v>#REF!</v>
      </c>
      <c r="C686" s="19" t="e">
        <f>'SOS_ERGO - AS-IS'!#REF!</f>
        <v>#REF!</v>
      </c>
      <c r="D686" s="19" t="e">
        <f>'SOS_ERGO - AS-IS'!#REF!</f>
        <v>#REF!</v>
      </c>
      <c r="E686" s="32" t="e">
        <f>'SOS_ERGO - AS-IS'!#REF!</f>
        <v>#REF!</v>
      </c>
      <c r="F686" s="19" t="e">
        <f>'SOS_ERGO - AS-IS'!#REF!</f>
        <v>#REF!</v>
      </c>
      <c r="G686" s="53" t="e">
        <f>'SOS_ERGO - AS-IS'!#REF!</f>
        <v>#REF!</v>
      </c>
      <c r="H686" s="32" t="e">
        <f>'SOS_ERGO - AS-IS'!#REF!</f>
        <v>#REF!</v>
      </c>
      <c r="I686" s="39">
        <v>1</v>
      </c>
      <c r="J686" s="40"/>
      <c r="K686" s="41"/>
      <c r="L686" s="39">
        <v>1</v>
      </c>
      <c r="M686" s="40"/>
      <c r="N686" s="41"/>
      <c r="O686" s="39">
        <v>1</v>
      </c>
      <c r="P686" s="40"/>
      <c r="Q686" s="41"/>
      <c r="R686" s="39">
        <v>1</v>
      </c>
      <c r="S686" s="40"/>
      <c r="T686" s="41"/>
      <c r="U686" s="39">
        <v>1</v>
      </c>
      <c r="V686" s="40"/>
      <c r="W686" s="41"/>
      <c r="X686" s="39">
        <v>1</v>
      </c>
      <c r="Y686" s="40"/>
      <c r="Z686" s="41"/>
      <c r="AA686" s="39">
        <v>1</v>
      </c>
      <c r="AB686" s="40"/>
      <c r="AC686" s="41"/>
      <c r="AD686" s="39">
        <v>1</v>
      </c>
      <c r="AE686" s="40"/>
      <c r="AF686" s="41"/>
      <c r="AG686" s="39">
        <v>1</v>
      </c>
      <c r="AH686" s="43"/>
      <c r="AI686" s="44"/>
      <c r="AJ686" s="22">
        <f t="shared" si="46"/>
        <v>9</v>
      </c>
      <c r="AK686" s="37">
        <f t="shared" si="47"/>
        <v>9</v>
      </c>
      <c r="AL686" s="37">
        <f t="shared" si="48"/>
        <v>0</v>
      </c>
      <c r="AM686" s="37">
        <f t="shared" si="49"/>
        <v>0</v>
      </c>
    </row>
    <row r="687" spans="1:39" outlineLevel="1" x14ac:dyDescent="0.3">
      <c r="A687" s="19" t="e">
        <f>'SOS_ERGO - AS-IS'!#REF!</f>
        <v>#REF!</v>
      </c>
      <c r="B687" s="19" t="e">
        <f>'SOS_ERGO - AS-IS'!#REF!</f>
        <v>#REF!</v>
      </c>
      <c r="C687" s="19" t="e">
        <f>'SOS_ERGO - AS-IS'!#REF!</f>
        <v>#REF!</v>
      </c>
      <c r="D687" s="19" t="e">
        <f>'SOS_ERGO - AS-IS'!#REF!</f>
        <v>#REF!</v>
      </c>
      <c r="E687" s="32" t="e">
        <f>'SOS_ERGO - AS-IS'!#REF!</f>
        <v>#REF!</v>
      </c>
      <c r="F687" s="19" t="e">
        <f>'SOS_ERGO - AS-IS'!#REF!</f>
        <v>#REF!</v>
      </c>
      <c r="G687" s="53" t="e">
        <f>'SOS_ERGO - AS-IS'!#REF!</f>
        <v>#REF!</v>
      </c>
      <c r="H687" s="32" t="e">
        <f>'SOS_ERGO - AS-IS'!#REF!</f>
        <v>#REF!</v>
      </c>
      <c r="I687" s="39">
        <v>1</v>
      </c>
      <c r="J687" s="40"/>
      <c r="K687" s="41"/>
      <c r="L687" s="39">
        <v>1</v>
      </c>
      <c r="M687" s="40"/>
      <c r="N687" s="41"/>
      <c r="O687" s="39">
        <v>1</v>
      </c>
      <c r="P687" s="40"/>
      <c r="Q687" s="41"/>
      <c r="R687" s="39">
        <v>1</v>
      </c>
      <c r="S687" s="40"/>
      <c r="T687" s="41"/>
      <c r="U687" s="39">
        <v>1</v>
      </c>
      <c r="V687" s="40"/>
      <c r="W687" s="41"/>
      <c r="X687" s="39">
        <v>1</v>
      </c>
      <c r="Y687" s="40"/>
      <c r="Z687" s="41"/>
      <c r="AA687" s="39">
        <v>1</v>
      </c>
      <c r="AB687" s="40"/>
      <c r="AC687" s="41"/>
      <c r="AD687" s="39">
        <v>1</v>
      </c>
      <c r="AE687" s="40"/>
      <c r="AF687" s="41"/>
      <c r="AG687" s="39">
        <v>1</v>
      </c>
      <c r="AH687" s="43"/>
      <c r="AI687" s="44"/>
      <c r="AJ687" s="22">
        <f t="shared" si="46"/>
        <v>9</v>
      </c>
      <c r="AK687" s="37">
        <f t="shared" si="47"/>
        <v>9</v>
      </c>
      <c r="AL687" s="37">
        <f t="shared" si="48"/>
        <v>0</v>
      </c>
      <c r="AM687" s="37">
        <f t="shared" si="49"/>
        <v>0</v>
      </c>
    </row>
    <row r="688" spans="1:39" outlineLevel="1" x14ac:dyDescent="0.3">
      <c r="A688" s="19" t="e">
        <f>'SOS_ERGO - AS-IS'!#REF!</f>
        <v>#REF!</v>
      </c>
      <c r="B688" s="19" t="e">
        <f>'SOS_ERGO - AS-IS'!#REF!</f>
        <v>#REF!</v>
      </c>
      <c r="C688" s="19" t="e">
        <f>'SOS_ERGO - AS-IS'!#REF!</f>
        <v>#REF!</v>
      </c>
      <c r="D688" s="19" t="e">
        <f>'SOS_ERGO - AS-IS'!#REF!</f>
        <v>#REF!</v>
      </c>
      <c r="E688" s="32" t="e">
        <f>'SOS_ERGO - AS-IS'!#REF!</f>
        <v>#REF!</v>
      </c>
      <c r="F688" s="19" t="e">
        <f>'SOS_ERGO - AS-IS'!#REF!</f>
        <v>#REF!</v>
      </c>
      <c r="G688" s="53" t="e">
        <f>'SOS_ERGO - AS-IS'!#REF!</f>
        <v>#REF!</v>
      </c>
      <c r="H688" s="32" t="e">
        <f>'SOS_ERGO - AS-IS'!#REF!</f>
        <v>#REF!</v>
      </c>
      <c r="I688" s="39">
        <v>1</v>
      </c>
      <c r="J688" s="40"/>
      <c r="K688" s="41"/>
      <c r="L688" s="39">
        <v>1</v>
      </c>
      <c r="M688" s="40"/>
      <c r="N688" s="41"/>
      <c r="O688" s="39">
        <v>1</v>
      </c>
      <c r="P688" s="40"/>
      <c r="Q688" s="41"/>
      <c r="R688" s="39">
        <v>1</v>
      </c>
      <c r="S688" s="40"/>
      <c r="T688" s="41"/>
      <c r="U688" s="39">
        <v>1</v>
      </c>
      <c r="V688" s="40"/>
      <c r="W688" s="41"/>
      <c r="X688" s="39">
        <v>1</v>
      </c>
      <c r="Y688" s="40"/>
      <c r="Z688" s="41"/>
      <c r="AA688" s="39">
        <v>1</v>
      </c>
      <c r="AB688" s="40"/>
      <c r="AC688" s="41"/>
      <c r="AD688" s="39">
        <v>1</v>
      </c>
      <c r="AE688" s="40"/>
      <c r="AF688" s="41"/>
      <c r="AG688" s="39">
        <v>1</v>
      </c>
      <c r="AH688" s="43"/>
      <c r="AI688" s="44"/>
      <c r="AJ688" s="22">
        <f t="shared" si="46"/>
        <v>9</v>
      </c>
      <c r="AK688" s="37">
        <f t="shared" si="47"/>
        <v>9</v>
      </c>
      <c r="AL688" s="37">
        <f t="shared" si="48"/>
        <v>0</v>
      </c>
      <c r="AM688" s="37">
        <f t="shared" si="49"/>
        <v>0</v>
      </c>
    </row>
    <row r="689" spans="1:39" outlineLevel="1" x14ac:dyDescent="0.3">
      <c r="A689" s="19" t="e">
        <f>'SOS_ERGO - AS-IS'!#REF!</f>
        <v>#REF!</v>
      </c>
      <c r="B689" s="19" t="e">
        <f>'SOS_ERGO - AS-IS'!#REF!</f>
        <v>#REF!</v>
      </c>
      <c r="C689" s="19" t="e">
        <f>'SOS_ERGO - AS-IS'!#REF!</f>
        <v>#REF!</v>
      </c>
      <c r="D689" s="19" t="e">
        <f>'SOS_ERGO - AS-IS'!#REF!</f>
        <v>#REF!</v>
      </c>
      <c r="E689" s="32" t="e">
        <f>'SOS_ERGO - AS-IS'!#REF!</f>
        <v>#REF!</v>
      </c>
      <c r="F689" s="19" t="e">
        <f>'SOS_ERGO - AS-IS'!#REF!</f>
        <v>#REF!</v>
      </c>
      <c r="G689" s="53" t="e">
        <f>'SOS_ERGO - AS-IS'!#REF!</f>
        <v>#REF!</v>
      </c>
      <c r="H689" s="32" t="e">
        <f>'SOS_ERGO - AS-IS'!#REF!</f>
        <v>#REF!</v>
      </c>
      <c r="I689" s="39">
        <v>1</v>
      </c>
      <c r="J689" s="40"/>
      <c r="K689" s="41"/>
      <c r="L689" s="39">
        <v>1</v>
      </c>
      <c r="M689" s="40"/>
      <c r="N689" s="41"/>
      <c r="O689" s="39">
        <v>1</v>
      </c>
      <c r="P689" s="40"/>
      <c r="Q689" s="41"/>
      <c r="R689" s="39">
        <v>1</v>
      </c>
      <c r="S689" s="40"/>
      <c r="T689" s="41"/>
      <c r="U689" s="39">
        <v>1</v>
      </c>
      <c r="V689" s="40"/>
      <c r="W689" s="41"/>
      <c r="X689" s="39">
        <v>1</v>
      </c>
      <c r="Y689" s="40"/>
      <c r="Z689" s="41"/>
      <c r="AA689" s="39">
        <v>1</v>
      </c>
      <c r="AB689" s="40"/>
      <c r="AC689" s="41"/>
      <c r="AD689" s="39">
        <v>1</v>
      </c>
      <c r="AE689" s="40"/>
      <c r="AF689" s="41"/>
      <c r="AG689" s="39">
        <v>1</v>
      </c>
      <c r="AH689" s="43"/>
      <c r="AI689" s="44"/>
      <c r="AJ689" s="22">
        <f t="shared" si="46"/>
        <v>9</v>
      </c>
      <c r="AK689" s="37">
        <f t="shared" si="47"/>
        <v>9</v>
      </c>
      <c r="AL689" s="37">
        <f t="shared" si="48"/>
        <v>0</v>
      </c>
      <c r="AM689" s="37">
        <f t="shared" si="49"/>
        <v>0</v>
      </c>
    </row>
    <row r="690" spans="1:39" outlineLevel="1" x14ac:dyDescent="0.3">
      <c r="A690" s="19" t="e">
        <f>'SOS_ERGO - AS-IS'!#REF!</f>
        <v>#REF!</v>
      </c>
      <c r="B690" s="19" t="e">
        <f>'SOS_ERGO - AS-IS'!#REF!</f>
        <v>#REF!</v>
      </c>
      <c r="C690" s="19" t="e">
        <f>'SOS_ERGO - AS-IS'!#REF!</f>
        <v>#REF!</v>
      </c>
      <c r="D690" s="19" t="e">
        <f>'SOS_ERGO - AS-IS'!#REF!</f>
        <v>#REF!</v>
      </c>
      <c r="E690" s="32" t="e">
        <f>'SOS_ERGO - AS-IS'!#REF!</f>
        <v>#REF!</v>
      </c>
      <c r="F690" s="19" t="e">
        <f>'SOS_ERGO - AS-IS'!#REF!</f>
        <v>#REF!</v>
      </c>
      <c r="G690" s="53" t="e">
        <f>'SOS_ERGO - AS-IS'!#REF!</f>
        <v>#REF!</v>
      </c>
      <c r="H690" s="32" t="e">
        <f>'SOS_ERGO - AS-IS'!#REF!</f>
        <v>#REF!</v>
      </c>
      <c r="I690" s="39">
        <v>1</v>
      </c>
      <c r="J690" s="40"/>
      <c r="K690" s="41"/>
      <c r="L690" s="39">
        <v>1</v>
      </c>
      <c r="M690" s="40"/>
      <c r="N690" s="41"/>
      <c r="O690" s="39">
        <v>1</v>
      </c>
      <c r="P690" s="40"/>
      <c r="Q690" s="41"/>
      <c r="R690" s="39">
        <v>1</v>
      </c>
      <c r="S690" s="40"/>
      <c r="T690" s="41"/>
      <c r="U690" s="39">
        <v>1</v>
      </c>
      <c r="V690" s="40"/>
      <c r="W690" s="41"/>
      <c r="X690" s="39">
        <v>1</v>
      </c>
      <c r="Y690" s="40"/>
      <c r="Z690" s="41"/>
      <c r="AA690" s="39">
        <v>1</v>
      </c>
      <c r="AB690" s="40"/>
      <c r="AC690" s="41"/>
      <c r="AD690" s="39">
        <v>1</v>
      </c>
      <c r="AE690" s="40"/>
      <c r="AF690" s="41"/>
      <c r="AG690" s="39">
        <v>1</v>
      </c>
      <c r="AH690" s="43"/>
      <c r="AI690" s="44"/>
      <c r="AJ690" s="22">
        <f t="shared" si="46"/>
        <v>9</v>
      </c>
      <c r="AK690" s="37">
        <f t="shared" si="47"/>
        <v>9</v>
      </c>
      <c r="AL690" s="37">
        <f t="shared" si="48"/>
        <v>0</v>
      </c>
      <c r="AM690" s="37">
        <f t="shared" si="49"/>
        <v>0</v>
      </c>
    </row>
    <row r="691" spans="1:39" outlineLevel="1" x14ac:dyDescent="0.3">
      <c r="A691" s="19" t="e">
        <f>'SOS_ERGO - AS-IS'!#REF!</f>
        <v>#REF!</v>
      </c>
      <c r="B691" s="19" t="e">
        <f>'SOS_ERGO - AS-IS'!#REF!</f>
        <v>#REF!</v>
      </c>
      <c r="C691" s="19" t="e">
        <f>'SOS_ERGO - AS-IS'!#REF!</f>
        <v>#REF!</v>
      </c>
      <c r="D691" s="19" t="e">
        <f>'SOS_ERGO - AS-IS'!#REF!</f>
        <v>#REF!</v>
      </c>
      <c r="E691" s="32" t="e">
        <f>'SOS_ERGO - AS-IS'!#REF!</f>
        <v>#REF!</v>
      </c>
      <c r="F691" s="19" t="e">
        <f>'SOS_ERGO - AS-IS'!#REF!</f>
        <v>#REF!</v>
      </c>
      <c r="G691" s="53" t="e">
        <f>'SOS_ERGO - AS-IS'!#REF!</f>
        <v>#REF!</v>
      </c>
      <c r="H691" s="32" t="e">
        <f>'SOS_ERGO - AS-IS'!#REF!</f>
        <v>#REF!</v>
      </c>
      <c r="I691" s="39">
        <v>1</v>
      </c>
      <c r="J691" s="40"/>
      <c r="K691" s="41"/>
      <c r="L691" s="39">
        <v>1</v>
      </c>
      <c r="M691" s="40"/>
      <c r="N691" s="41"/>
      <c r="O691" s="39">
        <v>1</v>
      </c>
      <c r="P691" s="40"/>
      <c r="Q691" s="41"/>
      <c r="R691" s="39">
        <v>1</v>
      </c>
      <c r="S691" s="40"/>
      <c r="T691" s="41"/>
      <c r="U691" s="39">
        <v>1</v>
      </c>
      <c r="V691" s="40"/>
      <c r="W691" s="41"/>
      <c r="X691" s="39">
        <v>1</v>
      </c>
      <c r="Y691" s="40"/>
      <c r="Z691" s="41"/>
      <c r="AA691" s="39">
        <v>1</v>
      </c>
      <c r="AB691" s="40"/>
      <c r="AC691" s="41"/>
      <c r="AD691" s="39">
        <v>1</v>
      </c>
      <c r="AE691" s="40"/>
      <c r="AF691" s="41"/>
      <c r="AG691" s="39">
        <v>1</v>
      </c>
      <c r="AH691" s="43"/>
      <c r="AI691" s="44"/>
      <c r="AJ691" s="22">
        <f t="shared" si="46"/>
        <v>9</v>
      </c>
      <c r="AK691" s="37">
        <f t="shared" si="47"/>
        <v>9</v>
      </c>
      <c r="AL691" s="37">
        <f t="shared" si="48"/>
        <v>0</v>
      </c>
      <c r="AM691" s="37">
        <f t="shared" si="49"/>
        <v>0</v>
      </c>
    </row>
    <row r="692" spans="1:39" outlineLevel="1" x14ac:dyDescent="0.3">
      <c r="A692" s="19" t="e">
        <f>'SOS_ERGO - AS-IS'!#REF!</f>
        <v>#REF!</v>
      </c>
      <c r="B692" s="19" t="e">
        <f>'SOS_ERGO - AS-IS'!#REF!</f>
        <v>#REF!</v>
      </c>
      <c r="C692" s="19" t="e">
        <f>'SOS_ERGO - AS-IS'!#REF!</f>
        <v>#REF!</v>
      </c>
      <c r="D692" s="19" t="e">
        <f>'SOS_ERGO - AS-IS'!#REF!</f>
        <v>#REF!</v>
      </c>
      <c r="E692" s="32" t="e">
        <f>'SOS_ERGO - AS-IS'!#REF!</f>
        <v>#REF!</v>
      </c>
      <c r="F692" s="19" t="e">
        <f>'SOS_ERGO - AS-IS'!#REF!</f>
        <v>#REF!</v>
      </c>
      <c r="G692" s="53" t="e">
        <f>'SOS_ERGO - AS-IS'!#REF!</f>
        <v>#REF!</v>
      </c>
      <c r="H692" s="32" t="e">
        <f>'SOS_ERGO - AS-IS'!#REF!</f>
        <v>#REF!</v>
      </c>
      <c r="I692" s="39">
        <v>1</v>
      </c>
      <c r="J692" s="40"/>
      <c r="K692" s="41"/>
      <c r="L692" s="39">
        <v>1</v>
      </c>
      <c r="M692" s="40"/>
      <c r="N692" s="41"/>
      <c r="O692" s="39">
        <v>1</v>
      </c>
      <c r="P692" s="40"/>
      <c r="Q692" s="41"/>
      <c r="R692" s="39">
        <v>1</v>
      </c>
      <c r="S692" s="40"/>
      <c r="T692" s="41"/>
      <c r="U692" s="39">
        <v>1</v>
      </c>
      <c r="V692" s="40"/>
      <c r="W692" s="41"/>
      <c r="X692" s="39">
        <v>1</v>
      </c>
      <c r="Y692" s="40"/>
      <c r="Z692" s="41"/>
      <c r="AA692" s="39">
        <v>1</v>
      </c>
      <c r="AB692" s="40"/>
      <c r="AC692" s="41"/>
      <c r="AD692" s="39">
        <v>1</v>
      </c>
      <c r="AE692" s="40"/>
      <c r="AF692" s="41"/>
      <c r="AG692" s="39">
        <v>1</v>
      </c>
      <c r="AH692" s="43"/>
      <c r="AI692" s="44"/>
      <c r="AJ692" s="22">
        <f t="shared" si="46"/>
        <v>9</v>
      </c>
      <c r="AK692" s="37">
        <f t="shared" si="47"/>
        <v>9</v>
      </c>
      <c r="AL692" s="37">
        <f t="shared" si="48"/>
        <v>0</v>
      </c>
      <c r="AM692" s="37">
        <f t="shared" si="49"/>
        <v>0</v>
      </c>
    </row>
    <row r="693" spans="1:39" outlineLevel="1" x14ac:dyDescent="0.3">
      <c r="A693" s="19" t="e">
        <f>'SOS_ERGO - AS-IS'!#REF!</f>
        <v>#REF!</v>
      </c>
      <c r="B693" s="19" t="e">
        <f>'SOS_ERGO - AS-IS'!#REF!</f>
        <v>#REF!</v>
      </c>
      <c r="C693" s="19" t="e">
        <f>'SOS_ERGO - AS-IS'!#REF!</f>
        <v>#REF!</v>
      </c>
      <c r="D693" s="19" t="e">
        <f>'SOS_ERGO - AS-IS'!#REF!</f>
        <v>#REF!</v>
      </c>
      <c r="E693" s="32" t="e">
        <f>'SOS_ERGO - AS-IS'!#REF!</f>
        <v>#REF!</v>
      </c>
      <c r="F693" s="19" t="e">
        <f>'SOS_ERGO - AS-IS'!#REF!</f>
        <v>#REF!</v>
      </c>
      <c r="G693" s="53" t="e">
        <f>'SOS_ERGO - AS-IS'!#REF!</f>
        <v>#REF!</v>
      </c>
      <c r="H693" s="32" t="e">
        <f>'SOS_ERGO - AS-IS'!#REF!</f>
        <v>#REF!</v>
      </c>
      <c r="I693" s="39">
        <v>1</v>
      </c>
      <c r="J693" s="40"/>
      <c r="K693" s="41"/>
      <c r="L693" s="39">
        <v>1</v>
      </c>
      <c r="M693" s="40"/>
      <c r="N693" s="41"/>
      <c r="O693" s="39">
        <v>1</v>
      </c>
      <c r="P693" s="40"/>
      <c r="Q693" s="41"/>
      <c r="R693" s="39">
        <v>1</v>
      </c>
      <c r="S693" s="40"/>
      <c r="T693" s="41"/>
      <c r="U693" s="39">
        <v>1</v>
      </c>
      <c r="V693" s="40"/>
      <c r="W693" s="41"/>
      <c r="X693" s="39">
        <v>1</v>
      </c>
      <c r="Y693" s="40"/>
      <c r="Z693" s="41"/>
      <c r="AA693" s="39">
        <v>1</v>
      </c>
      <c r="AB693" s="40"/>
      <c r="AC693" s="41"/>
      <c r="AD693" s="39">
        <v>1</v>
      </c>
      <c r="AE693" s="40"/>
      <c r="AF693" s="41"/>
      <c r="AG693" s="39">
        <v>1</v>
      </c>
      <c r="AH693" s="43"/>
      <c r="AI693" s="44"/>
      <c r="AJ693" s="22">
        <f t="shared" si="46"/>
        <v>9</v>
      </c>
      <c r="AK693" s="37">
        <f t="shared" si="47"/>
        <v>9</v>
      </c>
      <c r="AL693" s="37">
        <f t="shared" si="48"/>
        <v>0</v>
      </c>
      <c r="AM693" s="37">
        <f t="shared" si="49"/>
        <v>0</v>
      </c>
    </row>
    <row r="694" spans="1:39" outlineLevel="1" x14ac:dyDescent="0.3">
      <c r="A694" s="19" t="e">
        <f>'SOS_ERGO - AS-IS'!#REF!</f>
        <v>#REF!</v>
      </c>
      <c r="B694" s="19" t="e">
        <f>'SOS_ERGO - AS-IS'!#REF!</f>
        <v>#REF!</v>
      </c>
      <c r="C694" s="19" t="e">
        <f>'SOS_ERGO - AS-IS'!#REF!</f>
        <v>#REF!</v>
      </c>
      <c r="D694" s="19" t="e">
        <f>'SOS_ERGO - AS-IS'!#REF!</f>
        <v>#REF!</v>
      </c>
      <c r="E694" s="32" t="e">
        <f>'SOS_ERGO - AS-IS'!#REF!</f>
        <v>#REF!</v>
      </c>
      <c r="F694" s="19" t="e">
        <f>'SOS_ERGO - AS-IS'!#REF!</f>
        <v>#REF!</v>
      </c>
      <c r="G694" s="53" t="e">
        <f>'SOS_ERGO - AS-IS'!#REF!</f>
        <v>#REF!</v>
      </c>
      <c r="H694" s="32" t="e">
        <f>'SOS_ERGO - AS-IS'!#REF!</f>
        <v>#REF!</v>
      </c>
      <c r="I694" s="39">
        <v>1</v>
      </c>
      <c r="J694" s="40"/>
      <c r="K694" s="41"/>
      <c r="L694" s="39">
        <v>1</v>
      </c>
      <c r="M694" s="40"/>
      <c r="N694" s="41"/>
      <c r="O694" s="39">
        <v>1</v>
      </c>
      <c r="P694" s="40"/>
      <c r="Q694" s="41"/>
      <c r="R694" s="39">
        <v>1</v>
      </c>
      <c r="S694" s="40"/>
      <c r="T694" s="41"/>
      <c r="U694" s="39">
        <v>1</v>
      </c>
      <c r="V694" s="40"/>
      <c r="W694" s="41"/>
      <c r="X694" s="39">
        <v>1</v>
      </c>
      <c r="Y694" s="40"/>
      <c r="Z694" s="41"/>
      <c r="AA694" s="39">
        <v>1</v>
      </c>
      <c r="AB694" s="40"/>
      <c r="AC694" s="41"/>
      <c r="AD694" s="39">
        <v>1</v>
      </c>
      <c r="AE694" s="40"/>
      <c r="AF694" s="41"/>
      <c r="AG694" s="39">
        <v>1</v>
      </c>
      <c r="AH694" s="43"/>
      <c r="AI694" s="44"/>
      <c r="AJ694" s="22">
        <f t="shared" si="46"/>
        <v>9</v>
      </c>
      <c r="AK694" s="37">
        <f t="shared" si="47"/>
        <v>9</v>
      </c>
      <c r="AL694" s="37">
        <f t="shared" si="48"/>
        <v>0</v>
      </c>
      <c r="AM694" s="37">
        <f t="shared" si="49"/>
        <v>0</v>
      </c>
    </row>
    <row r="695" spans="1:39" outlineLevel="1" x14ac:dyDescent="0.3">
      <c r="A695" s="19" t="e">
        <f>'SOS_ERGO - AS-IS'!#REF!</f>
        <v>#REF!</v>
      </c>
      <c r="B695" s="19" t="e">
        <f>'SOS_ERGO - AS-IS'!#REF!</f>
        <v>#REF!</v>
      </c>
      <c r="C695" s="19" t="e">
        <f>'SOS_ERGO - AS-IS'!#REF!</f>
        <v>#REF!</v>
      </c>
      <c r="D695" s="19" t="e">
        <f>'SOS_ERGO - AS-IS'!#REF!</f>
        <v>#REF!</v>
      </c>
      <c r="E695" s="32" t="e">
        <f>'SOS_ERGO - AS-IS'!#REF!</f>
        <v>#REF!</v>
      </c>
      <c r="F695" s="19" t="e">
        <f>'SOS_ERGO - AS-IS'!#REF!</f>
        <v>#REF!</v>
      </c>
      <c r="G695" s="53" t="e">
        <f>'SOS_ERGO - AS-IS'!#REF!</f>
        <v>#REF!</v>
      </c>
      <c r="H695" s="32" t="e">
        <f>'SOS_ERGO - AS-IS'!#REF!</f>
        <v>#REF!</v>
      </c>
      <c r="I695" s="39">
        <v>1</v>
      </c>
      <c r="J695" s="40"/>
      <c r="K695" s="41"/>
      <c r="L695" s="39">
        <v>1</v>
      </c>
      <c r="M695" s="40"/>
      <c r="N695" s="41"/>
      <c r="O695" s="39">
        <v>1</v>
      </c>
      <c r="P695" s="40"/>
      <c r="Q695" s="41"/>
      <c r="R695" s="39">
        <v>1</v>
      </c>
      <c r="S695" s="40"/>
      <c r="T695" s="41"/>
      <c r="U695" s="39">
        <v>1</v>
      </c>
      <c r="V695" s="40"/>
      <c r="W695" s="41"/>
      <c r="X695" s="39">
        <v>1</v>
      </c>
      <c r="Y695" s="40"/>
      <c r="Z695" s="41"/>
      <c r="AA695" s="39">
        <v>1</v>
      </c>
      <c r="AB695" s="40"/>
      <c r="AC695" s="41"/>
      <c r="AD695" s="39">
        <v>1</v>
      </c>
      <c r="AE695" s="40"/>
      <c r="AF695" s="41"/>
      <c r="AG695" s="39">
        <v>1</v>
      </c>
      <c r="AH695" s="43"/>
      <c r="AI695" s="44"/>
      <c r="AJ695" s="22">
        <f t="shared" si="46"/>
        <v>9</v>
      </c>
      <c r="AK695" s="37">
        <f t="shared" si="47"/>
        <v>9</v>
      </c>
      <c r="AL695" s="37">
        <f t="shared" si="48"/>
        <v>0</v>
      </c>
      <c r="AM695" s="37">
        <f t="shared" si="49"/>
        <v>0</v>
      </c>
    </row>
    <row r="696" spans="1:39" outlineLevel="1" x14ac:dyDescent="0.3">
      <c r="A696" s="19" t="e">
        <f>'SOS_ERGO - AS-IS'!#REF!</f>
        <v>#REF!</v>
      </c>
      <c r="B696" s="19" t="e">
        <f>'SOS_ERGO - AS-IS'!#REF!</f>
        <v>#REF!</v>
      </c>
      <c r="C696" s="19" t="e">
        <f>'SOS_ERGO - AS-IS'!#REF!</f>
        <v>#REF!</v>
      </c>
      <c r="D696" s="19" t="e">
        <f>'SOS_ERGO - AS-IS'!#REF!</f>
        <v>#REF!</v>
      </c>
      <c r="E696" s="32" t="e">
        <f>'SOS_ERGO - AS-IS'!#REF!</f>
        <v>#REF!</v>
      </c>
      <c r="F696" s="19" t="e">
        <f>'SOS_ERGO - AS-IS'!#REF!</f>
        <v>#REF!</v>
      </c>
      <c r="G696" s="53" t="e">
        <f>'SOS_ERGO - AS-IS'!#REF!</f>
        <v>#REF!</v>
      </c>
      <c r="H696" s="32" t="e">
        <f>'SOS_ERGO - AS-IS'!#REF!</f>
        <v>#REF!</v>
      </c>
      <c r="I696" s="39">
        <v>1</v>
      </c>
      <c r="J696" s="40"/>
      <c r="K696" s="41"/>
      <c r="L696" s="39">
        <v>1</v>
      </c>
      <c r="M696" s="40"/>
      <c r="N696" s="41"/>
      <c r="O696" s="39">
        <v>1</v>
      </c>
      <c r="P696" s="40"/>
      <c r="Q696" s="41"/>
      <c r="R696" s="39">
        <v>1</v>
      </c>
      <c r="S696" s="40"/>
      <c r="T696" s="41"/>
      <c r="U696" s="39">
        <v>1</v>
      </c>
      <c r="V696" s="40"/>
      <c r="W696" s="41"/>
      <c r="X696" s="39">
        <v>1</v>
      </c>
      <c r="Y696" s="40"/>
      <c r="Z696" s="41"/>
      <c r="AA696" s="39">
        <v>1</v>
      </c>
      <c r="AB696" s="40"/>
      <c r="AC696" s="41"/>
      <c r="AD696" s="39">
        <v>1</v>
      </c>
      <c r="AE696" s="40"/>
      <c r="AF696" s="41"/>
      <c r="AG696" s="39">
        <v>1</v>
      </c>
      <c r="AH696" s="43"/>
      <c r="AI696" s="44"/>
      <c r="AJ696" s="22">
        <f t="shared" si="46"/>
        <v>9</v>
      </c>
      <c r="AK696" s="37">
        <f t="shared" si="47"/>
        <v>9</v>
      </c>
      <c r="AL696" s="37">
        <f t="shared" si="48"/>
        <v>0</v>
      </c>
      <c r="AM696" s="37">
        <f t="shared" si="49"/>
        <v>0</v>
      </c>
    </row>
    <row r="697" spans="1:39" outlineLevel="1" x14ac:dyDescent="0.3">
      <c r="A697" s="19" t="e">
        <f>'SOS_ERGO - AS-IS'!#REF!</f>
        <v>#REF!</v>
      </c>
      <c r="B697" s="19" t="e">
        <f>'SOS_ERGO - AS-IS'!#REF!</f>
        <v>#REF!</v>
      </c>
      <c r="C697" s="19" t="e">
        <f>'SOS_ERGO - AS-IS'!#REF!</f>
        <v>#REF!</v>
      </c>
      <c r="D697" s="19" t="e">
        <f>'SOS_ERGO - AS-IS'!#REF!</f>
        <v>#REF!</v>
      </c>
      <c r="E697" s="32" t="e">
        <f>'SOS_ERGO - AS-IS'!#REF!</f>
        <v>#REF!</v>
      </c>
      <c r="F697" s="19" t="e">
        <f>'SOS_ERGO - AS-IS'!#REF!</f>
        <v>#REF!</v>
      </c>
      <c r="G697" s="53" t="e">
        <f>'SOS_ERGO - AS-IS'!#REF!</f>
        <v>#REF!</v>
      </c>
      <c r="H697" s="32" t="e">
        <f>'SOS_ERGO - AS-IS'!#REF!</f>
        <v>#REF!</v>
      </c>
      <c r="I697" s="39">
        <v>1</v>
      </c>
      <c r="J697" s="40"/>
      <c r="K697" s="41"/>
      <c r="L697" s="39">
        <v>1</v>
      </c>
      <c r="M697" s="40"/>
      <c r="N697" s="41"/>
      <c r="O697" s="39">
        <v>1</v>
      </c>
      <c r="P697" s="40"/>
      <c r="Q697" s="41"/>
      <c r="R697" s="39">
        <v>1</v>
      </c>
      <c r="S697" s="40"/>
      <c r="T697" s="41"/>
      <c r="U697" s="39">
        <v>1</v>
      </c>
      <c r="V697" s="40"/>
      <c r="W697" s="41"/>
      <c r="X697" s="39">
        <v>1</v>
      </c>
      <c r="Y697" s="40"/>
      <c r="Z697" s="41"/>
      <c r="AA697" s="39">
        <v>1</v>
      </c>
      <c r="AB697" s="40"/>
      <c r="AC697" s="41"/>
      <c r="AD697" s="39">
        <v>1</v>
      </c>
      <c r="AE697" s="40"/>
      <c r="AF697" s="41"/>
      <c r="AG697" s="39">
        <v>1</v>
      </c>
      <c r="AH697" s="43"/>
      <c r="AI697" s="44"/>
      <c r="AJ697" s="22">
        <f t="shared" si="46"/>
        <v>9</v>
      </c>
      <c r="AK697" s="37">
        <f t="shared" si="47"/>
        <v>9</v>
      </c>
      <c r="AL697" s="37">
        <f t="shared" si="48"/>
        <v>0</v>
      </c>
      <c r="AM697" s="37">
        <f t="shared" si="49"/>
        <v>0</v>
      </c>
    </row>
    <row r="698" spans="1:39" outlineLevel="1" x14ac:dyDescent="0.3">
      <c r="A698" s="19" t="e">
        <f>'SOS_ERGO - AS-IS'!#REF!</f>
        <v>#REF!</v>
      </c>
      <c r="B698" s="19" t="e">
        <f>'SOS_ERGO - AS-IS'!#REF!</f>
        <v>#REF!</v>
      </c>
      <c r="C698" s="19" t="e">
        <f>'SOS_ERGO - AS-IS'!#REF!</f>
        <v>#REF!</v>
      </c>
      <c r="D698" s="19" t="e">
        <f>'SOS_ERGO - AS-IS'!#REF!</f>
        <v>#REF!</v>
      </c>
      <c r="E698" s="32" t="e">
        <f>'SOS_ERGO - AS-IS'!#REF!</f>
        <v>#REF!</v>
      </c>
      <c r="F698" s="19" t="e">
        <f>'SOS_ERGO - AS-IS'!#REF!</f>
        <v>#REF!</v>
      </c>
      <c r="G698" s="53" t="e">
        <f>'SOS_ERGO - AS-IS'!#REF!</f>
        <v>#REF!</v>
      </c>
      <c r="H698" s="32" t="e">
        <f>'SOS_ERGO - AS-IS'!#REF!</f>
        <v>#REF!</v>
      </c>
      <c r="I698" s="39">
        <v>1</v>
      </c>
      <c r="J698" s="40"/>
      <c r="K698" s="41"/>
      <c r="L698" s="39">
        <v>1</v>
      </c>
      <c r="M698" s="40"/>
      <c r="N698" s="41"/>
      <c r="O698" s="39">
        <v>1</v>
      </c>
      <c r="P698" s="40"/>
      <c r="Q698" s="41"/>
      <c r="R698" s="39">
        <v>1</v>
      </c>
      <c r="S698" s="40"/>
      <c r="T698" s="41"/>
      <c r="U698" s="39">
        <v>1</v>
      </c>
      <c r="V698" s="40"/>
      <c r="W698" s="41"/>
      <c r="X698" s="39">
        <v>1</v>
      </c>
      <c r="Y698" s="40"/>
      <c r="Z698" s="41"/>
      <c r="AA698" s="39">
        <v>1</v>
      </c>
      <c r="AB698" s="40"/>
      <c r="AC698" s="41"/>
      <c r="AD698" s="39">
        <v>1</v>
      </c>
      <c r="AE698" s="40"/>
      <c r="AF698" s="41"/>
      <c r="AG698" s="39">
        <v>1</v>
      </c>
      <c r="AH698" s="43"/>
      <c r="AI698" s="44"/>
      <c r="AJ698" s="22">
        <f t="shared" si="46"/>
        <v>9</v>
      </c>
      <c r="AK698" s="37">
        <f t="shared" si="47"/>
        <v>9</v>
      </c>
      <c r="AL698" s="37">
        <f t="shared" si="48"/>
        <v>0</v>
      </c>
      <c r="AM698" s="37">
        <f t="shared" si="49"/>
        <v>0</v>
      </c>
    </row>
    <row r="699" spans="1:39" outlineLevel="1" x14ac:dyDescent="0.3">
      <c r="A699" s="19" t="e">
        <f>'SOS_ERGO - AS-IS'!#REF!</f>
        <v>#REF!</v>
      </c>
      <c r="B699" s="19" t="e">
        <f>'SOS_ERGO - AS-IS'!#REF!</f>
        <v>#REF!</v>
      </c>
      <c r="C699" s="19" t="e">
        <f>'SOS_ERGO - AS-IS'!#REF!</f>
        <v>#REF!</v>
      </c>
      <c r="D699" s="19" t="e">
        <f>'SOS_ERGO - AS-IS'!#REF!</f>
        <v>#REF!</v>
      </c>
      <c r="E699" s="32" t="e">
        <f>'SOS_ERGO - AS-IS'!#REF!</f>
        <v>#REF!</v>
      </c>
      <c r="F699" s="19" t="e">
        <f>'SOS_ERGO - AS-IS'!#REF!</f>
        <v>#REF!</v>
      </c>
      <c r="G699" s="53" t="e">
        <f>'SOS_ERGO - AS-IS'!#REF!</f>
        <v>#REF!</v>
      </c>
      <c r="H699" s="32" t="e">
        <f>'SOS_ERGO - AS-IS'!#REF!</f>
        <v>#REF!</v>
      </c>
      <c r="I699" s="39">
        <v>1</v>
      </c>
      <c r="J699" s="40"/>
      <c r="K699" s="41"/>
      <c r="L699" s="39">
        <v>1</v>
      </c>
      <c r="M699" s="40"/>
      <c r="N699" s="41"/>
      <c r="O699" s="39">
        <v>1</v>
      </c>
      <c r="P699" s="40"/>
      <c r="Q699" s="41"/>
      <c r="R699" s="39">
        <v>1</v>
      </c>
      <c r="S699" s="40"/>
      <c r="T699" s="41"/>
      <c r="U699" s="39">
        <v>1</v>
      </c>
      <c r="V699" s="40"/>
      <c r="W699" s="41"/>
      <c r="X699" s="39">
        <v>1</v>
      </c>
      <c r="Y699" s="40"/>
      <c r="Z699" s="41"/>
      <c r="AA699" s="39">
        <v>1</v>
      </c>
      <c r="AB699" s="40"/>
      <c r="AC699" s="41"/>
      <c r="AD699" s="39">
        <v>1</v>
      </c>
      <c r="AE699" s="40"/>
      <c r="AF699" s="41"/>
      <c r="AG699" s="39">
        <v>1</v>
      </c>
      <c r="AH699" s="43"/>
      <c r="AI699" s="44"/>
      <c r="AJ699" s="22">
        <f t="shared" si="46"/>
        <v>9</v>
      </c>
      <c r="AK699" s="37">
        <f t="shared" si="47"/>
        <v>9</v>
      </c>
      <c r="AL699" s="37">
        <f t="shared" si="48"/>
        <v>0</v>
      </c>
      <c r="AM699" s="37">
        <f t="shared" si="49"/>
        <v>0</v>
      </c>
    </row>
    <row r="700" spans="1:39" outlineLevel="1" x14ac:dyDescent="0.3">
      <c r="A700" s="19" t="e">
        <f>'SOS_ERGO - AS-IS'!#REF!</f>
        <v>#REF!</v>
      </c>
      <c r="B700" s="19" t="e">
        <f>'SOS_ERGO - AS-IS'!#REF!</f>
        <v>#REF!</v>
      </c>
      <c r="C700" s="19" t="e">
        <f>'SOS_ERGO - AS-IS'!#REF!</f>
        <v>#REF!</v>
      </c>
      <c r="D700" s="19" t="e">
        <f>'SOS_ERGO - AS-IS'!#REF!</f>
        <v>#REF!</v>
      </c>
      <c r="E700" s="32" t="e">
        <f>'SOS_ERGO - AS-IS'!#REF!</f>
        <v>#REF!</v>
      </c>
      <c r="F700" s="19" t="e">
        <f>'SOS_ERGO - AS-IS'!#REF!</f>
        <v>#REF!</v>
      </c>
      <c r="G700" s="53" t="e">
        <f>'SOS_ERGO - AS-IS'!#REF!</f>
        <v>#REF!</v>
      </c>
      <c r="H700" s="32" t="e">
        <f>'SOS_ERGO - AS-IS'!#REF!</f>
        <v>#REF!</v>
      </c>
      <c r="I700" s="39">
        <v>1</v>
      </c>
      <c r="J700" s="40"/>
      <c r="K700" s="41"/>
      <c r="L700" s="39">
        <v>1</v>
      </c>
      <c r="M700" s="40"/>
      <c r="N700" s="41"/>
      <c r="O700" s="39">
        <v>1</v>
      </c>
      <c r="P700" s="40"/>
      <c r="Q700" s="41"/>
      <c r="R700" s="39">
        <v>1</v>
      </c>
      <c r="S700" s="40"/>
      <c r="T700" s="41"/>
      <c r="U700" s="39">
        <v>1</v>
      </c>
      <c r="V700" s="40"/>
      <c r="W700" s="41"/>
      <c r="X700" s="39">
        <v>1</v>
      </c>
      <c r="Y700" s="40"/>
      <c r="Z700" s="41"/>
      <c r="AA700" s="39">
        <v>1</v>
      </c>
      <c r="AB700" s="40"/>
      <c r="AC700" s="41"/>
      <c r="AD700" s="39">
        <v>1</v>
      </c>
      <c r="AE700" s="40"/>
      <c r="AF700" s="41"/>
      <c r="AG700" s="39">
        <v>1</v>
      </c>
      <c r="AH700" s="43"/>
      <c r="AI700" s="44"/>
      <c r="AJ700" s="22">
        <f t="shared" si="46"/>
        <v>9</v>
      </c>
      <c r="AK700" s="37">
        <f t="shared" si="47"/>
        <v>9</v>
      </c>
      <c r="AL700" s="37">
        <f t="shared" si="48"/>
        <v>0</v>
      </c>
      <c r="AM700" s="37">
        <f t="shared" si="49"/>
        <v>0</v>
      </c>
    </row>
    <row r="701" spans="1:39" outlineLevel="1" x14ac:dyDescent="0.3">
      <c r="A701" s="19" t="e">
        <f>'SOS_ERGO - AS-IS'!#REF!</f>
        <v>#REF!</v>
      </c>
      <c r="B701" s="19" t="e">
        <f>'SOS_ERGO - AS-IS'!#REF!</f>
        <v>#REF!</v>
      </c>
      <c r="C701" s="19" t="e">
        <f>'SOS_ERGO - AS-IS'!#REF!</f>
        <v>#REF!</v>
      </c>
      <c r="D701" s="19" t="e">
        <f>'SOS_ERGO - AS-IS'!#REF!</f>
        <v>#REF!</v>
      </c>
      <c r="E701" s="32" t="e">
        <f>'SOS_ERGO - AS-IS'!#REF!</f>
        <v>#REF!</v>
      </c>
      <c r="F701" s="19" t="e">
        <f>'SOS_ERGO - AS-IS'!#REF!</f>
        <v>#REF!</v>
      </c>
      <c r="G701" s="53" t="e">
        <f>'SOS_ERGO - AS-IS'!#REF!</f>
        <v>#REF!</v>
      </c>
      <c r="H701" s="32" t="e">
        <f>'SOS_ERGO - AS-IS'!#REF!</f>
        <v>#REF!</v>
      </c>
      <c r="I701" s="39">
        <v>1</v>
      </c>
      <c r="J701" s="40"/>
      <c r="K701" s="41"/>
      <c r="L701" s="39">
        <v>1</v>
      </c>
      <c r="M701" s="40"/>
      <c r="N701" s="41"/>
      <c r="O701" s="39">
        <v>1</v>
      </c>
      <c r="P701" s="40"/>
      <c r="Q701" s="41"/>
      <c r="R701" s="39">
        <v>1</v>
      </c>
      <c r="S701" s="40"/>
      <c r="T701" s="41"/>
      <c r="U701" s="39">
        <v>1</v>
      </c>
      <c r="V701" s="40"/>
      <c r="W701" s="41"/>
      <c r="X701" s="39">
        <v>1</v>
      </c>
      <c r="Y701" s="40"/>
      <c r="Z701" s="41"/>
      <c r="AA701" s="39">
        <v>1</v>
      </c>
      <c r="AB701" s="40"/>
      <c r="AC701" s="41"/>
      <c r="AD701" s="39">
        <v>1</v>
      </c>
      <c r="AE701" s="40"/>
      <c r="AF701" s="41"/>
      <c r="AG701" s="39">
        <v>1</v>
      </c>
      <c r="AH701" s="43"/>
      <c r="AI701" s="44"/>
      <c r="AJ701" s="22">
        <f t="shared" si="46"/>
        <v>9</v>
      </c>
      <c r="AK701" s="37">
        <f t="shared" si="47"/>
        <v>9</v>
      </c>
      <c r="AL701" s="37">
        <f t="shared" si="48"/>
        <v>0</v>
      </c>
      <c r="AM701" s="37">
        <f t="shared" si="49"/>
        <v>0</v>
      </c>
    </row>
    <row r="702" spans="1:39" outlineLevel="1" x14ac:dyDescent="0.3">
      <c r="A702" s="19" t="e">
        <f>'SOS_ERGO - AS-IS'!#REF!</f>
        <v>#REF!</v>
      </c>
      <c r="B702" s="19" t="e">
        <f>'SOS_ERGO - AS-IS'!#REF!</f>
        <v>#REF!</v>
      </c>
      <c r="C702" s="19" t="e">
        <f>'SOS_ERGO - AS-IS'!#REF!</f>
        <v>#REF!</v>
      </c>
      <c r="D702" s="19" t="e">
        <f>'SOS_ERGO - AS-IS'!#REF!</f>
        <v>#REF!</v>
      </c>
      <c r="E702" s="32" t="e">
        <f>'SOS_ERGO - AS-IS'!#REF!</f>
        <v>#REF!</v>
      </c>
      <c r="F702" s="19" t="e">
        <f>'SOS_ERGO - AS-IS'!#REF!</f>
        <v>#REF!</v>
      </c>
      <c r="G702" s="53" t="e">
        <f>'SOS_ERGO - AS-IS'!#REF!</f>
        <v>#REF!</v>
      </c>
      <c r="H702" s="32" t="e">
        <f>'SOS_ERGO - AS-IS'!#REF!</f>
        <v>#REF!</v>
      </c>
      <c r="I702" s="39">
        <v>1</v>
      </c>
      <c r="J702" s="40"/>
      <c r="K702" s="41"/>
      <c r="L702" s="39">
        <v>1</v>
      </c>
      <c r="M702" s="40"/>
      <c r="N702" s="41"/>
      <c r="O702" s="39">
        <v>1</v>
      </c>
      <c r="P702" s="40"/>
      <c r="Q702" s="41"/>
      <c r="R702" s="39">
        <v>1</v>
      </c>
      <c r="S702" s="40"/>
      <c r="T702" s="41"/>
      <c r="U702" s="39">
        <v>1</v>
      </c>
      <c r="V702" s="40"/>
      <c r="W702" s="41"/>
      <c r="X702" s="39">
        <v>1</v>
      </c>
      <c r="Y702" s="40"/>
      <c r="Z702" s="41"/>
      <c r="AA702" s="39">
        <v>1</v>
      </c>
      <c r="AB702" s="40"/>
      <c r="AC702" s="41"/>
      <c r="AD702" s="39">
        <v>1</v>
      </c>
      <c r="AE702" s="40"/>
      <c r="AF702" s="41"/>
      <c r="AG702" s="39">
        <v>1</v>
      </c>
      <c r="AH702" s="43"/>
      <c r="AI702" s="44"/>
      <c r="AJ702" s="22">
        <f t="shared" si="46"/>
        <v>9</v>
      </c>
      <c r="AK702" s="37">
        <f t="shared" si="47"/>
        <v>9</v>
      </c>
      <c r="AL702" s="37">
        <f t="shared" si="48"/>
        <v>0</v>
      </c>
      <c r="AM702" s="37">
        <f t="shared" si="49"/>
        <v>0</v>
      </c>
    </row>
    <row r="703" spans="1:39" outlineLevel="1" x14ac:dyDescent="0.3">
      <c r="A703" s="19" t="e">
        <f>'SOS_ERGO - AS-IS'!#REF!</f>
        <v>#REF!</v>
      </c>
      <c r="B703" s="19" t="e">
        <f>'SOS_ERGO - AS-IS'!#REF!</f>
        <v>#REF!</v>
      </c>
      <c r="C703" s="19" t="e">
        <f>'SOS_ERGO - AS-IS'!#REF!</f>
        <v>#REF!</v>
      </c>
      <c r="D703" s="19" t="e">
        <f>'SOS_ERGO - AS-IS'!#REF!</f>
        <v>#REF!</v>
      </c>
      <c r="E703" s="32" t="e">
        <f>'SOS_ERGO - AS-IS'!#REF!</f>
        <v>#REF!</v>
      </c>
      <c r="F703" s="19" t="e">
        <f>'SOS_ERGO - AS-IS'!#REF!</f>
        <v>#REF!</v>
      </c>
      <c r="G703" s="53" t="e">
        <f>'SOS_ERGO - AS-IS'!#REF!</f>
        <v>#REF!</v>
      </c>
      <c r="H703" s="32" t="e">
        <f>'SOS_ERGO - AS-IS'!#REF!</f>
        <v>#REF!</v>
      </c>
      <c r="I703" s="39">
        <v>1</v>
      </c>
      <c r="J703" s="40"/>
      <c r="K703" s="41"/>
      <c r="L703" s="39">
        <v>1</v>
      </c>
      <c r="M703" s="40"/>
      <c r="N703" s="41"/>
      <c r="O703" s="39">
        <v>1</v>
      </c>
      <c r="P703" s="40"/>
      <c r="Q703" s="41"/>
      <c r="R703" s="39">
        <v>1</v>
      </c>
      <c r="S703" s="40"/>
      <c r="T703" s="41"/>
      <c r="U703" s="39">
        <v>1</v>
      </c>
      <c r="V703" s="40"/>
      <c r="W703" s="41"/>
      <c r="X703" s="39">
        <v>1</v>
      </c>
      <c r="Y703" s="40"/>
      <c r="Z703" s="41"/>
      <c r="AA703" s="39">
        <v>1</v>
      </c>
      <c r="AB703" s="40"/>
      <c r="AC703" s="41"/>
      <c r="AD703" s="39">
        <v>1</v>
      </c>
      <c r="AE703" s="40"/>
      <c r="AF703" s="41"/>
      <c r="AG703" s="39">
        <v>1</v>
      </c>
      <c r="AH703" s="43"/>
      <c r="AI703" s="44"/>
      <c r="AJ703" s="22">
        <f t="shared" si="46"/>
        <v>9</v>
      </c>
      <c r="AK703" s="37">
        <f t="shared" si="47"/>
        <v>9</v>
      </c>
      <c r="AL703" s="37">
        <f t="shared" si="48"/>
        <v>0</v>
      </c>
      <c r="AM703" s="37">
        <f t="shared" si="49"/>
        <v>0</v>
      </c>
    </row>
    <row r="704" spans="1:39" outlineLevel="1" x14ac:dyDescent="0.3">
      <c r="A704" s="19" t="e">
        <f>'SOS_ERGO - AS-IS'!#REF!</f>
        <v>#REF!</v>
      </c>
      <c r="B704" s="19" t="e">
        <f>'SOS_ERGO - AS-IS'!#REF!</f>
        <v>#REF!</v>
      </c>
      <c r="C704" s="19" t="e">
        <f>'SOS_ERGO - AS-IS'!#REF!</f>
        <v>#REF!</v>
      </c>
      <c r="D704" s="19" t="e">
        <f>'SOS_ERGO - AS-IS'!#REF!</f>
        <v>#REF!</v>
      </c>
      <c r="E704" s="32" t="e">
        <f>'SOS_ERGO - AS-IS'!#REF!</f>
        <v>#REF!</v>
      </c>
      <c r="F704" s="19" t="e">
        <f>'SOS_ERGO - AS-IS'!#REF!</f>
        <v>#REF!</v>
      </c>
      <c r="G704" s="53" t="e">
        <f>'SOS_ERGO - AS-IS'!#REF!</f>
        <v>#REF!</v>
      </c>
      <c r="H704" s="32" t="e">
        <f>'SOS_ERGO - AS-IS'!#REF!</f>
        <v>#REF!</v>
      </c>
      <c r="I704" s="39">
        <v>1</v>
      </c>
      <c r="J704" s="40"/>
      <c r="K704" s="41"/>
      <c r="L704" s="39">
        <v>1</v>
      </c>
      <c r="M704" s="40"/>
      <c r="N704" s="41"/>
      <c r="O704" s="39">
        <v>1</v>
      </c>
      <c r="P704" s="40"/>
      <c r="Q704" s="41"/>
      <c r="R704" s="39">
        <v>1</v>
      </c>
      <c r="S704" s="40"/>
      <c r="T704" s="41"/>
      <c r="U704" s="39">
        <v>1</v>
      </c>
      <c r="V704" s="40"/>
      <c r="W704" s="41"/>
      <c r="X704" s="39">
        <v>1</v>
      </c>
      <c r="Y704" s="40"/>
      <c r="Z704" s="41"/>
      <c r="AA704" s="39">
        <v>1</v>
      </c>
      <c r="AB704" s="40"/>
      <c r="AC704" s="41"/>
      <c r="AD704" s="39">
        <v>1</v>
      </c>
      <c r="AE704" s="40"/>
      <c r="AF704" s="41"/>
      <c r="AG704" s="39">
        <v>1</v>
      </c>
      <c r="AH704" s="43"/>
      <c r="AI704" s="44"/>
      <c r="AJ704" s="22">
        <f t="shared" si="46"/>
        <v>9</v>
      </c>
      <c r="AK704" s="37">
        <f t="shared" si="47"/>
        <v>9</v>
      </c>
      <c r="AL704" s="37">
        <f t="shared" si="48"/>
        <v>0</v>
      </c>
      <c r="AM704" s="37">
        <f t="shared" si="49"/>
        <v>0</v>
      </c>
    </row>
    <row r="705" spans="1:39" outlineLevel="1" x14ac:dyDescent="0.3">
      <c r="A705" s="19" t="e">
        <f>'SOS_ERGO - AS-IS'!#REF!</f>
        <v>#REF!</v>
      </c>
      <c r="B705" s="19" t="e">
        <f>'SOS_ERGO - AS-IS'!#REF!</f>
        <v>#REF!</v>
      </c>
      <c r="C705" s="19" t="e">
        <f>'SOS_ERGO - AS-IS'!#REF!</f>
        <v>#REF!</v>
      </c>
      <c r="D705" s="19" t="e">
        <f>'SOS_ERGO - AS-IS'!#REF!</f>
        <v>#REF!</v>
      </c>
      <c r="E705" s="32" t="e">
        <f>'SOS_ERGO - AS-IS'!#REF!</f>
        <v>#REF!</v>
      </c>
      <c r="F705" s="19" t="e">
        <f>'SOS_ERGO - AS-IS'!#REF!</f>
        <v>#REF!</v>
      </c>
      <c r="G705" s="53" t="e">
        <f>'SOS_ERGO - AS-IS'!#REF!</f>
        <v>#REF!</v>
      </c>
      <c r="H705" s="32" t="e">
        <f>'SOS_ERGO - AS-IS'!#REF!</f>
        <v>#REF!</v>
      </c>
      <c r="I705" s="39">
        <v>1</v>
      </c>
      <c r="J705" s="40"/>
      <c r="K705" s="41"/>
      <c r="L705" s="39">
        <v>1</v>
      </c>
      <c r="M705" s="40"/>
      <c r="N705" s="41"/>
      <c r="O705" s="39">
        <v>1</v>
      </c>
      <c r="P705" s="40"/>
      <c r="Q705" s="41"/>
      <c r="R705" s="39">
        <v>1</v>
      </c>
      <c r="S705" s="40"/>
      <c r="T705" s="41"/>
      <c r="U705" s="39">
        <v>1</v>
      </c>
      <c r="V705" s="40"/>
      <c r="W705" s="41"/>
      <c r="X705" s="39">
        <v>1</v>
      </c>
      <c r="Y705" s="40"/>
      <c r="Z705" s="41"/>
      <c r="AA705" s="39">
        <v>1</v>
      </c>
      <c r="AB705" s="40"/>
      <c r="AC705" s="41"/>
      <c r="AD705" s="39">
        <v>1</v>
      </c>
      <c r="AE705" s="40"/>
      <c r="AF705" s="41"/>
      <c r="AG705" s="39">
        <v>1</v>
      </c>
      <c r="AH705" s="43"/>
      <c r="AI705" s="44"/>
      <c r="AJ705" s="22">
        <f t="shared" ref="AJ705:AJ730" si="50">SUM(I705:AI705)</f>
        <v>9</v>
      </c>
      <c r="AK705" s="37">
        <f t="shared" ref="AK705:AK730" si="51">COUNTIF(I705:AI705,1)</f>
        <v>9</v>
      </c>
      <c r="AL705" s="37">
        <f t="shared" ref="AL705:AL730" si="52">COUNTIF(I705:AI705,2)</f>
        <v>0</v>
      </c>
      <c r="AM705" s="37">
        <f t="shared" ref="AM705:AM730" si="53">COUNTIF(I705:AI705,3)</f>
        <v>0</v>
      </c>
    </row>
    <row r="706" spans="1:39" outlineLevel="1" x14ac:dyDescent="0.3">
      <c r="A706" s="19" t="e">
        <f>'SOS_ERGO - AS-IS'!#REF!</f>
        <v>#REF!</v>
      </c>
      <c r="B706" s="19" t="e">
        <f>'SOS_ERGO - AS-IS'!#REF!</f>
        <v>#REF!</v>
      </c>
      <c r="C706" s="19" t="e">
        <f>'SOS_ERGO - AS-IS'!#REF!</f>
        <v>#REF!</v>
      </c>
      <c r="D706" s="19" t="e">
        <f>'SOS_ERGO - AS-IS'!#REF!</f>
        <v>#REF!</v>
      </c>
      <c r="E706" s="32" t="e">
        <f>'SOS_ERGO - AS-IS'!#REF!</f>
        <v>#REF!</v>
      </c>
      <c r="F706" s="19" t="e">
        <f>'SOS_ERGO - AS-IS'!#REF!</f>
        <v>#REF!</v>
      </c>
      <c r="G706" s="53" t="e">
        <f>'SOS_ERGO - AS-IS'!#REF!</f>
        <v>#REF!</v>
      </c>
      <c r="H706" s="32" t="e">
        <f>'SOS_ERGO - AS-IS'!#REF!</f>
        <v>#REF!</v>
      </c>
      <c r="I706" s="39">
        <v>1</v>
      </c>
      <c r="J706" s="40"/>
      <c r="K706" s="41"/>
      <c r="L706" s="39">
        <v>1</v>
      </c>
      <c r="M706" s="40"/>
      <c r="N706" s="41"/>
      <c r="O706" s="39">
        <v>1</v>
      </c>
      <c r="P706" s="40"/>
      <c r="Q706" s="41"/>
      <c r="R706" s="39">
        <v>1</v>
      </c>
      <c r="S706" s="40"/>
      <c r="T706" s="41"/>
      <c r="U706" s="39">
        <v>1</v>
      </c>
      <c r="V706" s="40"/>
      <c r="W706" s="41"/>
      <c r="X706" s="39">
        <v>1</v>
      </c>
      <c r="Y706" s="40"/>
      <c r="Z706" s="41"/>
      <c r="AA706" s="39">
        <v>1</v>
      </c>
      <c r="AB706" s="40"/>
      <c r="AC706" s="41"/>
      <c r="AD706" s="39">
        <v>1</v>
      </c>
      <c r="AE706" s="40"/>
      <c r="AF706" s="41"/>
      <c r="AG706" s="39">
        <v>1</v>
      </c>
      <c r="AH706" s="43"/>
      <c r="AI706" s="44"/>
      <c r="AJ706" s="22">
        <f t="shared" si="50"/>
        <v>9</v>
      </c>
      <c r="AK706" s="37">
        <f t="shared" si="51"/>
        <v>9</v>
      </c>
      <c r="AL706" s="37">
        <f t="shared" si="52"/>
        <v>0</v>
      </c>
      <c r="AM706" s="37">
        <f t="shared" si="53"/>
        <v>0</v>
      </c>
    </row>
    <row r="707" spans="1:39" outlineLevel="1" x14ac:dyDescent="0.3">
      <c r="A707" s="19" t="e">
        <f>'SOS_ERGO - AS-IS'!#REF!</f>
        <v>#REF!</v>
      </c>
      <c r="B707" s="19" t="e">
        <f>'SOS_ERGO - AS-IS'!#REF!</f>
        <v>#REF!</v>
      </c>
      <c r="C707" s="19" t="e">
        <f>'SOS_ERGO - AS-IS'!#REF!</f>
        <v>#REF!</v>
      </c>
      <c r="D707" s="19" t="e">
        <f>'SOS_ERGO - AS-IS'!#REF!</f>
        <v>#REF!</v>
      </c>
      <c r="E707" s="32" t="e">
        <f>'SOS_ERGO - AS-IS'!#REF!</f>
        <v>#REF!</v>
      </c>
      <c r="F707" s="19" t="e">
        <f>'SOS_ERGO - AS-IS'!#REF!</f>
        <v>#REF!</v>
      </c>
      <c r="G707" s="53" t="e">
        <f>'SOS_ERGO - AS-IS'!#REF!</f>
        <v>#REF!</v>
      </c>
      <c r="H707" s="32" t="e">
        <f>'SOS_ERGO - AS-IS'!#REF!</f>
        <v>#REF!</v>
      </c>
      <c r="I707" s="39">
        <v>1</v>
      </c>
      <c r="J707" s="40"/>
      <c r="K707" s="41"/>
      <c r="L707" s="39">
        <v>1</v>
      </c>
      <c r="M707" s="40"/>
      <c r="N707" s="41"/>
      <c r="O707" s="39">
        <v>1</v>
      </c>
      <c r="P707" s="40"/>
      <c r="Q707" s="41"/>
      <c r="R707" s="39">
        <v>1</v>
      </c>
      <c r="S707" s="40"/>
      <c r="T707" s="41"/>
      <c r="U707" s="39">
        <v>1</v>
      </c>
      <c r="V707" s="40"/>
      <c r="W707" s="41"/>
      <c r="X707" s="39">
        <v>1</v>
      </c>
      <c r="Y707" s="40"/>
      <c r="Z707" s="41"/>
      <c r="AA707" s="39">
        <v>1</v>
      </c>
      <c r="AB707" s="40"/>
      <c r="AC707" s="41"/>
      <c r="AD707" s="39">
        <v>1</v>
      </c>
      <c r="AE707" s="40"/>
      <c r="AF707" s="41"/>
      <c r="AG707" s="39">
        <v>1</v>
      </c>
      <c r="AH707" s="43"/>
      <c r="AI707" s="44"/>
      <c r="AJ707" s="22">
        <f t="shared" si="50"/>
        <v>9</v>
      </c>
      <c r="AK707" s="37">
        <f t="shared" si="51"/>
        <v>9</v>
      </c>
      <c r="AL707" s="37">
        <f t="shared" si="52"/>
        <v>0</v>
      </c>
      <c r="AM707" s="37">
        <f t="shared" si="53"/>
        <v>0</v>
      </c>
    </row>
    <row r="708" spans="1:39" outlineLevel="1" x14ac:dyDescent="0.3">
      <c r="A708" s="19" t="e">
        <f>'SOS_ERGO - AS-IS'!#REF!</f>
        <v>#REF!</v>
      </c>
      <c r="B708" s="19" t="e">
        <f>'SOS_ERGO - AS-IS'!#REF!</f>
        <v>#REF!</v>
      </c>
      <c r="C708" s="19" t="e">
        <f>'SOS_ERGO - AS-IS'!#REF!</f>
        <v>#REF!</v>
      </c>
      <c r="D708" s="19" t="e">
        <f>'SOS_ERGO - AS-IS'!#REF!</f>
        <v>#REF!</v>
      </c>
      <c r="E708" s="32" t="e">
        <f>'SOS_ERGO - AS-IS'!#REF!</f>
        <v>#REF!</v>
      </c>
      <c r="F708" s="19" t="e">
        <f>'SOS_ERGO - AS-IS'!#REF!</f>
        <v>#REF!</v>
      </c>
      <c r="G708" s="53" t="e">
        <f>'SOS_ERGO - AS-IS'!#REF!</f>
        <v>#REF!</v>
      </c>
      <c r="H708" s="32" t="e">
        <f>'SOS_ERGO - AS-IS'!#REF!</f>
        <v>#REF!</v>
      </c>
      <c r="I708" s="39">
        <v>1</v>
      </c>
      <c r="J708" s="40"/>
      <c r="K708" s="41"/>
      <c r="L708" s="39">
        <v>1</v>
      </c>
      <c r="M708" s="40"/>
      <c r="N708" s="41"/>
      <c r="O708" s="39">
        <v>1</v>
      </c>
      <c r="P708" s="40"/>
      <c r="Q708" s="41"/>
      <c r="R708" s="39">
        <v>1</v>
      </c>
      <c r="S708" s="40"/>
      <c r="T708" s="41"/>
      <c r="U708" s="39">
        <v>1</v>
      </c>
      <c r="V708" s="40"/>
      <c r="W708" s="41"/>
      <c r="X708" s="39">
        <v>1</v>
      </c>
      <c r="Y708" s="40"/>
      <c r="Z708" s="41"/>
      <c r="AA708" s="39">
        <v>1</v>
      </c>
      <c r="AB708" s="40"/>
      <c r="AC708" s="41"/>
      <c r="AD708" s="39">
        <v>1</v>
      </c>
      <c r="AE708" s="40"/>
      <c r="AF708" s="41"/>
      <c r="AG708" s="39">
        <v>1</v>
      </c>
      <c r="AH708" s="43"/>
      <c r="AI708" s="44"/>
      <c r="AJ708" s="22">
        <f t="shared" si="50"/>
        <v>9</v>
      </c>
      <c r="AK708" s="37">
        <f t="shared" si="51"/>
        <v>9</v>
      </c>
      <c r="AL708" s="37">
        <f t="shared" si="52"/>
        <v>0</v>
      </c>
      <c r="AM708" s="37">
        <f t="shared" si="53"/>
        <v>0</v>
      </c>
    </row>
    <row r="709" spans="1:39" outlineLevel="1" x14ac:dyDescent="0.3">
      <c r="A709" s="19" t="e">
        <f>'SOS_ERGO - AS-IS'!#REF!</f>
        <v>#REF!</v>
      </c>
      <c r="B709" s="19" t="e">
        <f>'SOS_ERGO - AS-IS'!#REF!</f>
        <v>#REF!</v>
      </c>
      <c r="C709" s="19" t="e">
        <f>'SOS_ERGO - AS-IS'!#REF!</f>
        <v>#REF!</v>
      </c>
      <c r="D709" s="19" t="e">
        <f>'SOS_ERGO - AS-IS'!#REF!</f>
        <v>#REF!</v>
      </c>
      <c r="E709" s="32" t="e">
        <f>'SOS_ERGO - AS-IS'!#REF!</f>
        <v>#REF!</v>
      </c>
      <c r="F709" s="19" t="e">
        <f>'SOS_ERGO - AS-IS'!#REF!</f>
        <v>#REF!</v>
      </c>
      <c r="G709" s="53" t="e">
        <f>'SOS_ERGO - AS-IS'!#REF!</f>
        <v>#REF!</v>
      </c>
      <c r="H709" s="32" t="e">
        <f>'SOS_ERGO - AS-IS'!#REF!</f>
        <v>#REF!</v>
      </c>
      <c r="I709" s="39">
        <v>1</v>
      </c>
      <c r="J709" s="40"/>
      <c r="K709" s="41"/>
      <c r="L709" s="39">
        <v>1</v>
      </c>
      <c r="M709" s="40"/>
      <c r="N709" s="41"/>
      <c r="O709" s="39">
        <v>1</v>
      </c>
      <c r="P709" s="40"/>
      <c r="Q709" s="41"/>
      <c r="R709" s="39">
        <v>1</v>
      </c>
      <c r="S709" s="40"/>
      <c r="T709" s="41"/>
      <c r="U709" s="39">
        <v>1</v>
      </c>
      <c r="V709" s="40"/>
      <c r="W709" s="41"/>
      <c r="X709" s="39">
        <v>1</v>
      </c>
      <c r="Y709" s="40"/>
      <c r="Z709" s="41"/>
      <c r="AA709" s="39">
        <v>1</v>
      </c>
      <c r="AB709" s="40"/>
      <c r="AC709" s="41"/>
      <c r="AD709" s="39">
        <v>1</v>
      </c>
      <c r="AE709" s="40"/>
      <c r="AF709" s="41"/>
      <c r="AG709" s="39">
        <v>1</v>
      </c>
      <c r="AH709" s="43"/>
      <c r="AI709" s="44"/>
      <c r="AJ709" s="22">
        <f t="shared" si="50"/>
        <v>9</v>
      </c>
      <c r="AK709" s="37">
        <f t="shared" si="51"/>
        <v>9</v>
      </c>
      <c r="AL709" s="37">
        <f t="shared" si="52"/>
        <v>0</v>
      </c>
      <c r="AM709" s="37">
        <f t="shared" si="53"/>
        <v>0</v>
      </c>
    </row>
    <row r="710" spans="1:39" outlineLevel="1" x14ac:dyDescent="0.3">
      <c r="A710" s="19" t="e">
        <f>'SOS_ERGO - AS-IS'!#REF!</f>
        <v>#REF!</v>
      </c>
      <c r="B710" s="19" t="e">
        <f>'SOS_ERGO - AS-IS'!#REF!</f>
        <v>#REF!</v>
      </c>
      <c r="C710" s="19" t="e">
        <f>'SOS_ERGO - AS-IS'!#REF!</f>
        <v>#REF!</v>
      </c>
      <c r="D710" s="19" t="e">
        <f>'SOS_ERGO - AS-IS'!#REF!</f>
        <v>#REF!</v>
      </c>
      <c r="E710" s="32" t="e">
        <f>'SOS_ERGO - AS-IS'!#REF!</f>
        <v>#REF!</v>
      </c>
      <c r="F710" s="19" t="e">
        <f>'SOS_ERGO - AS-IS'!#REF!</f>
        <v>#REF!</v>
      </c>
      <c r="G710" s="53" t="e">
        <f>'SOS_ERGO - AS-IS'!#REF!</f>
        <v>#REF!</v>
      </c>
      <c r="H710" s="32" t="e">
        <f>'SOS_ERGO - AS-IS'!#REF!</f>
        <v>#REF!</v>
      </c>
      <c r="I710" s="39">
        <v>1</v>
      </c>
      <c r="J710" s="40"/>
      <c r="K710" s="41"/>
      <c r="L710" s="39">
        <v>1</v>
      </c>
      <c r="M710" s="40"/>
      <c r="N710" s="41"/>
      <c r="O710" s="39">
        <v>1</v>
      </c>
      <c r="P710" s="40"/>
      <c r="Q710" s="41"/>
      <c r="R710" s="39">
        <v>1</v>
      </c>
      <c r="S710" s="40"/>
      <c r="T710" s="41"/>
      <c r="U710" s="39">
        <v>1</v>
      </c>
      <c r="V710" s="40"/>
      <c r="W710" s="41"/>
      <c r="X710" s="39">
        <v>1</v>
      </c>
      <c r="Y710" s="40"/>
      <c r="Z710" s="41"/>
      <c r="AA710" s="39">
        <v>1</v>
      </c>
      <c r="AB710" s="40"/>
      <c r="AC710" s="41"/>
      <c r="AD710" s="39">
        <v>1</v>
      </c>
      <c r="AE710" s="40"/>
      <c r="AF710" s="41"/>
      <c r="AG710" s="39">
        <v>1</v>
      </c>
      <c r="AH710" s="43"/>
      <c r="AI710" s="44"/>
      <c r="AJ710" s="22">
        <f t="shared" si="50"/>
        <v>9</v>
      </c>
      <c r="AK710" s="37">
        <f t="shared" si="51"/>
        <v>9</v>
      </c>
      <c r="AL710" s="37">
        <f t="shared" si="52"/>
        <v>0</v>
      </c>
      <c r="AM710" s="37">
        <f t="shared" si="53"/>
        <v>0</v>
      </c>
    </row>
    <row r="711" spans="1:39" outlineLevel="1" x14ac:dyDescent="0.3">
      <c r="A711" s="19" t="e">
        <f>'SOS_ERGO - AS-IS'!#REF!</f>
        <v>#REF!</v>
      </c>
      <c r="B711" s="19" t="e">
        <f>'SOS_ERGO - AS-IS'!#REF!</f>
        <v>#REF!</v>
      </c>
      <c r="C711" s="19" t="e">
        <f>'SOS_ERGO - AS-IS'!#REF!</f>
        <v>#REF!</v>
      </c>
      <c r="D711" s="19" t="e">
        <f>'SOS_ERGO - AS-IS'!#REF!</f>
        <v>#REF!</v>
      </c>
      <c r="E711" s="32" t="e">
        <f>'SOS_ERGO - AS-IS'!#REF!</f>
        <v>#REF!</v>
      </c>
      <c r="F711" s="19" t="e">
        <f>'SOS_ERGO - AS-IS'!#REF!</f>
        <v>#REF!</v>
      </c>
      <c r="G711" s="53" t="e">
        <f>'SOS_ERGO - AS-IS'!#REF!</f>
        <v>#REF!</v>
      </c>
      <c r="H711" s="32" t="e">
        <f>'SOS_ERGO - AS-IS'!#REF!</f>
        <v>#REF!</v>
      </c>
      <c r="I711" s="39">
        <v>1</v>
      </c>
      <c r="J711" s="40"/>
      <c r="K711" s="41"/>
      <c r="L711" s="39">
        <v>1</v>
      </c>
      <c r="M711" s="40"/>
      <c r="N711" s="41"/>
      <c r="O711" s="39">
        <v>1</v>
      </c>
      <c r="P711" s="40"/>
      <c r="Q711" s="41"/>
      <c r="R711" s="39">
        <v>1</v>
      </c>
      <c r="S711" s="40"/>
      <c r="T711" s="41"/>
      <c r="U711" s="39">
        <v>1</v>
      </c>
      <c r="V711" s="40"/>
      <c r="W711" s="41"/>
      <c r="X711" s="39">
        <v>1</v>
      </c>
      <c r="Y711" s="40"/>
      <c r="Z711" s="41"/>
      <c r="AA711" s="39">
        <v>1</v>
      </c>
      <c r="AB711" s="40"/>
      <c r="AC711" s="41"/>
      <c r="AD711" s="39">
        <v>1</v>
      </c>
      <c r="AE711" s="40"/>
      <c r="AF711" s="41"/>
      <c r="AG711" s="39">
        <v>1</v>
      </c>
      <c r="AH711" s="43"/>
      <c r="AI711" s="44"/>
      <c r="AJ711" s="22">
        <f t="shared" si="50"/>
        <v>9</v>
      </c>
      <c r="AK711" s="37">
        <f t="shared" si="51"/>
        <v>9</v>
      </c>
      <c r="AL711" s="37">
        <f t="shared" si="52"/>
        <v>0</v>
      </c>
      <c r="AM711" s="37">
        <f t="shared" si="53"/>
        <v>0</v>
      </c>
    </row>
    <row r="712" spans="1:39" outlineLevel="1" x14ac:dyDescent="0.3">
      <c r="A712" s="19" t="e">
        <f>'SOS_ERGO - AS-IS'!#REF!</f>
        <v>#REF!</v>
      </c>
      <c r="B712" s="19" t="e">
        <f>'SOS_ERGO - AS-IS'!#REF!</f>
        <v>#REF!</v>
      </c>
      <c r="C712" s="19" t="e">
        <f>'SOS_ERGO - AS-IS'!#REF!</f>
        <v>#REF!</v>
      </c>
      <c r="D712" s="19" t="e">
        <f>'SOS_ERGO - AS-IS'!#REF!</f>
        <v>#REF!</v>
      </c>
      <c r="E712" s="32" t="e">
        <f>'SOS_ERGO - AS-IS'!#REF!</f>
        <v>#REF!</v>
      </c>
      <c r="F712" s="19" t="e">
        <f>'SOS_ERGO - AS-IS'!#REF!</f>
        <v>#REF!</v>
      </c>
      <c r="G712" s="53" t="e">
        <f>'SOS_ERGO - AS-IS'!#REF!</f>
        <v>#REF!</v>
      </c>
      <c r="H712" s="32" t="e">
        <f>'SOS_ERGO - AS-IS'!#REF!</f>
        <v>#REF!</v>
      </c>
      <c r="I712" s="39">
        <v>1</v>
      </c>
      <c r="J712" s="40"/>
      <c r="K712" s="41"/>
      <c r="L712" s="39">
        <v>1</v>
      </c>
      <c r="M712" s="40"/>
      <c r="N712" s="41"/>
      <c r="O712" s="39">
        <v>1</v>
      </c>
      <c r="P712" s="40"/>
      <c r="Q712" s="41"/>
      <c r="R712" s="39">
        <v>1</v>
      </c>
      <c r="S712" s="40"/>
      <c r="T712" s="41"/>
      <c r="U712" s="39">
        <v>1</v>
      </c>
      <c r="V712" s="40"/>
      <c r="W712" s="41"/>
      <c r="X712" s="39">
        <v>1</v>
      </c>
      <c r="Y712" s="40"/>
      <c r="Z712" s="41"/>
      <c r="AA712" s="39">
        <v>1</v>
      </c>
      <c r="AB712" s="40"/>
      <c r="AC712" s="41"/>
      <c r="AD712" s="39">
        <v>1</v>
      </c>
      <c r="AE712" s="40"/>
      <c r="AF712" s="41"/>
      <c r="AG712" s="39">
        <v>1</v>
      </c>
      <c r="AH712" s="43"/>
      <c r="AI712" s="44"/>
      <c r="AJ712" s="22">
        <f t="shared" si="50"/>
        <v>9</v>
      </c>
      <c r="AK712" s="37">
        <f t="shared" si="51"/>
        <v>9</v>
      </c>
      <c r="AL712" s="37">
        <f t="shared" si="52"/>
        <v>0</v>
      </c>
      <c r="AM712" s="37">
        <f t="shared" si="53"/>
        <v>0</v>
      </c>
    </row>
    <row r="713" spans="1:39" outlineLevel="1" x14ac:dyDescent="0.3">
      <c r="A713" s="19" t="e">
        <f>'SOS_ERGO - AS-IS'!#REF!</f>
        <v>#REF!</v>
      </c>
      <c r="B713" s="19" t="e">
        <f>'SOS_ERGO - AS-IS'!#REF!</f>
        <v>#REF!</v>
      </c>
      <c r="C713" s="19" t="e">
        <f>'SOS_ERGO - AS-IS'!#REF!</f>
        <v>#REF!</v>
      </c>
      <c r="D713" s="19" t="e">
        <f>'SOS_ERGO - AS-IS'!#REF!</f>
        <v>#REF!</v>
      </c>
      <c r="E713" s="32" t="e">
        <f>'SOS_ERGO - AS-IS'!#REF!</f>
        <v>#REF!</v>
      </c>
      <c r="F713" s="19" t="e">
        <f>'SOS_ERGO - AS-IS'!#REF!</f>
        <v>#REF!</v>
      </c>
      <c r="G713" s="53" t="e">
        <f>'SOS_ERGO - AS-IS'!#REF!</f>
        <v>#REF!</v>
      </c>
      <c r="H713" s="32" t="e">
        <f>'SOS_ERGO - AS-IS'!#REF!</f>
        <v>#REF!</v>
      </c>
      <c r="I713" s="39">
        <v>1</v>
      </c>
      <c r="J713" s="40"/>
      <c r="K713" s="41"/>
      <c r="L713" s="39">
        <v>1</v>
      </c>
      <c r="M713" s="40"/>
      <c r="N713" s="41"/>
      <c r="O713" s="39">
        <v>1</v>
      </c>
      <c r="P713" s="40"/>
      <c r="Q713" s="41"/>
      <c r="R713" s="39">
        <v>1</v>
      </c>
      <c r="S713" s="40"/>
      <c r="T713" s="41"/>
      <c r="U713" s="39">
        <v>1</v>
      </c>
      <c r="V713" s="40"/>
      <c r="W713" s="41"/>
      <c r="X713" s="39">
        <v>1</v>
      </c>
      <c r="Y713" s="40"/>
      <c r="Z713" s="41"/>
      <c r="AA713" s="39">
        <v>1</v>
      </c>
      <c r="AB713" s="40"/>
      <c r="AC713" s="41"/>
      <c r="AD713" s="39">
        <v>1</v>
      </c>
      <c r="AE713" s="40"/>
      <c r="AF713" s="41"/>
      <c r="AG713" s="39">
        <v>1</v>
      </c>
      <c r="AH713" s="43"/>
      <c r="AI713" s="44"/>
      <c r="AJ713" s="22">
        <f t="shared" si="50"/>
        <v>9</v>
      </c>
      <c r="AK713" s="37">
        <f t="shared" si="51"/>
        <v>9</v>
      </c>
      <c r="AL713" s="37">
        <f t="shared" si="52"/>
        <v>0</v>
      </c>
      <c r="AM713" s="37">
        <f t="shared" si="53"/>
        <v>0</v>
      </c>
    </row>
    <row r="714" spans="1:39" outlineLevel="1" x14ac:dyDescent="0.3">
      <c r="A714" s="19" t="e">
        <f>'SOS_ERGO - AS-IS'!#REF!</f>
        <v>#REF!</v>
      </c>
      <c r="B714" s="19" t="e">
        <f>'SOS_ERGO - AS-IS'!#REF!</f>
        <v>#REF!</v>
      </c>
      <c r="C714" s="19" t="e">
        <f>'SOS_ERGO - AS-IS'!#REF!</f>
        <v>#REF!</v>
      </c>
      <c r="D714" s="19" t="e">
        <f>'SOS_ERGO - AS-IS'!#REF!</f>
        <v>#REF!</v>
      </c>
      <c r="E714" s="32" t="e">
        <f>'SOS_ERGO - AS-IS'!#REF!</f>
        <v>#REF!</v>
      </c>
      <c r="F714" s="19" t="e">
        <f>'SOS_ERGO - AS-IS'!#REF!</f>
        <v>#REF!</v>
      </c>
      <c r="G714" s="53" t="e">
        <f>'SOS_ERGO - AS-IS'!#REF!</f>
        <v>#REF!</v>
      </c>
      <c r="H714" s="32" t="e">
        <f>'SOS_ERGO - AS-IS'!#REF!</f>
        <v>#REF!</v>
      </c>
      <c r="I714" s="39">
        <v>1</v>
      </c>
      <c r="J714" s="40"/>
      <c r="K714" s="41"/>
      <c r="L714" s="39">
        <v>1</v>
      </c>
      <c r="M714" s="40"/>
      <c r="N714" s="41"/>
      <c r="O714" s="39">
        <v>1</v>
      </c>
      <c r="P714" s="40"/>
      <c r="Q714" s="41"/>
      <c r="R714" s="39">
        <v>1</v>
      </c>
      <c r="S714" s="40"/>
      <c r="T714" s="41"/>
      <c r="U714" s="39">
        <v>1</v>
      </c>
      <c r="V714" s="40"/>
      <c r="W714" s="41"/>
      <c r="X714" s="39">
        <v>1</v>
      </c>
      <c r="Y714" s="40"/>
      <c r="Z714" s="41"/>
      <c r="AA714" s="39">
        <v>1</v>
      </c>
      <c r="AB714" s="40"/>
      <c r="AC714" s="41"/>
      <c r="AD714" s="39">
        <v>1</v>
      </c>
      <c r="AE714" s="40"/>
      <c r="AF714" s="41"/>
      <c r="AG714" s="39">
        <v>1</v>
      </c>
      <c r="AH714" s="43"/>
      <c r="AI714" s="44"/>
      <c r="AJ714" s="22">
        <f t="shared" si="50"/>
        <v>9</v>
      </c>
      <c r="AK714" s="37">
        <f t="shared" si="51"/>
        <v>9</v>
      </c>
      <c r="AL714" s="37">
        <f t="shared" si="52"/>
        <v>0</v>
      </c>
      <c r="AM714" s="37">
        <f t="shared" si="53"/>
        <v>0</v>
      </c>
    </row>
    <row r="715" spans="1:39" outlineLevel="1" x14ac:dyDescent="0.3">
      <c r="A715" s="19" t="e">
        <f>'SOS_ERGO - AS-IS'!#REF!</f>
        <v>#REF!</v>
      </c>
      <c r="B715" s="19" t="e">
        <f>'SOS_ERGO - AS-IS'!#REF!</f>
        <v>#REF!</v>
      </c>
      <c r="C715" s="19" t="e">
        <f>'SOS_ERGO - AS-IS'!#REF!</f>
        <v>#REF!</v>
      </c>
      <c r="D715" s="19" t="e">
        <f>'SOS_ERGO - AS-IS'!#REF!</f>
        <v>#REF!</v>
      </c>
      <c r="E715" s="32" t="e">
        <f>'SOS_ERGO - AS-IS'!#REF!</f>
        <v>#REF!</v>
      </c>
      <c r="F715" s="19" t="e">
        <f>'SOS_ERGO - AS-IS'!#REF!</f>
        <v>#REF!</v>
      </c>
      <c r="G715" s="53" t="e">
        <f>'SOS_ERGO - AS-IS'!#REF!</f>
        <v>#REF!</v>
      </c>
      <c r="H715" s="32" t="e">
        <f>'SOS_ERGO - AS-IS'!#REF!</f>
        <v>#REF!</v>
      </c>
      <c r="I715" s="39">
        <v>1</v>
      </c>
      <c r="J715" s="40"/>
      <c r="K715" s="41"/>
      <c r="L715" s="39">
        <v>1</v>
      </c>
      <c r="M715" s="40"/>
      <c r="N715" s="41"/>
      <c r="O715" s="39">
        <v>1</v>
      </c>
      <c r="P715" s="40"/>
      <c r="Q715" s="41"/>
      <c r="R715" s="39">
        <v>1</v>
      </c>
      <c r="S715" s="40"/>
      <c r="T715" s="41"/>
      <c r="U715" s="39">
        <v>1</v>
      </c>
      <c r="V715" s="40"/>
      <c r="W715" s="41"/>
      <c r="X715" s="39">
        <v>1</v>
      </c>
      <c r="Y715" s="40"/>
      <c r="Z715" s="41"/>
      <c r="AA715" s="39">
        <v>1</v>
      </c>
      <c r="AB715" s="40"/>
      <c r="AC715" s="41"/>
      <c r="AD715" s="39">
        <v>1</v>
      </c>
      <c r="AE715" s="40"/>
      <c r="AF715" s="41"/>
      <c r="AG715" s="39">
        <v>1</v>
      </c>
      <c r="AH715" s="43"/>
      <c r="AI715" s="44"/>
      <c r="AJ715" s="22">
        <f t="shared" si="50"/>
        <v>9</v>
      </c>
      <c r="AK715" s="37">
        <f t="shared" si="51"/>
        <v>9</v>
      </c>
      <c r="AL715" s="37">
        <f t="shared" si="52"/>
        <v>0</v>
      </c>
      <c r="AM715" s="37">
        <f t="shared" si="53"/>
        <v>0</v>
      </c>
    </row>
    <row r="716" spans="1:39" outlineLevel="1" x14ac:dyDescent="0.3">
      <c r="A716" s="19" t="e">
        <f>'SOS_ERGO - AS-IS'!#REF!</f>
        <v>#REF!</v>
      </c>
      <c r="B716" s="19" t="e">
        <f>'SOS_ERGO - AS-IS'!#REF!</f>
        <v>#REF!</v>
      </c>
      <c r="C716" s="19" t="e">
        <f>'SOS_ERGO - AS-IS'!#REF!</f>
        <v>#REF!</v>
      </c>
      <c r="D716" s="19" t="e">
        <f>'SOS_ERGO - AS-IS'!#REF!</f>
        <v>#REF!</v>
      </c>
      <c r="E716" s="32" t="e">
        <f>'SOS_ERGO - AS-IS'!#REF!</f>
        <v>#REF!</v>
      </c>
      <c r="F716" s="19" t="e">
        <f>'SOS_ERGO - AS-IS'!#REF!</f>
        <v>#REF!</v>
      </c>
      <c r="G716" s="53" t="e">
        <f>'SOS_ERGO - AS-IS'!#REF!</f>
        <v>#REF!</v>
      </c>
      <c r="H716" s="32" t="e">
        <f>'SOS_ERGO - AS-IS'!#REF!</f>
        <v>#REF!</v>
      </c>
      <c r="I716" s="39">
        <v>1</v>
      </c>
      <c r="J716" s="40"/>
      <c r="K716" s="41"/>
      <c r="L716" s="39">
        <v>1</v>
      </c>
      <c r="M716" s="40"/>
      <c r="N716" s="41"/>
      <c r="O716" s="39">
        <v>1</v>
      </c>
      <c r="P716" s="40"/>
      <c r="Q716" s="41"/>
      <c r="R716" s="39">
        <v>1</v>
      </c>
      <c r="S716" s="40"/>
      <c r="T716" s="41"/>
      <c r="U716" s="39">
        <v>1</v>
      </c>
      <c r="V716" s="40"/>
      <c r="W716" s="41"/>
      <c r="X716" s="39">
        <v>1</v>
      </c>
      <c r="Y716" s="40"/>
      <c r="Z716" s="41"/>
      <c r="AA716" s="39">
        <v>1</v>
      </c>
      <c r="AB716" s="40"/>
      <c r="AC716" s="41"/>
      <c r="AD716" s="39">
        <v>1</v>
      </c>
      <c r="AE716" s="40"/>
      <c r="AF716" s="41"/>
      <c r="AG716" s="39">
        <v>1</v>
      </c>
      <c r="AH716" s="43"/>
      <c r="AI716" s="44"/>
      <c r="AJ716" s="22">
        <f t="shared" si="50"/>
        <v>9</v>
      </c>
      <c r="AK716" s="37">
        <f t="shared" si="51"/>
        <v>9</v>
      </c>
      <c r="AL716" s="37">
        <f t="shared" si="52"/>
        <v>0</v>
      </c>
      <c r="AM716" s="37">
        <f t="shared" si="53"/>
        <v>0</v>
      </c>
    </row>
    <row r="717" spans="1:39" outlineLevel="1" x14ac:dyDescent="0.3">
      <c r="A717" s="19" t="e">
        <f>'SOS_ERGO - AS-IS'!#REF!</f>
        <v>#REF!</v>
      </c>
      <c r="B717" s="19" t="e">
        <f>'SOS_ERGO - AS-IS'!#REF!</f>
        <v>#REF!</v>
      </c>
      <c r="C717" s="19" t="e">
        <f>'SOS_ERGO - AS-IS'!#REF!</f>
        <v>#REF!</v>
      </c>
      <c r="D717" s="19" t="e">
        <f>'SOS_ERGO - AS-IS'!#REF!</f>
        <v>#REF!</v>
      </c>
      <c r="E717" s="32" t="e">
        <f>'SOS_ERGO - AS-IS'!#REF!</f>
        <v>#REF!</v>
      </c>
      <c r="F717" s="19" t="e">
        <f>'SOS_ERGO - AS-IS'!#REF!</f>
        <v>#REF!</v>
      </c>
      <c r="G717" s="53" t="e">
        <f>'SOS_ERGO - AS-IS'!#REF!</f>
        <v>#REF!</v>
      </c>
      <c r="H717" s="32" t="e">
        <f>'SOS_ERGO - AS-IS'!#REF!</f>
        <v>#REF!</v>
      </c>
      <c r="I717" s="39">
        <v>1</v>
      </c>
      <c r="J717" s="40"/>
      <c r="K717" s="41"/>
      <c r="L717" s="39">
        <v>1</v>
      </c>
      <c r="M717" s="40"/>
      <c r="N717" s="41"/>
      <c r="O717" s="39">
        <v>1</v>
      </c>
      <c r="P717" s="40"/>
      <c r="Q717" s="41"/>
      <c r="R717" s="39">
        <v>1</v>
      </c>
      <c r="S717" s="40"/>
      <c r="T717" s="41"/>
      <c r="U717" s="39">
        <v>1</v>
      </c>
      <c r="V717" s="40"/>
      <c r="W717" s="41"/>
      <c r="X717" s="39">
        <v>1</v>
      </c>
      <c r="Y717" s="40"/>
      <c r="Z717" s="41"/>
      <c r="AA717" s="39">
        <v>1</v>
      </c>
      <c r="AB717" s="40"/>
      <c r="AC717" s="41"/>
      <c r="AD717" s="39">
        <v>1</v>
      </c>
      <c r="AE717" s="40"/>
      <c r="AF717" s="41"/>
      <c r="AG717" s="39">
        <v>1</v>
      </c>
      <c r="AH717" s="43"/>
      <c r="AI717" s="44"/>
      <c r="AJ717" s="22">
        <f t="shared" si="50"/>
        <v>9</v>
      </c>
      <c r="AK717" s="37">
        <f t="shared" si="51"/>
        <v>9</v>
      </c>
      <c r="AL717" s="37">
        <f t="shared" si="52"/>
        <v>0</v>
      </c>
      <c r="AM717" s="37">
        <f t="shared" si="53"/>
        <v>0</v>
      </c>
    </row>
    <row r="718" spans="1:39" outlineLevel="1" x14ac:dyDescent="0.3">
      <c r="A718" s="19" t="e">
        <f>'SOS_ERGO - AS-IS'!#REF!</f>
        <v>#REF!</v>
      </c>
      <c r="B718" s="19" t="e">
        <f>'SOS_ERGO - AS-IS'!#REF!</f>
        <v>#REF!</v>
      </c>
      <c r="C718" s="19" t="e">
        <f>'SOS_ERGO - AS-IS'!#REF!</f>
        <v>#REF!</v>
      </c>
      <c r="D718" s="19" t="e">
        <f>'SOS_ERGO - AS-IS'!#REF!</f>
        <v>#REF!</v>
      </c>
      <c r="E718" s="32" t="e">
        <f>'SOS_ERGO - AS-IS'!#REF!</f>
        <v>#REF!</v>
      </c>
      <c r="F718" s="19" t="e">
        <f>'SOS_ERGO - AS-IS'!#REF!</f>
        <v>#REF!</v>
      </c>
      <c r="G718" s="53" t="e">
        <f>'SOS_ERGO - AS-IS'!#REF!</f>
        <v>#REF!</v>
      </c>
      <c r="H718" s="32" t="e">
        <f>'SOS_ERGO - AS-IS'!#REF!</f>
        <v>#REF!</v>
      </c>
      <c r="I718" s="39">
        <v>1</v>
      </c>
      <c r="J718" s="40"/>
      <c r="K718" s="41"/>
      <c r="L718" s="39">
        <v>1</v>
      </c>
      <c r="M718" s="40"/>
      <c r="N718" s="41"/>
      <c r="O718" s="39">
        <v>1</v>
      </c>
      <c r="P718" s="40"/>
      <c r="Q718" s="41"/>
      <c r="R718" s="39">
        <v>1</v>
      </c>
      <c r="S718" s="40"/>
      <c r="T718" s="41"/>
      <c r="U718" s="39">
        <v>1</v>
      </c>
      <c r="V718" s="40"/>
      <c r="W718" s="41"/>
      <c r="X718" s="39">
        <v>1</v>
      </c>
      <c r="Y718" s="40"/>
      <c r="Z718" s="41"/>
      <c r="AA718" s="39">
        <v>1</v>
      </c>
      <c r="AB718" s="40"/>
      <c r="AC718" s="41"/>
      <c r="AD718" s="39">
        <v>1</v>
      </c>
      <c r="AE718" s="40"/>
      <c r="AF718" s="41"/>
      <c r="AG718" s="39">
        <v>1</v>
      </c>
      <c r="AH718" s="43"/>
      <c r="AI718" s="44"/>
      <c r="AJ718" s="22">
        <f t="shared" si="50"/>
        <v>9</v>
      </c>
      <c r="AK718" s="37">
        <f t="shared" si="51"/>
        <v>9</v>
      </c>
      <c r="AL718" s="37">
        <f t="shared" si="52"/>
        <v>0</v>
      </c>
      <c r="AM718" s="37">
        <f t="shared" si="53"/>
        <v>0</v>
      </c>
    </row>
    <row r="719" spans="1:39" outlineLevel="1" x14ac:dyDescent="0.3">
      <c r="A719" s="19" t="e">
        <f>'SOS_ERGO - AS-IS'!#REF!</f>
        <v>#REF!</v>
      </c>
      <c r="B719" s="19" t="e">
        <f>'SOS_ERGO - AS-IS'!#REF!</f>
        <v>#REF!</v>
      </c>
      <c r="C719" s="19" t="e">
        <f>'SOS_ERGO - AS-IS'!#REF!</f>
        <v>#REF!</v>
      </c>
      <c r="D719" s="19" t="e">
        <f>'SOS_ERGO - AS-IS'!#REF!</f>
        <v>#REF!</v>
      </c>
      <c r="E719" s="32" t="e">
        <f>'SOS_ERGO - AS-IS'!#REF!</f>
        <v>#REF!</v>
      </c>
      <c r="F719" s="19" t="e">
        <f>'SOS_ERGO - AS-IS'!#REF!</f>
        <v>#REF!</v>
      </c>
      <c r="G719" s="53" t="e">
        <f>'SOS_ERGO - AS-IS'!#REF!</f>
        <v>#REF!</v>
      </c>
      <c r="H719" s="32" t="e">
        <f>'SOS_ERGO - AS-IS'!#REF!</f>
        <v>#REF!</v>
      </c>
      <c r="I719" s="39">
        <v>1</v>
      </c>
      <c r="J719" s="40"/>
      <c r="K719" s="41"/>
      <c r="L719" s="39">
        <v>1</v>
      </c>
      <c r="M719" s="40"/>
      <c r="N719" s="41"/>
      <c r="O719" s="39">
        <v>1</v>
      </c>
      <c r="P719" s="40"/>
      <c r="Q719" s="41"/>
      <c r="R719" s="39">
        <v>1</v>
      </c>
      <c r="S719" s="40"/>
      <c r="T719" s="41"/>
      <c r="U719" s="39">
        <v>1</v>
      </c>
      <c r="V719" s="40"/>
      <c r="W719" s="41"/>
      <c r="X719" s="39">
        <v>1</v>
      </c>
      <c r="Y719" s="40"/>
      <c r="Z719" s="41"/>
      <c r="AA719" s="39">
        <v>1</v>
      </c>
      <c r="AB719" s="40"/>
      <c r="AC719" s="41"/>
      <c r="AD719" s="39">
        <v>1</v>
      </c>
      <c r="AE719" s="40"/>
      <c r="AF719" s="41"/>
      <c r="AG719" s="39">
        <v>1</v>
      </c>
      <c r="AH719" s="43"/>
      <c r="AI719" s="44"/>
      <c r="AJ719" s="22">
        <f t="shared" si="50"/>
        <v>9</v>
      </c>
      <c r="AK719" s="37">
        <f t="shared" si="51"/>
        <v>9</v>
      </c>
      <c r="AL719" s="37">
        <f t="shared" si="52"/>
        <v>0</v>
      </c>
      <c r="AM719" s="37">
        <f t="shared" si="53"/>
        <v>0</v>
      </c>
    </row>
    <row r="720" spans="1:39" outlineLevel="1" x14ac:dyDescent="0.3">
      <c r="A720" s="19" t="e">
        <f>'SOS_ERGO - AS-IS'!#REF!</f>
        <v>#REF!</v>
      </c>
      <c r="B720" s="19" t="e">
        <f>'SOS_ERGO - AS-IS'!#REF!</f>
        <v>#REF!</v>
      </c>
      <c r="C720" s="19" t="e">
        <f>'SOS_ERGO - AS-IS'!#REF!</f>
        <v>#REF!</v>
      </c>
      <c r="D720" s="19" t="e">
        <f>'SOS_ERGO - AS-IS'!#REF!</f>
        <v>#REF!</v>
      </c>
      <c r="E720" s="32" t="e">
        <f>'SOS_ERGO - AS-IS'!#REF!</f>
        <v>#REF!</v>
      </c>
      <c r="F720" s="19" t="e">
        <f>'SOS_ERGO - AS-IS'!#REF!</f>
        <v>#REF!</v>
      </c>
      <c r="G720" s="53" t="e">
        <f>'SOS_ERGO - AS-IS'!#REF!</f>
        <v>#REF!</v>
      </c>
      <c r="H720" s="32" t="e">
        <f>'SOS_ERGO - AS-IS'!#REF!</f>
        <v>#REF!</v>
      </c>
      <c r="I720" s="39">
        <v>1</v>
      </c>
      <c r="J720" s="40"/>
      <c r="K720" s="41"/>
      <c r="L720" s="39">
        <v>1</v>
      </c>
      <c r="M720" s="40"/>
      <c r="N720" s="41"/>
      <c r="O720" s="39">
        <v>1</v>
      </c>
      <c r="P720" s="40"/>
      <c r="Q720" s="41"/>
      <c r="R720" s="39">
        <v>1</v>
      </c>
      <c r="S720" s="40"/>
      <c r="T720" s="41"/>
      <c r="U720" s="39">
        <v>1</v>
      </c>
      <c r="V720" s="40"/>
      <c r="W720" s="41"/>
      <c r="X720" s="39">
        <v>1</v>
      </c>
      <c r="Y720" s="40"/>
      <c r="Z720" s="41"/>
      <c r="AA720" s="39">
        <v>1</v>
      </c>
      <c r="AB720" s="40"/>
      <c r="AC720" s="41"/>
      <c r="AD720" s="39">
        <v>1</v>
      </c>
      <c r="AE720" s="40"/>
      <c r="AF720" s="41"/>
      <c r="AG720" s="39">
        <v>1</v>
      </c>
      <c r="AH720" s="43"/>
      <c r="AI720" s="44"/>
      <c r="AJ720" s="22">
        <f t="shared" si="50"/>
        <v>9</v>
      </c>
      <c r="AK720" s="37">
        <f t="shared" si="51"/>
        <v>9</v>
      </c>
      <c r="AL720" s="37">
        <f t="shared" si="52"/>
        <v>0</v>
      </c>
      <c r="AM720" s="37">
        <f t="shared" si="53"/>
        <v>0</v>
      </c>
    </row>
    <row r="721" spans="1:39" outlineLevel="1" x14ac:dyDescent="0.3">
      <c r="A721" s="19" t="e">
        <f>'SOS_ERGO - AS-IS'!#REF!</f>
        <v>#REF!</v>
      </c>
      <c r="B721" s="19" t="e">
        <f>'SOS_ERGO - AS-IS'!#REF!</f>
        <v>#REF!</v>
      </c>
      <c r="C721" s="19" t="e">
        <f>'SOS_ERGO - AS-IS'!#REF!</f>
        <v>#REF!</v>
      </c>
      <c r="D721" s="19" t="e">
        <f>'SOS_ERGO - AS-IS'!#REF!</f>
        <v>#REF!</v>
      </c>
      <c r="E721" s="32" t="e">
        <f>'SOS_ERGO - AS-IS'!#REF!</f>
        <v>#REF!</v>
      </c>
      <c r="F721" s="19" t="e">
        <f>'SOS_ERGO - AS-IS'!#REF!</f>
        <v>#REF!</v>
      </c>
      <c r="G721" s="53" t="e">
        <f>'SOS_ERGO - AS-IS'!#REF!</f>
        <v>#REF!</v>
      </c>
      <c r="H721" s="32" t="e">
        <f>'SOS_ERGO - AS-IS'!#REF!</f>
        <v>#REF!</v>
      </c>
      <c r="I721" s="39">
        <v>1</v>
      </c>
      <c r="J721" s="40"/>
      <c r="K721" s="41"/>
      <c r="L721" s="39">
        <v>1</v>
      </c>
      <c r="M721" s="40"/>
      <c r="N721" s="41"/>
      <c r="O721" s="39">
        <v>1</v>
      </c>
      <c r="P721" s="40"/>
      <c r="Q721" s="41"/>
      <c r="R721" s="39">
        <v>1</v>
      </c>
      <c r="S721" s="40"/>
      <c r="T721" s="41"/>
      <c r="U721" s="39">
        <v>1</v>
      </c>
      <c r="V721" s="40"/>
      <c r="W721" s="41"/>
      <c r="X721" s="39">
        <v>1</v>
      </c>
      <c r="Y721" s="40"/>
      <c r="Z721" s="41"/>
      <c r="AA721" s="39">
        <v>1</v>
      </c>
      <c r="AB721" s="40"/>
      <c r="AC721" s="41"/>
      <c r="AD721" s="39">
        <v>1</v>
      </c>
      <c r="AE721" s="40"/>
      <c r="AF721" s="41"/>
      <c r="AG721" s="39">
        <v>1</v>
      </c>
      <c r="AH721" s="43"/>
      <c r="AI721" s="44"/>
      <c r="AJ721" s="22">
        <f t="shared" si="50"/>
        <v>9</v>
      </c>
      <c r="AK721" s="37">
        <f t="shared" si="51"/>
        <v>9</v>
      </c>
      <c r="AL721" s="37">
        <f t="shared" si="52"/>
        <v>0</v>
      </c>
      <c r="AM721" s="37">
        <f t="shared" si="53"/>
        <v>0</v>
      </c>
    </row>
    <row r="722" spans="1:39" outlineLevel="1" x14ac:dyDescent="0.3">
      <c r="A722" s="19" t="e">
        <f>'SOS_ERGO - AS-IS'!#REF!</f>
        <v>#REF!</v>
      </c>
      <c r="B722" s="19" t="e">
        <f>'SOS_ERGO - AS-IS'!#REF!</f>
        <v>#REF!</v>
      </c>
      <c r="C722" s="19" t="e">
        <f>'SOS_ERGO - AS-IS'!#REF!</f>
        <v>#REF!</v>
      </c>
      <c r="D722" s="19" t="e">
        <f>'SOS_ERGO - AS-IS'!#REF!</f>
        <v>#REF!</v>
      </c>
      <c r="E722" s="32" t="e">
        <f>'SOS_ERGO - AS-IS'!#REF!</f>
        <v>#REF!</v>
      </c>
      <c r="F722" s="19" t="e">
        <f>'SOS_ERGO - AS-IS'!#REF!</f>
        <v>#REF!</v>
      </c>
      <c r="G722" s="53" t="e">
        <f>'SOS_ERGO - AS-IS'!#REF!</f>
        <v>#REF!</v>
      </c>
      <c r="H722" s="32" t="e">
        <f>'SOS_ERGO - AS-IS'!#REF!</f>
        <v>#REF!</v>
      </c>
      <c r="I722" s="39">
        <v>1</v>
      </c>
      <c r="J722" s="40"/>
      <c r="K722" s="41"/>
      <c r="L722" s="39">
        <v>1</v>
      </c>
      <c r="M722" s="40"/>
      <c r="N722" s="41"/>
      <c r="O722" s="39">
        <v>1</v>
      </c>
      <c r="P722" s="40"/>
      <c r="Q722" s="41"/>
      <c r="R722" s="39">
        <v>1</v>
      </c>
      <c r="S722" s="40"/>
      <c r="T722" s="41"/>
      <c r="U722" s="39">
        <v>1</v>
      </c>
      <c r="V722" s="40"/>
      <c r="W722" s="41"/>
      <c r="X722" s="39">
        <v>1</v>
      </c>
      <c r="Y722" s="40"/>
      <c r="Z722" s="41"/>
      <c r="AA722" s="39">
        <v>1</v>
      </c>
      <c r="AB722" s="40"/>
      <c r="AC722" s="41"/>
      <c r="AD722" s="39">
        <v>1</v>
      </c>
      <c r="AE722" s="40"/>
      <c r="AF722" s="41"/>
      <c r="AG722" s="39">
        <v>1</v>
      </c>
      <c r="AH722" s="43"/>
      <c r="AI722" s="44"/>
      <c r="AJ722" s="22">
        <f t="shared" si="50"/>
        <v>9</v>
      </c>
      <c r="AK722" s="37">
        <f t="shared" si="51"/>
        <v>9</v>
      </c>
      <c r="AL722" s="37">
        <f t="shared" si="52"/>
        <v>0</v>
      </c>
      <c r="AM722" s="37">
        <f t="shared" si="53"/>
        <v>0</v>
      </c>
    </row>
    <row r="723" spans="1:39" outlineLevel="1" x14ac:dyDescent="0.3">
      <c r="A723" s="19" t="e">
        <f>'SOS_ERGO - AS-IS'!#REF!</f>
        <v>#REF!</v>
      </c>
      <c r="B723" s="19" t="e">
        <f>'SOS_ERGO - AS-IS'!#REF!</f>
        <v>#REF!</v>
      </c>
      <c r="C723" s="19" t="e">
        <f>'SOS_ERGO - AS-IS'!#REF!</f>
        <v>#REF!</v>
      </c>
      <c r="D723" s="19" t="e">
        <f>'SOS_ERGO - AS-IS'!#REF!</f>
        <v>#REF!</v>
      </c>
      <c r="E723" s="32" t="e">
        <f>'SOS_ERGO - AS-IS'!#REF!</f>
        <v>#REF!</v>
      </c>
      <c r="F723" s="19" t="e">
        <f>'SOS_ERGO - AS-IS'!#REF!</f>
        <v>#REF!</v>
      </c>
      <c r="G723" s="53" t="e">
        <f>'SOS_ERGO - AS-IS'!#REF!</f>
        <v>#REF!</v>
      </c>
      <c r="H723" s="32" t="e">
        <f>'SOS_ERGO - AS-IS'!#REF!</f>
        <v>#REF!</v>
      </c>
      <c r="I723" s="39">
        <v>1</v>
      </c>
      <c r="J723" s="40"/>
      <c r="K723" s="41"/>
      <c r="L723" s="39">
        <v>1</v>
      </c>
      <c r="M723" s="40"/>
      <c r="N723" s="41"/>
      <c r="O723" s="39">
        <v>1</v>
      </c>
      <c r="P723" s="40"/>
      <c r="Q723" s="41"/>
      <c r="R723" s="39">
        <v>1</v>
      </c>
      <c r="S723" s="40"/>
      <c r="T723" s="41"/>
      <c r="U723" s="39">
        <v>1</v>
      </c>
      <c r="V723" s="40"/>
      <c r="W723" s="41"/>
      <c r="X723" s="39">
        <v>1</v>
      </c>
      <c r="Y723" s="40"/>
      <c r="Z723" s="41"/>
      <c r="AA723" s="39">
        <v>1</v>
      </c>
      <c r="AB723" s="40"/>
      <c r="AC723" s="41"/>
      <c r="AD723" s="39">
        <v>1</v>
      </c>
      <c r="AE723" s="40"/>
      <c r="AF723" s="41"/>
      <c r="AG723" s="39">
        <v>1</v>
      </c>
      <c r="AH723" s="43"/>
      <c r="AI723" s="44"/>
      <c r="AJ723" s="22">
        <f t="shared" si="50"/>
        <v>9</v>
      </c>
      <c r="AK723" s="37">
        <f t="shared" si="51"/>
        <v>9</v>
      </c>
      <c r="AL723" s="37">
        <f t="shared" si="52"/>
        <v>0</v>
      </c>
      <c r="AM723" s="37">
        <f t="shared" si="53"/>
        <v>0</v>
      </c>
    </row>
    <row r="724" spans="1:39" outlineLevel="1" x14ac:dyDescent="0.3">
      <c r="A724" s="19" t="e">
        <f>'SOS_ERGO - AS-IS'!#REF!</f>
        <v>#REF!</v>
      </c>
      <c r="B724" s="19" t="e">
        <f>'SOS_ERGO - AS-IS'!#REF!</f>
        <v>#REF!</v>
      </c>
      <c r="C724" s="19" t="e">
        <f>'SOS_ERGO - AS-IS'!#REF!</f>
        <v>#REF!</v>
      </c>
      <c r="D724" s="19" t="e">
        <f>'SOS_ERGO - AS-IS'!#REF!</f>
        <v>#REF!</v>
      </c>
      <c r="E724" s="32" t="e">
        <f>'SOS_ERGO - AS-IS'!#REF!</f>
        <v>#REF!</v>
      </c>
      <c r="F724" s="19" t="e">
        <f>'SOS_ERGO - AS-IS'!#REF!</f>
        <v>#REF!</v>
      </c>
      <c r="G724" s="53" t="e">
        <f>'SOS_ERGO - AS-IS'!#REF!</f>
        <v>#REF!</v>
      </c>
      <c r="H724" s="32" t="e">
        <f>'SOS_ERGO - AS-IS'!#REF!</f>
        <v>#REF!</v>
      </c>
      <c r="I724" s="39">
        <v>1</v>
      </c>
      <c r="J724" s="40"/>
      <c r="K724" s="41"/>
      <c r="L724" s="39">
        <v>1</v>
      </c>
      <c r="M724" s="40"/>
      <c r="N724" s="41"/>
      <c r="O724" s="39">
        <v>1</v>
      </c>
      <c r="P724" s="40"/>
      <c r="Q724" s="41"/>
      <c r="R724" s="39">
        <v>1</v>
      </c>
      <c r="S724" s="40"/>
      <c r="T724" s="41"/>
      <c r="U724" s="39">
        <v>1</v>
      </c>
      <c r="V724" s="40"/>
      <c r="W724" s="41"/>
      <c r="X724" s="39">
        <v>1</v>
      </c>
      <c r="Y724" s="40"/>
      <c r="Z724" s="41"/>
      <c r="AA724" s="39">
        <v>1</v>
      </c>
      <c r="AB724" s="40"/>
      <c r="AC724" s="41"/>
      <c r="AD724" s="39">
        <v>1</v>
      </c>
      <c r="AE724" s="40"/>
      <c r="AF724" s="41"/>
      <c r="AG724" s="39">
        <v>1</v>
      </c>
      <c r="AH724" s="43"/>
      <c r="AI724" s="44"/>
      <c r="AJ724" s="22">
        <f t="shared" si="50"/>
        <v>9</v>
      </c>
      <c r="AK724" s="37">
        <f t="shared" si="51"/>
        <v>9</v>
      </c>
      <c r="AL724" s="37">
        <f t="shared" si="52"/>
        <v>0</v>
      </c>
      <c r="AM724" s="37">
        <f t="shared" si="53"/>
        <v>0</v>
      </c>
    </row>
    <row r="725" spans="1:39" outlineLevel="1" x14ac:dyDescent="0.3">
      <c r="A725" s="19" t="e">
        <f>'SOS_ERGO - AS-IS'!#REF!</f>
        <v>#REF!</v>
      </c>
      <c r="B725" s="19" t="e">
        <f>'SOS_ERGO - AS-IS'!#REF!</f>
        <v>#REF!</v>
      </c>
      <c r="C725" s="19" t="e">
        <f>'SOS_ERGO - AS-IS'!#REF!</f>
        <v>#REF!</v>
      </c>
      <c r="D725" s="19" t="e">
        <f>'SOS_ERGO - AS-IS'!#REF!</f>
        <v>#REF!</v>
      </c>
      <c r="E725" s="32" t="e">
        <f>'SOS_ERGO - AS-IS'!#REF!</f>
        <v>#REF!</v>
      </c>
      <c r="F725" s="19" t="e">
        <f>'SOS_ERGO - AS-IS'!#REF!</f>
        <v>#REF!</v>
      </c>
      <c r="G725" s="53" t="e">
        <f>'SOS_ERGO - AS-IS'!#REF!</f>
        <v>#REF!</v>
      </c>
      <c r="H725" s="32" t="e">
        <f>'SOS_ERGO - AS-IS'!#REF!</f>
        <v>#REF!</v>
      </c>
      <c r="I725" s="39">
        <v>1</v>
      </c>
      <c r="J725" s="40"/>
      <c r="K725" s="41"/>
      <c r="L725" s="39">
        <v>1</v>
      </c>
      <c r="M725" s="40"/>
      <c r="N725" s="41"/>
      <c r="O725" s="39">
        <v>1</v>
      </c>
      <c r="P725" s="40"/>
      <c r="Q725" s="41"/>
      <c r="R725" s="39">
        <v>1</v>
      </c>
      <c r="S725" s="40"/>
      <c r="T725" s="41"/>
      <c r="U725" s="39">
        <v>1</v>
      </c>
      <c r="V725" s="40"/>
      <c r="W725" s="41"/>
      <c r="X725" s="39">
        <v>1</v>
      </c>
      <c r="Y725" s="40"/>
      <c r="Z725" s="41"/>
      <c r="AA725" s="39">
        <v>1</v>
      </c>
      <c r="AB725" s="40"/>
      <c r="AC725" s="41"/>
      <c r="AD725" s="39">
        <v>1</v>
      </c>
      <c r="AE725" s="40"/>
      <c r="AF725" s="41"/>
      <c r="AG725" s="39">
        <v>1</v>
      </c>
      <c r="AH725" s="43"/>
      <c r="AI725" s="44"/>
      <c r="AJ725" s="22">
        <f t="shared" si="50"/>
        <v>9</v>
      </c>
      <c r="AK725" s="37">
        <f t="shared" si="51"/>
        <v>9</v>
      </c>
      <c r="AL725" s="37">
        <f t="shared" si="52"/>
        <v>0</v>
      </c>
      <c r="AM725" s="37">
        <f t="shared" si="53"/>
        <v>0</v>
      </c>
    </row>
    <row r="726" spans="1:39" outlineLevel="1" x14ac:dyDescent="0.3">
      <c r="A726" s="19" t="e">
        <f>'SOS_ERGO - AS-IS'!#REF!</f>
        <v>#REF!</v>
      </c>
      <c r="B726" s="19" t="e">
        <f>'SOS_ERGO - AS-IS'!#REF!</f>
        <v>#REF!</v>
      </c>
      <c r="C726" s="19" t="e">
        <f>'SOS_ERGO - AS-IS'!#REF!</f>
        <v>#REF!</v>
      </c>
      <c r="D726" s="19" t="e">
        <f>'SOS_ERGO - AS-IS'!#REF!</f>
        <v>#REF!</v>
      </c>
      <c r="E726" s="32" t="e">
        <f>'SOS_ERGO - AS-IS'!#REF!</f>
        <v>#REF!</v>
      </c>
      <c r="F726" s="19" t="e">
        <f>'SOS_ERGO - AS-IS'!#REF!</f>
        <v>#REF!</v>
      </c>
      <c r="G726" s="53" t="e">
        <f>'SOS_ERGO - AS-IS'!#REF!</f>
        <v>#REF!</v>
      </c>
      <c r="H726" s="32" t="e">
        <f>'SOS_ERGO - AS-IS'!#REF!</f>
        <v>#REF!</v>
      </c>
      <c r="I726" s="39">
        <v>1</v>
      </c>
      <c r="J726" s="40"/>
      <c r="K726" s="41"/>
      <c r="L726" s="39">
        <v>1</v>
      </c>
      <c r="M726" s="40"/>
      <c r="N726" s="41"/>
      <c r="O726" s="39">
        <v>1</v>
      </c>
      <c r="P726" s="40"/>
      <c r="Q726" s="41"/>
      <c r="R726" s="39">
        <v>1</v>
      </c>
      <c r="S726" s="40"/>
      <c r="T726" s="41"/>
      <c r="U726" s="39">
        <v>1</v>
      </c>
      <c r="V726" s="40"/>
      <c r="W726" s="41"/>
      <c r="X726" s="39">
        <v>1</v>
      </c>
      <c r="Y726" s="40"/>
      <c r="Z726" s="41"/>
      <c r="AA726" s="39">
        <v>1</v>
      </c>
      <c r="AB726" s="40"/>
      <c r="AC726" s="41"/>
      <c r="AD726" s="39">
        <v>1</v>
      </c>
      <c r="AE726" s="40"/>
      <c r="AF726" s="41"/>
      <c r="AG726" s="39">
        <v>1</v>
      </c>
      <c r="AH726" s="43"/>
      <c r="AI726" s="44"/>
      <c r="AJ726" s="22">
        <f t="shared" si="50"/>
        <v>9</v>
      </c>
      <c r="AK726" s="37">
        <f t="shared" si="51"/>
        <v>9</v>
      </c>
      <c r="AL726" s="37">
        <f t="shared" si="52"/>
        <v>0</v>
      </c>
      <c r="AM726" s="37">
        <f t="shared" si="53"/>
        <v>0</v>
      </c>
    </row>
    <row r="727" spans="1:39" outlineLevel="1" x14ac:dyDescent="0.3">
      <c r="A727" s="19" t="e">
        <f>'SOS_ERGO - AS-IS'!#REF!</f>
        <v>#REF!</v>
      </c>
      <c r="B727" s="19" t="e">
        <f>'SOS_ERGO - AS-IS'!#REF!</f>
        <v>#REF!</v>
      </c>
      <c r="C727" s="19" t="e">
        <f>'SOS_ERGO - AS-IS'!#REF!</f>
        <v>#REF!</v>
      </c>
      <c r="D727" s="19" t="e">
        <f>'SOS_ERGO - AS-IS'!#REF!</f>
        <v>#REF!</v>
      </c>
      <c r="E727" s="32" t="e">
        <f>'SOS_ERGO - AS-IS'!#REF!</f>
        <v>#REF!</v>
      </c>
      <c r="F727" s="19" t="e">
        <f>'SOS_ERGO - AS-IS'!#REF!</f>
        <v>#REF!</v>
      </c>
      <c r="G727" s="53" t="e">
        <f>'SOS_ERGO - AS-IS'!#REF!</f>
        <v>#REF!</v>
      </c>
      <c r="H727" s="32" t="e">
        <f>'SOS_ERGO - AS-IS'!#REF!</f>
        <v>#REF!</v>
      </c>
      <c r="I727" s="39">
        <v>1</v>
      </c>
      <c r="J727" s="40"/>
      <c r="K727" s="41"/>
      <c r="L727" s="39">
        <v>1</v>
      </c>
      <c r="M727" s="40"/>
      <c r="N727" s="41"/>
      <c r="O727" s="39">
        <v>1</v>
      </c>
      <c r="P727" s="40"/>
      <c r="Q727" s="41"/>
      <c r="R727" s="39">
        <v>1</v>
      </c>
      <c r="S727" s="40"/>
      <c r="T727" s="41"/>
      <c r="U727" s="39">
        <v>1</v>
      </c>
      <c r="V727" s="40"/>
      <c r="W727" s="41"/>
      <c r="X727" s="39">
        <v>1</v>
      </c>
      <c r="Y727" s="40"/>
      <c r="Z727" s="41"/>
      <c r="AA727" s="39">
        <v>1</v>
      </c>
      <c r="AB727" s="40"/>
      <c r="AC727" s="41"/>
      <c r="AD727" s="39">
        <v>1</v>
      </c>
      <c r="AE727" s="40"/>
      <c r="AF727" s="41"/>
      <c r="AG727" s="39">
        <v>1</v>
      </c>
      <c r="AH727" s="43"/>
      <c r="AI727" s="44"/>
      <c r="AJ727" s="22">
        <f t="shared" si="50"/>
        <v>9</v>
      </c>
      <c r="AK727" s="37">
        <f t="shared" si="51"/>
        <v>9</v>
      </c>
      <c r="AL727" s="37">
        <f t="shared" si="52"/>
        <v>0</v>
      </c>
      <c r="AM727" s="37">
        <f t="shared" si="53"/>
        <v>0</v>
      </c>
    </row>
    <row r="728" spans="1:39" outlineLevel="1" x14ac:dyDescent="0.3">
      <c r="A728" s="19" t="e">
        <f>'SOS_ERGO - AS-IS'!#REF!</f>
        <v>#REF!</v>
      </c>
      <c r="B728" s="19" t="e">
        <f>'SOS_ERGO - AS-IS'!#REF!</f>
        <v>#REF!</v>
      </c>
      <c r="C728" s="19" t="e">
        <f>'SOS_ERGO - AS-IS'!#REF!</f>
        <v>#REF!</v>
      </c>
      <c r="D728" s="19" t="e">
        <f>'SOS_ERGO - AS-IS'!#REF!</f>
        <v>#REF!</v>
      </c>
      <c r="E728" s="32" t="e">
        <f>'SOS_ERGO - AS-IS'!#REF!</f>
        <v>#REF!</v>
      </c>
      <c r="F728" s="19" t="e">
        <f>'SOS_ERGO - AS-IS'!#REF!</f>
        <v>#REF!</v>
      </c>
      <c r="G728" s="53" t="e">
        <f>'SOS_ERGO - AS-IS'!#REF!</f>
        <v>#REF!</v>
      </c>
      <c r="H728" s="32" t="e">
        <f>'SOS_ERGO - AS-IS'!#REF!</f>
        <v>#REF!</v>
      </c>
      <c r="I728" s="39">
        <v>1</v>
      </c>
      <c r="J728" s="40"/>
      <c r="K728" s="41"/>
      <c r="L728" s="39">
        <v>1</v>
      </c>
      <c r="M728" s="40"/>
      <c r="N728" s="41"/>
      <c r="O728" s="39">
        <v>1</v>
      </c>
      <c r="P728" s="40"/>
      <c r="Q728" s="41"/>
      <c r="R728" s="39">
        <v>1</v>
      </c>
      <c r="S728" s="40"/>
      <c r="T728" s="41"/>
      <c r="U728" s="39">
        <v>1</v>
      </c>
      <c r="V728" s="40"/>
      <c r="W728" s="41"/>
      <c r="X728" s="39">
        <v>1</v>
      </c>
      <c r="Y728" s="40"/>
      <c r="Z728" s="41"/>
      <c r="AA728" s="39">
        <v>1</v>
      </c>
      <c r="AB728" s="40"/>
      <c r="AC728" s="41"/>
      <c r="AD728" s="39">
        <v>1</v>
      </c>
      <c r="AE728" s="40"/>
      <c r="AF728" s="41"/>
      <c r="AG728" s="39">
        <v>1</v>
      </c>
      <c r="AH728" s="43"/>
      <c r="AI728" s="44"/>
      <c r="AJ728" s="22">
        <f t="shared" si="50"/>
        <v>9</v>
      </c>
      <c r="AK728" s="37">
        <f t="shared" si="51"/>
        <v>9</v>
      </c>
      <c r="AL728" s="37">
        <f t="shared" si="52"/>
        <v>0</v>
      </c>
      <c r="AM728" s="37">
        <f t="shared" si="53"/>
        <v>0</v>
      </c>
    </row>
    <row r="729" spans="1:39" outlineLevel="1" x14ac:dyDescent="0.3">
      <c r="A729" s="19" t="e">
        <f>'SOS_ERGO - AS-IS'!#REF!</f>
        <v>#REF!</v>
      </c>
      <c r="B729" s="19" t="e">
        <f>'SOS_ERGO - AS-IS'!#REF!</f>
        <v>#REF!</v>
      </c>
      <c r="C729" s="19" t="e">
        <f>'SOS_ERGO - AS-IS'!#REF!</f>
        <v>#REF!</v>
      </c>
      <c r="D729" s="19" t="e">
        <f>'SOS_ERGO - AS-IS'!#REF!</f>
        <v>#REF!</v>
      </c>
      <c r="E729" s="32" t="e">
        <f>'SOS_ERGO - AS-IS'!#REF!</f>
        <v>#REF!</v>
      </c>
      <c r="F729" s="19" t="e">
        <f>'SOS_ERGO - AS-IS'!#REF!</f>
        <v>#REF!</v>
      </c>
      <c r="G729" s="53" t="e">
        <f>'SOS_ERGO - AS-IS'!#REF!</f>
        <v>#REF!</v>
      </c>
      <c r="H729" s="32" t="e">
        <f>'SOS_ERGO - AS-IS'!#REF!</f>
        <v>#REF!</v>
      </c>
      <c r="I729" s="39">
        <v>1</v>
      </c>
      <c r="J729" s="40"/>
      <c r="K729" s="41"/>
      <c r="L729" s="39">
        <v>1</v>
      </c>
      <c r="M729" s="40"/>
      <c r="N729" s="41"/>
      <c r="O729" s="39">
        <v>1</v>
      </c>
      <c r="P729" s="40"/>
      <c r="Q729" s="41"/>
      <c r="R729" s="39">
        <v>1</v>
      </c>
      <c r="S729" s="40"/>
      <c r="T729" s="41"/>
      <c r="U729" s="39">
        <v>1</v>
      </c>
      <c r="V729" s="40"/>
      <c r="W729" s="41"/>
      <c r="X729" s="39">
        <v>1</v>
      </c>
      <c r="Y729" s="40"/>
      <c r="Z729" s="41"/>
      <c r="AA729" s="39">
        <v>1</v>
      </c>
      <c r="AB729" s="40"/>
      <c r="AC729" s="41"/>
      <c r="AD729" s="39">
        <v>1</v>
      </c>
      <c r="AE729" s="40"/>
      <c r="AF729" s="41"/>
      <c r="AG729" s="39">
        <v>1</v>
      </c>
      <c r="AH729" s="43"/>
      <c r="AI729" s="44"/>
      <c r="AJ729" s="22">
        <f t="shared" si="50"/>
        <v>9</v>
      </c>
      <c r="AK729" s="37">
        <f t="shared" si="51"/>
        <v>9</v>
      </c>
      <c r="AL729" s="37">
        <f t="shared" si="52"/>
        <v>0</v>
      </c>
      <c r="AM729" s="37">
        <f t="shared" si="53"/>
        <v>0</v>
      </c>
    </row>
    <row r="730" spans="1:39" outlineLevel="1" x14ac:dyDescent="0.3">
      <c r="A730" s="19" t="e">
        <f>'SOS_ERGO - AS-IS'!#REF!</f>
        <v>#REF!</v>
      </c>
      <c r="B730" s="19" t="e">
        <f>'SOS_ERGO - AS-IS'!#REF!</f>
        <v>#REF!</v>
      </c>
      <c r="C730" s="19" t="e">
        <f>'SOS_ERGO - AS-IS'!#REF!</f>
        <v>#REF!</v>
      </c>
      <c r="D730" s="19" t="e">
        <f>'SOS_ERGO - AS-IS'!#REF!</f>
        <v>#REF!</v>
      </c>
      <c r="E730" s="32" t="e">
        <f>'SOS_ERGO - AS-IS'!#REF!</f>
        <v>#REF!</v>
      </c>
      <c r="F730" s="19" t="e">
        <f>'SOS_ERGO - AS-IS'!#REF!</f>
        <v>#REF!</v>
      </c>
      <c r="G730" s="53" t="e">
        <f>'SOS_ERGO - AS-IS'!#REF!</f>
        <v>#REF!</v>
      </c>
      <c r="H730" s="32" t="e">
        <f>'SOS_ERGO - AS-IS'!#REF!</f>
        <v>#REF!</v>
      </c>
      <c r="I730" s="39">
        <v>1</v>
      </c>
      <c r="J730" s="40"/>
      <c r="K730" s="41"/>
      <c r="L730" s="39">
        <v>1</v>
      </c>
      <c r="M730" s="40"/>
      <c r="N730" s="41"/>
      <c r="O730" s="39">
        <v>1</v>
      </c>
      <c r="P730" s="40"/>
      <c r="Q730" s="41"/>
      <c r="R730" s="39">
        <v>1</v>
      </c>
      <c r="S730" s="40"/>
      <c r="T730" s="41"/>
      <c r="U730" s="39">
        <v>1</v>
      </c>
      <c r="V730" s="40"/>
      <c r="W730" s="41"/>
      <c r="X730" s="39">
        <v>1</v>
      </c>
      <c r="Y730" s="40"/>
      <c r="Z730" s="41"/>
      <c r="AA730" s="39">
        <v>1</v>
      </c>
      <c r="AB730" s="40"/>
      <c r="AC730" s="41"/>
      <c r="AD730" s="39">
        <v>1</v>
      </c>
      <c r="AE730" s="40"/>
      <c r="AF730" s="41"/>
      <c r="AG730" s="39">
        <v>1</v>
      </c>
      <c r="AH730" s="43"/>
      <c r="AI730" s="44"/>
      <c r="AJ730" s="22">
        <f t="shared" si="50"/>
        <v>9</v>
      </c>
      <c r="AK730" s="37">
        <f t="shared" si="51"/>
        <v>9</v>
      </c>
      <c r="AL730" s="37">
        <f t="shared" si="52"/>
        <v>0</v>
      </c>
      <c r="AM730" s="37">
        <f t="shared" si="53"/>
        <v>0</v>
      </c>
    </row>
    <row r="731" spans="1:39" outlineLevel="1" x14ac:dyDescent="0.3">
      <c r="A731" s="19" t="e">
        <f>'SOS_ERGO - AS-IS'!#REF!</f>
        <v>#REF!</v>
      </c>
      <c r="B731" s="19" t="e">
        <f>'SOS_ERGO - AS-IS'!#REF!</f>
        <v>#REF!</v>
      </c>
      <c r="C731" s="19" t="e">
        <f>'SOS_ERGO - AS-IS'!#REF!</f>
        <v>#REF!</v>
      </c>
      <c r="D731" s="19" t="e">
        <f>'SOS_ERGO - AS-IS'!#REF!</f>
        <v>#REF!</v>
      </c>
      <c r="E731" s="32" t="e">
        <f>'SOS_ERGO - AS-IS'!#REF!</f>
        <v>#REF!</v>
      </c>
      <c r="F731" s="19" t="e">
        <f>'SOS_ERGO - AS-IS'!#REF!</f>
        <v>#REF!</v>
      </c>
      <c r="G731" s="53" t="e">
        <f>'SOS_ERGO - AS-IS'!#REF!</f>
        <v>#REF!</v>
      </c>
      <c r="H731" s="32" t="e">
        <f>'SOS_ERGO - AS-IS'!#REF!</f>
        <v>#REF!</v>
      </c>
      <c r="I731" s="39">
        <v>1</v>
      </c>
      <c r="J731" s="40"/>
      <c r="K731" s="41"/>
      <c r="L731" s="39">
        <v>1</v>
      </c>
      <c r="M731" s="40"/>
      <c r="N731" s="41"/>
      <c r="O731" s="39">
        <v>1</v>
      </c>
      <c r="P731" s="40"/>
      <c r="Q731" s="41"/>
      <c r="R731" s="39">
        <v>1</v>
      </c>
      <c r="S731" s="40"/>
      <c r="T731" s="41"/>
      <c r="U731" s="39">
        <v>1</v>
      </c>
      <c r="V731" s="40"/>
      <c r="W731" s="41"/>
      <c r="X731" s="39">
        <v>1</v>
      </c>
      <c r="Y731" s="40"/>
      <c r="Z731" s="41"/>
      <c r="AA731" s="39">
        <v>1</v>
      </c>
      <c r="AB731" s="40"/>
      <c r="AC731" s="41"/>
      <c r="AD731" s="39">
        <v>1</v>
      </c>
      <c r="AE731" s="40"/>
      <c r="AF731" s="41"/>
      <c r="AG731" s="39">
        <v>1</v>
      </c>
      <c r="AH731" s="43"/>
      <c r="AI731" s="44"/>
      <c r="AJ731" s="22">
        <f t="shared" ref="AJ731:AJ753" si="54">SUM(I731:AI731)</f>
        <v>9</v>
      </c>
      <c r="AK731" s="37">
        <f t="shared" ref="AK731:AK753" si="55">COUNTIF(I731:AI731,1)</f>
        <v>9</v>
      </c>
      <c r="AL731" s="37">
        <f t="shared" ref="AL731:AL753" si="56">COUNTIF(I731:AI731,2)</f>
        <v>0</v>
      </c>
      <c r="AM731" s="37">
        <f t="shared" ref="AM731:AM753" si="57">COUNTIF(I731:AI731,3)</f>
        <v>0</v>
      </c>
    </row>
    <row r="732" spans="1:39" outlineLevel="1" x14ac:dyDescent="0.3">
      <c r="A732" s="19" t="e">
        <f>'SOS_ERGO - AS-IS'!#REF!</f>
        <v>#REF!</v>
      </c>
      <c r="B732" s="19" t="e">
        <f>'SOS_ERGO - AS-IS'!#REF!</f>
        <v>#REF!</v>
      </c>
      <c r="C732" s="19" t="e">
        <f>'SOS_ERGO - AS-IS'!#REF!</f>
        <v>#REF!</v>
      </c>
      <c r="D732" s="19" t="e">
        <f>'SOS_ERGO - AS-IS'!#REF!</f>
        <v>#REF!</v>
      </c>
      <c r="E732" s="32" t="e">
        <f>'SOS_ERGO - AS-IS'!#REF!</f>
        <v>#REF!</v>
      </c>
      <c r="F732" s="19" t="e">
        <f>'SOS_ERGO - AS-IS'!#REF!</f>
        <v>#REF!</v>
      </c>
      <c r="G732" s="53" t="e">
        <f>'SOS_ERGO - AS-IS'!#REF!</f>
        <v>#REF!</v>
      </c>
      <c r="H732" s="32" t="e">
        <f>'SOS_ERGO - AS-IS'!#REF!</f>
        <v>#REF!</v>
      </c>
      <c r="I732" s="39">
        <v>1</v>
      </c>
      <c r="J732" s="40"/>
      <c r="K732" s="41"/>
      <c r="L732" s="39">
        <v>1</v>
      </c>
      <c r="M732" s="40"/>
      <c r="N732" s="41"/>
      <c r="O732" s="39">
        <v>1</v>
      </c>
      <c r="P732" s="40"/>
      <c r="Q732" s="41"/>
      <c r="R732" s="39">
        <v>1</v>
      </c>
      <c r="S732" s="40"/>
      <c r="T732" s="41"/>
      <c r="U732" s="39">
        <v>1</v>
      </c>
      <c r="V732" s="40"/>
      <c r="W732" s="41"/>
      <c r="X732" s="39">
        <v>1</v>
      </c>
      <c r="Y732" s="40"/>
      <c r="Z732" s="41"/>
      <c r="AA732" s="39">
        <v>1</v>
      </c>
      <c r="AB732" s="40"/>
      <c r="AC732" s="41"/>
      <c r="AD732" s="39">
        <v>1</v>
      </c>
      <c r="AE732" s="40"/>
      <c r="AF732" s="41"/>
      <c r="AG732" s="39">
        <v>1</v>
      </c>
      <c r="AH732" s="43"/>
      <c r="AI732" s="44"/>
      <c r="AJ732" s="22">
        <f t="shared" si="54"/>
        <v>9</v>
      </c>
      <c r="AK732" s="37">
        <f t="shared" si="55"/>
        <v>9</v>
      </c>
      <c r="AL732" s="37">
        <f t="shared" si="56"/>
        <v>0</v>
      </c>
      <c r="AM732" s="37">
        <f t="shared" si="57"/>
        <v>0</v>
      </c>
    </row>
    <row r="733" spans="1:39" outlineLevel="1" x14ac:dyDescent="0.3">
      <c r="A733" s="19" t="e">
        <f>'SOS_ERGO - AS-IS'!#REF!</f>
        <v>#REF!</v>
      </c>
      <c r="B733" s="19" t="e">
        <f>'SOS_ERGO - AS-IS'!#REF!</f>
        <v>#REF!</v>
      </c>
      <c r="C733" s="19" t="e">
        <f>'SOS_ERGO - AS-IS'!#REF!</f>
        <v>#REF!</v>
      </c>
      <c r="D733" s="19" t="e">
        <f>'SOS_ERGO - AS-IS'!#REF!</f>
        <v>#REF!</v>
      </c>
      <c r="E733" s="32" t="e">
        <f>'SOS_ERGO - AS-IS'!#REF!</f>
        <v>#REF!</v>
      </c>
      <c r="F733" s="19" t="e">
        <f>'SOS_ERGO - AS-IS'!#REF!</f>
        <v>#REF!</v>
      </c>
      <c r="G733" s="53" t="e">
        <f>'SOS_ERGO - AS-IS'!#REF!</f>
        <v>#REF!</v>
      </c>
      <c r="H733" s="32" t="e">
        <f>'SOS_ERGO - AS-IS'!#REF!</f>
        <v>#REF!</v>
      </c>
      <c r="I733" s="39">
        <v>1</v>
      </c>
      <c r="J733" s="40"/>
      <c r="K733" s="41"/>
      <c r="L733" s="39">
        <v>1</v>
      </c>
      <c r="M733" s="40"/>
      <c r="N733" s="41"/>
      <c r="O733" s="39">
        <v>1</v>
      </c>
      <c r="P733" s="40"/>
      <c r="Q733" s="41"/>
      <c r="R733" s="39">
        <v>1</v>
      </c>
      <c r="S733" s="40"/>
      <c r="T733" s="41"/>
      <c r="U733" s="39">
        <v>1</v>
      </c>
      <c r="V733" s="40"/>
      <c r="W733" s="41"/>
      <c r="X733" s="39">
        <v>1</v>
      </c>
      <c r="Y733" s="40"/>
      <c r="Z733" s="41"/>
      <c r="AA733" s="39">
        <v>1</v>
      </c>
      <c r="AB733" s="40"/>
      <c r="AC733" s="41"/>
      <c r="AD733" s="39">
        <v>1</v>
      </c>
      <c r="AE733" s="40"/>
      <c r="AF733" s="41"/>
      <c r="AG733" s="39">
        <v>1</v>
      </c>
      <c r="AH733" s="43"/>
      <c r="AI733" s="44"/>
      <c r="AJ733" s="22">
        <f t="shared" si="54"/>
        <v>9</v>
      </c>
      <c r="AK733" s="37">
        <f t="shared" si="55"/>
        <v>9</v>
      </c>
      <c r="AL733" s="37">
        <f t="shared" si="56"/>
        <v>0</v>
      </c>
      <c r="AM733" s="37">
        <f t="shared" si="57"/>
        <v>0</v>
      </c>
    </row>
    <row r="734" spans="1:39" outlineLevel="1" x14ac:dyDescent="0.3">
      <c r="A734" s="19" t="e">
        <f>'SOS_ERGO - AS-IS'!#REF!</f>
        <v>#REF!</v>
      </c>
      <c r="B734" s="19" t="e">
        <f>'SOS_ERGO - AS-IS'!#REF!</f>
        <v>#REF!</v>
      </c>
      <c r="C734" s="19" t="e">
        <f>'SOS_ERGO - AS-IS'!#REF!</f>
        <v>#REF!</v>
      </c>
      <c r="D734" s="19" t="e">
        <f>'SOS_ERGO - AS-IS'!#REF!</f>
        <v>#REF!</v>
      </c>
      <c r="E734" s="32" t="e">
        <f>'SOS_ERGO - AS-IS'!#REF!</f>
        <v>#REF!</v>
      </c>
      <c r="F734" s="19" t="e">
        <f>'SOS_ERGO - AS-IS'!#REF!</f>
        <v>#REF!</v>
      </c>
      <c r="G734" s="53" t="e">
        <f>'SOS_ERGO - AS-IS'!#REF!</f>
        <v>#REF!</v>
      </c>
      <c r="H734" s="32" t="e">
        <f>'SOS_ERGO - AS-IS'!#REF!</f>
        <v>#REF!</v>
      </c>
      <c r="I734" s="39">
        <v>1</v>
      </c>
      <c r="J734" s="40"/>
      <c r="K734" s="41"/>
      <c r="L734" s="39">
        <v>1</v>
      </c>
      <c r="M734" s="40"/>
      <c r="N734" s="41"/>
      <c r="O734" s="39">
        <v>1</v>
      </c>
      <c r="P734" s="40"/>
      <c r="Q734" s="41"/>
      <c r="R734" s="39">
        <v>1</v>
      </c>
      <c r="S734" s="40"/>
      <c r="T734" s="41"/>
      <c r="U734" s="39">
        <v>1</v>
      </c>
      <c r="V734" s="40"/>
      <c r="W734" s="41"/>
      <c r="X734" s="39">
        <v>1</v>
      </c>
      <c r="Y734" s="40"/>
      <c r="Z734" s="41"/>
      <c r="AA734" s="39">
        <v>1</v>
      </c>
      <c r="AB734" s="40"/>
      <c r="AC734" s="41"/>
      <c r="AD734" s="39">
        <v>1</v>
      </c>
      <c r="AE734" s="40"/>
      <c r="AF734" s="41"/>
      <c r="AG734" s="39">
        <v>1</v>
      </c>
      <c r="AH734" s="43"/>
      <c r="AI734" s="44"/>
      <c r="AJ734" s="22">
        <f t="shared" si="54"/>
        <v>9</v>
      </c>
      <c r="AK734" s="37">
        <f t="shared" si="55"/>
        <v>9</v>
      </c>
      <c r="AL734" s="37">
        <f t="shared" si="56"/>
        <v>0</v>
      </c>
      <c r="AM734" s="37">
        <f t="shared" si="57"/>
        <v>0</v>
      </c>
    </row>
    <row r="735" spans="1:39" outlineLevel="1" x14ac:dyDescent="0.3">
      <c r="A735" s="19" t="e">
        <f>'SOS_ERGO - AS-IS'!#REF!</f>
        <v>#REF!</v>
      </c>
      <c r="B735" s="19" t="e">
        <f>'SOS_ERGO - AS-IS'!#REF!</f>
        <v>#REF!</v>
      </c>
      <c r="C735" s="19" t="e">
        <f>'SOS_ERGO - AS-IS'!#REF!</f>
        <v>#REF!</v>
      </c>
      <c r="D735" s="19" t="e">
        <f>'SOS_ERGO - AS-IS'!#REF!</f>
        <v>#REF!</v>
      </c>
      <c r="E735" s="32" t="e">
        <f>'SOS_ERGO - AS-IS'!#REF!</f>
        <v>#REF!</v>
      </c>
      <c r="F735" s="19" t="e">
        <f>'SOS_ERGO - AS-IS'!#REF!</f>
        <v>#REF!</v>
      </c>
      <c r="G735" s="53" t="e">
        <f>'SOS_ERGO - AS-IS'!#REF!</f>
        <v>#REF!</v>
      </c>
      <c r="H735" s="32" t="e">
        <f>'SOS_ERGO - AS-IS'!#REF!</f>
        <v>#REF!</v>
      </c>
      <c r="I735" s="39">
        <v>1</v>
      </c>
      <c r="J735" s="40"/>
      <c r="K735" s="41"/>
      <c r="L735" s="39">
        <v>1</v>
      </c>
      <c r="M735" s="40"/>
      <c r="N735" s="41"/>
      <c r="O735" s="39">
        <v>1</v>
      </c>
      <c r="P735" s="40"/>
      <c r="Q735" s="41"/>
      <c r="R735" s="39">
        <v>1</v>
      </c>
      <c r="S735" s="40"/>
      <c r="T735" s="41"/>
      <c r="U735" s="39">
        <v>1</v>
      </c>
      <c r="V735" s="40"/>
      <c r="W735" s="41"/>
      <c r="X735" s="39">
        <v>1</v>
      </c>
      <c r="Y735" s="40"/>
      <c r="Z735" s="41"/>
      <c r="AA735" s="39">
        <v>1</v>
      </c>
      <c r="AB735" s="40"/>
      <c r="AC735" s="41"/>
      <c r="AD735" s="39">
        <v>1</v>
      </c>
      <c r="AE735" s="40"/>
      <c r="AF735" s="41"/>
      <c r="AG735" s="39">
        <v>1</v>
      </c>
      <c r="AH735" s="43"/>
      <c r="AI735" s="44"/>
      <c r="AJ735" s="22">
        <f t="shared" si="54"/>
        <v>9</v>
      </c>
      <c r="AK735" s="37">
        <f t="shared" si="55"/>
        <v>9</v>
      </c>
      <c r="AL735" s="37">
        <f t="shared" si="56"/>
        <v>0</v>
      </c>
      <c r="AM735" s="37">
        <f t="shared" si="57"/>
        <v>0</v>
      </c>
    </row>
    <row r="736" spans="1:39" outlineLevel="1" x14ac:dyDescent="0.3">
      <c r="A736" s="19" t="e">
        <f>'SOS_ERGO - AS-IS'!#REF!</f>
        <v>#REF!</v>
      </c>
      <c r="B736" s="19" t="e">
        <f>'SOS_ERGO - AS-IS'!#REF!</f>
        <v>#REF!</v>
      </c>
      <c r="C736" s="19" t="e">
        <f>'SOS_ERGO - AS-IS'!#REF!</f>
        <v>#REF!</v>
      </c>
      <c r="D736" s="19" t="e">
        <f>'SOS_ERGO - AS-IS'!#REF!</f>
        <v>#REF!</v>
      </c>
      <c r="E736" s="32" t="e">
        <f>'SOS_ERGO - AS-IS'!#REF!</f>
        <v>#REF!</v>
      </c>
      <c r="F736" s="19" t="e">
        <f>'SOS_ERGO - AS-IS'!#REF!</f>
        <v>#REF!</v>
      </c>
      <c r="G736" s="53" t="e">
        <f>'SOS_ERGO - AS-IS'!#REF!</f>
        <v>#REF!</v>
      </c>
      <c r="H736" s="32" t="e">
        <f>'SOS_ERGO - AS-IS'!#REF!</f>
        <v>#REF!</v>
      </c>
      <c r="I736" s="39">
        <v>1</v>
      </c>
      <c r="J736" s="40"/>
      <c r="K736" s="41"/>
      <c r="L736" s="39">
        <v>1</v>
      </c>
      <c r="M736" s="40"/>
      <c r="N736" s="41"/>
      <c r="O736" s="39">
        <v>1</v>
      </c>
      <c r="P736" s="40"/>
      <c r="Q736" s="41"/>
      <c r="R736" s="39">
        <v>1</v>
      </c>
      <c r="S736" s="40"/>
      <c r="T736" s="41"/>
      <c r="U736" s="39">
        <v>1</v>
      </c>
      <c r="V736" s="40"/>
      <c r="W736" s="41"/>
      <c r="X736" s="39">
        <v>1</v>
      </c>
      <c r="Y736" s="40"/>
      <c r="Z736" s="41"/>
      <c r="AA736" s="39">
        <v>1</v>
      </c>
      <c r="AB736" s="40"/>
      <c r="AC736" s="41"/>
      <c r="AD736" s="39">
        <v>1</v>
      </c>
      <c r="AE736" s="40"/>
      <c r="AF736" s="41"/>
      <c r="AG736" s="39">
        <v>1</v>
      </c>
      <c r="AH736" s="43"/>
      <c r="AI736" s="44"/>
      <c r="AJ736" s="22">
        <f t="shared" si="54"/>
        <v>9</v>
      </c>
      <c r="AK736" s="37">
        <f t="shared" si="55"/>
        <v>9</v>
      </c>
      <c r="AL736" s="37">
        <f t="shared" si="56"/>
        <v>0</v>
      </c>
      <c r="AM736" s="37">
        <f t="shared" si="57"/>
        <v>0</v>
      </c>
    </row>
    <row r="737" spans="1:39" outlineLevel="1" x14ac:dyDescent="0.3">
      <c r="A737" s="19" t="e">
        <f>'SOS_ERGO - AS-IS'!#REF!</f>
        <v>#REF!</v>
      </c>
      <c r="B737" s="19" t="e">
        <f>'SOS_ERGO - AS-IS'!#REF!</f>
        <v>#REF!</v>
      </c>
      <c r="C737" s="19" t="e">
        <f>'SOS_ERGO - AS-IS'!#REF!</f>
        <v>#REF!</v>
      </c>
      <c r="D737" s="19" t="e">
        <f>'SOS_ERGO - AS-IS'!#REF!</f>
        <v>#REF!</v>
      </c>
      <c r="E737" s="32" t="e">
        <f>'SOS_ERGO - AS-IS'!#REF!</f>
        <v>#REF!</v>
      </c>
      <c r="F737" s="19" t="e">
        <f>'SOS_ERGO - AS-IS'!#REF!</f>
        <v>#REF!</v>
      </c>
      <c r="G737" s="53" t="e">
        <f>'SOS_ERGO - AS-IS'!#REF!</f>
        <v>#REF!</v>
      </c>
      <c r="H737" s="32" t="e">
        <f>'SOS_ERGO - AS-IS'!#REF!</f>
        <v>#REF!</v>
      </c>
      <c r="I737" s="39">
        <v>1</v>
      </c>
      <c r="J737" s="40"/>
      <c r="K737" s="41"/>
      <c r="L737" s="39">
        <v>1</v>
      </c>
      <c r="M737" s="40"/>
      <c r="N737" s="41"/>
      <c r="O737" s="39">
        <v>1</v>
      </c>
      <c r="P737" s="40"/>
      <c r="Q737" s="41"/>
      <c r="R737" s="39">
        <v>1</v>
      </c>
      <c r="S737" s="40"/>
      <c r="T737" s="41"/>
      <c r="U737" s="39">
        <v>1</v>
      </c>
      <c r="V737" s="40"/>
      <c r="W737" s="41"/>
      <c r="X737" s="39">
        <v>1</v>
      </c>
      <c r="Y737" s="40"/>
      <c r="Z737" s="41"/>
      <c r="AA737" s="39">
        <v>1</v>
      </c>
      <c r="AB737" s="40"/>
      <c r="AC737" s="41"/>
      <c r="AD737" s="39">
        <v>1</v>
      </c>
      <c r="AE737" s="40"/>
      <c r="AF737" s="41"/>
      <c r="AG737" s="39">
        <v>1</v>
      </c>
      <c r="AH737" s="43"/>
      <c r="AI737" s="44"/>
      <c r="AJ737" s="22">
        <f t="shared" si="54"/>
        <v>9</v>
      </c>
      <c r="AK737" s="37">
        <f t="shared" si="55"/>
        <v>9</v>
      </c>
      <c r="AL737" s="37">
        <f t="shared" si="56"/>
        <v>0</v>
      </c>
      <c r="AM737" s="37">
        <f t="shared" si="57"/>
        <v>0</v>
      </c>
    </row>
    <row r="738" spans="1:39" outlineLevel="1" x14ac:dyDescent="0.3">
      <c r="A738" s="19" t="e">
        <f>'SOS_ERGO - AS-IS'!#REF!</f>
        <v>#REF!</v>
      </c>
      <c r="B738" s="19" t="e">
        <f>'SOS_ERGO - AS-IS'!#REF!</f>
        <v>#REF!</v>
      </c>
      <c r="C738" s="19" t="e">
        <f>'SOS_ERGO - AS-IS'!#REF!</f>
        <v>#REF!</v>
      </c>
      <c r="D738" s="19" t="e">
        <f>'SOS_ERGO - AS-IS'!#REF!</f>
        <v>#REF!</v>
      </c>
      <c r="E738" s="32" t="e">
        <f>'SOS_ERGO - AS-IS'!#REF!</f>
        <v>#REF!</v>
      </c>
      <c r="F738" s="19" t="e">
        <f>'SOS_ERGO - AS-IS'!#REF!</f>
        <v>#REF!</v>
      </c>
      <c r="G738" s="53" t="e">
        <f>'SOS_ERGO - AS-IS'!#REF!</f>
        <v>#REF!</v>
      </c>
      <c r="H738" s="32" t="e">
        <f>'SOS_ERGO - AS-IS'!#REF!</f>
        <v>#REF!</v>
      </c>
      <c r="I738" s="39">
        <v>1</v>
      </c>
      <c r="J738" s="40"/>
      <c r="K738" s="41"/>
      <c r="L738" s="39">
        <v>1</v>
      </c>
      <c r="M738" s="40"/>
      <c r="N738" s="41"/>
      <c r="O738" s="39">
        <v>1</v>
      </c>
      <c r="P738" s="40"/>
      <c r="Q738" s="41"/>
      <c r="R738" s="39">
        <v>1</v>
      </c>
      <c r="S738" s="40"/>
      <c r="T738" s="41"/>
      <c r="U738" s="39">
        <v>1</v>
      </c>
      <c r="V738" s="40"/>
      <c r="W738" s="41"/>
      <c r="X738" s="39">
        <v>1</v>
      </c>
      <c r="Y738" s="40"/>
      <c r="Z738" s="41"/>
      <c r="AA738" s="39">
        <v>1</v>
      </c>
      <c r="AB738" s="40"/>
      <c r="AC738" s="41"/>
      <c r="AD738" s="39">
        <v>1</v>
      </c>
      <c r="AE738" s="40"/>
      <c r="AF738" s="41"/>
      <c r="AG738" s="39">
        <v>1</v>
      </c>
      <c r="AH738" s="43"/>
      <c r="AI738" s="44"/>
      <c r="AJ738" s="22">
        <f t="shared" si="54"/>
        <v>9</v>
      </c>
      <c r="AK738" s="37">
        <f t="shared" si="55"/>
        <v>9</v>
      </c>
      <c r="AL738" s="37">
        <f t="shared" si="56"/>
        <v>0</v>
      </c>
      <c r="AM738" s="37">
        <f t="shared" si="57"/>
        <v>0</v>
      </c>
    </row>
    <row r="739" spans="1:39" outlineLevel="1" x14ac:dyDescent="0.3">
      <c r="A739" s="19" t="e">
        <f>'SOS_ERGO - AS-IS'!#REF!</f>
        <v>#REF!</v>
      </c>
      <c r="B739" s="19" t="e">
        <f>'SOS_ERGO - AS-IS'!#REF!</f>
        <v>#REF!</v>
      </c>
      <c r="C739" s="19" t="e">
        <f>'SOS_ERGO - AS-IS'!#REF!</f>
        <v>#REF!</v>
      </c>
      <c r="D739" s="19" t="e">
        <f>'SOS_ERGO - AS-IS'!#REF!</f>
        <v>#REF!</v>
      </c>
      <c r="E739" s="32" t="e">
        <f>'SOS_ERGO - AS-IS'!#REF!</f>
        <v>#REF!</v>
      </c>
      <c r="F739" s="19" t="e">
        <f>'SOS_ERGO - AS-IS'!#REF!</f>
        <v>#REF!</v>
      </c>
      <c r="G739" s="53" t="e">
        <f>'SOS_ERGO - AS-IS'!#REF!</f>
        <v>#REF!</v>
      </c>
      <c r="H739" s="32" t="e">
        <f>'SOS_ERGO - AS-IS'!#REF!</f>
        <v>#REF!</v>
      </c>
      <c r="I739" s="39">
        <v>1</v>
      </c>
      <c r="J739" s="40"/>
      <c r="K739" s="41"/>
      <c r="L739" s="39">
        <v>1</v>
      </c>
      <c r="M739" s="40"/>
      <c r="N739" s="41"/>
      <c r="O739" s="39">
        <v>1</v>
      </c>
      <c r="P739" s="40"/>
      <c r="Q739" s="41"/>
      <c r="R739" s="39">
        <v>1</v>
      </c>
      <c r="S739" s="40"/>
      <c r="T739" s="41"/>
      <c r="U739" s="39">
        <v>1</v>
      </c>
      <c r="V739" s="40"/>
      <c r="W739" s="41"/>
      <c r="X739" s="39">
        <v>1</v>
      </c>
      <c r="Y739" s="40"/>
      <c r="Z739" s="41"/>
      <c r="AA739" s="39">
        <v>1</v>
      </c>
      <c r="AB739" s="40"/>
      <c r="AC739" s="41"/>
      <c r="AD739" s="39">
        <v>1</v>
      </c>
      <c r="AE739" s="40"/>
      <c r="AF739" s="41"/>
      <c r="AG739" s="39">
        <v>1</v>
      </c>
      <c r="AH739" s="43"/>
      <c r="AI739" s="44"/>
      <c r="AJ739" s="22">
        <f t="shared" si="54"/>
        <v>9</v>
      </c>
      <c r="AK739" s="37">
        <f t="shared" si="55"/>
        <v>9</v>
      </c>
      <c r="AL739" s="37">
        <f t="shared" si="56"/>
        <v>0</v>
      </c>
      <c r="AM739" s="37">
        <f t="shared" si="57"/>
        <v>0</v>
      </c>
    </row>
    <row r="740" spans="1:39" outlineLevel="1" x14ac:dyDescent="0.3">
      <c r="A740" s="19" t="e">
        <f>'SOS_ERGO - AS-IS'!#REF!</f>
        <v>#REF!</v>
      </c>
      <c r="B740" s="19" t="e">
        <f>'SOS_ERGO - AS-IS'!#REF!</f>
        <v>#REF!</v>
      </c>
      <c r="C740" s="19" t="e">
        <f>'SOS_ERGO - AS-IS'!#REF!</f>
        <v>#REF!</v>
      </c>
      <c r="D740" s="19" t="e">
        <f>'SOS_ERGO - AS-IS'!#REF!</f>
        <v>#REF!</v>
      </c>
      <c r="E740" s="32" t="e">
        <f>'SOS_ERGO - AS-IS'!#REF!</f>
        <v>#REF!</v>
      </c>
      <c r="F740" s="19" t="e">
        <f>'SOS_ERGO - AS-IS'!#REF!</f>
        <v>#REF!</v>
      </c>
      <c r="G740" s="53" t="e">
        <f>'SOS_ERGO - AS-IS'!#REF!</f>
        <v>#REF!</v>
      </c>
      <c r="H740" s="32" t="e">
        <f>'SOS_ERGO - AS-IS'!#REF!</f>
        <v>#REF!</v>
      </c>
      <c r="I740" s="39">
        <v>1</v>
      </c>
      <c r="J740" s="40"/>
      <c r="K740" s="41"/>
      <c r="L740" s="39">
        <v>1</v>
      </c>
      <c r="M740" s="40"/>
      <c r="N740" s="41"/>
      <c r="O740" s="39">
        <v>1</v>
      </c>
      <c r="P740" s="40"/>
      <c r="Q740" s="41"/>
      <c r="R740" s="39">
        <v>1</v>
      </c>
      <c r="S740" s="40"/>
      <c r="T740" s="41"/>
      <c r="U740" s="39">
        <v>1</v>
      </c>
      <c r="V740" s="40"/>
      <c r="W740" s="41"/>
      <c r="X740" s="39">
        <v>1</v>
      </c>
      <c r="Y740" s="40"/>
      <c r="Z740" s="41"/>
      <c r="AA740" s="39">
        <v>1</v>
      </c>
      <c r="AB740" s="40"/>
      <c r="AC740" s="41"/>
      <c r="AD740" s="39">
        <v>1</v>
      </c>
      <c r="AE740" s="40"/>
      <c r="AF740" s="41"/>
      <c r="AG740" s="39">
        <v>1</v>
      </c>
      <c r="AH740" s="43"/>
      <c r="AI740" s="44"/>
      <c r="AJ740" s="22">
        <f t="shared" si="54"/>
        <v>9</v>
      </c>
      <c r="AK740" s="37">
        <f t="shared" si="55"/>
        <v>9</v>
      </c>
      <c r="AL740" s="37">
        <f t="shared" si="56"/>
        <v>0</v>
      </c>
      <c r="AM740" s="37">
        <f t="shared" si="57"/>
        <v>0</v>
      </c>
    </row>
    <row r="741" spans="1:39" outlineLevel="1" x14ac:dyDescent="0.3">
      <c r="A741" s="19" t="e">
        <f>'SOS_ERGO - AS-IS'!#REF!</f>
        <v>#REF!</v>
      </c>
      <c r="B741" s="19" t="e">
        <f>'SOS_ERGO - AS-IS'!#REF!</f>
        <v>#REF!</v>
      </c>
      <c r="C741" s="19" t="e">
        <f>'SOS_ERGO - AS-IS'!#REF!</f>
        <v>#REF!</v>
      </c>
      <c r="D741" s="19" t="e">
        <f>'SOS_ERGO - AS-IS'!#REF!</f>
        <v>#REF!</v>
      </c>
      <c r="E741" s="32" t="e">
        <f>'SOS_ERGO - AS-IS'!#REF!</f>
        <v>#REF!</v>
      </c>
      <c r="F741" s="19" t="e">
        <f>'SOS_ERGO - AS-IS'!#REF!</f>
        <v>#REF!</v>
      </c>
      <c r="G741" s="53" t="e">
        <f>'SOS_ERGO - AS-IS'!#REF!</f>
        <v>#REF!</v>
      </c>
      <c r="H741" s="32" t="e">
        <f>'SOS_ERGO - AS-IS'!#REF!</f>
        <v>#REF!</v>
      </c>
      <c r="I741" s="39">
        <v>1</v>
      </c>
      <c r="J741" s="40"/>
      <c r="K741" s="41"/>
      <c r="L741" s="39">
        <v>1</v>
      </c>
      <c r="M741" s="40"/>
      <c r="N741" s="41"/>
      <c r="O741" s="39">
        <v>1</v>
      </c>
      <c r="P741" s="40"/>
      <c r="Q741" s="41"/>
      <c r="R741" s="39">
        <v>1</v>
      </c>
      <c r="S741" s="40"/>
      <c r="T741" s="41"/>
      <c r="U741" s="39">
        <v>1</v>
      </c>
      <c r="V741" s="40"/>
      <c r="W741" s="41"/>
      <c r="X741" s="39">
        <v>1</v>
      </c>
      <c r="Y741" s="40"/>
      <c r="Z741" s="41"/>
      <c r="AA741" s="39">
        <v>1</v>
      </c>
      <c r="AB741" s="40"/>
      <c r="AC741" s="41"/>
      <c r="AD741" s="39">
        <v>1</v>
      </c>
      <c r="AE741" s="40"/>
      <c r="AF741" s="41"/>
      <c r="AG741" s="39">
        <v>1</v>
      </c>
      <c r="AH741" s="43"/>
      <c r="AI741" s="44"/>
      <c r="AJ741" s="22">
        <f t="shared" si="54"/>
        <v>9</v>
      </c>
      <c r="AK741" s="37">
        <f t="shared" si="55"/>
        <v>9</v>
      </c>
      <c r="AL741" s="37">
        <f t="shared" si="56"/>
        <v>0</v>
      </c>
      <c r="AM741" s="37">
        <f t="shared" si="57"/>
        <v>0</v>
      </c>
    </row>
    <row r="742" spans="1:39" outlineLevel="1" x14ac:dyDescent="0.3">
      <c r="A742" s="19" t="e">
        <f>'SOS_ERGO - AS-IS'!#REF!</f>
        <v>#REF!</v>
      </c>
      <c r="B742" s="19" t="e">
        <f>'SOS_ERGO - AS-IS'!#REF!</f>
        <v>#REF!</v>
      </c>
      <c r="C742" s="19" t="e">
        <f>'SOS_ERGO - AS-IS'!#REF!</f>
        <v>#REF!</v>
      </c>
      <c r="D742" s="19" t="e">
        <f>'SOS_ERGO - AS-IS'!#REF!</f>
        <v>#REF!</v>
      </c>
      <c r="E742" s="32" t="e">
        <f>'SOS_ERGO - AS-IS'!#REF!</f>
        <v>#REF!</v>
      </c>
      <c r="F742" s="19" t="e">
        <f>'SOS_ERGO - AS-IS'!#REF!</f>
        <v>#REF!</v>
      </c>
      <c r="G742" s="53" t="e">
        <f>'SOS_ERGO - AS-IS'!#REF!</f>
        <v>#REF!</v>
      </c>
      <c r="H742" s="32" t="e">
        <f>'SOS_ERGO - AS-IS'!#REF!</f>
        <v>#REF!</v>
      </c>
      <c r="I742" s="39">
        <v>1</v>
      </c>
      <c r="J742" s="40"/>
      <c r="K742" s="41"/>
      <c r="L742" s="39">
        <v>1</v>
      </c>
      <c r="M742" s="40"/>
      <c r="N742" s="41"/>
      <c r="O742" s="39">
        <v>1</v>
      </c>
      <c r="P742" s="40"/>
      <c r="Q742" s="41"/>
      <c r="R742" s="39">
        <v>1</v>
      </c>
      <c r="S742" s="40"/>
      <c r="T742" s="41"/>
      <c r="U742" s="39">
        <v>1</v>
      </c>
      <c r="V742" s="40"/>
      <c r="W742" s="41"/>
      <c r="X742" s="39">
        <v>1</v>
      </c>
      <c r="Y742" s="40"/>
      <c r="Z742" s="41"/>
      <c r="AA742" s="39">
        <v>1</v>
      </c>
      <c r="AB742" s="40"/>
      <c r="AC742" s="41"/>
      <c r="AD742" s="39">
        <v>1</v>
      </c>
      <c r="AE742" s="40"/>
      <c r="AF742" s="41"/>
      <c r="AG742" s="39">
        <v>1</v>
      </c>
      <c r="AH742" s="43"/>
      <c r="AI742" s="44"/>
      <c r="AJ742" s="22">
        <f t="shared" si="54"/>
        <v>9</v>
      </c>
      <c r="AK742" s="37">
        <f t="shared" si="55"/>
        <v>9</v>
      </c>
      <c r="AL742" s="37">
        <f t="shared" si="56"/>
        <v>0</v>
      </c>
      <c r="AM742" s="37">
        <f t="shared" si="57"/>
        <v>0</v>
      </c>
    </row>
    <row r="743" spans="1:39" outlineLevel="1" x14ac:dyDescent="0.3">
      <c r="A743" s="19" t="e">
        <f>'SOS_ERGO - AS-IS'!#REF!</f>
        <v>#REF!</v>
      </c>
      <c r="B743" s="19" t="e">
        <f>'SOS_ERGO - AS-IS'!#REF!</f>
        <v>#REF!</v>
      </c>
      <c r="C743" s="19" t="e">
        <f>'SOS_ERGO - AS-IS'!#REF!</f>
        <v>#REF!</v>
      </c>
      <c r="D743" s="19" t="e">
        <f>'SOS_ERGO - AS-IS'!#REF!</f>
        <v>#REF!</v>
      </c>
      <c r="E743" s="32" t="e">
        <f>'SOS_ERGO - AS-IS'!#REF!</f>
        <v>#REF!</v>
      </c>
      <c r="F743" s="19" t="e">
        <f>'SOS_ERGO - AS-IS'!#REF!</f>
        <v>#REF!</v>
      </c>
      <c r="G743" s="53" t="e">
        <f>'SOS_ERGO - AS-IS'!#REF!</f>
        <v>#REF!</v>
      </c>
      <c r="H743" s="32" t="e">
        <f>'SOS_ERGO - AS-IS'!#REF!</f>
        <v>#REF!</v>
      </c>
      <c r="I743" s="39">
        <v>1</v>
      </c>
      <c r="J743" s="40"/>
      <c r="K743" s="41"/>
      <c r="L743" s="39">
        <v>1</v>
      </c>
      <c r="M743" s="40"/>
      <c r="N743" s="41"/>
      <c r="O743" s="39">
        <v>1</v>
      </c>
      <c r="P743" s="40"/>
      <c r="Q743" s="41"/>
      <c r="R743" s="39">
        <v>1</v>
      </c>
      <c r="S743" s="40"/>
      <c r="T743" s="41"/>
      <c r="U743" s="39">
        <v>1</v>
      </c>
      <c r="V743" s="40"/>
      <c r="W743" s="41"/>
      <c r="X743" s="39">
        <v>1</v>
      </c>
      <c r="Y743" s="40"/>
      <c r="Z743" s="41"/>
      <c r="AA743" s="39">
        <v>1</v>
      </c>
      <c r="AB743" s="40"/>
      <c r="AC743" s="41"/>
      <c r="AD743" s="39">
        <v>1</v>
      </c>
      <c r="AE743" s="40"/>
      <c r="AF743" s="41"/>
      <c r="AG743" s="39">
        <v>1</v>
      </c>
      <c r="AH743" s="43"/>
      <c r="AI743" s="44"/>
      <c r="AJ743" s="22">
        <f t="shared" si="54"/>
        <v>9</v>
      </c>
      <c r="AK743" s="37">
        <f t="shared" si="55"/>
        <v>9</v>
      </c>
      <c r="AL743" s="37">
        <f t="shared" si="56"/>
        <v>0</v>
      </c>
      <c r="AM743" s="37">
        <f t="shared" si="57"/>
        <v>0</v>
      </c>
    </row>
    <row r="744" spans="1:39" outlineLevel="1" x14ac:dyDescent="0.3">
      <c r="A744" s="19" t="e">
        <f>'SOS_ERGO - AS-IS'!#REF!</f>
        <v>#REF!</v>
      </c>
      <c r="B744" s="19" t="e">
        <f>'SOS_ERGO - AS-IS'!#REF!</f>
        <v>#REF!</v>
      </c>
      <c r="C744" s="19" t="e">
        <f>'SOS_ERGO - AS-IS'!#REF!</f>
        <v>#REF!</v>
      </c>
      <c r="D744" s="19" t="e">
        <f>'SOS_ERGO - AS-IS'!#REF!</f>
        <v>#REF!</v>
      </c>
      <c r="E744" s="32" t="e">
        <f>'SOS_ERGO - AS-IS'!#REF!</f>
        <v>#REF!</v>
      </c>
      <c r="F744" s="19" t="e">
        <f>'SOS_ERGO - AS-IS'!#REF!</f>
        <v>#REF!</v>
      </c>
      <c r="G744" s="53" t="e">
        <f>'SOS_ERGO - AS-IS'!#REF!</f>
        <v>#REF!</v>
      </c>
      <c r="H744" s="32" t="e">
        <f>'SOS_ERGO - AS-IS'!#REF!</f>
        <v>#REF!</v>
      </c>
      <c r="I744" s="39">
        <v>1</v>
      </c>
      <c r="J744" s="40"/>
      <c r="K744" s="41"/>
      <c r="L744" s="39">
        <v>1</v>
      </c>
      <c r="M744" s="40"/>
      <c r="N744" s="41"/>
      <c r="O744" s="39">
        <v>1</v>
      </c>
      <c r="P744" s="40"/>
      <c r="Q744" s="41"/>
      <c r="R744" s="39">
        <v>1</v>
      </c>
      <c r="S744" s="40"/>
      <c r="T744" s="41"/>
      <c r="U744" s="39">
        <v>1</v>
      </c>
      <c r="V744" s="40"/>
      <c r="W744" s="41"/>
      <c r="X744" s="39">
        <v>1</v>
      </c>
      <c r="Y744" s="40"/>
      <c r="Z744" s="41"/>
      <c r="AA744" s="39">
        <v>1</v>
      </c>
      <c r="AB744" s="40"/>
      <c r="AC744" s="41"/>
      <c r="AD744" s="39">
        <v>1</v>
      </c>
      <c r="AE744" s="40"/>
      <c r="AF744" s="41"/>
      <c r="AG744" s="39">
        <v>1</v>
      </c>
      <c r="AH744" s="43"/>
      <c r="AI744" s="44"/>
      <c r="AJ744" s="22">
        <f t="shared" si="54"/>
        <v>9</v>
      </c>
      <c r="AK744" s="37">
        <f t="shared" si="55"/>
        <v>9</v>
      </c>
      <c r="AL744" s="37">
        <f t="shared" si="56"/>
        <v>0</v>
      </c>
      <c r="AM744" s="37">
        <f t="shared" si="57"/>
        <v>0</v>
      </c>
    </row>
    <row r="745" spans="1:39" outlineLevel="1" x14ac:dyDescent="0.3">
      <c r="A745" s="19" t="e">
        <f>'SOS_ERGO - AS-IS'!#REF!</f>
        <v>#REF!</v>
      </c>
      <c r="B745" s="19" t="e">
        <f>'SOS_ERGO - AS-IS'!#REF!</f>
        <v>#REF!</v>
      </c>
      <c r="C745" s="19" t="e">
        <f>'SOS_ERGO - AS-IS'!#REF!</f>
        <v>#REF!</v>
      </c>
      <c r="D745" s="19" t="e">
        <f>'SOS_ERGO - AS-IS'!#REF!</f>
        <v>#REF!</v>
      </c>
      <c r="E745" s="32" t="e">
        <f>'SOS_ERGO - AS-IS'!#REF!</f>
        <v>#REF!</v>
      </c>
      <c r="F745" s="19" t="e">
        <f>'SOS_ERGO - AS-IS'!#REF!</f>
        <v>#REF!</v>
      </c>
      <c r="G745" s="53" t="e">
        <f>'SOS_ERGO - AS-IS'!#REF!</f>
        <v>#REF!</v>
      </c>
      <c r="H745" s="32" t="e">
        <f>'SOS_ERGO - AS-IS'!#REF!</f>
        <v>#REF!</v>
      </c>
      <c r="I745" s="39">
        <v>1</v>
      </c>
      <c r="J745" s="40"/>
      <c r="K745" s="41"/>
      <c r="L745" s="39">
        <v>1</v>
      </c>
      <c r="M745" s="40"/>
      <c r="N745" s="41"/>
      <c r="O745" s="39">
        <v>1</v>
      </c>
      <c r="P745" s="40"/>
      <c r="Q745" s="41"/>
      <c r="R745" s="39">
        <v>1</v>
      </c>
      <c r="S745" s="40"/>
      <c r="T745" s="41"/>
      <c r="U745" s="39">
        <v>1</v>
      </c>
      <c r="V745" s="40"/>
      <c r="W745" s="41"/>
      <c r="X745" s="39">
        <v>1</v>
      </c>
      <c r="Y745" s="40"/>
      <c r="Z745" s="41"/>
      <c r="AA745" s="39">
        <v>1</v>
      </c>
      <c r="AB745" s="40"/>
      <c r="AC745" s="41"/>
      <c r="AD745" s="39">
        <v>1</v>
      </c>
      <c r="AE745" s="40"/>
      <c r="AF745" s="41"/>
      <c r="AG745" s="39">
        <v>1</v>
      </c>
      <c r="AH745" s="43"/>
      <c r="AI745" s="44"/>
      <c r="AJ745" s="22">
        <f t="shared" si="54"/>
        <v>9</v>
      </c>
      <c r="AK745" s="37">
        <f t="shared" si="55"/>
        <v>9</v>
      </c>
      <c r="AL745" s="37">
        <f t="shared" si="56"/>
        <v>0</v>
      </c>
      <c r="AM745" s="37">
        <f t="shared" si="57"/>
        <v>0</v>
      </c>
    </row>
    <row r="746" spans="1:39" outlineLevel="1" x14ac:dyDescent="0.3">
      <c r="A746" s="19" t="e">
        <f>'SOS_ERGO - AS-IS'!#REF!</f>
        <v>#REF!</v>
      </c>
      <c r="B746" s="19" t="e">
        <f>'SOS_ERGO - AS-IS'!#REF!</f>
        <v>#REF!</v>
      </c>
      <c r="C746" s="19" t="e">
        <f>'SOS_ERGO - AS-IS'!#REF!</f>
        <v>#REF!</v>
      </c>
      <c r="D746" s="19" t="e">
        <f>'SOS_ERGO - AS-IS'!#REF!</f>
        <v>#REF!</v>
      </c>
      <c r="E746" s="32" t="e">
        <f>'SOS_ERGO - AS-IS'!#REF!</f>
        <v>#REF!</v>
      </c>
      <c r="F746" s="19" t="e">
        <f>'SOS_ERGO - AS-IS'!#REF!</f>
        <v>#REF!</v>
      </c>
      <c r="G746" s="53" t="e">
        <f>'SOS_ERGO - AS-IS'!#REF!</f>
        <v>#REF!</v>
      </c>
      <c r="H746" s="32" t="e">
        <f>'SOS_ERGO - AS-IS'!#REF!</f>
        <v>#REF!</v>
      </c>
      <c r="I746" s="39">
        <v>1</v>
      </c>
      <c r="J746" s="40"/>
      <c r="K746" s="41"/>
      <c r="L746" s="39">
        <v>1</v>
      </c>
      <c r="M746" s="40"/>
      <c r="N746" s="41"/>
      <c r="O746" s="39">
        <v>1</v>
      </c>
      <c r="P746" s="40"/>
      <c r="Q746" s="41"/>
      <c r="R746" s="39">
        <v>1</v>
      </c>
      <c r="S746" s="40"/>
      <c r="T746" s="41"/>
      <c r="U746" s="39">
        <v>1</v>
      </c>
      <c r="V746" s="40"/>
      <c r="W746" s="41"/>
      <c r="X746" s="39">
        <v>1</v>
      </c>
      <c r="Y746" s="40"/>
      <c r="Z746" s="41"/>
      <c r="AA746" s="39">
        <v>1</v>
      </c>
      <c r="AB746" s="40"/>
      <c r="AC746" s="41"/>
      <c r="AD746" s="39">
        <v>1</v>
      </c>
      <c r="AE746" s="40"/>
      <c r="AF746" s="41"/>
      <c r="AG746" s="39">
        <v>1</v>
      </c>
      <c r="AH746" s="43"/>
      <c r="AI746" s="44"/>
      <c r="AJ746" s="22">
        <f t="shared" si="54"/>
        <v>9</v>
      </c>
      <c r="AK746" s="37">
        <f t="shared" si="55"/>
        <v>9</v>
      </c>
      <c r="AL746" s="37">
        <f t="shared" si="56"/>
        <v>0</v>
      </c>
      <c r="AM746" s="37">
        <f t="shared" si="57"/>
        <v>0</v>
      </c>
    </row>
    <row r="747" spans="1:39" outlineLevel="1" x14ac:dyDescent="0.3">
      <c r="A747" s="19" t="e">
        <f>'SOS_ERGO - AS-IS'!#REF!</f>
        <v>#REF!</v>
      </c>
      <c r="B747" s="19" t="e">
        <f>'SOS_ERGO - AS-IS'!#REF!</f>
        <v>#REF!</v>
      </c>
      <c r="C747" s="19" t="e">
        <f>'SOS_ERGO - AS-IS'!#REF!</f>
        <v>#REF!</v>
      </c>
      <c r="D747" s="19" t="e">
        <f>'SOS_ERGO - AS-IS'!#REF!</f>
        <v>#REF!</v>
      </c>
      <c r="E747" s="32" t="e">
        <f>'SOS_ERGO - AS-IS'!#REF!</f>
        <v>#REF!</v>
      </c>
      <c r="F747" s="19" t="e">
        <f>'SOS_ERGO - AS-IS'!#REF!</f>
        <v>#REF!</v>
      </c>
      <c r="G747" s="53" t="e">
        <f>'SOS_ERGO - AS-IS'!#REF!</f>
        <v>#REF!</v>
      </c>
      <c r="H747" s="32" t="e">
        <f>'SOS_ERGO - AS-IS'!#REF!</f>
        <v>#REF!</v>
      </c>
      <c r="I747" s="39">
        <v>1</v>
      </c>
      <c r="J747" s="40"/>
      <c r="K747" s="41"/>
      <c r="L747" s="39">
        <v>1</v>
      </c>
      <c r="M747" s="40"/>
      <c r="N747" s="41"/>
      <c r="O747" s="39">
        <v>1</v>
      </c>
      <c r="P747" s="40"/>
      <c r="Q747" s="41"/>
      <c r="R747" s="39">
        <v>1</v>
      </c>
      <c r="S747" s="40"/>
      <c r="T747" s="41"/>
      <c r="U747" s="39">
        <v>1</v>
      </c>
      <c r="V747" s="40"/>
      <c r="W747" s="41"/>
      <c r="X747" s="39">
        <v>1</v>
      </c>
      <c r="Y747" s="40"/>
      <c r="Z747" s="41"/>
      <c r="AA747" s="39">
        <v>1</v>
      </c>
      <c r="AB747" s="40"/>
      <c r="AC747" s="41"/>
      <c r="AD747" s="39">
        <v>1</v>
      </c>
      <c r="AE747" s="40"/>
      <c r="AF747" s="41"/>
      <c r="AG747" s="39">
        <v>1</v>
      </c>
      <c r="AH747" s="43"/>
      <c r="AI747" s="44"/>
      <c r="AJ747" s="22">
        <f t="shared" si="54"/>
        <v>9</v>
      </c>
      <c r="AK747" s="37">
        <f t="shared" si="55"/>
        <v>9</v>
      </c>
      <c r="AL747" s="37">
        <f t="shared" si="56"/>
        <v>0</v>
      </c>
      <c r="AM747" s="37">
        <f t="shared" si="57"/>
        <v>0</v>
      </c>
    </row>
    <row r="748" spans="1:39" outlineLevel="1" x14ac:dyDescent="0.3">
      <c r="A748" s="19" t="e">
        <f>'SOS_ERGO - AS-IS'!#REF!</f>
        <v>#REF!</v>
      </c>
      <c r="B748" s="19" t="e">
        <f>'SOS_ERGO - AS-IS'!#REF!</f>
        <v>#REF!</v>
      </c>
      <c r="C748" s="19" t="e">
        <f>'SOS_ERGO - AS-IS'!#REF!</f>
        <v>#REF!</v>
      </c>
      <c r="D748" s="19" t="e">
        <f>'SOS_ERGO - AS-IS'!#REF!</f>
        <v>#REF!</v>
      </c>
      <c r="E748" s="32" t="e">
        <f>'SOS_ERGO - AS-IS'!#REF!</f>
        <v>#REF!</v>
      </c>
      <c r="F748" s="19" t="e">
        <f>'SOS_ERGO - AS-IS'!#REF!</f>
        <v>#REF!</v>
      </c>
      <c r="G748" s="53" t="e">
        <f>'SOS_ERGO - AS-IS'!#REF!</f>
        <v>#REF!</v>
      </c>
      <c r="H748" s="32" t="e">
        <f>'SOS_ERGO - AS-IS'!#REF!</f>
        <v>#REF!</v>
      </c>
      <c r="I748" s="39">
        <v>1</v>
      </c>
      <c r="J748" s="40"/>
      <c r="K748" s="41"/>
      <c r="L748" s="39">
        <v>1</v>
      </c>
      <c r="M748" s="40"/>
      <c r="N748" s="41"/>
      <c r="O748" s="39">
        <v>1</v>
      </c>
      <c r="P748" s="40"/>
      <c r="Q748" s="41"/>
      <c r="R748" s="39">
        <v>1</v>
      </c>
      <c r="S748" s="40"/>
      <c r="T748" s="41"/>
      <c r="U748" s="39">
        <v>1</v>
      </c>
      <c r="V748" s="40"/>
      <c r="W748" s="41"/>
      <c r="X748" s="39">
        <v>1</v>
      </c>
      <c r="Y748" s="40"/>
      <c r="Z748" s="41"/>
      <c r="AA748" s="39">
        <v>1</v>
      </c>
      <c r="AB748" s="40"/>
      <c r="AC748" s="41"/>
      <c r="AD748" s="39">
        <v>1</v>
      </c>
      <c r="AE748" s="40"/>
      <c r="AF748" s="41"/>
      <c r="AG748" s="39">
        <v>1</v>
      </c>
      <c r="AH748" s="43"/>
      <c r="AI748" s="44"/>
      <c r="AJ748" s="22">
        <f t="shared" si="54"/>
        <v>9</v>
      </c>
      <c r="AK748" s="37">
        <f t="shared" si="55"/>
        <v>9</v>
      </c>
      <c r="AL748" s="37">
        <f t="shared" si="56"/>
        <v>0</v>
      </c>
      <c r="AM748" s="37">
        <f t="shared" si="57"/>
        <v>0</v>
      </c>
    </row>
    <row r="749" spans="1:39" outlineLevel="1" x14ac:dyDescent="0.3">
      <c r="A749" s="19" t="e">
        <f>'SOS_ERGO - AS-IS'!#REF!</f>
        <v>#REF!</v>
      </c>
      <c r="B749" s="19" t="e">
        <f>'SOS_ERGO - AS-IS'!#REF!</f>
        <v>#REF!</v>
      </c>
      <c r="C749" s="19" t="e">
        <f>'SOS_ERGO - AS-IS'!#REF!</f>
        <v>#REF!</v>
      </c>
      <c r="D749" s="19" t="e">
        <f>'SOS_ERGO - AS-IS'!#REF!</f>
        <v>#REF!</v>
      </c>
      <c r="E749" s="32" t="e">
        <f>'SOS_ERGO - AS-IS'!#REF!</f>
        <v>#REF!</v>
      </c>
      <c r="F749" s="19" t="e">
        <f>'SOS_ERGO - AS-IS'!#REF!</f>
        <v>#REF!</v>
      </c>
      <c r="G749" s="53" t="e">
        <f>'SOS_ERGO - AS-IS'!#REF!</f>
        <v>#REF!</v>
      </c>
      <c r="H749" s="32" t="e">
        <f>'SOS_ERGO - AS-IS'!#REF!</f>
        <v>#REF!</v>
      </c>
      <c r="I749" s="39">
        <v>1</v>
      </c>
      <c r="J749" s="40"/>
      <c r="K749" s="41"/>
      <c r="L749" s="39">
        <v>1</v>
      </c>
      <c r="M749" s="40"/>
      <c r="N749" s="41"/>
      <c r="O749" s="39">
        <v>1</v>
      </c>
      <c r="P749" s="40"/>
      <c r="Q749" s="41"/>
      <c r="R749" s="39">
        <v>1</v>
      </c>
      <c r="S749" s="40"/>
      <c r="T749" s="41"/>
      <c r="U749" s="39">
        <v>1</v>
      </c>
      <c r="V749" s="40"/>
      <c r="W749" s="41"/>
      <c r="X749" s="39">
        <v>1</v>
      </c>
      <c r="Y749" s="40"/>
      <c r="Z749" s="41"/>
      <c r="AA749" s="39">
        <v>1</v>
      </c>
      <c r="AB749" s="40"/>
      <c r="AC749" s="41"/>
      <c r="AD749" s="39">
        <v>1</v>
      </c>
      <c r="AE749" s="40"/>
      <c r="AF749" s="41"/>
      <c r="AG749" s="39">
        <v>1</v>
      </c>
      <c r="AH749" s="43"/>
      <c r="AI749" s="44"/>
      <c r="AJ749" s="22">
        <f t="shared" si="54"/>
        <v>9</v>
      </c>
      <c r="AK749" s="37">
        <f t="shared" si="55"/>
        <v>9</v>
      </c>
      <c r="AL749" s="37">
        <f t="shared" si="56"/>
        <v>0</v>
      </c>
      <c r="AM749" s="37">
        <f t="shared" si="57"/>
        <v>0</v>
      </c>
    </row>
    <row r="750" spans="1:39" outlineLevel="1" x14ac:dyDescent="0.3">
      <c r="A750" s="19" t="e">
        <f>'SOS_ERGO - AS-IS'!#REF!</f>
        <v>#REF!</v>
      </c>
      <c r="B750" s="19" t="e">
        <f>'SOS_ERGO - AS-IS'!#REF!</f>
        <v>#REF!</v>
      </c>
      <c r="C750" s="19" t="e">
        <f>'SOS_ERGO - AS-IS'!#REF!</f>
        <v>#REF!</v>
      </c>
      <c r="D750" s="19" t="e">
        <f>'SOS_ERGO - AS-IS'!#REF!</f>
        <v>#REF!</v>
      </c>
      <c r="E750" s="32" t="e">
        <f>'SOS_ERGO - AS-IS'!#REF!</f>
        <v>#REF!</v>
      </c>
      <c r="F750" s="19" t="e">
        <f>'SOS_ERGO - AS-IS'!#REF!</f>
        <v>#REF!</v>
      </c>
      <c r="G750" s="53" t="e">
        <f>'SOS_ERGO - AS-IS'!#REF!</f>
        <v>#REF!</v>
      </c>
      <c r="H750" s="32" t="e">
        <f>'SOS_ERGO - AS-IS'!#REF!</f>
        <v>#REF!</v>
      </c>
      <c r="I750" s="39">
        <v>1</v>
      </c>
      <c r="J750" s="40"/>
      <c r="K750" s="41"/>
      <c r="L750" s="39">
        <v>1</v>
      </c>
      <c r="M750" s="40"/>
      <c r="N750" s="41"/>
      <c r="O750" s="39">
        <v>1</v>
      </c>
      <c r="P750" s="40"/>
      <c r="Q750" s="41"/>
      <c r="R750" s="39">
        <v>1</v>
      </c>
      <c r="S750" s="40"/>
      <c r="T750" s="41"/>
      <c r="U750" s="39">
        <v>1</v>
      </c>
      <c r="V750" s="40"/>
      <c r="W750" s="41"/>
      <c r="X750" s="39">
        <v>1</v>
      </c>
      <c r="Y750" s="40"/>
      <c r="Z750" s="41"/>
      <c r="AA750" s="39">
        <v>1</v>
      </c>
      <c r="AB750" s="40"/>
      <c r="AC750" s="41"/>
      <c r="AD750" s="39">
        <v>1</v>
      </c>
      <c r="AE750" s="40"/>
      <c r="AF750" s="41"/>
      <c r="AG750" s="39">
        <v>1</v>
      </c>
      <c r="AH750" s="43"/>
      <c r="AI750" s="44"/>
      <c r="AJ750" s="22">
        <f t="shared" si="54"/>
        <v>9</v>
      </c>
      <c r="AK750" s="37">
        <f t="shared" si="55"/>
        <v>9</v>
      </c>
      <c r="AL750" s="37">
        <f t="shared" si="56"/>
        <v>0</v>
      </c>
      <c r="AM750" s="37">
        <f t="shared" si="57"/>
        <v>0</v>
      </c>
    </row>
    <row r="751" spans="1:39" outlineLevel="1" x14ac:dyDescent="0.3">
      <c r="A751" s="19" t="e">
        <f>'SOS_ERGO - AS-IS'!#REF!</f>
        <v>#REF!</v>
      </c>
      <c r="B751" s="19" t="e">
        <f>'SOS_ERGO - AS-IS'!#REF!</f>
        <v>#REF!</v>
      </c>
      <c r="C751" s="19" t="e">
        <f>'SOS_ERGO - AS-IS'!#REF!</f>
        <v>#REF!</v>
      </c>
      <c r="D751" s="19" t="e">
        <f>'SOS_ERGO - AS-IS'!#REF!</f>
        <v>#REF!</v>
      </c>
      <c r="E751" s="32" t="e">
        <f>'SOS_ERGO - AS-IS'!#REF!</f>
        <v>#REF!</v>
      </c>
      <c r="F751" s="19" t="e">
        <f>'SOS_ERGO - AS-IS'!#REF!</f>
        <v>#REF!</v>
      </c>
      <c r="G751" s="53" t="e">
        <f>'SOS_ERGO - AS-IS'!#REF!</f>
        <v>#REF!</v>
      </c>
      <c r="H751" s="32" t="e">
        <f>'SOS_ERGO - AS-IS'!#REF!</f>
        <v>#REF!</v>
      </c>
      <c r="I751" s="39">
        <v>1</v>
      </c>
      <c r="J751" s="40"/>
      <c r="K751" s="41"/>
      <c r="L751" s="39">
        <v>1</v>
      </c>
      <c r="M751" s="40"/>
      <c r="N751" s="41"/>
      <c r="O751" s="39">
        <v>1</v>
      </c>
      <c r="P751" s="40"/>
      <c r="Q751" s="41"/>
      <c r="R751" s="39">
        <v>1</v>
      </c>
      <c r="S751" s="40"/>
      <c r="T751" s="41"/>
      <c r="U751" s="39">
        <v>1</v>
      </c>
      <c r="V751" s="40"/>
      <c r="W751" s="41"/>
      <c r="X751" s="39">
        <v>1</v>
      </c>
      <c r="Y751" s="40"/>
      <c r="Z751" s="41"/>
      <c r="AA751" s="39">
        <v>1</v>
      </c>
      <c r="AB751" s="40"/>
      <c r="AC751" s="41"/>
      <c r="AD751" s="39">
        <v>1</v>
      </c>
      <c r="AE751" s="40"/>
      <c r="AF751" s="41"/>
      <c r="AG751" s="39">
        <v>1</v>
      </c>
      <c r="AH751" s="43"/>
      <c r="AI751" s="44"/>
      <c r="AJ751" s="22">
        <f t="shared" si="54"/>
        <v>9</v>
      </c>
      <c r="AK751" s="37">
        <f t="shared" si="55"/>
        <v>9</v>
      </c>
      <c r="AL751" s="37">
        <f t="shared" si="56"/>
        <v>0</v>
      </c>
      <c r="AM751" s="37">
        <f t="shared" si="57"/>
        <v>0</v>
      </c>
    </row>
    <row r="752" spans="1:39" outlineLevel="1" x14ac:dyDescent="0.3">
      <c r="A752" s="19" t="e">
        <f>'SOS_ERGO - AS-IS'!#REF!</f>
        <v>#REF!</v>
      </c>
      <c r="B752" s="19" t="e">
        <f>'SOS_ERGO - AS-IS'!#REF!</f>
        <v>#REF!</v>
      </c>
      <c r="C752" s="19" t="e">
        <f>'SOS_ERGO - AS-IS'!#REF!</f>
        <v>#REF!</v>
      </c>
      <c r="D752" s="19" t="e">
        <f>'SOS_ERGO - AS-IS'!#REF!</f>
        <v>#REF!</v>
      </c>
      <c r="E752" s="32" t="e">
        <f>'SOS_ERGO - AS-IS'!#REF!</f>
        <v>#REF!</v>
      </c>
      <c r="F752" s="19" t="e">
        <f>'SOS_ERGO - AS-IS'!#REF!</f>
        <v>#REF!</v>
      </c>
      <c r="G752" s="53" t="e">
        <f>'SOS_ERGO - AS-IS'!#REF!</f>
        <v>#REF!</v>
      </c>
      <c r="H752" s="32" t="e">
        <f>'SOS_ERGO - AS-IS'!#REF!</f>
        <v>#REF!</v>
      </c>
      <c r="I752" s="39">
        <v>1</v>
      </c>
      <c r="J752" s="40"/>
      <c r="K752" s="41"/>
      <c r="L752" s="39">
        <v>1</v>
      </c>
      <c r="M752" s="40"/>
      <c r="N752" s="41"/>
      <c r="O752" s="39">
        <v>1</v>
      </c>
      <c r="P752" s="40"/>
      <c r="Q752" s="41"/>
      <c r="R752" s="39">
        <v>1</v>
      </c>
      <c r="S752" s="40"/>
      <c r="T752" s="41"/>
      <c r="U752" s="39">
        <v>1</v>
      </c>
      <c r="V752" s="40"/>
      <c r="W752" s="41"/>
      <c r="X752" s="39">
        <v>1</v>
      </c>
      <c r="Y752" s="40"/>
      <c r="Z752" s="41"/>
      <c r="AA752" s="39">
        <v>1</v>
      </c>
      <c r="AB752" s="40"/>
      <c r="AC752" s="41"/>
      <c r="AD752" s="39">
        <v>1</v>
      </c>
      <c r="AE752" s="40"/>
      <c r="AF752" s="41"/>
      <c r="AG752" s="39">
        <v>1</v>
      </c>
      <c r="AH752" s="43"/>
      <c r="AI752" s="44"/>
      <c r="AJ752" s="22">
        <f t="shared" si="54"/>
        <v>9</v>
      </c>
      <c r="AK752" s="37">
        <f t="shared" si="55"/>
        <v>9</v>
      </c>
      <c r="AL752" s="37">
        <f t="shared" si="56"/>
        <v>0</v>
      </c>
      <c r="AM752" s="37">
        <f t="shared" si="57"/>
        <v>0</v>
      </c>
    </row>
    <row r="753" spans="1:39" outlineLevel="1" x14ac:dyDescent="0.3">
      <c r="A753" s="19" t="e">
        <f>'SOS_ERGO - AS-IS'!#REF!</f>
        <v>#REF!</v>
      </c>
      <c r="B753" s="19" t="e">
        <f>'SOS_ERGO - AS-IS'!#REF!</f>
        <v>#REF!</v>
      </c>
      <c r="C753" s="19" t="e">
        <f>'SOS_ERGO - AS-IS'!#REF!</f>
        <v>#REF!</v>
      </c>
      <c r="D753" s="19" t="e">
        <f>'SOS_ERGO - AS-IS'!#REF!</f>
        <v>#REF!</v>
      </c>
      <c r="E753" s="32" t="e">
        <f>'SOS_ERGO - AS-IS'!#REF!</f>
        <v>#REF!</v>
      </c>
      <c r="F753" s="19" t="e">
        <f>'SOS_ERGO - AS-IS'!#REF!</f>
        <v>#REF!</v>
      </c>
      <c r="G753" s="53" t="e">
        <f>'SOS_ERGO - AS-IS'!#REF!</f>
        <v>#REF!</v>
      </c>
      <c r="H753" s="32" t="e">
        <f>'SOS_ERGO - AS-IS'!#REF!</f>
        <v>#REF!</v>
      </c>
      <c r="I753" s="39">
        <v>1</v>
      </c>
      <c r="J753" s="40"/>
      <c r="K753" s="41"/>
      <c r="L753" s="39">
        <v>1</v>
      </c>
      <c r="M753" s="40"/>
      <c r="N753" s="41"/>
      <c r="O753" s="39">
        <v>1</v>
      </c>
      <c r="P753" s="40"/>
      <c r="Q753" s="41"/>
      <c r="R753" s="39">
        <v>1</v>
      </c>
      <c r="S753" s="40"/>
      <c r="T753" s="41"/>
      <c r="U753" s="39">
        <v>1</v>
      </c>
      <c r="V753" s="40"/>
      <c r="W753" s="41"/>
      <c r="X753" s="39">
        <v>1</v>
      </c>
      <c r="Y753" s="40"/>
      <c r="Z753" s="41"/>
      <c r="AA753" s="39">
        <v>1</v>
      </c>
      <c r="AB753" s="40"/>
      <c r="AC753" s="41"/>
      <c r="AD753" s="39">
        <v>1</v>
      </c>
      <c r="AE753" s="40"/>
      <c r="AF753" s="41"/>
      <c r="AG753" s="39">
        <v>1</v>
      </c>
      <c r="AH753" s="43"/>
      <c r="AI753" s="44"/>
      <c r="AJ753" s="22">
        <f t="shared" si="54"/>
        <v>9</v>
      </c>
      <c r="AK753" s="37">
        <f t="shared" si="55"/>
        <v>9</v>
      </c>
      <c r="AL753" s="37">
        <f t="shared" si="56"/>
        <v>0</v>
      </c>
      <c r="AM753" s="37">
        <f t="shared" si="57"/>
        <v>0</v>
      </c>
    </row>
    <row r="754" spans="1:39" outlineLevel="1" x14ac:dyDescent="0.3">
      <c r="F754" s="20"/>
      <c r="I754" s="45"/>
      <c r="J754" s="46"/>
      <c r="K754" s="74"/>
      <c r="L754" s="45"/>
      <c r="M754" s="46"/>
      <c r="N754" s="74"/>
      <c r="O754" s="45"/>
      <c r="P754" s="46"/>
      <c r="Q754" s="74"/>
      <c r="R754" s="45"/>
      <c r="S754" s="46"/>
      <c r="T754" s="74"/>
      <c r="U754" s="45"/>
      <c r="V754" s="46"/>
      <c r="W754" s="74"/>
      <c r="X754" s="45"/>
      <c r="Y754" s="46"/>
      <c r="Z754" s="74"/>
      <c r="AA754" s="45"/>
      <c r="AB754" s="46"/>
      <c r="AC754" s="74"/>
      <c r="AD754" s="45"/>
      <c r="AE754" s="46"/>
      <c r="AF754" s="74"/>
      <c r="AG754" s="45"/>
      <c r="AH754" s="46"/>
      <c r="AI754" s="74"/>
      <c r="AJ754" s="75"/>
      <c r="AK754" s="76"/>
      <c r="AL754" s="46"/>
      <c r="AM754" s="74"/>
    </row>
    <row r="755" spans="1:39" outlineLevel="1" x14ac:dyDescent="0.3">
      <c r="F755" s="20"/>
      <c r="I755" s="45"/>
      <c r="J755" s="46"/>
      <c r="K755" s="74"/>
      <c r="L755" s="45"/>
      <c r="M755" s="46"/>
      <c r="N755" s="74"/>
      <c r="O755" s="45"/>
      <c r="P755" s="46"/>
      <c r="Q755" s="74"/>
      <c r="R755" s="45"/>
      <c r="S755" s="46"/>
      <c r="T755" s="74"/>
      <c r="U755" s="45"/>
      <c r="V755" s="46"/>
      <c r="W755" s="74"/>
      <c r="X755" s="45"/>
      <c r="Y755" s="46"/>
      <c r="Z755" s="74"/>
      <c r="AA755" s="45"/>
      <c r="AB755" s="46"/>
      <c r="AC755" s="74"/>
      <c r="AD755" s="45"/>
      <c r="AE755" s="46"/>
      <c r="AF755" s="74"/>
      <c r="AG755" s="45"/>
      <c r="AH755" s="46"/>
      <c r="AI755" s="74"/>
      <c r="AJ755" s="75"/>
      <c r="AK755" s="76"/>
      <c r="AL755" s="46"/>
      <c r="AM755" s="74"/>
    </row>
    <row r="756" spans="1:39" outlineLevel="1" x14ac:dyDescent="0.3">
      <c r="F756" s="20"/>
      <c r="I756" s="45"/>
      <c r="J756" s="46"/>
      <c r="K756" s="74"/>
      <c r="L756" s="45"/>
      <c r="M756" s="46"/>
      <c r="N756" s="74"/>
      <c r="O756" s="45"/>
      <c r="P756" s="46"/>
      <c r="Q756" s="74"/>
      <c r="R756" s="45"/>
      <c r="S756" s="46"/>
      <c r="T756" s="74"/>
      <c r="U756" s="45"/>
      <c r="V756" s="46"/>
      <c r="W756" s="74"/>
      <c r="X756" s="45"/>
      <c r="Y756" s="46"/>
      <c r="Z756" s="74"/>
      <c r="AA756" s="45"/>
      <c r="AB756" s="46"/>
      <c r="AC756" s="74"/>
      <c r="AD756" s="45"/>
      <c r="AE756" s="46"/>
      <c r="AF756" s="74"/>
      <c r="AG756" s="45"/>
      <c r="AH756" s="46"/>
      <c r="AI756" s="74"/>
      <c r="AJ756" s="75"/>
      <c r="AK756" s="76"/>
      <c r="AL756" s="46"/>
      <c r="AM756" s="74"/>
    </row>
    <row r="757" spans="1:39" outlineLevel="1" x14ac:dyDescent="0.3">
      <c r="F757" s="20"/>
      <c r="I757" s="45"/>
      <c r="J757" s="46"/>
      <c r="K757" s="74"/>
      <c r="L757" s="45"/>
      <c r="M757" s="46"/>
      <c r="N757" s="74"/>
      <c r="O757" s="45"/>
      <c r="P757" s="46"/>
      <c r="Q757" s="74"/>
      <c r="R757" s="45"/>
      <c r="S757" s="46"/>
      <c r="T757" s="74"/>
      <c r="U757" s="45"/>
      <c r="V757" s="46"/>
      <c r="W757" s="74"/>
      <c r="X757" s="45"/>
      <c r="Y757" s="46"/>
      <c r="Z757" s="74"/>
      <c r="AA757" s="45"/>
      <c r="AB757" s="46"/>
      <c r="AC757" s="74"/>
      <c r="AD757" s="45"/>
      <c r="AE757" s="46"/>
      <c r="AF757" s="74"/>
      <c r="AG757" s="45"/>
      <c r="AH757" s="46"/>
      <c r="AI757" s="74"/>
      <c r="AJ757" s="75"/>
      <c r="AK757" s="76"/>
      <c r="AL757" s="46"/>
      <c r="AM757" s="74"/>
    </row>
    <row r="758" spans="1:39" outlineLevel="1" x14ac:dyDescent="0.3">
      <c r="F758" s="20"/>
      <c r="I758" s="45"/>
      <c r="J758" s="46"/>
      <c r="K758" s="74"/>
      <c r="L758" s="45"/>
      <c r="M758" s="46"/>
      <c r="N758" s="74"/>
      <c r="O758" s="45"/>
      <c r="P758" s="46"/>
      <c r="Q758" s="74"/>
      <c r="R758" s="45"/>
      <c r="S758" s="46"/>
      <c r="T758" s="74"/>
      <c r="U758" s="45"/>
      <c r="V758" s="46"/>
      <c r="W758" s="74"/>
      <c r="X758" s="45"/>
      <c r="Y758" s="46"/>
      <c r="Z758" s="74"/>
      <c r="AA758" s="45"/>
      <c r="AB758" s="46"/>
      <c r="AC758" s="74"/>
      <c r="AD758" s="45"/>
      <c r="AE758" s="46"/>
      <c r="AF758" s="74"/>
      <c r="AG758" s="45"/>
      <c r="AH758" s="46"/>
      <c r="AI758" s="74"/>
      <c r="AJ758" s="75"/>
      <c r="AK758" s="76"/>
      <c r="AL758" s="46"/>
      <c r="AM758" s="74"/>
    </row>
    <row r="759" spans="1:39" outlineLevel="1" x14ac:dyDescent="0.3">
      <c r="F759" s="20"/>
      <c r="I759" s="45"/>
      <c r="J759" s="46"/>
      <c r="K759" s="74"/>
      <c r="L759" s="45"/>
      <c r="M759" s="46"/>
      <c r="N759" s="74"/>
      <c r="O759" s="45"/>
      <c r="P759" s="46"/>
      <c r="Q759" s="74"/>
      <c r="R759" s="45"/>
      <c r="S759" s="46"/>
      <c r="T759" s="74"/>
      <c r="U759" s="45"/>
      <c r="V759" s="46"/>
      <c r="W759" s="74"/>
      <c r="X759" s="45"/>
      <c r="Y759" s="46"/>
      <c r="Z759" s="74"/>
      <c r="AA759" s="45"/>
      <c r="AB759" s="46"/>
      <c r="AC759" s="74"/>
      <c r="AD759" s="45"/>
      <c r="AE759" s="46"/>
      <c r="AF759" s="74"/>
      <c r="AG759" s="45"/>
      <c r="AH759" s="46"/>
      <c r="AI759" s="74"/>
      <c r="AJ759" s="75"/>
      <c r="AK759" s="76"/>
      <c r="AL759" s="46"/>
      <c r="AM759" s="74"/>
    </row>
    <row r="760" spans="1:39" outlineLevel="1" x14ac:dyDescent="0.3">
      <c r="F760" s="20"/>
      <c r="I760" s="45"/>
      <c r="J760" s="46"/>
      <c r="K760" s="74"/>
      <c r="L760" s="45"/>
      <c r="M760" s="46"/>
      <c r="N760" s="74"/>
      <c r="O760" s="45"/>
      <c r="P760" s="46"/>
      <c r="Q760" s="74"/>
      <c r="R760" s="45"/>
      <c r="S760" s="46"/>
      <c r="T760" s="74"/>
      <c r="U760" s="45"/>
      <c r="V760" s="46"/>
      <c r="W760" s="74"/>
      <c r="X760" s="45"/>
      <c r="Y760" s="46"/>
      <c r="Z760" s="74"/>
      <c r="AA760" s="45"/>
      <c r="AB760" s="46"/>
      <c r="AC760" s="74"/>
      <c r="AD760" s="45"/>
      <c r="AE760" s="46"/>
      <c r="AF760" s="74"/>
      <c r="AG760" s="45"/>
      <c r="AH760" s="46"/>
      <c r="AI760" s="74"/>
      <c r="AJ760" s="75"/>
      <c r="AK760" s="76"/>
      <c r="AL760" s="46"/>
      <c r="AM760" s="74"/>
    </row>
    <row r="761" spans="1:39" outlineLevel="1" x14ac:dyDescent="0.3">
      <c r="F761" s="20"/>
      <c r="I761" s="45"/>
      <c r="J761" s="46"/>
      <c r="K761" s="74"/>
      <c r="L761" s="45"/>
      <c r="M761" s="46"/>
      <c r="N761" s="74"/>
      <c r="O761" s="45"/>
      <c r="P761" s="46"/>
      <c r="Q761" s="74"/>
      <c r="R761" s="45"/>
      <c r="S761" s="46"/>
      <c r="T761" s="74"/>
      <c r="U761" s="45"/>
      <c r="V761" s="46"/>
      <c r="W761" s="74"/>
      <c r="X761" s="45"/>
      <c r="Y761" s="46"/>
      <c r="Z761" s="74"/>
      <c r="AA761" s="45"/>
      <c r="AB761" s="46"/>
      <c r="AC761" s="74"/>
      <c r="AD761" s="45"/>
      <c r="AE761" s="46"/>
      <c r="AF761" s="74"/>
      <c r="AG761" s="45"/>
      <c r="AH761" s="46"/>
      <c r="AI761" s="74"/>
      <c r="AJ761" s="75"/>
      <c r="AK761" s="76"/>
      <c r="AL761" s="46"/>
      <c r="AM761" s="74"/>
    </row>
    <row r="762" spans="1:39" outlineLevel="1" x14ac:dyDescent="0.3">
      <c r="F762" s="20"/>
      <c r="I762" s="45"/>
      <c r="J762" s="46"/>
      <c r="K762" s="74"/>
      <c r="L762" s="45"/>
      <c r="M762" s="46"/>
      <c r="N762" s="74"/>
      <c r="O762" s="45"/>
      <c r="P762" s="46"/>
      <c r="Q762" s="74"/>
      <c r="R762" s="45"/>
      <c r="S762" s="46"/>
      <c r="T762" s="74"/>
      <c r="U762" s="45"/>
      <c r="V762" s="46"/>
      <c r="W762" s="74"/>
      <c r="X762" s="45"/>
      <c r="Y762" s="46"/>
      <c r="Z762" s="74"/>
      <c r="AA762" s="45"/>
      <c r="AB762" s="46"/>
      <c r="AC762" s="74"/>
      <c r="AD762" s="45"/>
      <c r="AE762" s="46"/>
      <c r="AF762" s="74"/>
      <c r="AG762" s="45"/>
      <c r="AH762" s="46"/>
      <c r="AI762" s="74"/>
      <c r="AJ762" s="75"/>
      <c r="AK762" s="76"/>
      <c r="AL762" s="46"/>
      <c r="AM762" s="74"/>
    </row>
    <row r="763" spans="1:39" outlineLevel="1" x14ac:dyDescent="0.3">
      <c r="F763" s="20"/>
      <c r="I763" s="45"/>
      <c r="J763" s="46"/>
      <c r="K763" s="74"/>
      <c r="L763" s="45"/>
      <c r="M763" s="46"/>
      <c r="N763" s="74"/>
      <c r="O763" s="45"/>
      <c r="P763" s="46"/>
      <c r="Q763" s="74"/>
      <c r="R763" s="45"/>
      <c r="S763" s="46"/>
      <c r="T763" s="74"/>
      <c r="U763" s="45"/>
      <c r="V763" s="46"/>
      <c r="W763" s="74"/>
      <c r="X763" s="45"/>
      <c r="Y763" s="46"/>
      <c r="Z763" s="74"/>
      <c r="AA763" s="45"/>
      <c r="AB763" s="46"/>
      <c r="AC763" s="74"/>
      <c r="AD763" s="45"/>
      <c r="AE763" s="46"/>
      <c r="AF763" s="74"/>
      <c r="AG763" s="45"/>
      <c r="AH763" s="46"/>
      <c r="AI763" s="74"/>
      <c r="AJ763" s="75"/>
      <c r="AK763" s="76"/>
      <c r="AL763" s="46"/>
      <c r="AM763" s="74"/>
    </row>
    <row r="764" spans="1:39" outlineLevel="1" x14ac:dyDescent="0.3">
      <c r="F764" s="20"/>
      <c r="I764" s="45"/>
      <c r="J764" s="46"/>
      <c r="K764" s="74"/>
      <c r="L764" s="45"/>
      <c r="M764" s="46"/>
      <c r="N764" s="74"/>
      <c r="O764" s="45"/>
      <c r="P764" s="46"/>
      <c r="Q764" s="74"/>
      <c r="R764" s="45"/>
      <c r="S764" s="46"/>
      <c r="T764" s="74"/>
      <c r="U764" s="45"/>
      <c r="V764" s="46"/>
      <c r="W764" s="74"/>
      <c r="X764" s="45"/>
      <c r="Y764" s="46"/>
      <c r="Z764" s="74"/>
      <c r="AA764" s="45"/>
      <c r="AB764" s="46"/>
      <c r="AC764" s="74"/>
      <c r="AD764" s="45"/>
      <c r="AE764" s="46"/>
      <c r="AF764" s="74"/>
      <c r="AG764" s="45"/>
      <c r="AH764" s="46"/>
      <c r="AI764" s="74"/>
      <c r="AJ764" s="75"/>
      <c r="AK764" s="76"/>
      <c r="AL764" s="46"/>
      <c r="AM764" s="74"/>
    </row>
    <row r="765" spans="1:39" outlineLevel="1" x14ac:dyDescent="0.3">
      <c r="F765" s="20"/>
      <c r="I765" s="45"/>
      <c r="J765" s="46"/>
      <c r="K765" s="74"/>
      <c r="L765" s="45"/>
      <c r="M765" s="46"/>
      <c r="N765" s="74"/>
      <c r="O765" s="45"/>
      <c r="P765" s="46"/>
      <c r="Q765" s="74"/>
      <c r="R765" s="45"/>
      <c r="S765" s="46"/>
      <c r="T765" s="74"/>
      <c r="U765" s="45"/>
      <c r="V765" s="46"/>
      <c r="W765" s="74"/>
      <c r="X765" s="45"/>
      <c r="Y765" s="46"/>
      <c r="Z765" s="74"/>
      <c r="AA765" s="45"/>
      <c r="AB765" s="46"/>
      <c r="AC765" s="74"/>
      <c r="AD765" s="45"/>
      <c r="AE765" s="46"/>
      <c r="AF765" s="74"/>
      <c r="AG765" s="45"/>
      <c r="AH765" s="46"/>
      <c r="AI765" s="74"/>
      <c r="AJ765" s="75"/>
      <c r="AK765" s="76"/>
      <c r="AL765" s="46"/>
      <c r="AM765" s="74"/>
    </row>
    <row r="766" spans="1:39" outlineLevel="1" x14ac:dyDescent="0.3">
      <c r="F766" s="20"/>
      <c r="I766" s="45"/>
      <c r="J766" s="46"/>
      <c r="K766" s="74"/>
      <c r="L766" s="45"/>
      <c r="M766" s="46"/>
      <c r="N766" s="74"/>
      <c r="O766" s="45"/>
      <c r="P766" s="46"/>
      <c r="Q766" s="74"/>
      <c r="R766" s="45"/>
      <c r="S766" s="46"/>
      <c r="T766" s="74"/>
      <c r="U766" s="45"/>
      <c r="V766" s="46"/>
      <c r="W766" s="74"/>
      <c r="X766" s="45"/>
      <c r="Y766" s="46"/>
      <c r="Z766" s="74"/>
      <c r="AA766" s="45"/>
      <c r="AB766" s="46"/>
      <c r="AC766" s="74"/>
      <c r="AD766" s="45"/>
      <c r="AE766" s="46"/>
      <c r="AF766" s="74"/>
      <c r="AG766" s="45"/>
      <c r="AH766" s="46"/>
      <c r="AI766" s="74"/>
      <c r="AJ766" s="75"/>
      <c r="AK766" s="76"/>
      <c r="AL766" s="46"/>
      <c r="AM766" s="74"/>
    </row>
    <row r="767" spans="1:39" outlineLevel="1" x14ac:dyDescent="0.3">
      <c r="F767" s="20"/>
      <c r="I767" s="45"/>
      <c r="J767" s="46"/>
      <c r="K767" s="74"/>
      <c r="L767" s="45"/>
      <c r="M767" s="46"/>
      <c r="N767" s="74"/>
      <c r="O767" s="45"/>
      <c r="P767" s="46"/>
      <c r="Q767" s="74"/>
      <c r="R767" s="45"/>
      <c r="S767" s="46"/>
      <c r="T767" s="74"/>
      <c r="U767" s="45"/>
      <c r="V767" s="46"/>
      <c r="W767" s="74"/>
      <c r="X767" s="45"/>
      <c r="Y767" s="46"/>
      <c r="Z767" s="74"/>
      <c r="AA767" s="45"/>
      <c r="AB767" s="46"/>
      <c r="AC767" s="74"/>
      <c r="AD767" s="45"/>
      <c r="AE767" s="46"/>
      <c r="AF767" s="74"/>
      <c r="AG767" s="45"/>
      <c r="AH767" s="46"/>
      <c r="AI767" s="74"/>
      <c r="AJ767" s="75"/>
      <c r="AK767" s="76"/>
      <c r="AL767" s="46"/>
      <c r="AM767" s="74"/>
    </row>
    <row r="768" spans="1:39" outlineLevel="1" x14ac:dyDescent="0.3">
      <c r="F768" s="20"/>
      <c r="I768" s="45"/>
      <c r="J768" s="46"/>
      <c r="K768" s="74"/>
      <c r="L768" s="45"/>
      <c r="M768" s="46"/>
      <c r="N768" s="74"/>
      <c r="O768" s="45"/>
      <c r="P768" s="46"/>
      <c r="Q768" s="74"/>
      <c r="R768" s="45"/>
      <c r="S768" s="46"/>
      <c r="T768" s="74"/>
      <c r="U768" s="45"/>
      <c r="V768" s="46"/>
      <c r="W768" s="74"/>
      <c r="X768" s="45"/>
      <c r="Y768" s="46"/>
      <c r="Z768" s="74"/>
      <c r="AA768" s="45"/>
      <c r="AB768" s="46"/>
      <c r="AC768" s="74"/>
      <c r="AD768" s="45"/>
      <c r="AE768" s="46"/>
      <c r="AF768" s="74"/>
      <c r="AG768" s="45"/>
      <c r="AH768" s="46"/>
      <c r="AI768" s="74"/>
      <c r="AJ768" s="75"/>
      <c r="AK768" s="76"/>
      <c r="AL768" s="46"/>
      <c r="AM768" s="74"/>
    </row>
    <row r="769" spans="6:39" outlineLevel="1" x14ac:dyDescent="0.3">
      <c r="F769" s="20"/>
      <c r="I769" s="45"/>
      <c r="J769" s="46"/>
      <c r="K769" s="74"/>
      <c r="L769" s="45"/>
      <c r="M769" s="46"/>
      <c r="N769" s="74"/>
      <c r="O769" s="45"/>
      <c r="P769" s="46"/>
      <c r="Q769" s="74"/>
      <c r="R769" s="45"/>
      <c r="S769" s="46"/>
      <c r="T769" s="74"/>
      <c r="U769" s="45"/>
      <c r="V769" s="46"/>
      <c r="W769" s="74"/>
      <c r="X769" s="45"/>
      <c r="Y769" s="46"/>
      <c r="Z769" s="74"/>
      <c r="AA769" s="45"/>
      <c r="AB769" s="46"/>
      <c r="AC769" s="74"/>
      <c r="AD769" s="45"/>
      <c r="AE769" s="46"/>
      <c r="AF769" s="74"/>
      <c r="AG769" s="45"/>
      <c r="AH769" s="46"/>
      <c r="AI769" s="74"/>
      <c r="AJ769" s="75"/>
      <c r="AK769" s="76"/>
      <c r="AL769" s="46"/>
      <c r="AM769" s="74"/>
    </row>
    <row r="770" spans="6:39" outlineLevel="1" x14ac:dyDescent="0.3">
      <c r="F770" s="20"/>
      <c r="I770" s="45"/>
      <c r="J770" s="46"/>
      <c r="K770" s="74"/>
      <c r="L770" s="45"/>
      <c r="M770" s="46"/>
      <c r="N770" s="74"/>
      <c r="O770" s="45"/>
      <c r="P770" s="46"/>
      <c r="Q770" s="74"/>
      <c r="R770" s="45"/>
      <c r="S770" s="46"/>
      <c r="T770" s="74"/>
      <c r="U770" s="45"/>
      <c r="V770" s="46"/>
      <c r="W770" s="74"/>
      <c r="X770" s="45"/>
      <c r="Y770" s="46"/>
      <c r="Z770" s="74"/>
      <c r="AA770" s="45"/>
      <c r="AB770" s="46"/>
      <c r="AC770" s="74"/>
      <c r="AD770" s="45"/>
      <c r="AE770" s="46"/>
      <c r="AF770" s="74"/>
      <c r="AG770" s="45"/>
      <c r="AH770" s="46"/>
      <c r="AI770" s="74"/>
      <c r="AJ770" s="75"/>
      <c r="AK770" s="76"/>
      <c r="AL770" s="46"/>
      <c r="AM770" s="74"/>
    </row>
    <row r="771" spans="6:39" outlineLevel="1" x14ac:dyDescent="0.3">
      <c r="F771" s="20"/>
      <c r="I771" s="45"/>
      <c r="J771" s="46"/>
      <c r="K771" s="74"/>
      <c r="L771" s="45"/>
      <c r="M771" s="46"/>
      <c r="N771" s="74"/>
      <c r="O771" s="45"/>
      <c r="P771" s="46"/>
      <c r="Q771" s="74"/>
      <c r="R771" s="45"/>
      <c r="S771" s="46"/>
      <c r="T771" s="74"/>
      <c r="U771" s="45"/>
      <c r="V771" s="46"/>
      <c r="W771" s="74"/>
      <c r="X771" s="45"/>
      <c r="Y771" s="46"/>
      <c r="Z771" s="74"/>
      <c r="AA771" s="45"/>
      <c r="AB771" s="46"/>
      <c r="AC771" s="74"/>
      <c r="AD771" s="45"/>
      <c r="AE771" s="46"/>
      <c r="AF771" s="74"/>
      <c r="AG771" s="45"/>
      <c r="AH771" s="46"/>
      <c r="AI771" s="74"/>
      <c r="AJ771" s="75"/>
      <c r="AK771" s="76"/>
      <c r="AL771" s="46"/>
      <c r="AM771" s="74"/>
    </row>
    <row r="772" spans="6:39" outlineLevel="1" x14ac:dyDescent="0.3">
      <c r="F772" s="20"/>
      <c r="I772" s="45"/>
      <c r="J772" s="46"/>
      <c r="K772" s="74"/>
      <c r="L772" s="45"/>
      <c r="M772" s="46"/>
      <c r="N772" s="74"/>
      <c r="O772" s="45"/>
      <c r="P772" s="46"/>
      <c r="Q772" s="74"/>
      <c r="R772" s="45"/>
      <c r="S772" s="46"/>
      <c r="T772" s="74"/>
      <c r="U772" s="45"/>
      <c r="V772" s="46"/>
      <c r="W772" s="74"/>
      <c r="X772" s="45"/>
      <c r="Y772" s="46"/>
      <c r="Z772" s="74"/>
      <c r="AA772" s="45"/>
      <c r="AB772" s="46"/>
      <c r="AC772" s="74"/>
      <c r="AD772" s="45"/>
      <c r="AE772" s="46"/>
      <c r="AF772" s="74"/>
      <c r="AG772" s="45"/>
      <c r="AH772" s="46"/>
      <c r="AI772" s="74"/>
      <c r="AJ772" s="75"/>
      <c r="AK772" s="76"/>
      <c r="AL772" s="46"/>
      <c r="AM772" s="74"/>
    </row>
    <row r="773" spans="6:39" outlineLevel="1" x14ac:dyDescent="0.3">
      <c r="F773" s="20"/>
      <c r="I773" s="45"/>
      <c r="J773" s="46"/>
      <c r="K773" s="74"/>
      <c r="L773" s="45"/>
      <c r="M773" s="46"/>
      <c r="N773" s="74"/>
      <c r="O773" s="45"/>
      <c r="P773" s="46"/>
      <c r="Q773" s="74"/>
      <c r="R773" s="45"/>
      <c r="S773" s="46"/>
      <c r="T773" s="74"/>
      <c r="U773" s="45"/>
      <c r="V773" s="46"/>
      <c r="W773" s="74"/>
      <c r="X773" s="45"/>
      <c r="Y773" s="46"/>
      <c r="Z773" s="74"/>
      <c r="AA773" s="45"/>
      <c r="AB773" s="46"/>
      <c r="AC773" s="74"/>
      <c r="AD773" s="45"/>
      <c r="AE773" s="46"/>
      <c r="AF773" s="74"/>
      <c r="AG773" s="45"/>
      <c r="AH773" s="46"/>
      <c r="AI773" s="74"/>
      <c r="AJ773" s="75"/>
      <c r="AK773" s="76"/>
      <c r="AL773" s="46"/>
      <c r="AM773" s="74"/>
    </row>
    <row r="774" spans="6:39" outlineLevel="1" x14ac:dyDescent="0.3">
      <c r="F774" s="20"/>
      <c r="I774" s="45"/>
      <c r="J774" s="46"/>
      <c r="K774" s="74"/>
      <c r="L774" s="45"/>
      <c r="M774" s="46"/>
      <c r="N774" s="74"/>
      <c r="O774" s="45"/>
      <c r="P774" s="46"/>
      <c r="Q774" s="74"/>
      <c r="R774" s="45"/>
      <c r="S774" s="46"/>
      <c r="T774" s="74"/>
      <c r="U774" s="45"/>
      <c r="V774" s="46"/>
      <c r="W774" s="74"/>
      <c r="X774" s="45"/>
      <c r="Y774" s="46"/>
      <c r="Z774" s="74"/>
      <c r="AA774" s="45"/>
      <c r="AB774" s="46"/>
      <c r="AC774" s="74"/>
      <c r="AD774" s="45"/>
      <c r="AE774" s="46"/>
      <c r="AF774" s="74"/>
      <c r="AG774" s="45"/>
      <c r="AH774" s="46"/>
      <c r="AI774" s="74"/>
      <c r="AJ774" s="75"/>
      <c r="AK774" s="76"/>
      <c r="AL774" s="46"/>
      <c r="AM774" s="74"/>
    </row>
    <row r="775" spans="6:39" outlineLevel="1" x14ac:dyDescent="0.3">
      <c r="F775" s="20"/>
      <c r="I775" s="45"/>
      <c r="J775" s="46"/>
      <c r="K775" s="74"/>
      <c r="L775" s="45"/>
      <c r="M775" s="46"/>
      <c r="N775" s="74"/>
      <c r="O775" s="45"/>
      <c r="P775" s="46"/>
      <c r="Q775" s="74"/>
      <c r="R775" s="45"/>
      <c r="S775" s="46"/>
      <c r="T775" s="74"/>
      <c r="U775" s="45"/>
      <c r="V775" s="46"/>
      <c r="W775" s="74"/>
      <c r="X775" s="45"/>
      <c r="Y775" s="46"/>
      <c r="Z775" s="74"/>
      <c r="AA775" s="45"/>
      <c r="AB775" s="46"/>
      <c r="AC775" s="74"/>
      <c r="AD775" s="45"/>
      <c r="AE775" s="46"/>
      <c r="AF775" s="74"/>
      <c r="AG775" s="45"/>
      <c r="AH775" s="46"/>
      <c r="AI775" s="74"/>
      <c r="AJ775" s="75"/>
      <c r="AK775" s="76"/>
      <c r="AL775" s="46"/>
      <c r="AM775" s="74"/>
    </row>
    <row r="776" spans="6:39" outlineLevel="1" x14ac:dyDescent="0.3">
      <c r="F776" s="20"/>
      <c r="I776" s="45"/>
      <c r="J776" s="46"/>
      <c r="K776" s="74"/>
      <c r="L776" s="45"/>
      <c r="M776" s="46"/>
      <c r="N776" s="74"/>
      <c r="O776" s="45"/>
      <c r="P776" s="46"/>
      <c r="Q776" s="74"/>
      <c r="R776" s="45"/>
      <c r="S776" s="46"/>
      <c r="T776" s="74"/>
      <c r="U776" s="45"/>
      <c r="V776" s="46"/>
      <c r="W776" s="74"/>
      <c r="X776" s="45"/>
      <c r="Y776" s="46"/>
      <c r="Z776" s="74"/>
      <c r="AA776" s="45"/>
      <c r="AB776" s="46"/>
      <c r="AC776" s="74"/>
      <c r="AD776" s="45"/>
      <c r="AE776" s="46"/>
      <c r="AF776" s="74"/>
      <c r="AG776" s="45"/>
      <c r="AH776" s="46"/>
      <c r="AI776" s="74"/>
      <c r="AJ776" s="75"/>
      <c r="AK776" s="76"/>
      <c r="AL776" s="46"/>
      <c r="AM776" s="74"/>
    </row>
    <row r="777" spans="6:39" outlineLevel="1" x14ac:dyDescent="0.3">
      <c r="F777" s="20"/>
      <c r="I777" s="45"/>
      <c r="J777" s="46"/>
      <c r="K777" s="74"/>
      <c r="L777" s="45"/>
      <c r="M777" s="46"/>
      <c r="N777" s="74"/>
      <c r="O777" s="45"/>
      <c r="P777" s="46"/>
      <c r="Q777" s="74"/>
      <c r="R777" s="45"/>
      <c r="S777" s="46"/>
      <c r="T777" s="74"/>
      <c r="U777" s="45"/>
      <c r="V777" s="46"/>
      <c r="W777" s="74"/>
      <c r="X777" s="45"/>
      <c r="Y777" s="46"/>
      <c r="Z777" s="74"/>
      <c r="AA777" s="45"/>
      <c r="AB777" s="46"/>
      <c r="AC777" s="74"/>
      <c r="AD777" s="45"/>
      <c r="AE777" s="46"/>
      <c r="AF777" s="74"/>
      <c r="AG777" s="45"/>
      <c r="AH777" s="46"/>
      <c r="AI777" s="74"/>
      <c r="AJ777" s="75"/>
      <c r="AK777" s="76"/>
      <c r="AL777" s="46"/>
      <c r="AM777" s="74"/>
    </row>
    <row r="778" spans="6:39" outlineLevel="1" x14ac:dyDescent="0.3">
      <c r="F778" s="20"/>
      <c r="I778" s="45"/>
      <c r="J778" s="46"/>
      <c r="K778" s="74"/>
      <c r="L778" s="45"/>
      <c r="M778" s="46"/>
      <c r="N778" s="74"/>
      <c r="O778" s="45"/>
      <c r="P778" s="46"/>
      <c r="Q778" s="74"/>
      <c r="R778" s="45"/>
      <c r="S778" s="46"/>
      <c r="T778" s="74"/>
      <c r="U778" s="45"/>
      <c r="V778" s="46"/>
      <c r="W778" s="74"/>
      <c r="X778" s="45"/>
      <c r="Y778" s="46"/>
      <c r="Z778" s="74"/>
      <c r="AA778" s="45"/>
      <c r="AB778" s="46"/>
      <c r="AC778" s="74"/>
      <c r="AD778" s="45"/>
      <c r="AE778" s="46"/>
      <c r="AF778" s="74"/>
      <c r="AG778" s="45"/>
      <c r="AH778" s="46"/>
      <c r="AI778" s="74"/>
      <c r="AJ778" s="75"/>
      <c r="AK778" s="76"/>
      <c r="AL778" s="46"/>
      <c r="AM778" s="74"/>
    </row>
    <row r="779" spans="6:39" outlineLevel="1" x14ac:dyDescent="0.3">
      <c r="F779" s="20"/>
      <c r="I779" s="45"/>
      <c r="J779" s="46"/>
      <c r="K779" s="74"/>
      <c r="L779" s="45"/>
      <c r="M779" s="46"/>
      <c r="N779" s="74"/>
      <c r="O779" s="45"/>
      <c r="P779" s="46"/>
      <c r="Q779" s="74"/>
      <c r="R779" s="45"/>
      <c r="S779" s="46"/>
      <c r="T779" s="74"/>
      <c r="U779" s="45"/>
      <c r="V779" s="46"/>
      <c r="W779" s="74"/>
      <c r="X779" s="45"/>
      <c r="Y779" s="46"/>
      <c r="Z779" s="74"/>
      <c r="AA779" s="45"/>
      <c r="AB779" s="46"/>
      <c r="AC779" s="74"/>
      <c r="AD779" s="45"/>
      <c r="AE779" s="46"/>
      <c r="AF779" s="74"/>
      <c r="AG779" s="45"/>
      <c r="AH779" s="46"/>
      <c r="AI779" s="74"/>
      <c r="AJ779" s="75"/>
      <c r="AK779" s="76"/>
      <c r="AL779" s="46"/>
      <c r="AM779" s="74"/>
    </row>
    <row r="780" spans="6:39" outlineLevel="1" x14ac:dyDescent="0.3">
      <c r="F780" s="20"/>
      <c r="I780" s="45"/>
      <c r="J780" s="46"/>
      <c r="K780" s="74"/>
      <c r="L780" s="45"/>
      <c r="M780" s="46"/>
      <c r="N780" s="74"/>
      <c r="O780" s="45"/>
      <c r="P780" s="46"/>
      <c r="Q780" s="74"/>
      <c r="R780" s="45"/>
      <c r="S780" s="46"/>
      <c r="T780" s="74"/>
      <c r="U780" s="45"/>
      <c r="V780" s="46"/>
      <c r="W780" s="74"/>
      <c r="X780" s="45"/>
      <c r="Y780" s="46"/>
      <c r="Z780" s="74"/>
      <c r="AA780" s="45"/>
      <c r="AB780" s="46"/>
      <c r="AC780" s="74"/>
      <c r="AD780" s="45"/>
      <c r="AE780" s="46"/>
      <c r="AF780" s="74"/>
      <c r="AG780" s="45"/>
      <c r="AH780" s="46"/>
      <c r="AI780" s="74"/>
      <c r="AJ780" s="75"/>
      <c r="AK780" s="76"/>
      <c r="AL780" s="46"/>
      <c r="AM780" s="74"/>
    </row>
    <row r="781" spans="6:39" outlineLevel="1" x14ac:dyDescent="0.3">
      <c r="F781" s="20"/>
      <c r="I781" s="45"/>
      <c r="J781" s="46"/>
      <c r="K781" s="74"/>
      <c r="L781" s="45"/>
      <c r="M781" s="46"/>
      <c r="N781" s="74"/>
      <c r="O781" s="45"/>
      <c r="P781" s="46"/>
      <c r="Q781" s="74"/>
      <c r="R781" s="45"/>
      <c r="S781" s="46"/>
      <c r="T781" s="74"/>
      <c r="U781" s="45"/>
      <c r="V781" s="46"/>
      <c r="W781" s="74"/>
      <c r="X781" s="45"/>
      <c r="Y781" s="46"/>
      <c r="Z781" s="74"/>
      <c r="AA781" s="45"/>
      <c r="AB781" s="46"/>
      <c r="AC781" s="74"/>
      <c r="AD781" s="45"/>
      <c r="AE781" s="46"/>
      <c r="AF781" s="74"/>
      <c r="AG781" s="45"/>
      <c r="AH781" s="46"/>
      <c r="AI781" s="74"/>
      <c r="AJ781" s="75"/>
      <c r="AK781" s="76"/>
      <c r="AL781" s="46"/>
      <c r="AM781" s="74"/>
    </row>
    <row r="782" spans="6:39" outlineLevel="1" x14ac:dyDescent="0.3">
      <c r="F782" s="20"/>
      <c r="I782" s="45"/>
      <c r="J782" s="46"/>
      <c r="K782" s="74"/>
      <c r="L782" s="45"/>
      <c r="M782" s="46"/>
      <c r="N782" s="74"/>
      <c r="O782" s="45"/>
      <c r="P782" s="46"/>
      <c r="Q782" s="74"/>
      <c r="R782" s="45"/>
      <c r="S782" s="46"/>
      <c r="T782" s="74"/>
      <c r="U782" s="45"/>
      <c r="V782" s="46"/>
      <c r="W782" s="74"/>
      <c r="X782" s="45"/>
      <c r="Y782" s="46"/>
      <c r="Z782" s="74"/>
      <c r="AA782" s="45"/>
      <c r="AB782" s="46"/>
      <c r="AC782" s="74"/>
      <c r="AD782" s="45"/>
      <c r="AE782" s="46"/>
      <c r="AF782" s="74"/>
      <c r="AG782" s="45"/>
      <c r="AH782" s="46"/>
      <c r="AI782" s="74"/>
      <c r="AJ782" s="75"/>
      <c r="AK782" s="76"/>
      <c r="AL782" s="46"/>
      <c r="AM782" s="74"/>
    </row>
    <row r="783" spans="6:39" outlineLevel="1" x14ac:dyDescent="0.3">
      <c r="F783" s="20"/>
      <c r="I783" s="45"/>
      <c r="J783" s="46"/>
      <c r="K783" s="74"/>
      <c r="L783" s="45"/>
      <c r="M783" s="46"/>
      <c r="N783" s="74"/>
      <c r="O783" s="45"/>
      <c r="P783" s="46"/>
      <c r="Q783" s="74"/>
      <c r="R783" s="45"/>
      <c r="S783" s="46"/>
      <c r="T783" s="74"/>
      <c r="U783" s="45"/>
      <c r="V783" s="46"/>
      <c r="W783" s="74"/>
      <c r="X783" s="45"/>
      <c r="Y783" s="46"/>
      <c r="Z783" s="74"/>
      <c r="AA783" s="45"/>
      <c r="AB783" s="46"/>
      <c r="AC783" s="74"/>
      <c r="AD783" s="45"/>
      <c r="AE783" s="46"/>
      <c r="AF783" s="74"/>
      <c r="AG783" s="45"/>
      <c r="AH783" s="46"/>
      <c r="AI783" s="74"/>
      <c r="AJ783" s="75"/>
      <c r="AK783" s="76"/>
      <c r="AL783" s="46"/>
      <c r="AM783" s="74"/>
    </row>
    <row r="784" spans="6:39" outlineLevel="1" x14ac:dyDescent="0.3">
      <c r="F784" s="20"/>
      <c r="I784" s="45"/>
      <c r="J784" s="46"/>
      <c r="K784" s="74"/>
      <c r="L784" s="45"/>
      <c r="M784" s="46"/>
      <c r="N784" s="74"/>
      <c r="O784" s="45"/>
      <c r="P784" s="46"/>
      <c r="Q784" s="74"/>
      <c r="R784" s="45"/>
      <c r="S784" s="46"/>
      <c r="T784" s="74"/>
      <c r="U784" s="45"/>
      <c r="V784" s="46"/>
      <c r="W784" s="74"/>
      <c r="X784" s="45"/>
      <c r="Y784" s="46"/>
      <c r="Z784" s="74"/>
      <c r="AA784" s="45"/>
      <c r="AB784" s="46"/>
      <c r="AC784" s="74"/>
      <c r="AD784" s="45"/>
      <c r="AE784" s="46"/>
      <c r="AF784" s="74"/>
      <c r="AG784" s="45"/>
      <c r="AH784" s="46"/>
      <c r="AI784" s="74"/>
      <c r="AJ784" s="75"/>
      <c r="AK784" s="76"/>
      <c r="AL784" s="46"/>
      <c r="AM784" s="74"/>
    </row>
    <row r="785" spans="6:39" outlineLevel="1" x14ac:dyDescent="0.3">
      <c r="F785" s="20"/>
      <c r="I785" s="45"/>
      <c r="J785" s="46"/>
      <c r="K785" s="74"/>
      <c r="L785" s="45"/>
      <c r="M785" s="46"/>
      <c r="N785" s="74"/>
      <c r="O785" s="45"/>
      <c r="P785" s="46"/>
      <c r="Q785" s="74"/>
      <c r="R785" s="45"/>
      <c r="S785" s="46"/>
      <c r="T785" s="74"/>
      <c r="U785" s="45"/>
      <c r="V785" s="46"/>
      <c r="W785" s="74"/>
      <c r="X785" s="45"/>
      <c r="Y785" s="46"/>
      <c r="Z785" s="74"/>
      <c r="AA785" s="45"/>
      <c r="AB785" s="46"/>
      <c r="AC785" s="74"/>
      <c r="AD785" s="45"/>
      <c r="AE785" s="46"/>
      <c r="AF785" s="74"/>
      <c r="AG785" s="45"/>
      <c r="AH785" s="46"/>
      <c r="AI785" s="74"/>
      <c r="AJ785" s="75"/>
      <c r="AK785" s="76"/>
      <c r="AL785" s="46"/>
      <c r="AM785" s="74"/>
    </row>
    <row r="786" spans="6:39" outlineLevel="1" x14ac:dyDescent="0.3">
      <c r="F786" s="20"/>
      <c r="I786" s="45"/>
      <c r="J786" s="46"/>
      <c r="K786" s="74"/>
      <c r="L786" s="45"/>
      <c r="M786" s="46"/>
      <c r="N786" s="74"/>
      <c r="O786" s="45"/>
      <c r="P786" s="46"/>
      <c r="Q786" s="74"/>
      <c r="R786" s="45"/>
      <c r="S786" s="46"/>
      <c r="T786" s="74"/>
      <c r="U786" s="45"/>
      <c r="V786" s="46"/>
      <c r="W786" s="74"/>
      <c r="X786" s="45"/>
      <c r="Y786" s="46"/>
      <c r="Z786" s="74"/>
      <c r="AA786" s="45"/>
      <c r="AB786" s="46"/>
      <c r="AC786" s="74"/>
      <c r="AD786" s="45"/>
      <c r="AE786" s="46"/>
      <c r="AF786" s="74"/>
      <c r="AG786" s="45"/>
      <c r="AH786" s="46"/>
      <c r="AI786" s="74"/>
      <c r="AJ786" s="75"/>
      <c r="AK786" s="76"/>
      <c r="AL786" s="46"/>
      <c r="AM786" s="74"/>
    </row>
    <row r="787" spans="6:39" outlineLevel="1" x14ac:dyDescent="0.3">
      <c r="F787" s="20"/>
      <c r="I787" s="45"/>
      <c r="J787" s="46"/>
      <c r="K787" s="74"/>
      <c r="L787" s="45"/>
      <c r="M787" s="46"/>
      <c r="N787" s="74"/>
      <c r="O787" s="45"/>
      <c r="P787" s="46"/>
      <c r="Q787" s="74"/>
      <c r="R787" s="45"/>
      <c r="S787" s="46"/>
      <c r="T787" s="74"/>
      <c r="U787" s="45"/>
      <c r="V787" s="46"/>
      <c r="W787" s="74"/>
      <c r="X787" s="45"/>
      <c r="Y787" s="46"/>
      <c r="Z787" s="74"/>
      <c r="AA787" s="45"/>
      <c r="AB787" s="46"/>
      <c r="AC787" s="74"/>
      <c r="AD787" s="45"/>
      <c r="AE787" s="46"/>
      <c r="AF787" s="74"/>
      <c r="AG787" s="45"/>
      <c r="AH787" s="46"/>
      <c r="AI787" s="74"/>
      <c r="AJ787" s="75"/>
      <c r="AK787" s="76"/>
      <c r="AL787" s="46"/>
      <c r="AM787" s="74"/>
    </row>
    <row r="788" spans="6:39" outlineLevel="1" x14ac:dyDescent="0.3">
      <c r="F788" s="20"/>
      <c r="I788" s="45"/>
      <c r="J788" s="46"/>
      <c r="K788" s="74"/>
      <c r="L788" s="45"/>
      <c r="M788" s="46"/>
      <c r="N788" s="74"/>
      <c r="O788" s="45"/>
      <c r="P788" s="46"/>
      <c r="Q788" s="74"/>
      <c r="R788" s="45"/>
      <c r="S788" s="46"/>
      <c r="T788" s="74"/>
      <c r="U788" s="45"/>
      <c r="V788" s="46"/>
      <c r="W788" s="74"/>
      <c r="X788" s="45"/>
      <c r="Y788" s="46"/>
      <c r="Z788" s="74"/>
      <c r="AA788" s="45"/>
      <c r="AB788" s="46"/>
      <c r="AC788" s="74"/>
      <c r="AD788" s="45"/>
      <c r="AE788" s="46"/>
      <c r="AF788" s="74"/>
      <c r="AG788" s="45"/>
      <c r="AH788" s="46"/>
      <c r="AI788" s="74"/>
      <c r="AJ788" s="75"/>
      <c r="AK788" s="76"/>
      <c r="AL788" s="46"/>
      <c r="AM788" s="74"/>
    </row>
    <row r="789" spans="6:39" outlineLevel="1" x14ac:dyDescent="0.3">
      <c r="F789" s="20"/>
      <c r="I789" s="45"/>
      <c r="J789" s="46"/>
      <c r="K789" s="74"/>
      <c r="L789" s="45"/>
      <c r="M789" s="46"/>
      <c r="N789" s="74"/>
      <c r="O789" s="45"/>
      <c r="P789" s="46"/>
      <c r="Q789" s="74"/>
      <c r="R789" s="45"/>
      <c r="S789" s="46"/>
      <c r="T789" s="74"/>
      <c r="U789" s="45"/>
      <c r="V789" s="46"/>
      <c r="W789" s="74"/>
      <c r="X789" s="45"/>
      <c r="Y789" s="46"/>
      <c r="Z789" s="74"/>
      <c r="AA789" s="45"/>
      <c r="AB789" s="46"/>
      <c r="AC789" s="74"/>
      <c r="AD789" s="45"/>
      <c r="AE789" s="46"/>
      <c r="AF789" s="74"/>
      <c r="AG789" s="45"/>
      <c r="AH789" s="46"/>
      <c r="AI789" s="74"/>
      <c r="AJ789" s="75"/>
      <c r="AK789" s="76"/>
      <c r="AL789" s="46"/>
      <c r="AM789" s="74"/>
    </row>
    <row r="790" spans="6:39" outlineLevel="1" x14ac:dyDescent="0.3">
      <c r="F790" s="20"/>
      <c r="I790" s="45"/>
      <c r="J790" s="46"/>
      <c r="K790" s="74"/>
      <c r="L790" s="45"/>
      <c r="M790" s="46"/>
      <c r="N790" s="74"/>
      <c r="O790" s="45"/>
      <c r="P790" s="46"/>
      <c r="Q790" s="74"/>
      <c r="R790" s="45"/>
      <c r="S790" s="46"/>
      <c r="T790" s="74"/>
      <c r="U790" s="45"/>
      <c r="V790" s="46"/>
      <c r="W790" s="74"/>
      <c r="X790" s="45"/>
      <c r="Y790" s="46"/>
      <c r="Z790" s="74"/>
      <c r="AA790" s="45"/>
      <c r="AB790" s="46"/>
      <c r="AC790" s="74"/>
      <c r="AD790" s="45"/>
      <c r="AE790" s="46"/>
      <c r="AF790" s="74"/>
      <c r="AG790" s="45"/>
      <c r="AH790" s="46"/>
      <c r="AI790" s="74"/>
      <c r="AJ790" s="75"/>
      <c r="AK790" s="76"/>
      <c r="AL790" s="46"/>
      <c r="AM790" s="74"/>
    </row>
    <row r="791" spans="6:39" outlineLevel="1" x14ac:dyDescent="0.3">
      <c r="F791" s="20"/>
      <c r="I791" s="45"/>
      <c r="J791" s="46"/>
      <c r="K791" s="74"/>
      <c r="L791" s="45"/>
      <c r="M791" s="46"/>
      <c r="N791" s="74"/>
      <c r="O791" s="45"/>
      <c r="P791" s="46"/>
      <c r="Q791" s="74"/>
      <c r="R791" s="45"/>
      <c r="S791" s="46"/>
      <c r="T791" s="74"/>
      <c r="U791" s="45"/>
      <c r="V791" s="46"/>
      <c r="W791" s="74"/>
      <c r="X791" s="45"/>
      <c r="Y791" s="46"/>
      <c r="Z791" s="74"/>
      <c r="AA791" s="45"/>
      <c r="AB791" s="46"/>
      <c r="AC791" s="74"/>
      <c r="AD791" s="45"/>
      <c r="AE791" s="46"/>
      <c r="AF791" s="74"/>
      <c r="AG791" s="45"/>
      <c r="AH791" s="46"/>
      <c r="AI791" s="74"/>
      <c r="AJ791" s="75"/>
      <c r="AK791" s="76"/>
      <c r="AL791" s="46"/>
      <c r="AM791" s="74"/>
    </row>
    <row r="792" spans="6:39" outlineLevel="1" x14ac:dyDescent="0.3">
      <c r="F792" s="20"/>
      <c r="I792" s="45"/>
      <c r="J792" s="46"/>
      <c r="K792" s="74"/>
      <c r="L792" s="45"/>
      <c r="M792" s="46"/>
      <c r="N792" s="74"/>
      <c r="O792" s="45"/>
      <c r="P792" s="46"/>
      <c r="Q792" s="74"/>
      <c r="R792" s="45"/>
      <c r="S792" s="46"/>
      <c r="T792" s="74"/>
      <c r="U792" s="45"/>
      <c r="V792" s="46"/>
      <c r="W792" s="74"/>
      <c r="X792" s="45"/>
      <c r="Y792" s="46"/>
      <c r="Z792" s="74"/>
      <c r="AA792" s="45"/>
      <c r="AB792" s="46"/>
      <c r="AC792" s="74"/>
      <c r="AD792" s="45"/>
      <c r="AE792" s="46"/>
      <c r="AF792" s="74"/>
      <c r="AG792" s="45"/>
      <c r="AH792" s="46"/>
      <c r="AI792" s="74"/>
      <c r="AJ792" s="75"/>
      <c r="AK792" s="76"/>
      <c r="AL792" s="46"/>
      <c r="AM792" s="74"/>
    </row>
    <row r="793" spans="6:39" outlineLevel="1" x14ac:dyDescent="0.3">
      <c r="F793" s="20"/>
      <c r="I793" s="45"/>
      <c r="J793" s="46"/>
      <c r="K793" s="74"/>
      <c r="L793" s="45"/>
      <c r="M793" s="46"/>
      <c r="N793" s="74"/>
      <c r="O793" s="45"/>
      <c r="P793" s="46"/>
      <c r="Q793" s="74"/>
      <c r="R793" s="45"/>
      <c r="S793" s="46"/>
      <c r="T793" s="74"/>
      <c r="U793" s="45"/>
      <c r="V793" s="46"/>
      <c r="W793" s="74"/>
      <c r="X793" s="45"/>
      <c r="Y793" s="46"/>
      <c r="Z793" s="74"/>
      <c r="AA793" s="45"/>
      <c r="AB793" s="46"/>
      <c r="AC793" s="74"/>
      <c r="AD793" s="45"/>
      <c r="AE793" s="46"/>
      <c r="AF793" s="74"/>
      <c r="AG793" s="45"/>
      <c r="AH793" s="46"/>
      <c r="AI793" s="74"/>
      <c r="AJ793" s="75"/>
      <c r="AK793" s="76"/>
      <c r="AL793" s="46"/>
      <c r="AM793" s="74"/>
    </row>
    <row r="794" spans="6:39" outlineLevel="1" x14ac:dyDescent="0.3">
      <c r="F794" s="20"/>
      <c r="I794" s="45"/>
      <c r="J794" s="46"/>
      <c r="K794" s="74"/>
      <c r="L794" s="45"/>
      <c r="M794" s="46"/>
      <c r="N794" s="74"/>
      <c r="O794" s="45"/>
      <c r="P794" s="46"/>
      <c r="Q794" s="74"/>
      <c r="R794" s="45"/>
      <c r="S794" s="46"/>
      <c r="T794" s="74"/>
      <c r="U794" s="45"/>
      <c r="V794" s="46"/>
      <c r="W794" s="74"/>
      <c r="X794" s="45"/>
      <c r="Y794" s="46"/>
      <c r="Z794" s="74"/>
      <c r="AA794" s="45"/>
      <c r="AB794" s="46"/>
      <c r="AC794" s="74"/>
      <c r="AD794" s="45"/>
      <c r="AE794" s="46"/>
      <c r="AF794" s="74"/>
      <c r="AG794" s="45"/>
      <c r="AH794" s="46"/>
      <c r="AI794" s="74"/>
      <c r="AJ794" s="75"/>
      <c r="AK794" s="76"/>
      <c r="AL794" s="46"/>
      <c r="AM794" s="74"/>
    </row>
    <row r="795" spans="6:39" outlineLevel="1" x14ac:dyDescent="0.3">
      <c r="F795" s="20"/>
      <c r="I795" s="45"/>
      <c r="J795" s="46"/>
      <c r="K795" s="74"/>
      <c r="L795" s="45"/>
      <c r="M795" s="46"/>
      <c r="N795" s="74"/>
      <c r="O795" s="45"/>
      <c r="P795" s="46"/>
      <c r="Q795" s="74"/>
      <c r="R795" s="45"/>
      <c r="S795" s="46"/>
      <c r="T795" s="74"/>
      <c r="U795" s="45"/>
      <c r="V795" s="46"/>
      <c r="W795" s="74"/>
      <c r="X795" s="45"/>
      <c r="Y795" s="46"/>
      <c r="Z795" s="74"/>
      <c r="AA795" s="45"/>
      <c r="AB795" s="46"/>
      <c r="AC795" s="74"/>
      <c r="AD795" s="45"/>
      <c r="AE795" s="46"/>
      <c r="AF795" s="74"/>
      <c r="AG795" s="45"/>
      <c r="AH795" s="46"/>
      <c r="AI795" s="74"/>
      <c r="AJ795" s="75"/>
      <c r="AK795" s="76"/>
      <c r="AL795" s="46"/>
      <c r="AM795" s="74"/>
    </row>
    <row r="796" spans="6:39" outlineLevel="1" x14ac:dyDescent="0.3">
      <c r="F796" s="20"/>
      <c r="I796" s="45"/>
      <c r="J796" s="46"/>
      <c r="K796" s="74"/>
      <c r="L796" s="45"/>
      <c r="M796" s="46"/>
      <c r="N796" s="74"/>
      <c r="O796" s="45"/>
      <c r="P796" s="46"/>
      <c r="Q796" s="74"/>
      <c r="R796" s="45"/>
      <c r="S796" s="46"/>
      <c r="T796" s="74"/>
      <c r="U796" s="45"/>
      <c r="V796" s="46"/>
      <c r="W796" s="74"/>
      <c r="X796" s="45"/>
      <c r="Y796" s="46"/>
      <c r="Z796" s="74"/>
      <c r="AA796" s="45"/>
      <c r="AB796" s="46"/>
      <c r="AC796" s="74"/>
      <c r="AD796" s="45"/>
      <c r="AE796" s="46"/>
      <c r="AF796" s="74"/>
      <c r="AG796" s="45"/>
      <c r="AH796" s="46"/>
      <c r="AI796" s="74"/>
      <c r="AJ796" s="75"/>
      <c r="AK796" s="76"/>
      <c r="AL796" s="46"/>
      <c r="AM796" s="74"/>
    </row>
    <row r="797" spans="6:39" outlineLevel="1" x14ac:dyDescent="0.3">
      <c r="F797" s="20"/>
      <c r="I797" s="45"/>
      <c r="J797" s="46"/>
      <c r="K797" s="74"/>
      <c r="L797" s="45"/>
      <c r="M797" s="46"/>
      <c r="N797" s="74"/>
      <c r="O797" s="45"/>
      <c r="P797" s="46"/>
      <c r="Q797" s="74"/>
      <c r="R797" s="45"/>
      <c r="S797" s="46"/>
      <c r="T797" s="74"/>
      <c r="U797" s="45"/>
      <c r="V797" s="46"/>
      <c r="W797" s="74"/>
      <c r="X797" s="45"/>
      <c r="Y797" s="46"/>
      <c r="Z797" s="74"/>
      <c r="AA797" s="45"/>
      <c r="AB797" s="46"/>
      <c r="AC797" s="74"/>
      <c r="AD797" s="45"/>
      <c r="AE797" s="46"/>
      <c r="AF797" s="74"/>
      <c r="AG797" s="45"/>
      <c r="AH797" s="46"/>
      <c r="AI797" s="74"/>
      <c r="AJ797" s="75"/>
      <c r="AK797" s="76"/>
      <c r="AL797" s="46"/>
      <c r="AM797" s="74"/>
    </row>
    <row r="798" spans="6:39" outlineLevel="1" x14ac:dyDescent="0.3">
      <c r="F798" s="20"/>
      <c r="I798" s="45"/>
      <c r="J798" s="46"/>
      <c r="K798" s="74"/>
      <c r="L798" s="45"/>
      <c r="M798" s="46"/>
      <c r="N798" s="74"/>
      <c r="O798" s="45"/>
      <c r="P798" s="46"/>
      <c r="Q798" s="74"/>
      <c r="R798" s="45"/>
      <c r="S798" s="46"/>
      <c r="T798" s="74"/>
      <c r="U798" s="45"/>
      <c r="V798" s="46"/>
      <c r="W798" s="74"/>
      <c r="X798" s="45"/>
      <c r="Y798" s="46"/>
      <c r="Z798" s="74"/>
      <c r="AA798" s="45"/>
      <c r="AB798" s="46"/>
      <c r="AC798" s="74"/>
      <c r="AD798" s="45"/>
      <c r="AE798" s="46"/>
      <c r="AF798" s="74"/>
      <c r="AG798" s="45"/>
      <c r="AH798" s="46"/>
      <c r="AI798" s="74"/>
      <c r="AJ798" s="75"/>
      <c r="AK798" s="76"/>
      <c r="AL798" s="46"/>
      <c r="AM798" s="74"/>
    </row>
    <row r="799" spans="6:39" outlineLevel="1" x14ac:dyDescent="0.3">
      <c r="F799" s="20"/>
      <c r="I799" s="45"/>
      <c r="J799" s="46"/>
      <c r="K799" s="74"/>
      <c r="L799" s="45"/>
      <c r="M799" s="46"/>
      <c r="N799" s="74"/>
      <c r="O799" s="45"/>
      <c r="P799" s="46"/>
      <c r="Q799" s="74"/>
      <c r="R799" s="45"/>
      <c r="S799" s="46"/>
      <c r="T799" s="74"/>
      <c r="U799" s="45"/>
      <c r="V799" s="46"/>
      <c r="W799" s="74"/>
      <c r="X799" s="45"/>
      <c r="Y799" s="46"/>
      <c r="Z799" s="74"/>
      <c r="AA799" s="45"/>
      <c r="AB799" s="46"/>
      <c r="AC799" s="74"/>
      <c r="AD799" s="45"/>
      <c r="AE799" s="46"/>
      <c r="AF799" s="74"/>
      <c r="AG799" s="45"/>
      <c r="AH799" s="46"/>
      <c r="AI799" s="74"/>
      <c r="AJ799" s="75"/>
      <c r="AK799" s="76"/>
      <c r="AL799" s="46"/>
      <c r="AM799" s="74"/>
    </row>
    <row r="800" spans="6:39" outlineLevel="1" x14ac:dyDescent="0.3">
      <c r="F800" s="20"/>
      <c r="I800" s="45"/>
      <c r="J800" s="46"/>
      <c r="K800" s="74"/>
      <c r="L800" s="45"/>
      <c r="M800" s="46"/>
      <c r="N800" s="74"/>
      <c r="O800" s="45"/>
      <c r="P800" s="46"/>
      <c r="Q800" s="74"/>
      <c r="R800" s="45"/>
      <c r="S800" s="46"/>
      <c r="T800" s="74"/>
      <c r="U800" s="45"/>
      <c r="V800" s="46"/>
      <c r="W800" s="74"/>
      <c r="X800" s="45"/>
      <c r="Y800" s="46"/>
      <c r="Z800" s="74"/>
      <c r="AA800" s="45"/>
      <c r="AB800" s="46"/>
      <c r="AC800" s="74"/>
      <c r="AD800" s="45"/>
      <c r="AE800" s="46"/>
      <c r="AF800" s="74"/>
      <c r="AG800" s="45"/>
      <c r="AH800" s="46"/>
      <c r="AI800" s="74"/>
      <c r="AJ800" s="75"/>
      <c r="AK800" s="76"/>
      <c r="AL800" s="46"/>
      <c r="AM800" s="74"/>
    </row>
    <row r="801" spans="6:39" outlineLevel="1" x14ac:dyDescent="0.3">
      <c r="F801" s="20"/>
      <c r="I801" s="45"/>
      <c r="J801" s="46"/>
      <c r="K801" s="74"/>
      <c r="L801" s="45"/>
      <c r="M801" s="46"/>
      <c r="N801" s="74"/>
      <c r="O801" s="45"/>
      <c r="P801" s="46"/>
      <c r="Q801" s="74"/>
      <c r="R801" s="45"/>
      <c r="S801" s="46"/>
      <c r="T801" s="74"/>
      <c r="U801" s="45"/>
      <c r="V801" s="46"/>
      <c r="W801" s="74"/>
      <c r="X801" s="45"/>
      <c r="Y801" s="46"/>
      <c r="Z801" s="74"/>
      <c r="AA801" s="45"/>
      <c r="AB801" s="46"/>
      <c r="AC801" s="74"/>
      <c r="AD801" s="45"/>
      <c r="AE801" s="46"/>
      <c r="AF801" s="74"/>
      <c r="AG801" s="45"/>
      <c r="AH801" s="46"/>
      <c r="AI801" s="74"/>
      <c r="AJ801" s="75"/>
      <c r="AK801" s="76"/>
      <c r="AL801" s="46"/>
      <c r="AM801" s="74"/>
    </row>
    <row r="802" spans="6:39" outlineLevel="1" x14ac:dyDescent="0.3">
      <c r="F802" s="20"/>
      <c r="I802" s="45"/>
      <c r="J802" s="46"/>
      <c r="K802" s="74"/>
      <c r="L802" s="45"/>
      <c r="M802" s="46"/>
      <c r="N802" s="74"/>
      <c r="O802" s="45"/>
      <c r="P802" s="46"/>
      <c r="Q802" s="74"/>
      <c r="R802" s="45"/>
      <c r="S802" s="46"/>
      <c r="T802" s="74"/>
      <c r="U802" s="45"/>
      <c r="V802" s="46"/>
      <c r="W802" s="74"/>
      <c r="X802" s="45"/>
      <c r="Y802" s="46"/>
      <c r="Z802" s="74"/>
      <c r="AA802" s="45"/>
      <c r="AB802" s="46"/>
      <c r="AC802" s="74"/>
      <c r="AD802" s="45"/>
      <c r="AE802" s="46"/>
      <c r="AF802" s="74"/>
      <c r="AG802" s="45"/>
      <c r="AH802" s="46"/>
      <c r="AI802" s="74"/>
      <c r="AJ802" s="75"/>
      <c r="AK802" s="76"/>
      <c r="AL802" s="46"/>
      <c r="AM802" s="74"/>
    </row>
    <row r="803" spans="6:39" outlineLevel="1" x14ac:dyDescent="0.3">
      <c r="F803" s="20"/>
      <c r="I803" s="45"/>
      <c r="J803" s="46"/>
      <c r="K803" s="74"/>
      <c r="L803" s="45"/>
      <c r="M803" s="46"/>
      <c r="N803" s="74"/>
      <c r="O803" s="45"/>
      <c r="P803" s="46"/>
      <c r="Q803" s="74"/>
      <c r="R803" s="45"/>
      <c r="S803" s="46"/>
      <c r="T803" s="74"/>
      <c r="U803" s="45"/>
      <c r="V803" s="46"/>
      <c r="W803" s="74"/>
      <c r="X803" s="45"/>
      <c r="Y803" s="46"/>
      <c r="Z803" s="74"/>
      <c r="AA803" s="45"/>
      <c r="AB803" s="46"/>
      <c r="AC803" s="74"/>
      <c r="AD803" s="45"/>
      <c r="AE803" s="46"/>
      <c r="AF803" s="74"/>
      <c r="AG803" s="45"/>
      <c r="AH803" s="46"/>
      <c r="AI803" s="74"/>
      <c r="AJ803" s="75"/>
      <c r="AK803" s="76"/>
      <c r="AL803" s="46"/>
      <c r="AM803" s="74"/>
    </row>
    <row r="804" spans="6:39" outlineLevel="1" x14ac:dyDescent="0.3">
      <c r="F804" s="20"/>
      <c r="I804" s="45"/>
      <c r="J804" s="46"/>
      <c r="K804" s="74"/>
      <c r="L804" s="45"/>
      <c r="M804" s="46"/>
      <c r="N804" s="74"/>
      <c r="O804" s="45"/>
      <c r="P804" s="46"/>
      <c r="Q804" s="74"/>
      <c r="R804" s="45"/>
      <c r="S804" s="46"/>
      <c r="T804" s="74"/>
      <c r="U804" s="45"/>
      <c r="V804" s="46"/>
      <c r="W804" s="74"/>
      <c r="X804" s="45"/>
      <c r="Y804" s="46"/>
      <c r="Z804" s="74"/>
      <c r="AA804" s="45"/>
      <c r="AB804" s="46"/>
      <c r="AC804" s="74"/>
      <c r="AD804" s="45"/>
      <c r="AE804" s="46"/>
      <c r="AF804" s="74"/>
      <c r="AG804" s="45"/>
      <c r="AH804" s="46"/>
      <c r="AI804" s="74"/>
      <c r="AJ804" s="75"/>
      <c r="AK804" s="76"/>
      <c r="AL804" s="46"/>
      <c r="AM804" s="74"/>
    </row>
    <row r="805" spans="6:39" outlineLevel="1" x14ac:dyDescent="0.3">
      <c r="F805" s="20"/>
      <c r="I805" s="45"/>
      <c r="J805" s="46"/>
      <c r="K805" s="74"/>
      <c r="L805" s="45"/>
      <c r="M805" s="46"/>
      <c r="N805" s="74"/>
      <c r="O805" s="45"/>
      <c r="P805" s="46"/>
      <c r="Q805" s="74"/>
      <c r="R805" s="45"/>
      <c r="S805" s="46"/>
      <c r="T805" s="74"/>
      <c r="U805" s="45"/>
      <c r="V805" s="46"/>
      <c r="W805" s="74"/>
      <c r="X805" s="45"/>
      <c r="Y805" s="46"/>
      <c r="Z805" s="74"/>
      <c r="AA805" s="45"/>
      <c r="AB805" s="46"/>
      <c r="AC805" s="74"/>
      <c r="AD805" s="45"/>
      <c r="AE805" s="46"/>
      <c r="AF805" s="74"/>
      <c r="AG805" s="45"/>
      <c r="AH805" s="46"/>
      <c r="AI805" s="74"/>
      <c r="AJ805" s="75"/>
      <c r="AK805" s="76"/>
      <c r="AL805" s="46"/>
      <c r="AM805" s="74"/>
    </row>
    <row r="806" spans="6:39" outlineLevel="1" x14ac:dyDescent="0.3">
      <c r="F806" s="20"/>
      <c r="I806" s="45"/>
      <c r="J806" s="46"/>
      <c r="K806" s="74"/>
      <c r="L806" s="45"/>
      <c r="M806" s="46"/>
      <c r="N806" s="74"/>
      <c r="O806" s="45"/>
      <c r="P806" s="46"/>
      <c r="Q806" s="74"/>
      <c r="R806" s="45"/>
      <c r="S806" s="46"/>
      <c r="T806" s="74"/>
      <c r="U806" s="45"/>
      <c r="V806" s="46"/>
      <c r="W806" s="74"/>
      <c r="X806" s="45"/>
      <c r="Y806" s="46"/>
      <c r="Z806" s="74"/>
      <c r="AA806" s="45"/>
      <c r="AB806" s="46"/>
      <c r="AC806" s="74"/>
      <c r="AD806" s="45"/>
      <c r="AE806" s="46"/>
      <c r="AF806" s="74"/>
      <c r="AG806" s="45"/>
      <c r="AH806" s="46"/>
      <c r="AI806" s="74"/>
      <c r="AJ806" s="75"/>
      <c r="AK806" s="76"/>
      <c r="AL806" s="46"/>
      <c r="AM806" s="74"/>
    </row>
    <row r="807" spans="6:39" outlineLevel="1" x14ac:dyDescent="0.3">
      <c r="F807" s="20"/>
      <c r="I807" s="45"/>
      <c r="J807" s="46"/>
      <c r="K807" s="74"/>
      <c r="L807" s="45"/>
      <c r="M807" s="46"/>
      <c r="N807" s="74"/>
      <c r="O807" s="45"/>
      <c r="P807" s="46"/>
      <c r="Q807" s="74"/>
      <c r="R807" s="45"/>
      <c r="S807" s="46"/>
      <c r="T807" s="74"/>
      <c r="U807" s="45"/>
      <c r="V807" s="46"/>
      <c r="W807" s="74"/>
      <c r="X807" s="45"/>
      <c r="Y807" s="46"/>
      <c r="Z807" s="74"/>
      <c r="AA807" s="45"/>
      <c r="AB807" s="46"/>
      <c r="AC807" s="74"/>
      <c r="AD807" s="45"/>
      <c r="AE807" s="46"/>
      <c r="AF807" s="74"/>
      <c r="AG807" s="45"/>
      <c r="AH807" s="46"/>
      <c r="AI807" s="74"/>
      <c r="AJ807" s="75"/>
      <c r="AK807" s="76"/>
      <c r="AL807" s="46"/>
      <c r="AM807" s="74"/>
    </row>
    <row r="808" spans="6:39" outlineLevel="1" x14ac:dyDescent="0.3">
      <c r="F808" s="20"/>
      <c r="I808" s="45"/>
      <c r="J808" s="46"/>
      <c r="K808" s="74"/>
      <c r="L808" s="45"/>
      <c r="M808" s="46"/>
      <c r="N808" s="74"/>
      <c r="O808" s="45"/>
      <c r="P808" s="46"/>
      <c r="Q808" s="74"/>
      <c r="R808" s="45"/>
      <c r="S808" s="46"/>
      <c r="T808" s="74"/>
      <c r="U808" s="45"/>
      <c r="V808" s="46"/>
      <c r="W808" s="74"/>
      <c r="X808" s="45"/>
      <c r="Y808" s="46"/>
      <c r="Z808" s="74"/>
      <c r="AA808" s="45"/>
      <c r="AB808" s="46"/>
      <c r="AC808" s="74"/>
      <c r="AD808" s="45"/>
      <c r="AE808" s="46"/>
      <c r="AF808" s="74"/>
      <c r="AG808" s="45"/>
      <c r="AH808" s="46"/>
      <c r="AI808" s="74"/>
      <c r="AJ808" s="75"/>
      <c r="AK808" s="76"/>
      <c r="AL808" s="46"/>
      <c r="AM808" s="74"/>
    </row>
    <row r="809" spans="6:39" outlineLevel="1" x14ac:dyDescent="0.3">
      <c r="F809" s="20"/>
      <c r="I809" s="45"/>
      <c r="J809" s="46"/>
      <c r="K809" s="74"/>
      <c r="L809" s="45"/>
      <c r="M809" s="46"/>
      <c r="N809" s="74"/>
      <c r="O809" s="45"/>
      <c r="P809" s="46"/>
      <c r="Q809" s="74"/>
      <c r="R809" s="45"/>
      <c r="S809" s="46"/>
      <c r="T809" s="74"/>
      <c r="U809" s="45"/>
      <c r="V809" s="46"/>
      <c r="W809" s="74"/>
      <c r="X809" s="45"/>
      <c r="Y809" s="46"/>
      <c r="Z809" s="74"/>
      <c r="AA809" s="45"/>
      <c r="AB809" s="46"/>
      <c r="AC809" s="74"/>
      <c r="AD809" s="45"/>
      <c r="AE809" s="46"/>
      <c r="AF809" s="74"/>
      <c r="AG809" s="45"/>
      <c r="AH809" s="46"/>
      <c r="AI809" s="74"/>
      <c r="AJ809" s="75"/>
      <c r="AK809" s="76"/>
      <c r="AL809" s="46"/>
      <c r="AM809" s="74"/>
    </row>
    <row r="810" spans="6:39" outlineLevel="1" x14ac:dyDescent="0.3">
      <c r="F810" s="20"/>
      <c r="I810" s="45"/>
      <c r="J810" s="46"/>
      <c r="K810" s="74"/>
      <c r="L810" s="45"/>
      <c r="M810" s="46"/>
      <c r="N810" s="74"/>
      <c r="O810" s="45"/>
      <c r="P810" s="46"/>
      <c r="Q810" s="74"/>
      <c r="R810" s="45"/>
      <c r="S810" s="46"/>
      <c r="T810" s="74"/>
      <c r="U810" s="45"/>
      <c r="V810" s="46"/>
      <c r="W810" s="74"/>
      <c r="X810" s="45"/>
      <c r="Y810" s="46"/>
      <c r="Z810" s="74"/>
      <c r="AA810" s="45"/>
      <c r="AB810" s="46"/>
      <c r="AC810" s="74"/>
      <c r="AD810" s="45"/>
      <c r="AE810" s="46"/>
      <c r="AF810" s="74"/>
      <c r="AG810" s="45"/>
      <c r="AH810" s="46"/>
      <c r="AI810" s="74"/>
      <c r="AJ810" s="75"/>
      <c r="AK810" s="76"/>
      <c r="AL810" s="46"/>
      <c r="AM810" s="74"/>
    </row>
    <row r="811" spans="6:39" outlineLevel="1" x14ac:dyDescent="0.3">
      <c r="F811" s="20"/>
      <c r="I811" s="45"/>
      <c r="J811" s="46"/>
      <c r="K811" s="74"/>
      <c r="L811" s="45"/>
      <c r="M811" s="46"/>
      <c r="N811" s="74"/>
      <c r="O811" s="45"/>
      <c r="P811" s="46"/>
      <c r="Q811" s="74"/>
      <c r="R811" s="45"/>
      <c r="S811" s="46"/>
      <c r="T811" s="74"/>
      <c r="U811" s="45"/>
      <c r="V811" s="46"/>
      <c r="W811" s="74"/>
      <c r="X811" s="45"/>
      <c r="Y811" s="46"/>
      <c r="Z811" s="74"/>
      <c r="AA811" s="45"/>
      <c r="AB811" s="46"/>
      <c r="AC811" s="74"/>
      <c r="AD811" s="45"/>
      <c r="AE811" s="46"/>
      <c r="AF811" s="74"/>
      <c r="AG811" s="45"/>
      <c r="AH811" s="46"/>
      <c r="AI811" s="74"/>
      <c r="AJ811" s="75"/>
      <c r="AK811" s="76"/>
      <c r="AL811" s="46"/>
      <c r="AM811" s="74"/>
    </row>
    <row r="812" spans="6:39" outlineLevel="1" x14ac:dyDescent="0.3">
      <c r="F812" s="20"/>
      <c r="I812" s="45"/>
      <c r="J812" s="46"/>
      <c r="K812" s="74"/>
      <c r="L812" s="45"/>
      <c r="M812" s="46"/>
      <c r="N812" s="74"/>
      <c r="O812" s="45"/>
      <c r="P812" s="46"/>
      <c r="Q812" s="74"/>
      <c r="R812" s="45"/>
      <c r="S812" s="46"/>
      <c r="T812" s="74"/>
      <c r="U812" s="45"/>
      <c r="V812" s="46"/>
      <c r="W812" s="74"/>
      <c r="X812" s="45"/>
      <c r="Y812" s="46"/>
      <c r="Z812" s="74"/>
      <c r="AA812" s="45"/>
      <c r="AB812" s="46"/>
      <c r="AC812" s="74"/>
      <c r="AD812" s="45"/>
      <c r="AE812" s="46"/>
      <c r="AF812" s="74"/>
      <c r="AG812" s="45"/>
      <c r="AH812" s="46"/>
      <c r="AI812" s="74"/>
      <c r="AJ812" s="75"/>
      <c r="AK812" s="76"/>
      <c r="AL812" s="46"/>
      <c r="AM812" s="74"/>
    </row>
    <row r="813" spans="6:39" outlineLevel="1" x14ac:dyDescent="0.3">
      <c r="F813" s="20"/>
      <c r="I813" s="45"/>
      <c r="J813" s="46"/>
      <c r="K813" s="74"/>
      <c r="L813" s="45"/>
      <c r="M813" s="46"/>
      <c r="N813" s="74"/>
      <c r="O813" s="45"/>
      <c r="P813" s="46"/>
      <c r="Q813" s="74"/>
      <c r="R813" s="45"/>
      <c r="S813" s="46"/>
      <c r="T813" s="74"/>
      <c r="U813" s="45"/>
      <c r="V813" s="46"/>
      <c r="W813" s="74"/>
      <c r="X813" s="45"/>
      <c r="Y813" s="46"/>
      <c r="Z813" s="74"/>
      <c r="AA813" s="45"/>
      <c r="AB813" s="46"/>
      <c r="AC813" s="74"/>
      <c r="AD813" s="45"/>
      <c r="AE813" s="46"/>
      <c r="AF813" s="74"/>
      <c r="AG813" s="45"/>
      <c r="AH813" s="46"/>
      <c r="AI813" s="74"/>
      <c r="AJ813" s="75"/>
      <c r="AK813" s="76"/>
      <c r="AL813" s="46"/>
      <c r="AM813" s="74"/>
    </row>
    <row r="814" spans="6:39" outlineLevel="1" x14ac:dyDescent="0.3">
      <c r="F814" s="20"/>
      <c r="I814" s="45"/>
      <c r="J814" s="46"/>
      <c r="K814" s="74"/>
      <c r="L814" s="45"/>
      <c r="M814" s="46"/>
      <c r="N814" s="74"/>
      <c r="O814" s="45"/>
      <c r="P814" s="46"/>
      <c r="Q814" s="74"/>
      <c r="R814" s="45"/>
      <c r="S814" s="46"/>
      <c r="T814" s="74"/>
      <c r="U814" s="45"/>
      <c r="V814" s="46"/>
      <c r="W814" s="74"/>
      <c r="X814" s="45"/>
      <c r="Y814" s="46"/>
      <c r="Z814" s="74"/>
      <c r="AA814" s="45"/>
      <c r="AB814" s="46"/>
      <c r="AC814" s="74"/>
      <c r="AD814" s="45"/>
      <c r="AE814" s="46"/>
      <c r="AF814" s="74"/>
      <c r="AG814" s="45"/>
      <c r="AH814" s="46"/>
      <c r="AI814" s="74"/>
      <c r="AJ814" s="75"/>
      <c r="AK814" s="76"/>
      <c r="AL814" s="46"/>
      <c r="AM814" s="74"/>
    </row>
    <row r="815" spans="6:39" outlineLevel="1" x14ac:dyDescent="0.3">
      <c r="F815" s="20"/>
      <c r="I815" s="45"/>
      <c r="J815" s="46"/>
      <c r="K815" s="74"/>
      <c r="L815" s="45"/>
      <c r="M815" s="46"/>
      <c r="N815" s="74"/>
      <c r="O815" s="45"/>
      <c r="P815" s="46"/>
      <c r="Q815" s="74"/>
      <c r="R815" s="45"/>
      <c r="S815" s="46"/>
      <c r="T815" s="74"/>
      <c r="U815" s="45"/>
      <c r="V815" s="46"/>
      <c r="W815" s="74"/>
      <c r="X815" s="45"/>
      <c r="Y815" s="46"/>
      <c r="Z815" s="74"/>
      <c r="AA815" s="45"/>
      <c r="AB815" s="46"/>
      <c r="AC815" s="74"/>
      <c r="AD815" s="45"/>
      <c r="AE815" s="46"/>
      <c r="AF815" s="74"/>
      <c r="AG815" s="45"/>
      <c r="AH815" s="46"/>
      <c r="AI815" s="74"/>
      <c r="AJ815" s="75"/>
      <c r="AK815" s="76"/>
      <c r="AL815" s="46"/>
      <c r="AM815" s="74"/>
    </row>
    <row r="816" spans="6:39" outlineLevel="1" x14ac:dyDescent="0.3">
      <c r="F816" s="20"/>
      <c r="I816" s="45"/>
      <c r="J816" s="46"/>
      <c r="K816" s="74"/>
      <c r="L816" s="45"/>
      <c r="M816" s="46"/>
      <c r="N816" s="74"/>
      <c r="O816" s="45"/>
      <c r="P816" s="46"/>
      <c r="Q816" s="74"/>
      <c r="R816" s="45"/>
      <c r="S816" s="46"/>
      <c r="T816" s="74"/>
      <c r="U816" s="45"/>
      <c r="V816" s="46"/>
      <c r="W816" s="74"/>
      <c r="X816" s="45"/>
      <c r="Y816" s="46"/>
      <c r="Z816" s="74"/>
      <c r="AA816" s="45"/>
      <c r="AB816" s="46"/>
      <c r="AC816" s="74"/>
      <c r="AD816" s="45"/>
      <c r="AE816" s="46"/>
      <c r="AF816" s="74"/>
      <c r="AG816" s="45"/>
      <c r="AH816" s="46"/>
      <c r="AI816" s="74"/>
      <c r="AJ816" s="75"/>
      <c r="AK816" s="76"/>
      <c r="AL816" s="46"/>
      <c r="AM816" s="74"/>
    </row>
    <row r="817" spans="6:39" outlineLevel="1" x14ac:dyDescent="0.3">
      <c r="F817" s="20"/>
      <c r="I817" s="45"/>
      <c r="J817" s="46"/>
      <c r="K817" s="74"/>
      <c r="L817" s="45"/>
      <c r="M817" s="46"/>
      <c r="N817" s="74"/>
      <c r="O817" s="45"/>
      <c r="P817" s="46"/>
      <c r="Q817" s="74"/>
      <c r="R817" s="45"/>
      <c r="S817" s="46"/>
      <c r="T817" s="74"/>
      <c r="U817" s="45"/>
      <c r="V817" s="46"/>
      <c r="W817" s="74"/>
      <c r="X817" s="45"/>
      <c r="Y817" s="46"/>
      <c r="Z817" s="74"/>
      <c r="AA817" s="45"/>
      <c r="AB817" s="46"/>
      <c r="AC817" s="74"/>
      <c r="AD817" s="45"/>
      <c r="AE817" s="46"/>
      <c r="AF817" s="74"/>
      <c r="AG817" s="45"/>
      <c r="AH817" s="46"/>
      <c r="AI817" s="74"/>
      <c r="AJ817" s="75"/>
      <c r="AK817" s="76"/>
      <c r="AL817" s="46"/>
      <c r="AM817" s="74"/>
    </row>
    <row r="818" spans="6:39" outlineLevel="1" x14ac:dyDescent="0.3">
      <c r="F818" s="20"/>
      <c r="I818" s="45"/>
      <c r="J818" s="46"/>
      <c r="K818" s="74"/>
      <c r="L818" s="45"/>
      <c r="M818" s="46"/>
      <c r="N818" s="74"/>
      <c r="O818" s="45"/>
      <c r="P818" s="46"/>
      <c r="Q818" s="74"/>
      <c r="R818" s="45"/>
      <c r="S818" s="46"/>
      <c r="T818" s="74"/>
      <c r="U818" s="45"/>
      <c r="V818" s="46"/>
      <c r="W818" s="74"/>
      <c r="X818" s="45"/>
      <c r="Y818" s="46"/>
      <c r="Z818" s="74"/>
      <c r="AA818" s="45"/>
      <c r="AB818" s="46"/>
      <c r="AC818" s="74"/>
      <c r="AD818" s="45"/>
      <c r="AE818" s="46"/>
      <c r="AF818" s="74"/>
      <c r="AG818" s="45"/>
      <c r="AH818" s="46"/>
      <c r="AI818" s="74"/>
      <c r="AJ818" s="75"/>
      <c r="AK818" s="76"/>
      <c r="AL818" s="46"/>
      <c r="AM818" s="74"/>
    </row>
    <row r="819" spans="6:39" outlineLevel="1" x14ac:dyDescent="0.3">
      <c r="F819" s="20"/>
      <c r="I819" s="45"/>
      <c r="J819" s="46"/>
      <c r="K819" s="74"/>
      <c r="L819" s="45"/>
      <c r="M819" s="46"/>
      <c r="N819" s="74"/>
      <c r="O819" s="45"/>
      <c r="P819" s="46"/>
      <c r="Q819" s="74"/>
      <c r="R819" s="45"/>
      <c r="S819" s="46"/>
      <c r="T819" s="74"/>
      <c r="U819" s="45"/>
      <c r="V819" s="46"/>
      <c r="W819" s="74"/>
      <c r="X819" s="45"/>
      <c r="Y819" s="46"/>
      <c r="Z819" s="74"/>
      <c r="AA819" s="45"/>
      <c r="AB819" s="46"/>
      <c r="AC819" s="74"/>
      <c r="AD819" s="45"/>
      <c r="AE819" s="46"/>
      <c r="AF819" s="74"/>
      <c r="AG819" s="45"/>
      <c r="AH819" s="46"/>
      <c r="AI819" s="74"/>
      <c r="AJ819" s="75"/>
      <c r="AK819" s="76"/>
      <c r="AL819" s="46"/>
      <c r="AM819" s="74"/>
    </row>
    <row r="820" spans="6:39" outlineLevel="1" x14ac:dyDescent="0.3">
      <c r="F820" s="20"/>
      <c r="I820" s="45"/>
      <c r="J820" s="46"/>
      <c r="K820" s="74"/>
      <c r="L820" s="45"/>
      <c r="M820" s="46"/>
      <c r="N820" s="74"/>
      <c r="O820" s="45"/>
      <c r="P820" s="46"/>
      <c r="Q820" s="74"/>
      <c r="R820" s="45"/>
      <c r="S820" s="46"/>
      <c r="T820" s="74"/>
      <c r="U820" s="45"/>
      <c r="V820" s="46"/>
      <c r="W820" s="74"/>
      <c r="X820" s="45"/>
      <c r="Y820" s="46"/>
      <c r="Z820" s="74"/>
      <c r="AA820" s="45"/>
      <c r="AB820" s="46"/>
      <c r="AC820" s="74"/>
      <c r="AD820" s="45"/>
      <c r="AE820" s="46"/>
      <c r="AF820" s="74"/>
      <c r="AG820" s="45"/>
      <c r="AH820" s="46"/>
      <c r="AI820" s="74"/>
      <c r="AJ820" s="75"/>
      <c r="AK820" s="76"/>
      <c r="AL820" s="46"/>
      <c r="AM820" s="74"/>
    </row>
    <row r="821" spans="6:39" outlineLevel="1" x14ac:dyDescent="0.3">
      <c r="F821" s="20"/>
      <c r="I821" s="45"/>
      <c r="J821" s="46"/>
      <c r="K821" s="74"/>
      <c r="L821" s="45"/>
      <c r="M821" s="46"/>
      <c r="N821" s="74"/>
      <c r="O821" s="45"/>
      <c r="P821" s="46"/>
      <c r="Q821" s="74"/>
      <c r="R821" s="45"/>
      <c r="S821" s="46"/>
      <c r="T821" s="74"/>
      <c r="U821" s="45"/>
      <c r="V821" s="46"/>
      <c r="W821" s="74"/>
      <c r="X821" s="45"/>
      <c r="Y821" s="46"/>
      <c r="Z821" s="74"/>
      <c r="AA821" s="45"/>
      <c r="AB821" s="46"/>
      <c r="AC821" s="74"/>
      <c r="AD821" s="45"/>
      <c r="AE821" s="46"/>
      <c r="AF821" s="74"/>
      <c r="AG821" s="45"/>
      <c r="AH821" s="46"/>
      <c r="AI821" s="74"/>
      <c r="AJ821" s="75"/>
      <c r="AK821" s="76"/>
      <c r="AL821" s="46"/>
      <c r="AM821" s="74"/>
    </row>
    <row r="822" spans="6:39" outlineLevel="1" x14ac:dyDescent="0.3">
      <c r="F822" s="20"/>
      <c r="I822" s="45"/>
      <c r="J822" s="46"/>
      <c r="K822" s="74"/>
      <c r="L822" s="45"/>
      <c r="M822" s="46"/>
      <c r="N822" s="74"/>
      <c r="O822" s="45"/>
      <c r="P822" s="46"/>
      <c r="Q822" s="74"/>
      <c r="R822" s="45"/>
      <c r="S822" s="46"/>
      <c r="T822" s="74"/>
      <c r="U822" s="45"/>
      <c r="V822" s="46"/>
      <c r="W822" s="74"/>
      <c r="X822" s="45"/>
      <c r="Y822" s="46"/>
      <c r="Z822" s="74"/>
      <c r="AA822" s="45"/>
      <c r="AB822" s="46"/>
      <c r="AC822" s="74"/>
      <c r="AD822" s="45"/>
      <c r="AE822" s="46"/>
      <c r="AF822" s="74"/>
      <c r="AG822" s="45"/>
      <c r="AH822" s="46"/>
      <c r="AI822" s="74"/>
      <c r="AJ822" s="75"/>
      <c r="AK822" s="76"/>
      <c r="AL822" s="46"/>
      <c r="AM822" s="74"/>
    </row>
    <row r="823" spans="6:39" outlineLevel="1" x14ac:dyDescent="0.3">
      <c r="F823" s="20"/>
      <c r="I823" s="45"/>
      <c r="J823" s="46"/>
      <c r="K823" s="74"/>
      <c r="L823" s="45"/>
      <c r="M823" s="46"/>
      <c r="N823" s="74"/>
      <c r="O823" s="45"/>
      <c r="P823" s="46"/>
      <c r="Q823" s="74"/>
      <c r="R823" s="45"/>
      <c r="S823" s="46"/>
      <c r="T823" s="74"/>
      <c r="U823" s="45"/>
      <c r="V823" s="46"/>
      <c r="W823" s="74"/>
      <c r="X823" s="45"/>
      <c r="Y823" s="46"/>
      <c r="Z823" s="74"/>
      <c r="AA823" s="45"/>
      <c r="AB823" s="46"/>
      <c r="AC823" s="74"/>
      <c r="AD823" s="45"/>
      <c r="AE823" s="46"/>
      <c r="AF823" s="74"/>
      <c r="AG823" s="45"/>
      <c r="AH823" s="46"/>
      <c r="AI823" s="74"/>
      <c r="AJ823" s="75"/>
      <c r="AK823" s="76"/>
      <c r="AL823" s="46"/>
      <c r="AM823" s="74"/>
    </row>
    <row r="824" spans="6:39" outlineLevel="1" x14ac:dyDescent="0.3">
      <c r="F824" s="20"/>
      <c r="I824" s="45"/>
      <c r="J824" s="46"/>
      <c r="K824" s="74"/>
      <c r="L824" s="45"/>
      <c r="M824" s="46"/>
      <c r="N824" s="74"/>
      <c r="O824" s="45"/>
      <c r="P824" s="46"/>
      <c r="Q824" s="74"/>
      <c r="R824" s="45"/>
      <c r="S824" s="46"/>
      <c r="T824" s="74"/>
      <c r="U824" s="45"/>
      <c r="V824" s="46"/>
      <c r="W824" s="74"/>
      <c r="X824" s="45"/>
      <c r="Y824" s="46"/>
      <c r="Z824" s="74"/>
      <c r="AA824" s="45"/>
      <c r="AB824" s="46"/>
      <c r="AC824" s="74"/>
      <c r="AD824" s="45"/>
      <c r="AE824" s="46"/>
      <c r="AF824" s="74"/>
      <c r="AG824" s="45"/>
      <c r="AH824" s="46"/>
      <c r="AI824" s="74"/>
      <c r="AJ824" s="75"/>
      <c r="AK824" s="76"/>
      <c r="AL824" s="46"/>
      <c r="AM824" s="74"/>
    </row>
    <row r="825" spans="6:39" outlineLevel="1" x14ac:dyDescent="0.3">
      <c r="F825" s="20"/>
      <c r="I825" s="45"/>
      <c r="J825" s="46"/>
      <c r="K825" s="74"/>
      <c r="L825" s="45"/>
      <c r="M825" s="46"/>
      <c r="N825" s="74"/>
      <c r="O825" s="45"/>
      <c r="P825" s="46"/>
      <c r="Q825" s="74"/>
      <c r="R825" s="45"/>
      <c r="S825" s="46"/>
      <c r="T825" s="74"/>
      <c r="U825" s="45"/>
      <c r="V825" s="46"/>
      <c r="W825" s="74"/>
      <c r="X825" s="45"/>
      <c r="Y825" s="46"/>
      <c r="Z825" s="74"/>
      <c r="AA825" s="45"/>
      <c r="AB825" s="46"/>
      <c r="AC825" s="74"/>
      <c r="AD825" s="45"/>
      <c r="AE825" s="46"/>
      <c r="AF825" s="74"/>
      <c r="AG825" s="45"/>
      <c r="AH825" s="46"/>
      <c r="AI825" s="74"/>
      <c r="AJ825" s="75"/>
      <c r="AK825" s="76"/>
      <c r="AL825" s="46"/>
      <c r="AM825" s="74"/>
    </row>
    <row r="826" spans="6:39" outlineLevel="1" x14ac:dyDescent="0.3">
      <c r="F826" s="20"/>
      <c r="I826" s="45"/>
      <c r="J826" s="46"/>
      <c r="K826" s="74"/>
      <c r="L826" s="45"/>
      <c r="M826" s="46"/>
      <c r="N826" s="74"/>
      <c r="O826" s="45"/>
      <c r="P826" s="46"/>
      <c r="Q826" s="74"/>
      <c r="R826" s="45"/>
      <c r="S826" s="46"/>
      <c r="T826" s="74"/>
      <c r="U826" s="45"/>
      <c r="V826" s="46"/>
      <c r="W826" s="74"/>
      <c r="X826" s="45"/>
      <c r="Y826" s="46"/>
      <c r="Z826" s="74"/>
      <c r="AA826" s="45"/>
      <c r="AB826" s="46"/>
      <c r="AC826" s="74"/>
      <c r="AD826" s="45"/>
      <c r="AE826" s="46"/>
      <c r="AF826" s="74"/>
      <c r="AG826" s="45"/>
      <c r="AH826" s="46"/>
      <c r="AI826" s="74"/>
      <c r="AJ826" s="75"/>
      <c r="AK826" s="76"/>
      <c r="AL826" s="46"/>
      <c r="AM826" s="74"/>
    </row>
    <row r="827" spans="6:39" outlineLevel="1" x14ac:dyDescent="0.3">
      <c r="F827" s="20"/>
      <c r="I827" s="45"/>
      <c r="J827" s="46"/>
      <c r="K827" s="74"/>
      <c r="L827" s="45"/>
      <c r="M827" s="46"/>
      <c r="N827" s="74"/>
      <c r="O827" s="45"/>
      <c r="P827" s="46"/>
      <c r="Q827" s="74"/>
      <c r="R827" s="45"/>
      <c r="S827" s="46"/>
      <c r="T827" s="74"/>
      <c r="U827" s="45"/>
      <c r="V827" s="46"/>
      <c r="W827" s="74"/>
      <c r="X827" s="45"/>
      <c r="Y827" s="46"/>
      <c r="Z827" s="74"/>
      <c r="AA827" s="45"/>
      <c r="AB827" s="46"/>
      <c r="AC827" s="74"/>
      <c r="AD827" s="45"/>
      <c r="AE827" s="46"/>
      <c r="AF827" s="74"/>
      <c r="AG827" s="45"/>
      <c r="AH827" s="46"/>
      <c r="AI827" s="74"/>
      <c r="AJ827" s="75"/>
      <c r="AK827" s="76"/>
      <c r="AL827" s="46"/>
      <c r="AM827" s="74"/>
    </row>
    <row r="828" spans="6:39" outlineLevel="1" x14ac:dyDescent="0.3">
      <c r="F828" s="20"/>
      <c r="I828" s="45"/>
      <c r="J828" s="46"/>
      <c r="K828" s="74"/>
      <c r="L828" s="45"/>
      <c r="M828" s="46"/>
      <c r="N828" s="74"/>
      <c r="O828" s="45"/>
      <c r="P828" s="46"/>
      <c r="Q828" s="74"/>
      <c r="R828" s="45"/>
      <c r="S828" s="46"/>
      <c r="T828" s="74"/>
      <c r="U828" s="45"/>
      <c r="V828" s="46"/>
      <c r="W828" s="74"/>
      <c r="X828" s="45"/>
      <c r="Y828" s="46"/>
      <c r="Z828" s="74"/>
      <c r="AA828" s="45"/>
      <c r="AB828" s="46"/>
      <c r="AC828" s="74"/>
      <c r="AD828" s="45"/>
      <c r="AE828" s="46"/>
      <c r="AF828" s="74"/>
      <c r="AG828" s="45"/>
      <c r="AH828" s="46"/>
      <c r="AI828" s="74"/>
      <c r="AJ828" s="75"/>
      <c r="AK828" s="76"/>
      <c r="AL828" s="46"/>
      <c r="AM828" s="74"/>
    </row>
    <row r="829" spans="6:39" outlineLevel="1" x14ac:dyDescent="0.3">
      <c r="F829" s="20"/>
      <c r="I829" s="45"/>
      <c r="J829" s="46"/>
      <c r="K829" s="74"/>
      <c r="L829" s="45"/>
      <c r="M829" s="46"/>
      <c r="N829" s="74"/>
      <c r="O829" s="45"/>
      <c r="P829" s="46"/>
      <c r="Q829" s="74"/>
      <c r="R829" s="45"/>
      <c r="S829" s="46"/>
      <c r="T829" s="74"/>
      <c r="U829" s="45"/>
      <c r="V829" s="46"/>
      <c r="W829" s="74"/>
      <c r="X829" s="45"/>
      <c r="Y829" s="46"/>
      <c r="Z829" s="74"/>
      <c r="AA829" s="45"/>
      <c r="AB829" s="46"/>
      <c r="AC829" s="74"/>
      <c r="AD829" s="45"/>
      <c r="AE829" s="46"/>
      <c r="AF829" s="74"/>
      <c r="AG829" s="45"/>
      <c r="AH829" s="46"/>
      <c r="AI829" s="74"/>
      <c r="AJ829" s="75"/>
      <c r="AK829" s="76"/>
      <c r="AL829" s="46"/>
      <c r="AM829" s="74"/>
    </row>
    <row r="830" spans="6:39" outlineLevel="1" x14ac:dyDescent="0.3">
      <c r="F830" s="20"/>
      <c r="I830" s="45"/>
      <c r="J830" s="46"/>
      <c r="K830" s="74"/>
      <c r="L830" s="45"/>
      <c r="M830" s="46"/>
      <c r="N830" s="74"/>
      <c r="O830" s="45"/>
      <c r="P830" s="46"/>
      <c r="Q830" s="74"/>
      <c r="R830" s="45"/>
      <c r="S830" s="46"/>
      <c r="T830" s="74"/>
      <c r="U830" s="45"/>
      <c r="V830" s="46"/>
      <c r="W830" s="74"/>
      <c r="X830" s="45"/>
      <c r="Y830" s="46"/>
      <c r="Z830" s="74"/>
      <c r="AA830" s="45"/>
      <c r="AB830" s="46"/>
      <c r="AC830" s="74"/>
      <c r="AD830" s="45"/>
      <c r="AE830" s="46"/>
      <c r="AF830" s="74"/>
      <c r="AG830" s="45"/>
      <c r="AH830" s="46"/>
      <c r="AI830" s="74"/>
      <c r="AJ830" s="75"/>
      <c r="AK830" s="76"/>
      <c r="AL830" s="46"/>
      <c r="AM830" s="74"/>
    </row>
    <row r="831" spans="6:39" outlineLevel="1" x14ac:dyDescent="0.3">
      <c r="F831" s="20"/>
      <c r="I831" s="45"/>
      <c r="J831" s="46"/>
      <c r="K831" s="74"/>
      <c r="L831" s="45"/>
      <c r="M831" s="46"/>
      <c r="N831" s="74"/>
      <c r="O831" s="45"/>
      <c r="P831" s="46"/>
      <c r="Q831" s="74"/>
      <c r="R831" s="45"/>
      <c r="S831" s="46"/>
      <c r="T831" s="74"/>
      <c r="U831" s="45"/>
      <c r="V831" s="46"/>
      <c r="W831" s="74"/>
      <c r="X831" s="45"/>
      <c r="Y831" s="46"/>
      <c r="Z831" s="74"/>
      <c r="AA831" s="45"/>
      <c r="AB831" s="46"/>
      <c r="AC831" s="74"/>
      <c r="AD831" s="45"/>
      <c r="AE831" s="46"/>
      <c r="AF831" s="74"/>
      <c r="AG831" s="45"/>
      <c r="AH831" s="46"/>
      <c r="AI831" s="74"/>
      <c r="AJ831" s="75"/>
      <c r="AK831" s="76"/>
      <c r="AL831" s="46"/>
      <c r="AM831" s="74"/>
    </row>
    <row r="832" spans="6:39" outlineLevel="1" x14ac:dyDescent="0.3">
      <c r="F832" s="20"/>
      <c r="I832" s="45"/>
      <c r="J832" s="46"/>
      <c r="K832" s="74"/>
      <c r="L832" s="45"/>
      <c r="M832" s="46"/>
      <c r="N832" s="74"/>
      <c r="O832" s="45"/>
      <c r="P832" s="46"/>
      <c r="Q832" s="74"/>
      <c r="R832" s="45"/>
      <c r="S832" s="46"/>
      <c r="T832" s="74"/>
      <c r="U832" s="45"/>
      <c r="V832" s="46"/>
      <c r="W832" s="74"/>
      <c r="X832" s="45"/>
      <c r="Y832" s="46"/>
      <c r="Z832" s="74"/>
      <c r="AA832" s="45"/>
      <c r="AB832" s="46"/>
      <c r="AC832" s="74"/>
      <c r="AD832" s="45"/>
      <c r="AE832" s="46"/>
      <c r="AF832" s="74"/>
      <c r="AG832" s="45"/>
      <c r="AH832" s="46"/>
      <c r="AI832" s="74"/>
      <c r="AJ832" s="75"/>
      <c r="AK832" s="76"/>
      <c r="AL832" s="46"/>
      <c r="AM832" s="74"/>
    </row>
    <row r="833" spans="6:39" outlineLevel="1" x14ac:dyDescent="0.3">
      <c r="F833" s="20"/>
      <c r="I833" s="45"/>
      <c r="J833" s="46"/>
      <c r="K833" s="74"/>
      <c r="L833" s="45"/>
      <c r="M833" s="46"/>
      <c r="N833" s="74"/>
      <c r="O833" s="45"/>
      <c r="P833" s="46"/>
      <c r="Q833" s="74"/>
      <c r="R833" s="45"/>
      <c r="S833" s="46"/>
      <c r="T833" s="74"/>
      <c r="U833" s="45"/>
      <c r="V833" s="46"/>
      <c r="W833" s="74"/>
      <c r="X833" s="45"/>
      <c r="Y833" s="46"/>
      <c r="Z833" s="74"/>
      <c r="AA833" s="45"/>
      <c r="AB833" s="46"/>
      <c r="AC833" s="74"/>
      <c r="AD833" s="45"/>
      <c r="AE833" s="46"/>
      <c r="AF833" s="74"/>
      <c r="AG833" s="45"/>
      <c r="AH833" s="46"/>
      <c r="AI833" s="74"/>
      <c r="AJ833" s="75"/>
      <c r="AK833" s="76"/>
      <c r="AL833" s="46"/>
      <c r="AM833" s="74"/>
    </row>
    <row r="834" spans="6:39" ht="16.2" thickBot="1" x14ac:dyDescent="0.35">
      <c r="H834" s="66" t="s">
        <v>264</v>
      </c>
      <c r="I834" s="17">
        <f t="shared" ref="I834:AI834" si="58">COUNT(I2:I753)</f>
        <v>743</v>
      </c>
      <c r="J834" s="16">
        <f t="shared" si="58"/>
        <v>9</v>
      </c>
      <c r="K834" s="18">
        <f t="shared" si="58"/>
        <v>2</v>
      </c>
      <c r="L834" s="17">
        <f t="shared" si="58"/>
        <v>752</v>
      </c>
      <c r="M834" s="16">
        <f t="shared" si="58"/>
        <v>0</v>
      </c>
      <c r="N834" s="18">
        <f t="shared" si="58"/>
        <v>0</v>
      </c>
      <c r="O834" s="17">
        <f t="shared" si="58"/>
        <v>730</v>
      </c>
      <c r="P834" s="16">
        <f t="shared" si="58"/>
        <v>24</v>
      </c>
      <c r="Q834" s="18">
        <f t="shared" si="58"/>
        <v>0</v>
      </c>
      <c r="R834" s="17">
        <f t="shared" si="58"/>
        <v>752</v>
      </c>
      <c r="S834" s="16">
        <f t="shared" si="58"/>
        <v>0</v>
      </c>
      <c r="T834" s="18">
        <f t="shared" si="58"/>
        <v>0</v>
      </c>
      <c r="U834" s="17">
        <f t="shared" si="58"/>
        <v>739</v>
      </c>
      <c r="V834" s="16">
        <f t="shared" si="58"/>
        <v>13</v>
      </c>
      <c r="W834" s="18">
        <f t="shared" si="58"/>
        <v>0</v>
      </c>
      <c r="X834" s="17">
        <f t="shared" si="58"/>
        <v>752</v>
      </c>
      <c r="Y834" s="16">
        <f t="shared" si="58"/>
        <v>0</v>
      </c>
      <c r="Z834" s="18">
        <f t="shared" si="58"/>
        <v>0</v>
      </c>
      <c r="AA834" s="17">
        <f t="shared" si="58"/>
        <v>752</v>
      </c>
      <c r="AB834" s="16">
        <f t="shared" si="58"/>
        <v>0</v>
      </c>
      <c r="AC834" s="18">
        <f t="shared" si="58"/>
        <v>0</v>
      </c>
      <c r="AD834" s="17">
        <f t="shared" si="58"/>
        <v>752</v>
      </c>
      <c r="AE834" s="16">
        <f t="shared" si="58"/>
        <v>0</v>
      </c>
      <c r="AF834" s="18">
        <f t="shared" si="58"/>
        <v>0</v>
      </c>
      <c r="AG834" s="17">
        <f t="shared" si="58"/>
        <v>752</v>
      </c>
      <c r="AH834" s="16">
        <f t="shared" si="58"/>
        <v>0</v>
      </c>
      <c r="AI834" s="18">
        <f t="shared" si="58"/>
        <v>0</v>
      </c>
      <c r="AJ834" s="23">
        <f>SUM(I834:AI834)</f>
        <v>6772</v>
      </c>
      <c r="AK834" s="17">
        <f>COUNT(AK2:AK753)</f>
        <v>752</v>
      </c>
      <c r="AL834" s="16">
        <f>COUNT(AL2:AL753)</f>
        <v>752</v>
      </c>
      <c r="AM834" s="18">
        <f>COUNT(AM2:AM753)</f>
        <v>752</v>
      </c>
    </row>
    <row r="843" spans="6:39" x14ac:dyDescent="0.3">
      <c r="H843" s="56" t="s">
        <v>265</v>
      </c>
      <c r="I843" s="37" t="s">
        <v>261</v>
      </c>
      <c r="J843" s="37" t="s">
        <v>262</v>
      </c>
      <c r="K843" s="37" t="s">
        <v>263</v>
      </c>
    </row>
    <row r="844" spans="6:39" x14ac:dyDescent="0.3">
      <c r="H844" s="34" t="s">
        <v>266</v>
      </c>
      <c r="I844" s="12">
        <f>I834</f>
        <v>743</v>
      </c>
      <c r="J844" s="12">
        <f>J834</f>
        <v>9</v>
      </c>
      <c r="K844" s="12">
        <f>K834</f>
        <v>2</v>
      </c>
    </row>
    <row r="845" spans="6:39" x14ac:dyDescent="0.3">
      <c r="H845" s="34" t="s">
        <v>267</v>
      </c>
      <c r="I845" s="12">
        <f>L834</f>
        <v>752</v>
      </c>
      <c r="J845" s="12">
        <f>M834</f>
        <v>0</v>
      </c>
      <c r="K845" s="12">
        <f>N834</f>
        <v>0</v>
      </c>
    </row>
    <row r="846" spans="6:39" x14ac:dyDescent="0.3">
      <c r="H846" s="34" t="s">
        <v>268</v>
      </c>
      <c r="I846" s="12">
        <f>O834</f>
        <v>730</v>
      </c>
      <c r="J846" s="12">
        <f>P834</f>
        <v>24</v>
      </c>
      <c r="K846" s="12">
        <f>Q834</f>
        <v>0</v>
      </c>
    </row>
    <row r="847" spans="6:39" x14ac:dyDescent="0.3">
      <c r="H847" s="34" t="s">
        <v>269</v>
      </c>
      <c r="I847" s="12">
        <f>R834</f>
        <v>752</v>
      </c>
      <c r="J847" s="12">
        <f>S834</f>
        <v>0</v>
      </c>
      <c r="K847" s="12">
        <f>T834</f>
        <v>0</v>
      </c>
    </row>
    <row r="848" spans="6:39" x14ac:dyDescent="0.3">
      <c r="H848" s="34" t="s">
        <v>270</v>
      </c>
      <c r="I848" s="12">
        <f>U834</f>
        <v>739</v>
      </c>
      <c r="J848" s="12">
        <f>V834</f>
        <v>13</v>
      </c>
      <c r="K848" s="12">
        <f>W834</f>
        <v>0</v>
      </c>
    </row>
    <row r="849" spans="8:11" x14ac:dyDescent="0.3">
      <c r="H849" s="34" t="s">
        <v>271</v>
      </c>
      <c r="I849" s="12">
        <f>X834</f>
        <v>752</v>
      </c>
      <c r="J849" s="12">
        <f>Y834</f>
        <v>0</v>
      </c>
      <c r="K849" s="12">
        <f>Z834</f>
        <v>0</v>
      </c>
    </row>
    <row r="850" spans="8:11" x14ac:dyDescent="0.3">
      <c r="H850" s="34" t="s">
        <v>272</v>
      </c>
      <c r="I850" s="12">
        <f>AA834</f>
        <v>752</v>
      </c>
      <c r="J850" s="12">
        <f>AB834</f>
        <v>0</v>
      </c>
      <c r="K850" s="12">
        <f>AC834</f>
        <v>0</v>
      </c>
    </row>
    <row r="851" spans="8:11" x14ac:dyDescent="0.3">
      <c r="H851" s="34" t="s">
        <v>273</v>
      </c>
      <c r="I851" s="12">
        <f>AD834</f>
        <v>752</v>
      </c>
      <c r="J851" s="12">
        <f>AE834</f>
        <v>0</v>
      </c>
      <c r="K851" s="12">
        <f>AF834</f>
        <v>0</v>
      </c>
    </row>
    <row r="852" spans="8:11" x14ac:dyDescent="0.3">
      <c r="H852" s="34" t="s">
        <v>274</v>
      </c>
      <c r="I852" s="12">
        <f>AG834</f>
        <v>752</v>
      </c>
      <c r="J852" s="12">
        <f>AH834</f>
        <v>0</v>
      </c>
      <c r="K852" s="12">
        <f>AI834</f>
        <v>0</v>
      </c>
    </row>
    <row r="853" spans="8:11" x14ac:dyDescent="0.3">
      <c r="I853" s="37">
        <f>SUM(I844:I852)</f>
        <v>6724</v>
      </c>
      <c r="J853" s="37">
        <f>SUM(J844:J852)</f>
        <v>46</v>
      </c>
      <c r="K853" s="37">
        <f>SUM(K844:K852)</f>
        <v>2</v>
      </c>
    </row>
  </sheetData>
  <autoFilter ref="A1:AJ834" xr:uid="{845AF418-BAF1-4D84-8F00-1A48BDCF24C7}"/>
  <sortState xmlns:xlrd2="http://schemas.microsoft.com/office/spreadsheetml/2017/richdata2" ref="H856:K864">
    <sortCondition descending="1" ref="K856:K864"/>
  </sortState>
  <conditionalFormatting sqref="AJ2:AJ99 AJ101:AJ833">
    <cfRule type="cellIs" dxfId="5" priority="15" operator="between">
      <formula>18</formula>
      <formula>27</formula>
    </cfRule>
    <cfRule type="cellIs" dxfId="4" priority="16" operator="between">
      <formula>14</formula>
      <formula>17</formula>
    </cfRule>
    <cfRule type="cellIs" dxfId="3" priority="17" operator="between">
      <formula>9</formula>
      <formula>13</formula>
    </cfRule>
  </conditionalFormatting>
  <conditionalFormatting sqref="I2:AI833">
    <cfRule type="colorScale" priority="14">
      <colorScale>
        <cfvo type="num" val="1"/>
        <cfvo type="num" val="2"/>
        <cfvo type="num" val="3"/>
        <color rgb="FF92D050"/>
        <color rgb="FFFFFF00"/>
        <color rgb="FFFF0000"/>
      </colorScale>
    </cfRule>
  </conditionalFormatting>
  <conditionalFormatting sqref="AJ100">
    <cfRule type="cellIs" dxfId="2" priority="2" operator="between">
      <formula>18</formula>
      <formula>27</formula>
    </cfRule>
    <cfRule type="cellIs" dxfId="1" priority="3" operator="between">
      <formula>14</formula>
      <formula>17</formula>
    </cfRule>
    <cfRule type="cellIs" dxfId="0" priority="4" operator="between">
      <formula>9</formula>
      <formula>13</formula>
    </cfRule>
  </conditionalFormatting>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EA7806D7610E3478CEDE22A189E93BC" ma:contentTypeVersion="16" ma:contentTypeDescription="Create a new document." ma:contentTypeScope="" ma:versionID="665aad4f2c104087563c638fb7eac4ea">
  <xsd:schema xmlns:xsd="http://www.w3.org/2001/XMLSchema" xmlns:xs="http://www.w3.org/2001/XMLSchema" xmlns:p="http://schemas.microsoft.com/office/2006/metadata/properties" xmlns:ns2="4dc64cac-d677-422b-94f0-66df772e0b6e" xmlns:ns3="c675d201-ef7d-412c-84e8-68bc99905b90" targetNamespace="http://schemas.microsoft.com/office/2006/metadata/properties" ma:root="true" ma:fieldsID="f6f70f9a171acfbca517f48cb088525b" ns2:_="" ns3:_="">
    <xsd:import namespace="4dc64cac-d677-422b-94f0-66df772e0b6e"/>
    <xsd:import namespace="c675d201-ef7d-412c-84e8-68bc99905b9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LengthInSeconds" minOccurs="0"/>
                <xsd:element ref="ns3:SharedWithUsers" minOccurs="0"/>
                <xsd:element ref="ns3:SharedWithDetails" minOccurs="0"/>
                <xsd:element ref="ns2:MediaServiceLoca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c64cac-d677-422b-94f0-66df772e0b6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4d01a6d4-40ac-41af-8b42-9d278e82099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675d201-ef7d-412c-84e8-68bc99905b9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727e6065-0c2b-4dde-8b00-ef0d4db2c4f6}" ma:internalName="TaxCatchAll" ma:showField="CatchAllData" ma:web="c675d201-ef7d-412c-84e8-68bc99905b9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c675d201-ef7d-412c-84e8-68bc99905b90" xsi:nil="true"/>
    <lcf76f155ced4ddcb4097134ff3c332f xmlns="4dc64cac-d677-422b-94f0-66df772e0b6e">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C42443A-69E8-4EE1-B7D4-E784236120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dc64cac-d677-422b-94f0-66df772e0b6e"/>
    <ds:schemaRef ds:uri="c675d201-ef7d-412c-84e8-68bc99905b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986240A-40DE-4A99-AFAD-02E983F354E6}">
  <ds:schemaRefs>
    <ds:schemaRef ds:uri="http://schemas.microsoft.com/sharepoint/v3/contenttype/forms"/>
  </ds:schemaRefs>
</ds:datastoreItem>
</file>

<file path=customXml/itemProps3.xml><?xml version="1.0" encoding="utf-8"?>
<ds:datastoreItem xmlns:ds="http://schemas.openxmlformats.org/officeDocument/2006/customXml" ds:itemID="{2D3CF5EA-B098-45AE-B578-0F4920BD06D8}">
  <ds:schemaRefs>
    <ds:schemaRef ds:uri="http://purl.org/dc/dcmitype/"/>
    <ds:schemaRef ds:uri="http://schemas.microsoft.com/office/2006/metadata/properties"/>
    <ds:schemaRef ds:uri="c675d201-ef7d-412c-84e8-68bc99905b90"/>
    <ds:schemaRef ds:uri="http://purl.org/dc/terms/"/>
    <ds:schemaRef ds:uri="http://schemas.microsoft.com/office/2006/documentManagement/types"/>
    <ds:schemaRef ds:uri="http://purl.org/dc/elements/1.1/"/>
    <ds:schemaRef ds:uri="http://schemas.openxmlformats.org/package/2006/metadata/core-properties"/>
    <ds:schemaRef ds:uri="http://www.w3.org/XML/1998/namespace"/>
    <ds:schemaRef ds:uri="http://schemas.microsoft.com/office/infopath/2007/PartnerControls"/>
    <ds:schemaRef ds:uri="4dc64cac-d677-422b-94f0-66df772e0b6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Activity Summary</vt:lpstr>
      <vt:lpstr>SOS_ERGO - AS-IS</vt:lpstr>
      <vt:lpstr>Sheet2</vt:lpstr>
      <vt:lpstr>library</vt:lpstr>
      <vt:lpstr>MEK-Data Card</vt:lpstr>
      <vt:lpstr>MUDA Summary</vt:lpstr>
      <vt:lpstr>VA,NVA, MTM Code</vt:lpstr>
      <vt:lpstr>std op Backup Calculations</vt:lpstr>
      <vt:lpstr>std op DATA Card</vt:lpstr>
      <vt:lpstr>Sheet1</vt:lpstr>
      <vt:lpstr>Line balancing - AS-IS</vt:lpstr>
      <vt:lpstr>Kaizen</vt:lpstr>
      <vt:lpstr>Pivot</vt:lpstr>
      <vt:lpstr>Ergo</vt:lpstr>
      <vt:lpstr>'Line balancing - AS-IS'!Print_Area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Shravan Kadri</dc:creator>
  <cp:keywords/>
  <dc:description/>
  <cp:lastModifiedBy>Samrudhi Petkar</cp:lastModifiedBy>
  <cp:revision/>
  <dcterms:created xsi:type="dcterms:W3CDTF">2014-02-25T06:13:40Z</dcterms:created>
  <dcterms:modified xsi:type="dcterms:W3CDTF">2022-11-29T08:38:09Z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0x010100FEA7806D7610E3478CEDE22A189E93BC</vt:lpwstr>
  </property>
  <property fmtid="{D5CDD505-2E9C-101B-9397-08002B2CF9AE}" pid="3" name="MediaServiceImageTags">
    <vt:lpwstr/>
  </property>
</Properties>
</file>