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is Pc\Downloads\TO\Alex\FInancials\"/>
    </mc:Choice>
  </mc:AlternateContent>
  <bookViews>
    <workbookView xWindow="0" yWindow="0" windowWidth="24000" windowHeight="9285"/>
  </bookViews>
  <sheets>
    <sheet name="CASH FLOW REPORT" sheetId="1" r:id="rId1"/>
    <sheet name="START UP EXPENSES CHART" sheetId="4" r:id="rId2"/>
    <sheet name="PROFORMA BALANCE SHEET" sheetId="5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5" l="1"/>
  <c r="C37" i="5"/>
  <c r="C27" i="5"/>
  <c r="C39" i="5" s="1"/>
  <c r="B27" i="4"/>
  <c r="B25" i="4"/>
  <c r="B17" i="4"/>
  <c r="B11" i="4"/>
  <c r="C13" i="1"/>
  <c r="D13" i="1"/>
  <c r="E13" i="1"/>
  <c r="F13" i="1"/>
  <c r="G13" i="1"/>
  <c r="H13" i="1"/>
  <c r="I13" i="1"/>
  <c r="J13" i="1"/>
  <c r="K13" i="1"/>
  <c r="L13" i="1"/>
  <c r="M13" i="1"/>
  <c r="B13" i="1"/>
  <c r="O32" i="1"/>
  <c r="B12" i="1"/>
  <c r="B9" i="1"/>
  <c r="B14" i="1" l="1"/>
  <c r="C14" i="1"/>
  <c r="D14" i="1"/>
  <c r="E14" i="1"/>
  <c r="F14" i="1"/>
  <c r="G14" i="1"/>
  <c r="H14" i="1"/>
  <c r="I14" i="1"/>
  <c r="J14" i="1"/>
  <c r="K14" i="1"/>
  <c r="L14" i="1"/>
  <c r="M14" i="1"/>
  <c r="O15" i="1"/>
  <c r="C12" i="1"/>
  <c r="D12" i="1"/>
  <c r="D16" i="1" s="1"/>
  <c r="E12" i="1"/>
  <c r="F12" i="1"/>
  <c r="F16" i="1" s="1"/>
  <c r="G12" i="1"/>
  <c r="H12" i="1"/>
  <c r="I12" i="1"/>
  <c r="J12" i="1"/>
  <c r="J16" i="1" s="1"/>
  <c r="K12" i="1"/>
  <c r="L12" i="1"/>
  <c r="M12" i="1"/>
  <c r="C21" i="1"/>
  <c r="D21" i="1"/>
  <c r="E21" i="1"/>
  <c r="F21" i="1"/>
  <c r="G21" i="1"/>
  <c r="H21" i="1"/>
  <c r="I21" i="1"/>
  <c r="J21" i="1"/>
  <c r="K21" i="1"/>
  <c r="L21" i="1"/>
  <c r="M21" i="1"/>
  <c r="B21" i="1"/>
  <c r="O6" i="1"/>
  <c r="H9" i="1"/>
  <c r="I9" i="1"/>
  <c r="D9" i="1"/>
  <c r="E9" i="1"/>
  <c r="F9" i="1"/>
  <c r="G9" i="1"/>
  <c r="L9" i="1"/>
  <c r="C9" i="1"/>
  <c r="J9" i="1"/>
  <c r="K9" i="1"/>
  <c r="M9" i="1"/>
  <c r="H19" i="1"/>
  <c r="H20" i="1"/>
  <c r="I19" i="1"/>
  <c r="I20" i="1"/>
  <c r="D19" i="1"/>
  <c r="D20" i="1"/>
  <c r="E19" i="1"/>
  <c r="E20" i="1"/>
  <c r="F19" i="1"/>
  <c r="F20" i="1"/>
  <c r="G19" i="1"/>
  <c r="G20" i="1"/>
  <c r="L19" i="1"/>
  <c r="L20" i="1"/>
  <c r="C19" i="1"/>
  <c r="C20" i="1"/>
  <c r="B19" i="1"/>
  <c r="B20" i="1"/>
  <c r="J19" i="1"/>
  <c r="J20" i="1"/>
  <c r="K19" i="1"/>
  <c r="K20" i="1"/>
  <c r="M19" i="1"/>
  <c r="M20" i="1"/>
  <c r="B30" i="1"/>
  <c r="O30" i="1" s="1"/>
  <c r="O31" i="1"/>
  <c r="O27" i="1"/>
  <c r="O34" i="1"/>
  <c r="C36" i="1"/>
  <c r="D36" i="1"/>
  <c r="E36" i="1"/>
  <c r="F36" i="1"/>
  <c r="G36" i="1"/>
  <c r="H36" i="1"/>
  <c r="I36" i="1"/>
  <c r="J36" i="1"/>
  <c r="K36" i="1"/>
  <c r="L36" i="1"/>
  <c r="M36" i="1"/>
  <c r="O8" i="1"/>
  <c r="B16" i="1" l="1"/>
  <c r="B36" i="1"/>
  <c r="M16" i="1"/>
  <c r="M24" i="1" s="1"/>
  <c r="M39" i="1" s="1"/>
  <c r="M41" i="1" s="1"/>
  <c r="O12" i="1"/>
  <c r="C22" i="1"/>
  <c r="M22" i="1"/>
  <c r="O20" i="1"/>
  <c r="E22" i="1"/>
  <c r="B22" i="1"/>
  <c r="B24" i="1" s="1"/>
  <c r="F22" i="1"/>
  <c r="F24" i="1" s="1"/>
  <c r="F39" i="1" s="1"/>
  <c r="F41" i="1" s="1"/>
  <c r="H22" i="1"/>
  <c r="O13" i="1"/>
  <c r="O19" i="1"/>
  <c r="O36" i="1"/>
  <c r="J22" i="1"/>
  <c r="J24" i="1" s="1"/>
  <c r="J39" i="1" s="1"/>
  <c r="J41" i="1" s="1"/>
  <c r="G22" i="1"/>
  <c r="I22" i="1"/>
  <c r="I16" i="1"/>
  <c r="K22" i="1"/>
  <c r="L22" i="1"/>
  <c r="D22" i="1"/>
  <c r="D24" i="1" s="1"/>
  <c r="D39" i="1" s="1"/>
  <c r="D41" i="1" s="1"/>
  <c r="O9" i="1"/>
  <c r="O21" i="1"/>
  <c r="L16" i="1"/>
  <c r="L24" i="1" s="1"/>
  <c r="L39" i="1" s="1"/>
  <c r="L41" i="1" s="1"/>
  <c r="E16" i="1"/>
  <c r="E24" i="1" s="1"/>
  <c r="E39" i="1" s="1"/>
  <c r="E41" i="1" s="1"/>
  <c r="K16" i="1"/>
  <c r="K24" i="1" s="1"/>
  <c r="K39" i="1" s="1"/>
  <c r="K41" i="1" s="1"/>
  <c r="G16" i="1"/>
  <c r="C16" i="1"/>
  <c r="C24" i="1" s="1"/>
  <c r="C39" i="1" s="1"/>
  <c r="C41" i="1" s="1"/>
  <c r="H16" i="1"/>
  <c r="H24" i="1" s="1"/>
  <c r="H39" i="1" s="1"/>
  <c r="H41" i="1" s="1"/>
  <c r="O14" i="1"/>
  <c r="B39" i="1" l="1"/>
  <c r="B41" i="1" s="1"/>
  <c r="O16" i="1"/>
  <c r="I24" i="1"/>
  <c r="I39" i="1" s="1"/>
  <c r="I41" i="1" s="1"/>
  <c r="O22" i="1"/>
  <c r="G24" i="1"/>
  <c r="G39" i="1" s="1"/>
  <c r="G41" i="1" s="1"/>
  <c r="O24" i="1" l="1"/>
  <c r="O39" i="1" s="1"/>
  <c r="O41" i="1" s="1"/>
</calcChain>
</file>

<file path=xl/sharedStrings.xml><?xml version="1.0" encoding="utf-8"?>
<sst xmlns="http://schemas.openxmlformats.org/spreadsheetml/2006/main" count="100" uniqueCount="85">
  <si>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</si>
  <si>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</si>
  <si>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</si>
  <si>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</si>
  <si>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</si>
  <si>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</si>
  <si>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</si>
  <si>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</si>
  <si>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</si>
  <si>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</si>
  <si>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</si>
  <si>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</si>
  <si>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Rent</t>
  </si>
  <si>
    <t>Utilities</t>
  </si>
  <si>
    <t>Insurance</t>
  </si>
  <si>
    <t>Fixed Costs</t>
  </si>
  <si>
    <t>Other supplies</t>
  </si>
  <si>
    <t>Direct Variable Costs</t>
  </si>
  <si>
    <t>Total Direct Variable</t>
  </si>
  <si>
    <t>Total Variable Costs</t>
  </si>
  <si>
    <t>Total Fixed Costs</t>
  </si>
  <si>
    <t>Total Costs</t>
  </si>
  <si>
    <t>Total Cash Flows</t>
  </si>
  <si>
    <t>Total</t>
  </si>
  <si>
    <t>Other</t>
  </si>
  <si>
    <t>Indirect Variable</t>
  </si>
  <si>
    <t>Total Indirect Variable</t>
  </si>
  <si>
    <t>Total Cash Inflow</t>
  </si>
  <si>
    <t>Property tax</t>
  </si>
  <si>
    <t>Management Salary</t>
  </si>
  <si>
    <t>EXPENDITURES</t>
  </si>
  <si>
    <t xml:space="preserve">COUNCIL FOR THE REGULATION OF ENGINEERING </t>
  </si>
  <si>
    <t>PROFESSIONAL ENGINNEERS ASSOCIATION</t>
  </si>
  <si>
    <t>Cash Inflow</t>
  </si>
  <si>
    <t>Sales of Membership Forms &amp; Courses</t>
  </si>
  <si>
    <t>Board Allowances</t>
  </si>
  <si>
    <t>Administrative Expenses</t>
  </si>
  <si>
    <t>IT Expenses</t>
  </si>
  <si>
    <t>Bank Charges &amp; POS Expenses</t>
  </si>
  <si>
    <t>Marketing cost</t>
  </si>
  <si>
    <t>Training &amp; certifcation cost</t>
  </si>
  <si>
    <t>Transportation &amp; Automobile Costs</t>
  </si>
  <si>
    <t>Consultancy/facilitators Fees</t>
  </si>
  <si>
    <t>Bank Balance from the previous year</t>
  </si>
  <si>
    <t>START UP EXPENSES CHART</t>
  </si>
  <si>
    <t>Training &amp; course materials</t>
  </si>
  <si>
    <t>Variable Costs</t>
  </si>
  <si>
    <t>Salaries &amp; Wages</t>
  </si>
  <si>
    <t>Total Pre-Operational Expenses</t>
  </si>
  <si>
    <t>Business Name Registrationand  Licensing</t>
  </si>
  <si>
    <t>Buiness Advisory Services/Consultancy</t>
  </si>
  <si>
    <t>Other Pre-Operational Expenses</t>
  </si>
  <si>
    <t>Pre-Operational Expenses</t>
  </si>
  <si>
    <t>Total Variable Cost</t>
  </si>
  <si>
    <t>Total Fixed Cost</t>
  </si>
  <si>
    <t>Total Start Up Expenses</t>
  </si>
  <si>
    <t>Operations</t>
  </si>
  <si>
    <t>Cash receipts from</t>
  </si>
  <si>
    <t>Customers</t>
  </si>
  <si>
    <t>Other Operations</t>
  </si>
  <si>
    <t>Cash paid for</t>
  </si>
  <si>
    <t>Inventory purchases</t>
  </si>
  <si>
    <t>General operating and administrative expenses</t>
  </si>
  <si>
    <t>Wage expenses</t>
  </si>
  <si>
    <t>Interest</t>
  </si>
  <si>
    <t>Income taxes</t>
  </si>
  <si>
    <t>Net Cash Flow from Operations</t>
  </si>
  <si>
    <t>Investing Activities</t>
  </si>
  <si>
    <t>Purchase of property and equipment</t>
  </si>
  <si>
    <t>Making loans to other entities</t>
  </si>
  <si>
    <t>Purchase of investment securities</t>
  </si>
  <si>
    <t>Net Cash Flow from Investing Activities</t>
  </si>
  <si>
    <t>Financing Activities</t>
  </si>
  <si>
    <t>Issuance of stock</t>
  </si>
  <si>
    <t>Borrowing</t>
  </si>
  <si>
    <t>Repurchase of stock (treasury stock)</t>
  </si>
  <si>
    <t>Repayment of loans</t>
  </si>
  <si>
    <t>Dividends</t>
  </si>
  <si>
    <t>Net Cash Flow from Financing Activities</t>
  </si>
  <si>
    <t>PROFORMA BALANCE SHEET</t>
  </si>
  <si>
    <t>Sale of forms and courses</t>
  </si>
  <si>
    <t>Advisory and Consultancy</t>
  </si>
  <si>
    <t>Gross Margin</t>
  </si>
  <si>
    <t>Cash Injections &amp; Donations &amp; Loans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</si>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</sst>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6" formatCode="_(* #,##0_);_(* \(#,##0\);_(* &quot;-&quot;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2"/>
      <name val="Century Gothic"/>
      <family val="2"/>
    </font>
    <font>
      <b/>
      <sz val="12"/>
      <name val="Century Gothic"/>
      <family val="2"/>
    </font>
    <font>
      <b/>
      <sz val="16"/>
      <color theme="4"/>
      <name val="Century Gothic"/>
      <family val="2"/>
    </font>
    <font>
      <sz val="10"/>
      <name val="Century Gothic"/>
      <family val="2"/>
    </font>
    <font>
      <b/>
      <sz val="12"/>
      <color indexed="9"/>
      <name val="Century Gothic"/>
      <family val="2"/>
    </font>
    <font>
      <sz val="10"/>
      <color indexed="9"/>
      <name val="Century Gothic"/>
      <family val="2"/>
    </font>
    <font>
      <b/>
      <sz val="12"/>
      <color theme="4"/>
      <name val="Century Gothic"/>
      <family val="2"/>
    </font>
    <font>
      <b/>
      <sz val="12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43" fontId="4" fillId="0" borderId="0" xfId="3" applyFont="1"/>
    <xf numFmtId="43" fontId="3" fillId="0" borderId="0" xfId="3" applyFont="1"/>
    <xf numFmtId="43" fontId="3" fillId="0" borderId="3" xfId="3" applyFont="1" applyBorder="1"/>
    <xf numFmtId="43" fontId="4" fillId="0" borderId="0" xfId="1" applyFont="1"/>
    <xf numFmtId="0" fontId="3" fillId="2" borderId="3" xfId="0" applyFont="1" applyFill="1" applyBorder="1" applyAlignment="1">
      <alignment horizontal="center"/>
    </xf>
    <xf numFmtId="43" fontId="3" fillId="2" borderId="3" xfId="1" applyFont="1" applyFill="1" applyBorder="1" applyAlignment="1">
      <alignment horizontal="center"/>
    </xf>
    <xf numFmtId="0" fontId="4" fillId="2" borderId="3" xfId="0" applyFont="1" applyFill="1" applyBorder="1"/>
    <xf numFmtId="43" fontId="4" fillId="0" borderId="0" xfId="0" applyNumberFormat="1" applyFont="1"/>
    <xf numFmtId="43" fontId="4" fillId="3" borderId="3" xfId="1" applyFont="1" applyFill="1" applyBorder="1"/>
    <xf numFmtId="0" fontId="4" fillId="3" borderId="0" xfId="0" applyFont="1" applyFill="1"/>
    <xf numFmtId="43" fontId="4" fillId="3" borderId="3" xfId="0" applyNumberFormat="1" applyFont="1" applyFill="1" applyBorder="1"/>
    <xf numFmtId="0" fontId="4" fillId="4" borderId="0" xfId="0" applyFont="1" applyFill="1"/>
    <xf numFmtId="0" fontId="3" fillId="0" borderId="0" xfId="0" applyFont="1" applyFill="1"/>
    <xf numFmtId="43" fontId="4" fillId="4" borderId="2" xfId="0" applyNumberFormat="1" applyFont="1" applyFill="1" applyBorder="1"/>
    <xf numFmtId="43" fontId="4" fillId="8" borderId="3" xfId="1" applyFont="1" applyFill="1" applyBorder="1"/>
    <xf numFmtId="0" fontId="4" fillId="8" borderId="0" xfId="0" applyFont="1" applyFill="1"/>
    <xf numFmtId="43" fontId="4" fillId="8" borderId="3" xfId="0" applyNumberFormat="1" applyFont="1" applyFill="1" applyBorder="1"/>
    <xf numFmtId="43" fontId="4" fillId="8" borderId="2" xfId="1" applyFont="1" applyFill="1" applyBorder="1"/>
    <xf numFmtId="43" fontId="4" fillId="8" borderId="2" xfId="0" applyNumberFormat="1" applyFont="1" applyFill="1" applyBorder="1"/>
    <xf numFmtId="43" fontId="3" fillId="9" borderId="1" xfId="0" applyNumberFormat="1" applyFont="1" applyFill="1" applyBorder="1"/>
    <xf numFmtId="0" fontId="3" fillId="9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10" borderId="0" xfId="0" applyFont="1" applyFill="1" applyAlignment="1">
      <alignment vertical="center"/>
    </xf>
    <xf numFmtId="0" fontId="8" fillId="0" borderId="0" xfId="0" applyFont="1" applyAlignment="1" applyProtection="1">
      <alignment vertical="center"/>
      <protection locked="0"/>
    </xf>
    <xf numFmtId="166" fontId="8" fillId="0" borderId="0" xfId="2" applyNumberFormat="1" applyFont="1" applyBorder="1" applyAlignment="1">
      <alignment vertical="center"/>
    </xf>
    <xf numFmtId="38" fontId="8" fillId="0" borderId="4" xfId="2" applyNumberFormat="1" applyFont="1" applyBorder="1" applyAlignment="1" applyProtection="1">
      <alignment vertical="center"/>
      <protection locked="0"/>
    </xf>
    <xf numFmtId="0" fontId="5" fillId="7" borderId="0" xfId="0" applyFont="1" applyFill="1" applyAlignment="1">
      <alignment vertical="center"/>
    </xf>
    <xf numFmtId="38" fontId="5" fillId="7" borderId="5" xfId="0" applyNumberFormat="1" applyFont="1" applyFill="1" applyBorder="1" applyAlignment="1">
      <alignment vertical="center"/>
    </xf>
    <xf numFmtId="0" fontId="5" fillId="7" borderId="0" xfId="0" applyFont="1" applyFill="1" applyAlignment="1" applyProtection="1">
      <alignment vertical="center"/>
      <protection locked="0"/>
    </xf>
    <xf numFmtId="0" fontId="10" fillId="0" borderId="0" xfId="0" applyFont="1" applyAlignment="1">
      <alignment horizontal="right" vertical="center"/>
    </xf>
    <xf numFmtId="0" fontId="5" fillId="2" borderId="0" xfId="0" applyFont="1" applyFill="1" applyBorder="1" applyAlignment="1" applyProtection="1">
      <alignment vertical="center"/>
      <protection locked="0"/>
    </xf>
    <xf numFmtId="38" fontId="6" fillId="2" borderId="1" xfId="0" applyNumberFormat="1" applyFont="1" applyFill="1" applyBorder="1" applyAlignment="1">
      <alignment vertical="center"/>
    </xf>
    <xf numFmtId="0" fontId="8" fillId="0" borderId="0" xfId="0" applyFont="1" applyAlignment="1" applyProtection="1">
      <alignment horizontal="right" vertical="center"/>
      <protection locked="0"/>
    </xf>
    <xf numFmtId="0" fontId="3" fillId="6" borderId="0" xfId="0" applyFont="1" applyFill="1" applyAlignment="1">
      <alignment horizontal="center"/>
    </xf>
    <xf numFmtId="166" fontId="8" fillId="5" borderId="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8" borderId="0" xfId="0" applyFont="1" applyFill="1" applyAlignment="1">
      <alignment horizontal="center" vertical="center"/>
    </xf>
  </cellXfs>
  <cellStyles count="4">
    <cellStyle name="Comma" xfId="1" builtinId="3"/>
    <cellStyle name="Comma 2" xf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GB">
                <a:latin typeface="Century Gothic" panose="020B0502020202020204" pitchFamily="34" charset="0"/>
              </a:rPr>
              <a:t>START</a:t>
            </a:r>
            <a:r>
              <a:rPr lang="en-GB" baseline="0">
                <a:latin typeface="Century Gothic" panose="020B0502020202020204" pitchFamily="34" charset="0"/>
              </a:rPr>
              <a:t> UP EXPENSES CHART</a:t>
            </a:r>
            <a:endParaRPr lang="en-GB">
              <a:latin typeface="Century Gothic" panose="020B0502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2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('START UP EXPENSES CHART'!$A$11,'START UP EXPENSES CHART'!$A$17,'START UP EXPENSES CHART'!$A$25)</c:f>
              <c:strCache>
                <c:ptCount val="3"/>
                <c:pt idx="0">
                  <c:v>Total Pre-Operational Expenses</c:v>
                </c:pt>
                <c:pt idx="1">
                  <c:v>Total Variable Cost</c:v>
                </c:pt>
                <c:pt idx="2">
                  <c:v>Total Fixed Cost</c:v>
                </c:pt>
              </c:strCache>
            </c:strRef>
          </c:cat>
          <c:val>
            <c:numRef>
              <c:f>('START UP EXPENSES CHART'!$B$11,'START UP EXPENSES CHART'!$B$17,'START UP EXPENSES CHART'!$B$25)</c:f>
              <c:numCache>
                <c:formatCode>_(* #,##0.00_);_(* \(#,##0.00\);_(* "-"??_);_(@_)</c:formatCode>
                <c:ptCount val="3"/>
                <c:pt idx="0">
                  <c:v>30000</c:v>
                </c:pt>
                <c:pt idx="1">
                  <c:v>62600</c:v>
                </c:pt>
                <c:pt idx="2">
                  <c:v>232000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1400175</xdr:colOff>
      <xdr:row>6</xdr:row>
      <xdr:rowOff>9526</xdr:rowOff>
    </xdr:from>
    <xdr:to>
      <xdr:col>5</xdr:col>
      <xdr:colOff>1628775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abSelected="1" zoomScale="95" zoomScaleNormal="95" workbookViewId="0">
      <selection activeCell="Q16" sqref="Q16"/>
    </sheetView>
  </sheetViews>
  <sheetFormatPr defaultColWidth="8.85546875" defaultRowHeight="13.5" x14ac:dyDescent="0.25"/>
  <cols>
    <col min="1" max="1" width="50" style="2" bestFit="1" customWidth="1"/>
    <col min="2" max="2" width="11.85546875" style="2" bestFit="1" customWidth="1"/>
    <col min="3" max="3" width="13" style="6" customWidth="1"/>
    <col min="4" max="4" width="10.7109375" style="6" customWidth="1"/>
    <col min="5" max="5" width="10.85546875" style="6" customWidth="1"/>
    <col min="6" max="7" width="10.5703125" style="6" bestFit="1" customWidth="1"/>
    <col min="8" max="8" width="11.85546875" style="6" bestFit="1" customWidth="1"/>
    <col min="9" max="9" width="10.5703125" style="6" bestFit="1" customWidth="1"/>
    <col min="10" max="10" width="11.42578125" style="6" customWidth="1"/>
    <col min="11" max="11" width="10.5703125" style="6" bestFit="1" customWidth="1"/>
    <col min="12" max="12" width="12.28515625" style="6" customWidth="1"/>
    <col min="13" max="13" width="11.5703125" style="6" customWidth="1"/>
    <col min="14" max="14" width="1.140625" style="2" customWidth="1"/>
    <col min="15" max="15" width="12.140625" style="2" bestFit="1" customWidth="1"/>
    <col min="16" max="16384" width="8.85546875" style="2"/>
  </cols>
  <sheetData>
    <row r="1" spans="1:15" x14ac:dyDescent="0.25">
      <c r="A1" s="24" t="s">
        <v>31</v>
      </c>
      <c r="B1" s="24"/>
    </row>
    <row r="2" spans="1:15" x14ac:dyDescent="0.25">
      <c r="A2" s="24" t="s">
        <v>32</v>
      </c>
      <c r="B2" s="24"/>
    </row>
    <row r="3" spans="1:15" ht="15" x14ac:dyDescent="0.25">
      <c r="A3" s="42" t="s">
        <v>84</v>
      </c>
      <c r="B3" s="42"/>
      <c r="C3" s="41"/>
    </row>
    <row r="5" spans="1:15" x14ac:dyDescent="0.25">
      <c r="A5" s="1" t="s">
        <v>33</v>
      </c>
      <c r="B5" s="7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9"/>
      <c r="O5" s="8" t="s">
        <v>23</v>
      </c>
    </row>
    <row r="6" spans="1:15" x14ac:dyDescent="0.25">
      <c r="A6" s="2" t="s">
        <v>34</v>
      </c>
      <c r="B6" s="6">
        <v>100000</v>
      </c>
      <c r="C6" s="6">
        <v>55000</v>
      </c>
      <c r="D6" s="6">
        <v>40000</v>
      </c>
      <c r="E6" s="6">
        <v>63000</v>
      </c>
      <c r="F6" s="6">
        <v>65000</v>
      </c>
      <c r="G6" s="6">
        <v>70000</v>
      </c>
      <c r="H6" s="6">
        <v>75000</v>
      </c>
      <c r="I6" s="6">
        <v>80000</v>
      </c>
      <c r="J6" s="6">
        <v>65000</v>
      </c>
      <c r="K6" s="6">
        <v>55000</v>
      </c>
      <c r="L6" s="6">
        <v>54000</v>
      </c>
      <c r="M6" s="6">
        <v>70000</v>
      </c>
      <c r="O6" s="10">
        <f>SUM(B6:M6)</f>
        <v>792000</v>
      </c>
    </row>
    <row r="7" spans="1:15" x14ac:dyDescent="0.25">
      <c r="A7" s="2" t="s">
        <v>43</v>
      </c>
      <c r="B7" s="6">
        <v>75000</v>
      </c>
      <c r="O7" s="10"/>
    </row>
    <row r="8" spans="1:15" x14ac:dyDescent="0.25">
      <c r="A8" s="2" t="s">
        <v>83</v>
      </c>
      <c r="B8" s="6">
        <v>10000</v>
      </c>
      <c r="D8" s="6">
        <v>5000</v>
      </c>
      <c r="H8" s="6">
        <v>15000</v>
      </c>
      <c r="L8" s="6">
        <v>20000</v>
      </c>
      <c r="O8" s="10">
        <f t="shared" ref="O8:O9" si="0">SUM(B8:M8)</f>
        <v>50000</v>
      </c>
    </row>
    <row r="9" spans="1:15" x14ac:dyDescent="0.25">
      <c r="A9" s="1" t="s">
        <v>27</v>
      </c>
      <c r="B9" s="11">
        <f>SUM(B6:B8)</f>
        <v>185000</v>
      </c>
      <c r="C9" s="11">
        <f t="shared" ref="C9:M9" si="1">C6+C8</f>
        <v>55000</v>
      </c>
      <c r="D9" s="11">
        <f t="shared" si="1"/>
        <v>45000</v>
      </c>
      <c r="E9" s="11">
        <f t="shared" si="1"/>
        <v>63000</v>
      </c>
      <c r="F9" s="11">
        <f t="shared" si="1"/>
        <v>65000</v>
      </c>
      <c r="G9" s="11">
        <f t="shared" si="1"/>
        <v>70000</v>
      </c>
      <c r="H9" s="11">
        <f t="shared" si="1"/>
        <v>90000</v>
      </c>
      <c r="I9" s="11">
        <f t="shared" si="1"/>
        <v>80000</v>
      </c>
      <c r="J9" s="11">
        <f t="shared" si="1"/>
        <v>65000</v>
      </c>
      <c r="K9" s="11">
        <f t="shared" si="1"/>
        <v>55000</v>
      </c>
      <c r="L9" s="11">
        <f t="shared" si="1"/>
        <v>74000</v>
      </c>
      <c r="M9" s="11">
        <f t="shared" si="1"/>
        <v>70000</v>
      </c>
      <c r="N9" s="12"/>
      <c r="O9" s="13">
        <f t="shared" si="0"/>
        <v>917000</v>
      </c>
    </row>
    <row r="10" spans="1:15" ht="13.9" customHeight="1" x14ac:dyDescent="0.25"/>
    <row r="11" spans="1:15" x14ac:dyDescent="0.25">
      <c r="A11" s="1" t="s">
        <v>17</v>
      </c>
    </row>
    <row r="12" spans="1:15" x14ac:dyDescent="0.25">
      <c r="A12" s="2" t="s">
        <v>40</v>
      </c>
      <c r="B12" s="10">
        <f>B6*0.3</f>
        <v>30000</v>
      </c>
      <c r="C12" s="10">
        <f t="shared" ref="C12:M12" si="2">C6*0.3</f>
        <v>16500</v>
      </c>
      <c r="D12" s="10">
        <f t="shared" si="2"/>
        <v>12000</v>
      </c>
      <c r="E12" s="10">
        <f t="shared" si="2"/>
        <v>18900</v>
      </c>
      <c r="F12" s="10">
        <f t="shared" si="2"/>
        <v>19500</v>
      </c>
      <c r="G12" s="10">
        <f t="shared" si="2"/>
        <v>21000</v>
      </c>
      <c r="H12" s="10">
        <f t="shared" si="2"/>
        <v>22500</v>
      </c>
      <c r="I12" s="10">
        <f t="shared" si="2"/>
        <v>24000</v>
      </c>
      <c r="J12" s="10">
        <f t="shared" si="2"/>
        <v>19500</v>
      </c>
      <c r="K12" s="10">
        <f t="shared" si="2"/>
        <v>16500</v>
      </c>
      <c r="L12" s="10">
        <f t="shared" si="2"/>
        <v>16200</v>
      </c>
      <c r="M12" s="10">
        <f t="shared" si="2"/>
        <v>21000</v>
      </c>
      <c r="O12" s="10">
        <f>SUM(B12:M12)</f>
        <v>237600</v>
      </c>
    </row>
    <row r="13" spans="1:15" x14ac:dyDescent="0.25">
      <c r="A13" s="2" t="s">
        <v>41</v>
      </c>
      <c r="B13" s="10">
        <f>B6*0.05</f>
        <v>5000</v>
      </c>
      <c r="C13" s="10">
        <f t="shared" ref="C13:M13" si="3">C6*0.05</f>
        <v>2750</v>
      </c>
      <c r="D13" s="10">
        <f t="shared" si="3"/>
        <v>2000</v>
      </c>
      <c r="E13" s="10">
        <f t="shared" si="3"/>
        <v>3150</v>
      </c>
      <c r="F13" s="10">
        <f t="shared" si="3"/>
        <v>3250</v>
      </c>
      <c r="G13" s="10">
        <f t="shared" si="3"/>
        <v>3500</v>
      </c>
      <c r="H13" s="10">
        <f t="shared" si="3"/>
        <v>3750</v>
      </c>
      <c r="I13" s="10">
        <f t="shared" si="3"/>
        <v>4000</v>
      </c>
      <c r="J13" s="10">
        <f t="shared" si="3"/>
        <v>3250</v>
      </c>
      <c r="K13" s="10">
        <f t="shared" si="3"/>
        <v>2750</v>
      </c>
      <c r="L13" s="10">
        <f t="shared" si="3"/>
        <v>2700</v>
      </c>
      <c r="M13" s="10">
        <f t="shared" si="3"/>
        <v>3500</v>
      </c>
      <c r="O13" s="10">
        <f t="shared" ref="O13:O15" si="4">SUM(B13:M13)</f>
        <v>39600</v>
      </c>
    </row>
    <row r="14" spans="1:15" x14ac:dyDescent="0.25">
      <c r="A14" s="2" t="s">
        <v>42</v>
      </c>
      <c r="B14" s="10">
        <f>B6*0.18</f>
        <v>18000</v>
      </c>
      <c r="C14" s="10">
        <f t="shared" ref="C14:M14" si="5">C6*0.18</f>
        <v>9900</v>
      </c>
      <c r="D14" s="10">
        <f t="shared" si="5"/>
        <v>7200</v>
      </c>
      <c r="E14" s="10">
        <f t="shared" si="5"/>
        <v>11340</v>
      </c>
      <c r="F14" s="10">
        <f t="shared" si="5"/>
        <v>11700</v>
      </c>
      <c r="G14" s="10">
        <f t="shared" si="5"/>
        <v>12600</v>
      </c>
      <c r="H14" s="10">
        <f t="shared" si="5"/>
        <v>13500</v>
      </c>
      <c r="I14" s="10">
        <f t="shared" si="5"/>
        <v>14400</v>
      </c>
      <c r="J14" s="10">
        <f t="shared" si="5"/>
        <v>11700</v>
      </c>
      <c r="K14" s="10">
        <f t="shared" si="5"/>
        <v>9900</v>
      </c>
      <c r="L14" s="10">
        <f t="shared" si="5"/>
        <v>9720</v>
      </c>
      <c r="M14" s="10">
        <f t="shared" si="5"/>
        <v>12600</v>
      </c>
      <c r="O14" s="10">
        <f t="shared" si="4"/>
        <v>142560</v>
      </c>
    </row>
    <row r="15" spans="1:15" x14ac:dyDescent="0.25">
      <c r="A15" s="2" t="s">
        <v>16</v>
      </c>
      <c r="B15" s="6">
        <v>500</v>
      </c>
      <c r="C15" s="6">
        <v>350</v>
      </c>
      <c r="D15" s="6">
        <v>250</v>
      </c>
      <c r="E15" s="6">
        <v>150</v>
      </c>
      <c r="F15" s="6">
        <v>200</v>
      </c>
      <c r="G15" s="6">
        <v>300</v>
      </c>
      <c r="H15" s="6">
        <v>100</v>
      </c>
      <c r="I15" s="6">
        <v>500</v>
      </c>
      <c r="J15" s="6">
        <v>650</v>
      </c>
      <c r="K15" s="6">
        <v>1000</v>
      </c>
      <c r="L15" s="6">
        <v>250</v>
      </c>
      <c r="M15" s="6">
        <v>350</v>
      </c>
      <c r="O15" s="10">
        <f t="shared" si="4"/>
        <v>4600</v>
      </c>
    </row>
    <row r="16" spans="1:15" x14ac:dyDescent="0.25">
      <c r="A16" s="1" t="s">
        <v>18</v>
      </c>
      <c r="B16" s="11">
        <f>SUM(B12:B15)</f>
        <v>53500</v>
      </c>
      <c r="C16" s="11">
        <f>SUM(C12:C15)</f>
        <v>29500</v>
      </c>
      <c r="D16" s="11">
        <f>SUM(D12:D15)</f>
        <v>21450</v>
      </c>
      <c r="E16" s="11">
        <f>SUM(E12:E15)</f>
        <v>33540</v>
      </c>
      <c r="F16" s="11">
        <f>SUM(F12:F15)</f>
        <v>34650</v>
      </c>
      <c r="G16" s="11">
        <f>SUM(G12:G15)</f>
        <v>37400</v>
      </c>
      <c r="H16" s="11">
        <f>SUM(H12:H15)</f>
        <v>39850</v>
      </c>
      <c r="I16" s="11">
        <f>SUM(I12:I15)</f>
        <v>42900</v>
      </c>
      <c r="J16" s="11">
        <f>SUM(J12:J15)</f>
        <v>35100</v>
      </c>
      <c r="K16" s="11">
        <f>SUM(K12:K15)</f>
        <v>30150</v>
      </c>
      <c r="L16" s="11">
        <f>SUM(L12:L15)</f>
        <v>28870</v>
      </c>
      <c r="M16" s="11">
        <f>SUM(M12:M15)</f>
        <v>37450</v>
      </c>
      <c r="N16" s="12"/>
      <c r="O16" s="13">
        <f>SUM(B16:M16)</f>
        <v>424360</v>
      </c>
    </row>
    <row r="18" spans="1:15" x14ac:dyDescent="0.25">
      <c r="A18" s="15" t="s">
        <v>25</v>
      </c>
      <c r="B18" s="6"/>
    </row>
    <row r="19" spans="1:15" x14ac:dyDescent="0.25">
      <c r="A19" s="2" t="s">
        <v>39</v>
      </c>
      <c r="B19" s="6">
        <f>B6*0.019</f>
        <v>1900</v>
      </c>
      <c r="C19" s="6">
        <f>C6*0.019</f>
        <v>1045</v>
      </c>
      <c r="D19" s="6">
        <f>D6*0.019</f>
        <v>760</v>
      </c>
      <c r="E19" s="6">
        <f>E6*0.019</f>
        <v>1197</v>
      </c>
      <c r="F19" s="6">
        <f>F6*0.019</f>
        <v>1235</v>
      </c>
      <c r="G19" s="6">
        <f>G6*0.019</f>
        <v>1330</v>
      </c>
      <c r="H19" s="6">
        <f>H6*0.019</f>
        <v>1425</v>
      </c>
      <c r="I19" s="6">
        <f>I6*0.019</f>
        <v>1520</v>
      </c>
      <c r="J19" s="6">
        <f>J6*0.019</f>
        <v>1235</v>
      </c>
      <c r="K19" s="6">
        <f>K6*0.019</f>
        <v>1045</v>
      </c>
      <c r="L19" s="6">
        <f>L6*0.019</f>
        <v>1026</v>
      </c>
      <c r="M19" s="6">
        <f>M6*0.019</f>
        <v>1330</v>
      </c>
      <c r="O19" s="10">
        <f>SUM(B19:M19)</f>
        <v>15048</v>
      </c>
    </row>
    <row r="20" spans="1:15" x14ac:dyDescent="0.25">
      <c r="A20" s="2" t="s">
        <v>38</v>
      </c>
      <c r="B20" s="6">
        <f>B6*0.01</f>
        <v>1000</v>
      </c>
      <c r="C20" s="6">
        <f>C6*0.01</f>
        <v>550</v>
      </c>
      <c r="D20" s="6">
        <f>D6*0.01</f>
        <v>400</v>
      </c>
      <c r="E20" s="6">
        <f>E6*0.01</f>
        <v>630</v>
      </c>
      <c r="F20" s="6">
        <f>F6*0.01</f>
        <v>650</v>
      </c>
      <c r="G20" s="6">
        <f>G6*0.01</f>
        <v>700</v>
      </c>
      <c r="H20" s="6">
        <f>H6*0.01</f>
        <v>750</v>
      </c>
      <c r="I20" s="6">
        <f>I6*0.01</f>
        <v>800</v>
      </c>
      <c r="J20" s="6">
        <f>J6*0.01</f>
        <v>650</v>
      </c>
      <c r="K20" s="6">
        <f>K6*0.01</f>
        <v>550</v>
      </c>
      <c r="L20" s="6">
        <f>L6*0.01</f>
        <v>540</v>
      </c>
      <c r="M20" s="6">
        <f>M6*0.01</f>
        <v>700</v>
      </c>
      <c r="O20" s="10">
        <f t="shared" ref="O20:O21" si="6">SUM(B20:M20)</f>
        <v>7920</v>
      </c>
    </row>
    <row r="21" spans="1:15" x14ac:dyDescent="0.25">
      <c r="A21" s="2" t="s">
        <v>24</v>
      </c>
      <c r="B21" s="6">
        <f>B6*0.05</f>
        <v>5000</v>
      </c>
      <c r="C21" s="6">
        <f>C6*0.05</f>
        <v>2750</v>
      </c>
      <c r="D21" s="6">
        <f>D6*0.05</f>
        <v>2000</v>
      </c>
      <c r="E21" s="6">
        <f>E6*0.05</f>
        <v>3150</v>
      </c>
      <c r="F21" s="6">
        <f>F6*0.05</f>
        <v>3250</v>
      </c>
      <c r="G21" s="6">
        <f>G6*0.05</f>
        <v>3500</v>
      </c>
      <c r="H21" s="6">
        <f>H6*0.05</f>
        <v>3750</v>
      </c>
      <c r="I21" s="6">
        <f>I6*0.05</f>
        <v>4000</v>
      </c>
      <c r="J21" s="6">
        <f>J6*0.05</f>
        <v>3250</v>
      </c>
      <c r="K21" s="6">
        <f>K6*0.05</f>
        <v>2750</v>
      </c>
      <c r="L21" s="6">
        <f>L6*0.05</f>
        <v>2700</v>
      </c>
      <c r="M21" s="6">
        <f>M6*0.05</f>
        <v>3500</v>
      </c>
      <c r="O21" s="10">
        <f t="shared" si="6"/>
        <v>39600</v>
      </c>
    </row>
    <row r="22" spans="1:15" x14ac:dyDescent="0.25">
      <c r="A22" s="1" t="s">
        <v>26</v>
      </c>
      <c r="B22" s="17">
        <f>SUM(B19:B21)</f>
        <v>7900</v>
      </c>
      <c r="C22" s="17">
        <f>SUM(C19:C21)</f>
        <v>4345</v>
      </c>
      <c r="D22" s="17">
        <f>SUM(D19:D21)</f>
        <v>3160</v>
      </c>
      <c r="E22" s="17">
        <f>SUM(E19:E21)</f>
        <v>4977</v>
      </c>
      <c r="F22" s="17">
        <f>SUM(F19:F21)</f>
        <v>5135</v>
      </c>
      <c r="G22" s="17">
        <f>SUM(G19:G21)</f>
        <v>5530</v>
      </c>
      <c r="H22" s="17">
        <f>SUM(H19:H21)</f>
        <v>5925</v>
      </c>
      <c r="I22" s="17">
        <f>SUM(I19:I21)</f>
        <v>6320</v>
      </c>
      <c r="J22" s="17">
        <f>SUM(J19:J21)</f>
        <v>5135</v>
      </c>
      <c r="K22" s="17">
        <f>SUM(K19:K21)</f>
        <v>4345</v>
      </c>
      <c r="L22" s="17">
        <f>SUM(L19:L21)</f>
        <v>4266</v>
      </c>
      <c r="M22" s="17">
        <f>SUM(M19:M21)</f>
        <v>5530</v>
      </c>
      <c r="N22" s="18"/>
      <c r="O22" s="19">
        <f>SUM(B22:M22)</f>
        <v>62568</v>
      </c>
    </row>
    <row r="23" spans="1:15" x14ac:dyDescent="0.25">
      <c r="B23" s="6"/>
    </row>
    <row r="24" spans="1:15" ht="14.25" thickBot="1" x14ac:dyDescent="0.3">
      <c r="A24" s="1" t="s">
        <v>19</v>
      </c>
      <c r="B24" s="20">
        <f>B16+B22</f>
        <v>61400</v>
      </c>
      <c r="C24" s="20">
        <f>C16+C22</f>
        <v>33845</v>
      </c>
      <c r="D24" s="20">
        <f>D16+D22</f>
        <v>24610</v>
      </c>
      <c r="E24" s="20">
        <f>E16+E22</f>
        <v>38517</v>
      </c>
      <c r="F24" s="20">
        <f>F16+F22</f>
        <v>39785</v>
      </c>
      <c r="G24" s="20">
        <f>G16+G22</f>
        <v>42930</v>
      </c>
      <c r="H24" s="20">
        <f>H16+H22</f>
        <v>45775</v>
      </c>
      <c r="I24" s="20">
        <f>I16+I22</f>
        <v>49220</v>
      </c>
      <c r="J24" s="20">
        <f>J16+J22</f>
        <v>40235</v>
      </c>
      <c r="K24" s="20">
        <f>K16+K22</f>
        <v>34495</v>
      </c>
      <c r="L24" s="20">
        <f>L16+L22</f>
        <v>33136</v>
      </c>
      <c r="M24" s="20">
        <f>M16+M22</f>
        <v>42980</v>
      </c>
      <c r="N24" s="18"/>
      <c r="O24" s="21">
        <f>O16+O22</f>
        <v>486928</v>
      </c>
    </row>
    <row r="25" spans="1:15" x14ac:dyDescent="0.25">
      <c r="B25" s="6"/>
    </row>
    <row r="26" spans="1:15" x14ac:dyDescent="0.25">
      <c r="A26" s="1" t="s">
        <v>15</v>
      </c>
      <c r="B26" s="6"/>
    </row>
    <row r="27" spans="1:15" x14ac:dyDescent="0.25">
      <c r="A27" s="2" t="s">
        <v>12</v>
      </c>
      <c r="B27" s="6">
        <v>3100</v>
      </c>
      <c r="C27" s="6">
        <v>3100</v>
      </c>
      <c r="D27" s="6">
        <v>3100</v>
      </c>
      <c r="E27" s="6">
        <v>3100</v>
      </c>
      <c r="F27" s="6">
        <v>3100</v>
      </c>
      <c r="G27" s="6">
        <v>3100</v>
      </c>
      <c r="H27" s="6">
        <v>3100</v>
      </c>
      <c r="I27" s="6">
        <v>3100</v>
      </c>
      <c r="J27" s="6">
        <v>3100</v>
      </c>
      <c r="K27" s="6">
        <v>3100</v>
      </c>
      <c r="L27" s="6">
        <v>3100</v>
      </c>
      <c r="M27" s="6">
        <v>3100</v>
      </c>
      <c r="O27" s="10">
        <f>SUM(B27:M27)</f>
        <v>37200</v>
      </c>
    </row>
    <row r="28" spans="1:15" x14ac:dyDescent="0.25">
      <c r="A28" s="2" t="s">
        <v>36</v>
      </c>
      <c r="B28" s="6">
        <v>5000</v>
      </c>
      <c r="C28" s="6">
        <v>5000</v>
      </c>
      <c r="D28" s="6">
        <v>5000</v>
      </c>
      <c r="E28" s="6">
        <v>5000</v>
      </c>
      <c r="F28" s="6">
        <v>5000</v>
      </c>
      <c r="G28" s="6">
        <v>5000</v>
      </c>
      <c r="H28" s="6">
        <v>5000</v>
      </c>
      <c r="I28" s="6">
        <v>5000</v>
      </c>
      <c r="J28" s="6">
        <v>5000</v>
      </c>
      <c r="K28" s="6">
        <v>5000</v>
      </c>
      <c r="L28" s="6">
        <v>5000</v>
      </c>
      <c r="M28" s="6">
        <v>5000</v>
      </c>
      <c r="N28" s="6">
        <v>5000</v>
      </c>
      <c r="O28" s="6">
        <v>5000</v>
      </c>
    </row>
    <row r="29" spans="1:15" x14ac:dyDescent="0.25">
      <c r="A29" s="2" t="s">
        <v>37</v>
      </c>
      <c r="B29" s="6">
        <v>1000</v>
      </c>
      <c r="C29" s="6">
        <v>1000</v>
      </c>
      <c r="D29" s="6">
        <v>1000</v>
      </c>
      <c r="E29" s="6">
        <v>1000</v>
      </c>
      <c r="F29" s="6">
        <v>1000</v>
      </c>
      <c r="G29" s="6">
        <v>1000</v>
      </c>
      <c r="H29" s="6">
        <v>1000</v>
      </c>
      <c r="I29" s="6">
        <v>1000</v>
      </c>
      <c r="J29" s="6">
        <v>1000</v>
      </c>
      <c r="K29" s="6">
        <v>1000</v>
      </c>
      <c r="L29" s="6">
        <v>1000</v>
      </c>
      <c r="M29" s="6">
        <v>1000</v>
      </c>
      <c r="N29" s="6">
        <v>1000</v>
      </c>
      <c r="O29" s="6">
        <v>1000</v>
      </c>
    </row>
    <row r="30" spans="1:15" x14ac:dyDescent="0.25">
      <c r="A30" s="2" t="s">
        <v>13</v>
      </c>
      <c r="B30" s="6">
        <f>(O6*0.032)/12</f>
        <v>2112</v>
      </c>
      <c r="C30" s="6">
        <v>2032</v>
      </c>
      <c r="D30" s="6">
        <v>2032</v>
      </c>
      <c r="E30" s="6">
        <v>2032</v>
      </c>
      <c r="F30" s="6">
        <v>2032</v>
      </c>
      <c r="G30" s="6">
        <v>2032</v>
      </c>
      <c r="H30" s="6">
        <v>2032</v>
      </c>
      <c r="I30" s="6">
        <v>2032</v>
      </c>
      <c r="J30" s="6">
        <v>2032</v>
      </c>
      <c r="K30" s="6">
        <v>2032</v>
      </c>
      <c r="L30" s="6">
        <v>2032</v>
      </c>
      <c r="M30" s="6">
        <v>2032</v>
      </c>
      <c r="O30" s="10">
        <f>SUM(B30:M30)</f>
        <v>24464</v>
      </c>
    </row>
    <row r="31" spans="1:15" x14ac:dyDescent="0.25">
      <c r="A31" s="2" t="s">
        <v>14</v>
      </c>
      <c r="B31" s="6">
        <v>1050</v>
      </c>
      <c r="C31" s="6">
        <v>1050</v>
      </c>
      <c r="D31" s="6">
        <v>1050</v>
      </c>
      <c r="E31" s="6">
        <v>1050</v>
      </c>
      <c r="F31" s="6">
        <v>1050</v>
      </c>
      <c r="G31" s="6">
        <v>1050</v>
      </c>
      <c r="H31" s="6">
        <v>1050</v>
      </c>
      <c r="I31" s="6">
        <v>1050</v>
      </c>
      <c r="J31" s="6">
        <v>1050</v>
      </c>
      <c r="K31" s="6">
        <v>1050</v>
      </c>
      <c r="L31" s="6">
        <v>1050</v>
      </c>
      <c r="M31" s="6">
        <v>1050</v>
      </c>
      <c r="O31" s="10">
        <f t="shared" ref="O31:O34" si="7">SUM(B31:M31)</f>
        <v>12600</v>
      </c>
    </row>
    <row r="32" spans="1:15" x14ac:dyDescent="0.25">
      <c r="A32" s="2" t="s">
        <v>28</v>
      </c>
      <c r="B32" s="6">
        <v>500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O32" s="10">
        <f t="shared" si="7"/>
        <v>500</v>
      </c>
    </row>
    <row r="33" spans="1:15" x14ac:dyDescent="0.25">
      <c r="A33" s="2" t="s">
        <v>35</v>
      </c>
      <c r="B33" s="6">
        <v>5000</v>
      </c>
      <c r="H33" s="6">
        <v>5000</v>
      </c>
      <c r="O33" s="10"/>
    </row>
    <row r="34" spans="1:15" x14ac:dyDescent="0.25">
      <c r="A34" s="2" t="s">
        <v>29</v>
      </c>
      <c r="B34" s="6">
        <v>10000</v>
      </c>
      <c r="C34" s="6">
        <v>10000</v>
      </c>
      <c r="D34" s="6">
        <v>10000</v>
      </c>
      <c r="E34" s="6">
        <v>10000</v>
      </c>
      <c r="F34" s="6">
        <v>10000</v>
      </c>
      <c r="G34" s="6">
        <v>10000</v>
      </c>
      <c r="H34" s="6">
        <v>10000</v>
      </c>
      <c r="I34" s="6">
        <v>10000</v>
      </c>
      <c r="J34" s="6">
        <v>10000</v>
      </c>
      <c r="K34" s="6">
        <v>10000</v>
      </c>
      <c r="L34" s="6">
        <v>10000</v>
      </c>
      <c r="M34" s="6">
        <v>10000</v>
      </c>
      <c r="N34" s="6">
        <v>10000</v>
      </c>
      <c r="O34" s="10">
        <f t="shared" si="7"/>
        <v>120000</v>
      </c>
    </row>
    <row r="36" spans="1:15" ht="14.25" thickBot="1" x14ac:dyDescent="0.3">
      <c r="A36" s="1" t="s">
        <v>20</v>
      </c>
      <c r="B36" s="16">
        <f>SUM(B27:B34)</f>
        <v>27762</v>
      </c>
      <c r="C36" s="16">
        <f>SUM(C27:C34)</f>
        <v>22182</v>
      </c>
      <c r="D36" s="16">
        <f>SUM(D27:D34)</f>
        <v>22182</v>
      </c>
      <c r="E36" s="16">
        <f>SUM(E27:E34)</f>
        <v>22182</v>
      </c>
      <c r="F36" s="16">
        <f>SUM(F27:F34)</f>
        <v>22182</v>
      </c>
      <c r="G36" s="16">
        <f>SUM(G27:G34)</f>
        <v>22182</v>
      </c>
      <c r="H36" s="16">
        <f>SUM(H27:H34)</f>
        <v>27182</v>
      </c>
      <c r="I36" s="16">
        <f>SUM(I27:I34)</f>
        <v>22182</v>
      </c>
      <c r="J36" s="16">
        <f>SUM(J27:J34)</f>
        <v>22182</v>
      </c>
      <c r="K36" s="16">
        <f>SUM(K27:K34)</f>
        <v>22182</v>
      </c>
      <c r="L36" s="16">
        <f>SUM(L27:L34)</f>
        <v>22182</v>
      </c>
      <c r="M36" s="16">
        <f>SUM(M27:M34)</f>
        <v>22182</v>
      </c>
      <c r="N36" s="14"/>
      <c r="O36" s="16">
        <f>SUM(O27:O34)</f>
        <v>200764</v>
      </c>
    </row>
    <row r="39" spans="1:15" ht="14.25" thickBot="1" x14ac:dyDescent="0.3">
      <c r="A39" s="2" t="s">
        <v>21</v>
      </c>
      <c r="B39" s="16">
        <f>B24+B36</f>
        <v>89162</v>
      </c>
      <c r="C39" s="16">
        <f>C24+C36</f>
        <v>56027</v>
      </c>
      <c r="D39" s="16">
        <f>D24+D36</f>
        <v>46792</v>
      </c>
      <c r="E39" s="16">
        <f>E24+E36</f>
        <v>60699</v>
      </c>
      <c r="F39" s="16">
        <f>F24+F36</f>
        <v>61967</v>
      </c>
      <c r="G39" s="16">
        <f>G24+G36</f>
        <v>65112</v>
      </c>
      <c r="H39" s="16">
        <f>H24+H36</f>
        <v>72957</v>
      </c>
      <c r="I39" s="16">
        <f>I24+I36</f>
        <v>71402</v>
      </c>
      <c r="J39" s="16">
        <f>J24+J36</f>
        <v>62417</v>
      </c>
      <c r="K39" s="16">
        <f>K24+K36</f>
        <v>56677</v>
      </c>
      <c r="L39" s="16">
        <f>L24+L36</f>
        <v>55318</v>
      </c>
      <c r="M39" s="16">
        <f>M24+M36</f>
        <v>65162</v>
      </c>
      <c r="N39" s="14"/>
      <c r="O39" s="16">
        <f>O24+O36</f>
        <v>687692</v>
      </c>
    </row>
    <row r="41" spans="1:15" ht="14.25" thickBot="1" x14ac:dyDescent="0.3">
      <c r="A41" s="1" t="s">
        <v>22</v>
      </c>
      <c r="B41" s="22">
        <f>B9-B39</f>
        <v>95838</v>
      </c>
      <c r="C41" s="22">
        <f>C9-C39</f>
        <v>-1027</v>
      </c>
      <c r="D41" s="22">
        <f>D9-D39</f>
        <v>-1792</v>
      </c>
      <c r="E41" s="22">
        <f>E9-E39</f>
        <v>2301</v>
      </c>
      <c r="F41" s="22">
        <f>F9-F39</f>
        <v>3033</v>
      </c>
      <c r="G41" s="22">
        <f>G9-G39</f>
        <v>4888</v>
      </c>
      <c r="H41" s="22">
        <f>H9-H39</f>
        <v>17043</v>
      </c>
      <c r="I41" s="22">
        <f>I9-I39</f>
        <v>8598</v>
      </c>
      <c r="J41" s="22">
        <f>J9-J39</f>
        <v>2583</v>
      </c>
      <c r="K41" s="22">
        <f>K9-K39</f>
        <v>-1677</v>
      </c>
      <c r="L41" s="22">
        <f>L9-L39</f>
        <v>18682</v>
      </c>
      <c r="M41" s="22">
        <f>M9-M39</f>
        <v>4838</v>
      </c>
      <c r="N41" s="23"/>
      <c r="O41" s="22">
        <f>O9-O39</f>
        <v>229308</v>
      </c>
    </row>
    <row r="42" spans="1:15" ht="14.25" thickTop="1" x14ac:dyDescent="0.25"/>
  </sheetData>
  <mergeCells count="3">
    <mergeCell ref="A1:B1"/>
    <mergeCell ref="A2:B2"/>
    <mergeCell ref="A3:B3"/>
  </mergeCells>
  <phoneticPr fontId="2" type="noConversion"/>
  <pageMargins left="0.7" right="0.7" top="0.75" bottom="0.75" header="0.3" footer="0.3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9" sqref="B19"/>
    </sheetView>
  </sheetViews>
  <sheetFormatPr defaultColWidth="25.7109375" defaultRowHeight="13.5" x14ac:dyDescent="0.25"/>
  <cols>
    <col min="1" max="1" width="52" style="2" bestFit="1" customWidth="1"/>
    <col min="2" max="2" width="15.5703125" style="2" customWidth="1"/>
    <col min="3" max="16384" width="25.7109375" style="2"/>
  </cols>
  <sheetData>
    <row r="1" spans="1:2" x14ac:dyDescent="0.25">
      <c r="A1" s="24" t="s">
        <v>31</v>
      </c>
      <c r="B1" s="24"/>
    </row>
    <row r="2" spans="1:2" x14ac:dyDescent="0.25">
      <c r="A2" s="24" t="s">
        <v>32</v>
      </c>
      <c r="B2" s="24"/>
    </row>
    <row r="3" spans="1:2" x14ac:dyDescent="0.25">
      <c r="A3" s="39" t="s">
        <v>44</v>
      </c>
      <c r="B3" s="39"/>
    </row>
    <row r="4" spans="1:2" x14ac:dyDescent="0.25">
      <c r="B4" s="3"/>
    </row>
    <row r="5" spans="1:2" x14ac:dyDescent="0.25">
      <c r="A5" s="1" t="s">
        <v>30</v>
      </c>
      <c r="B5" s="4"/>
    </row>
    <row r="6" spans="1:2" x14ac:dyDescent="0.25">
      <c r="B6" s="3"/>
    </row>
    <row r="7" spans="1:2" x14ac:dyDescent="0.25">
      <c r="A7" s="1" t="s">
        <v>52</v>
      </c>
      <c r="B7" s="3"/>
    </row>
    <row r="8" spans="1:2" x14ac:dyDescent="0.25">
      <c r="A8" s="2" t="s">
        <v>49</v>
      </c>
      <c r="B8" s="3">
        <v>15000</v>
      </c>
    </row>
    <row r="9" spans="1:2" x14ac:dyDescent="0.25">
      <c r="A9" s="2" t="s">
        <v>50</v>
      </c>
      <c r="B9" s="3">
        <v>10000</v>
      </c>
    </row>
    <row r="10" spans="1:2" x14ac:dyDescent="0.25">
      <c r="A10" s="2" t="s">
        <v>51</v>
      </c>
      <c r="B10" s="3">
        <v>5000</v>
      </c>
    </row>
    <row r="11" spans="1:2" x14ac:dyDescent="0.25">
      <c r="A11" s="1" t="s">
        <v>48</v>
      </c>
      <c r="B11" s="4">
        <f>SUM(B8:B10)</f>
        <v>30000</v>
      </c>
    </row>
    <row r="12" spans="1:2" x14ac:dyDescent="0.25">
      <c r="A12" s="1"/>
      <c r="B12" s="4"/>
    </row>
    <row r="13" spans="1:2" x14ac:dyDescent="0.25">
      <c r="A13" s="1" t="s">
        <v>46</v>
      </c>
      <c r="B13" s="3"/>
    </row>
    <row r="14" spans="1:2" x14ac:dyDescent="0.25">
      <c r="A14" s="2" t="s">
        <v>41</v>
      </c>
      <c r="B14" s="3">
        <v>40000</v>
      </c>
    </row>
    <row r="15" spans="1:2" x14ac:dyDescent="0.25">
      <c r="A15" s="2" t="s">
        <v>45</v>
      </c>
      <c r="B15" s="3">
        <v>12600</v>
      </c>
    </row>
    <row r="16" spans="1:2" x14ac:dyDescent="0.25">
      <c r="A16" s="2" t="s">
        <v>16</v>
      </c>
      <c r="B16" s="3">
        <v>10000</v>
      </c>
    </row>
    <row r="17" spans="1:2" x14ac:dyDescent="0.25">
      <c r="A17" s="1" t="s">
        <v>53</v>
      </c>
      <c r="B17" s="4">
        <f>SUM(B14:B16)</f>
        <v>62600</v>
      </c>
    </row>
    <row r="18" spans="1:2" x14ac:dyDescent="0.25">
      <c r="A18" s="1"/>
      <c r="B18" s="3"/>
    </row>
    <row r="19" spans="1:2" x14ac:dyDescent="0.25">
      <c r="A19" s="1" t="s">
        <v>15</v>
      </c>
      <c r="B19" s="3"/>
    </row>
    <row r="20" spans="1:2" x14ac:dyDescent="0.25">
      <c r="A20" s="2" t="s">
        <v>12</v>
      </c>
      <c r="B20" s="3">
        <v>50000</v>
      </c>
    </row>
    <row r="21" spans="1:2" x14ac:dyDescent="0.25">
      <c r="A21" s="2" t="s">
        <v>36</v>
      </c>
      <c r="B21" s="3">
        <v>61500</v>
      </c>
    </row>
    <row r="22" spans="1:2" x14ac:dyDescent="0.25">
      <c r="A22" s="2" t="s">
        <v>37</v>
      </c>
      <c r="B22" s="3">
        <v>10000</v>
      </c>
    </row>
    <row r="23" spans="1:2" x14ac:dyDescent="0.25">
      <c r="A23" s="2" t="s">
        <v>13</v>
      </c>
      <c r="B23" s="3">
        <v>30000</v>
      </c>
    </row>
    <row r="24" spans="1:2" x14ac:dyDescent="0.25">
      <c r="A24" s="2" t="s">
        <v>47</v>
      </c>
      <c r="B24" s="3">
        <v>80500</v>
      </c>
    </row>
    <row r="25" spans="1:2" x14ac:dyDescent="0.25">
      <c r="A25" s="1" t="s">
        <v>54</v>
      </c>
      <c r="B25" s="4">
        <f>SUM(B20:B24)</f>
        <v>232000</v>
      </c>
    </row>
    <row r="26" spans="1:2" x14ac:dyDescent="0.25">
      <c r="B26" s="3"/>
    </row>
    <row r="27" spans="1:2" x14ac:dyDescent="0.25">
      <c r="A27" s="1" t="s">
        <v>55</v>
      </c>
      <c r="B27" s="5">
        <f>B11+B17+B25</f>
        <v>324600</v>
      </c>
    </row>
    <row r="28" spans="1:2" x14ac:dyDescent="0.25">
      <c r="B28" s="3"/>
    </row>
    <row r="29" spans="1:2" x14ac:dyDescent="0.25">
      <c r="B29" s="3"/>
    </row>
    <row r="30" spans="1:2" x14ac:dyDescent="0.25">
      <c r="B30" s="3"/>
    </row>
  </sheetData>
  <mergeCells count="3">
    <mergeCell ref="A1:B1"/>
    <mergeCell ref="A2:B2"/>
    <mergeCell ref="A3:B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workbookViewId="0">
      <selection activeCell="F16" sqref="F16"/>
    </sheetView>
  </sheetViews>
  <sheetFormatPr defaultColWidth="8.85546875" defaultRowHeight="13.5" x14ac:dyDescent="0.25"/>
  <cols>
    <col min="1" max="1" width="38.7109375" style="2" bestFit="1" customWidth="1"/>
    <col min="2" max="2" width="45.85546875" style="2" bestFit="1" customWidth="1"/>
    <col min="3" max="3" width="9.5703125" style="6" bestFit="1" customWidth="1"/>
    <col min="4" max="4" width="10.7109375" style="6" customWidth="1"/>
    <col min="5" max="5" width="10.85546875" style="6" customWidth="1"/>
    <col min="6" max="7" width="10.5703125" style="6" bestFit="1" customWidth="1"/>
    <col min="8" max="8" width="11.85546875" style="6" bestFit="1" customWidth="1"/>
    <col min="9" max="9" width="10.5703125" style="6" bestFit="1" customWidth="1"/>
    <col min="10" max="10" width="11.42578125" style="6" customWidth="1"/>
    <col min="11" max="11" width="10.5703125" style="6" bestFit="1" customWidth="1"/>
    <col min="12" max="12" width="12.28515625" style="6" customWidth="1"/>
    <col min="13" max="13" width="11.5703125" style="6" customWidth="1"/>
    <col min="14" max="14" width="1.140625" style="2" customWidth="1"/>
    <col min="15" max="15" width="12.140625" style="2" bestFit="1" customWidth="1"/>
    <col min="16" max="16384" width="8.85546875" style="2"/>
  </cols>
  <sheetData>
    <row r="2" spans="1:3" ht="15.75" customHeight="1" x14ac:dyDescent="0.25">
      <c r="A2" s="25" t="s">
        <v>31</v>
      </c>
      <c r="B2" s="25"/>
      <c r="C2" s="25"/>
    </row>
    <row r="3" spans="1:3" ht="15.75" customHeight="1" x14ac:dyDescent="0.25">
      <c r="A3" s="24" t="s">
        <v>32</v>
      </c>
      <c r="B3" s="24"/>
      <c r="C3" s="24"/>
    </row>
    <row r="4" spans="1:3" ht="15.75" customHeight="1" x14ac:dyDescent="0.25">
      <c r="A4" s="26" t="s">
        <v>79</v>
      </c>
      <c r="B4" s="26"/>
      <c r="C4" s="26"/>
    </row>
    <row r="5" spans="1:3" ht="16.5" customHeight="1" x14ac:dyDescent="0.25">
      <c r="A5" s="27"/>
      <c r="B5" s="27"/>
      <c r="C5" s="27"/>
    </row>
    <row r="6" spans="1:3" x14ac:dyDescent="0.25">
      <c r="A6" s="27"/>
      <c r="B6" s="27"/>
      <c r="C6" s="27"/>
    </row>
    <row r="7" spans="1:3" ht="15" x14ac:dyDescent="0.25">
      <c r="A7" s="28" t="s">
        <v>56</v>
      </c>
      <c r="B7" s="28"/>
      <c r="C7" s="28"/>
    </row>
    <row r="8" spans="1:3" x14ac:dyDescent="0.25">
      <c r="A8" s="29" t="s">
        <v>57</v>
      </c>
      <c r="B8" s="29"/>
      <c r="C8" s="30"/>
    </row>
    <row r="9" spans="1:3" x14ac:dyDescent="0.25">
      <c r="A9" s="27"/>
      <c r="B9" s="27" t="s">
        <v>58</v>
      </c>
      <c r="C9" s="31">
        <v>250200</v>
      </c>
    </row>
    <row r="10" spans="1:3" x14ac:dyDescent="0.25">
      <c r="A10" s="27"/>
      <c r="B10" s="27" t="s">
        <v>59</v>
      </c>
      <c r="C10" s="31">
        <v>600000</v>
      </c>
    </row>
    <row r="11" spans="1:3" x14ac:dyDescent="0.25">
      <c r="A11" s="29" t="s">
        <v>60</v>
      </c>
      <c r="B11" s="29"/>
      <c r="C11" s="30"/>
    </row>
    <row r="12" spans="1:3" x14ac:dyDescent="0.25">
      <c r="A12" s="27"/>
      <c r="B12" s="29" t="s">
        <v>61</v>
      </c>
      <c r="C12" s="31">
        <v>-64000</v>
      </c>
    </row>
    <row r="13" spans="1:3" x14ac:dyDescent="0.25">
      <c r="A13" s="27"/>
      <c r="B13" s="29" t="s">
        <v>62</v>
      </c>
      <c r="C13" s="31">
        <v>-22000</v>
      </c>
    </row>
    <row r="14" spans="1:3" x14ac:dyDescent="0.25">
      <c r="A14" s="27"/>
      <c r="B14" s="29" t="s">
        <v>63</v>
      </c>
      <c r="C14" s="31">
        <v>-123000</v>
      </c>
    </row>
    <row r="15" spans="1:3" x14ac:dyDescent="0.25">
      <c r="A15" s="27"/>
      <c r="B15" s="29" t="s">
        <v>64</v>
      </c>
      <c r="C15" s="31">
        <v>-13500</v>
      </c>
    </row>
    <row r="16" spans="1:3" x14ac:dyDescent="0.25">
      <c r="A16" s="27"/>
      <c r="B16" s="29" t="s">
        <v>65</v>
      </c>
      <c r="C16" s="31">
        <v>-32800</v>
      </c>
    </row>
    <row r="17" spans="1:3" ht="17.25" x14ac:dyDescent="0.25">
      <c r="A17" s="32" t="s">
        <v>66</v>
      </c>
      <c r="B17" s="32"/>
      <c r="C17" s="33">
        <f>SUM(C8:C16)</f>
        <v>594900</v>
      </c>
    </row>
    <row r="18" spans="1:3" x14ac:dyDescent="0.25">
      <c r="A18" s="27"/>
      <c r="B18" s="27"/>
      <c r="C18" s="27"/>
    </row>
    <row r="19" spans="1:3" ht="15" x14ac:dyDescent="0.25">
      <c r="A19" s="28" t="s">
        <v>67</v>
      </c>
      <c r="B19" s="28"/>
      <c r="C19" s="28"/>
    </row>
    <row r="20" spans="1:3" x14ac:dyDescent="0.25">
      <c r="A20" s="29" t="s">
        <v>57</v>
      </c>
      <c r="B20" s="29"/>
      <c r="C20" s="30"/>
    </row>
    <row r="21" spans="1:3" x14ac:dyDescent="0.25">
      <c r="A21" s="27"/>
      <c r="B21" s="29" t="s">
        <v>80</v>
      </c>
      <c r="C21" s="31">
        <v>33600</v>
      </c>
    </row>
    <row r="22" spans="1:3" x14ac:dyDescent="0.25">
      <c r="A22" s="27"/>
      <c r="B22" s="29" t="s">
        <v>81</v>
      </c>
      <c r="C22" s="31">
        <v>100000</v>
      </c>
    </row>
    <row r="23" spans="1:3" x14ac:dyDescent="0.25">
      <c r="A23" s="29" t="s">
        <v>60</v>
      </c>
      <c r="B23" s="29"/>
      <c r="C23" s="30"/>
    </row>
    <row r="24" spans="1:3" x14ac:dyDescent="0.25">
      <c r="A24" s="27"/>
      <c r="B24" s="29" t="s">
        <v>68</v>
      </c>
      <c r="C24" s="31">
        <v>-75000</v>
      </c>
    </row>
    <row r="25" spans="1:3" x14ac:dyDescent="0.25">
      <c r="A25" s="27"/>
      <c r="B25" s="29" t="s">
        <v>69</v>
      </c>
      <c r="C25" s="31"/>
    </row>
    <row r="26" spans="1:3" x14ac:dyDescent="0.25">
      <c r="A26" s="27"/>
      <c r="B26" s="29" t="s">
        <v>70</v>
      </c>
      <c r="C26" s="31"/>
    </row>
    <row r="27" spans="1:3" ht="17.25" x14ac:dyDescent="0.25">
      <c r="A27" s="34" t="s">
        <v>71</v>
      </c>
      <c r="B27" s="34"/>
      <c r="C27" s="33">
        <f>SUM(C20:C26)</f>
        <v>58600</v>
      </c>
    </row>
    <row r="28" spans="1:3" x14ac:dyDescent="0.25">
      <c r="A28" s="35"/>
      <c r="B28" s="27"/>
      <c r="C28" s="27"/>
    </row>
    <row r="29" spans="1:3" ht="15" x14ac:dyDescent="0.25">
      <c r="A29" s="28" t="s">
        <v>72</v>
      </c>
      <c r="B29" s="28"/>
      <c r="C29" s="28"/>
    </row>
    <row r="30" spans="1:3" x14ac:dyDescent="0.25">
      <c r="A30" s="29" t="s">
        <v>57</v>
      </c>
      <c r="B30" s="29"/>
      <c r="C30" s="30"/>
    </row>
    <row r="31" spans="1:3" x14ac:dyDescent="0.25">
      <c r="A31" s="27"/>
      <c r="B31" s="29" t="s">
        <v>73</v>
      </c>
      <c r="C31" s="31"/>
    </row>
    <row r="32" spans="1:3" x14ac:dyDescent="0.25">
      <c r="A32" s="27"/>
      <c r="B32" s="29" t="s">
        <v>74</v>
      </c>
      <c r="C32" s="31"/>
    </row>
    <row r="33" spans="1:3" x14ac:dyDescent="0.25">
      <c r="A33" s="29" t="s">
        <v>60</v>
      </c>
      <c r="B33" s="29"/>
      <c r="C33" s="30"/>
    </row>
    <row r="34" spans="1:3" x14ac:dyDescent="0.25">
      <c r="A34" s="27"/>
      <c r="B34" s="29" t="s">
        <v>75</v>
      </c>
      <c r="C34" s="31"/>
    </row>
    <row r="35" spans="1:3" x14ac:dyDescent="0.25">
      <c r="A35" s="27"/>
      <c r="B35" s="29" t="s">
        <v>76</v>
      </c>
      <c r="C35" s="31">
        <v>-8000</v>
      </c>
    </row>
    <row r="36" spans="1:3" x14ac:dyDescent="0.25">
      <c r="A36" s="27"/>
      <c r="B36" s="29" t="s">
        <v>77</v>
      </c>
      <c r="C36" s="31">
        <v>-53000</v>
      </c>
    </row>
    <row r="37" spans="1:3" ht="17.25" x14ac:dyDescent="0.25">
      <c r="A37" s="34" t="s">
        <v>78</v>
      </c>
      <c r="B37" s="34"/>
      <c r="C37" s="33">
        <f>SUM(C30:C36)</f>
        <v>-61000</v>
      </c>
    </row>
    <row r="38" spans="1:3" x14ac:dyDescent="0.25">
      <c r="A38" s="27"/>
      <c r="B38" s="27"/>
      <c r="C38" s="27"/>
    </row>
    <row r="39" spans="1:3" ht="18" thickBot="1" x14ac:dyDescent="0.3">
      <c r="A39" s="36" t="s">
        <v>82</v>
      </c>
      <c r="B39" s="36"/>
      <c r="C39" s="37">
        <f>C17+C27+C37</f>
        <v>592500</v>
      </c>
    </row>
    <row r="40" spans="1:3" ht="14.25" thickTop="1" x14ac:dyDescent="0.25">
      <c r="A40" s="27"/>
      <c r="B40" s="27"/>
      <c r="C40" s="27"/>
    </row>
    <row r="41" spans="1:3" x14ac:dyDescent="0.25">
      <c r="A41" s="27"/>
      <c r="B41" s="38"/>
      <c r="C41" s="40"/>
    </row>
  </sheetData>
  <mergeCells count="3">
    <mergeCell ref="A2:C2"/>
    <mergeCell ref="A4:C4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 FLOW REPORT</vt:lpstr>
      <vt:lpstr>START UP EXPENSES CHART</vt:lpstr>
      <vt:lpstr>PROFORMA BALANCE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Westerback</dc:creator>
  <cp:lastModifiedBy>This Pc</cp:lastModifiedBy>
  <cp:lastPrinted>2021-03-18T13:37:39Z</cp:lastPrinted>
  <dcterms:created xsi:type="dcterms:W3CDTF">2020-03-07T20:14:50Z</dcterms:created>
  <dcterms:modified xsi:type="dcterms:W3CDTF">2022-03-25T12:53:23Z</dcterms:modified>
</cp:coreProperties>
</file>