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University\Архитектура бизнеса в высокотехнологичных отраслях\Практики\"/>
    </mc:Choice>
  </mc:AlternateContent>
  <xr:revisionPtr revIDLastSave="0" documentId="13_ncr:1_{9385E876-18D6-4265-A2BB-1612DA8119B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EST" sheetId="1" r:id="rId1"/>
    <sheet name="5P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G6" i="2" s="1"/>
  <c r="F5" i="2"/>
  <c r="G5" i="2" s="1"/>
  <c r="F4" i="2"/>
  <c r="G4" i="2" s="1"/>
  <c r="F3" i="2"/>
  <c r="G3" i="2" s="1"/>
  <c r="F2" i="2"/>
  <c r="G2" i="2" s="1"/>
  <c r="E14" i="1"/>
  <c r="J14" i="1" s="1"/>
  <c r="J13" i="1"/>
  <c r="I13" i="1"/>
  <c r="K13" i="1" s="1"/>
  <c r="I12" i="1"/>
  <c r="J11" i="1"/>
  <c r="I11" i="1"/>
  <c r="K11" i="1" s="1"/>
  <c r="J10" i="1"/>
  <c r="I10" i="1"/>
  <c r="K10" i="1" s="1"/>
  <c r="I9" i="1"/>
  <c r="J8" i="1"/>
  <c r="I8" i="1"/>
  <c r="J7" i="1"/>
  <c r="I7" i="1"/>
  <c r="I6" i="1"/>
  <c r="J5" i="1"/>
  <c r="I5" i="1"/>
  <c r="K5" i="1" s="1"/>
  <c r="J4" i="1"/>
  <c r="I4" i="1"/>
  <c r="K4" i="1" s="1"/>
  <c r="J3" i="1"/>
  <c r="I3" i="1"/>
  <c r="K3" i="1" s="1"/>
  <c r="I2" i="1"/>
  <c r="K7" i="1" l="1"/>
  <c r="K8" i="1"/>
  <c r="J9" i="1"/>
  <c r="K9" i="1" s="1"/>
  <c r="J12" i="1"/>
  <c r="K12" i="1" s="1"/>
  <c r="J2" i="1"/>
  <c r="K2" i="1" s="1"/>
  <c r="J6" i="1"/>
  <c r="K6" i="1" s="1"/>
  <c r="K14" i="1" l="1"/>
  <c r="A18" i="1" s="1"/>
  <c r="C18" i="1" s="1"/>
</calcChain>
</file>

<file path=xl/sharedStrings.xml><?xml version="1.0" encoding="utf-8"?>
<sst xmlns="http://schemas.openxmlformats.org/spreadsheetml/2006/main" count="167" uniqueCount="159">
  <si>
    <t>Код</t>
  </si>
  <si>
    <t>Группа PEST</t>
  </si>
  <si>
    <t>Описание фактора</t>
  </si>
  <si>
    <t>Влияние на проект</t>
  </si>
  <si>
    <t>Влияние I (1–3)</t>
  </si>
  <si>
    <t>Эксперт 1</t>
  </si>
  <si>
    <t>Эксперт 2</t>
  </si>
  <si>
    <t>Эксперт 3</t>
  </si>
  <si>
    <t>Средняя оценка</t>
  </si>
  <si>
    <t>Вес I / ΣI</t>
  </si>
  <si>
    <t>Оценка весовая</t>
  </si>
  <si>
    <t>Публикация</t>
  </si>
  <si>
    <t>Ссылка на источник</t>
  </si>
  <si>
    <t>P1</t>
  </si>
  <si>
    <t>Политические</t>
  </si>
  <si>
    <t>Ответственность за утечки персональных данных</t>
  </si>
  <si>
    <t>При объединении каналов растёт цена ошибок в составе, хранении и доступе к данным; требования нужно учитывать до сделки.</t>
  </si>
  <si>
    <t>Публикация перечисляет новые административные и уголовные санкции за утечки и иные нарушения при работе с персональными данными.</t>
  </si>
  <si>
    <t>https://xn----ctbfgy4aifm8h.xn--p1ai/press-center/news/organizatsiyam/ustanovleny-novye-sanktsii-pri-narusheniyakh-v-rabote-s-personalnymi-dannymi/</t>
  </si>
  <si>
    <t>P2</t>
  </si>
  <si>
    <t>Государственный курс на внедрение ИИ</t>
  </si>
  <si>
    <t>P3</t>
  </si>
  <si>
    <t>Стимулирование отечественного ПО</t>
  </si>
  <si>
    <t>E1</t>
  </si>
  <si>
    <t>Экономические</t>
  </si>
  <si>
    <t>Ключевая ставка 14 процентов</t>
  </si>
  <si>
    <t>При дорогом капитале заказчик строже оценивает срок окупаемости и может сокращать масштаб пилота.</t>
  </si>
  <si>
    <t>Банк России 11.09.2026 сохранил ключевую ставку на уровне 14,00% годовых и охарактеризовал денежно-кредитные условия как умеренно жесткие.</t>
  </si>
  <si>
    <t>https://www.cbr.ru/press/pr/?file=11092026_133000key.htm</t>
  </si>
  <si>
    <t>E2</t>
  </si>
  <si>
    <t>Рост затрат организаций на цифровые технологии</t>
  </si>
  <si>
    <t>Расходы крупных и средних организаций на цифровые технологии выросли в 2025 году на 11,8%; это сигнал о бюджете категории, не о спросе на Cyberbara.</t>
  </si>
  <si>
    <t>Затраты крупных и средних организаций на цифровые технологии в 2025 году достигли почти 5,9 трлн руб. и выросли на 11,8% в текущих ценах.</t>
  </si>
  <si>
    <t>https://issek.hse.ru/news/1191913678.html</t>
  </si>
  <si>
    <t>E3</t>
  </si>
  <si>
    <t>Высокая стоимость внедрения ИИ</t>
  </si>
  <si>
    <t>58% обследованных компаний называют высокие затраты барьером; потребуются ограниченный пилот и расчёт полной стоимости владения.</t>
  </si>
  <si>
    <t>58% опрошенных крупных и средних организаций назвали высокие затраты препятствием внедрения ИИ.</t>
  </si>
  <si>
    <t>https://issek.hse.ru/news/1083541394.html</t>
  </si>
  <si>
    <t>S1</t>
  </si>
  <si>
    <t>Социальные</t>
  </si>
  <si>
    <t>Перераспределение аудитории между соцмедиа</t>
  </si>
  <si>
    <t>Обсуждения организации распределены по нескольким площадкам; ценность может дать единый маршрут анализа, если доступ к источникам разрешён.</t>
  </si>
  <si>
    <t>Mediascope зафиксировал перераспределение времени между социальными медиа: снижение YouTube и рост ВКонтакте, Telegram, TikTok и Rutube; также выросла новая площадка Max.</t>
  </si>
  <si>
    <t>https://www.mediascope.net/news/3216980/</t>
  </si>
  <si>
    <t>S2</t>
  </si>
  <si>
    <t>Роль отзывов в выборе товаров и услуг</t>
  </si>
  <si>
    <t>88% участников профильного опроса считают отзывы важными при поиске покупки; репутационные сигналы могут иметь ценность для заказчика.</t>
  </si>
  <si>
    <t>88% участников интернет-опроса считают отзывы и комментарии важными при поиске товаров и услуг.</t>
  </si>
  <si>
    <t>https://wciom.ru/analytical-reviews/analiticheskii-obzor/poisk-tovarov-i-uslug-v-internete-opyt-rossiiskikh-potrebitelei</t>
  </si>
  <si>
    <t>S3</t>
  </si>
  <si>
    <t>Осторожность в доверии алгоритмам и защита приватности</t>
  </si>
  <si>
    <t>Часть аудитории проверяет рекомендации и контролирует данные о себе; Cyberbara нужны объяснимые выводы и ручная проверка.</t>
  </si>
  <si>
    <t>ВЦИОМ описывает контроль алгоритмических рекомендаций, ориентацию на мнение людей и защиту приватности; в опросе участвовал 1641 взрослый респондент.</t>
  </si>
  <si>
    <t>https://wciom.ru/analytical-reviews/analiticheskii-obzor/chelovek-i-algoritm-kto-reshaet</t>
  </si>
  <si>
    <t>T1</t>
  </si>
  <si>
    <t>Технологические</t>
  </si>
  <si>
    <t>Доступность открытых русскоязычных языковых моделей</t>
  </si>
  <si>
    <t>Открытая YandexGPT 5 Lite сокращает стартовые затраты, но снижает и технологический барьер для новых конкурентов.</t>
  </si>
  <si>
    <t>Яндекс открыл YandexGPT 5 Lite Pretrain: русскоязычную LLM на 8 млрд параметров, доступную бесплатно и пригодную для дообучения.</t>
  </si>
  <si>
    <t>https://www.yandex.ru/company/news/04-25-02-2025</t>
  </si>
  <si>
    <t>T2</t>
  </si>
  <si>
    <t>Использование ИИ для обработки текста в организациях</t>
  </si>
  <si>
    <t>Свыше трети обследованных крупных и средних организаций — пользователей ИИ применяют обработку текста или звуковых данных; для Cyberbara важны интеграция и отраслевое качество, а не только наличие модели.</t>
  </si>
  <si>
    <t>ИСИЭЗ НИУ ВШЭ сообщает, что свыше трети организаций — пользователей ИИ применяют обработку текста или звуковых данных.</t>
  </si>
  <si>
    <t>https://issek.hse.ru/news/1139129178.html</t>
  </si>
  <si>
    <t>T3</t>
  </si>
  <si>
    <t>Ограниченность данных Telegram Bot API в группах при Privacy Mode</t>
  </si>
  <si>
    <t>По умолчанию бот в группе видит только адресованные ему команды, ответы и служебные сообщения; полнота мониторинга зависит от прав бота, режима приватности и правил конкретной площадки.</t>
  </si>
  <si>
    <t>Telegram указывает, что Privacy Mode по умолчанию ограничивает сообщения, видимые боту в группах; администраторы и отключение режима меняют охват.</t>
  </si>
  <si>
    <t>https://core.telegram.org/bots/features</t>
  </si>
  <si>
    <t>Итого</t>
  </si>
  <si>
    <t>Сила Портера</t>
  </si>
  <si>
    <t>Оценка для Cyberbara и факты</t>
  </si>
  <si>
    <t>Выраженность риска (1–10)</t>
  </si>
  <si>
    <t>Степень влияния (1–10)</t>
  </si>
  <si>
    <t>Возможность решения (1–10)</t>
  </si>
  <si>
    <t>Итоговый рейтинг</t>
  </si>
  <si>
    <t>Уровень давления</t>
  </si>
  <si>
    <t>Стратегический ответ</t>
  </si>
  <si>
    <t>Источники</t>
  </si>
  <si>
    <t>Конкуренция среди действующих игроков</t>
  </si>
  <si>
    <t>На рынке работают зрелые российские платформы Brand Analytics, Медиалогия, СКАН-Интерфакс и Крибрум. Они уже закрывают мониторинг СМИ и соцмедиа, оповещения, аналитику и интеграции, поэтому Cyberbara конкурирует с решениями, накопившими источники, данные и доверие клиентов.</t>
  </si>
  <si>
    <t>Не выходить как универсальный мониторинг. Зафиксировать нишу вузов: локальное развертывание, роли приемной комиссии, PR и ИБ, отраслевые триггеры и интеграции с 1С, LMS и корпоративным порталом.</t>
  </si>
  <si>
    <t>https://brandanalytics.ru/; https://www.mlg.ru/; https://scan-interfax.ru/; https://kribrum.ru/</t>
  </si>
  <si>
    <t>Угроза появления новых игроков</t>
  </si>
  <si>
    <t>Открытые русскоязычные LLM и бесплатное ПО снижают стоимость прототипа. Барьеры сохраняются в промышленном сборе данных, разметке, проверке качества, интеграциях, SLA и соответствии требованиям по персональным данным.</t>
  </si>
  <si>
    <t>Наращивать отраслевой датасет и качество классификации, закреплять пилоты и интеграции, документировать безопасность и метрики F1.</t>
  </si>
  <si>
    <t>https://www.yandex.ru/company/news/04-25-02-2025; https://issek.hse.ru/news/1083541394.html</t>
  </si>
  <si>
    <t>Рыночная власть поставщиков</t>
  </si>
  <si>
    <t>Критические поставщики — соцсети, мессенджеры и их API, поставщики медиаданных, облака, вычислительные ресурсы и модели. Telegram Bot API показывает, что правила платформы могут ограничить видимый поток сообщений и полноту мониторинга.</t>
  </si>
  <si>
    <t>Использовать мультиканальный сбор, договорные выгрузки и API, локальные модели, кэширование и контроль покрытия. Не обещать полный охват закрытых источников.</t>
  </si>
  <si>
    <t>https://core.telegram.org/bots/features; https://brandanalytics.ru/monitoring-socialnih-media/</t>
  </si>
  <si>
    <t>Рыночная власть покупателей</t>
  </si>
  <si>
    <t>Целевой заказчик — вуз или крупная организация с коллективной закупкой и возможностью сравнить готовые платформы, заказную разработку и собственную команду. По данным ИСИЭЗ НИУ ВШЭ, 56% организаций — пользователей ИИ привлекают сторонние компетенции, 53% покупают готовое ПО, а 23% разрабатывают его своими силами.</t>
  </si>
  <si>
    <t>Предлагать короткий пилот с измеримыми KPI: охват источников, скорость обнаружения, качество классификации и экономия времени. Использовать модульную цену, экспорт данных и ограничивать vendor lock-in.</t>
  </si>
  <si>
    <t>https://issek.hse.ru/news/1083541394.html; https://scan-interfax.ru/</t>
  </si>
  <si>
    <t>Угроза товаров и услуг-заменителей</t>
  </si>
  <si>
    <t>Заменители — ручной мониторинг PR-службой, агентства, встроенный поиск и аналитика площадок, BI/LLM поверх выгрузок и универсальные системы мониторинга. При небольшом потоке сообщений они могут быть дешевле отдельной ИАС.</t>
  </si>
  <si>
    <t>Доказывать дополнительную ценность единого окна внешних и внутренних каналов, ролевых сценариев, ранних триггеров, графа связей и проверяемых отчетов.</t>
  </si>
  <si>
    <t>https://brandanalytics.ru/monitoring-socialnih-media/; https://www.yandex.ru/company/news/04-25-02-2025</t>
  </si>
  <si>
    <t>Средний итоговый рейтинг</t>
  </si>
  <si>
    <t>Интегральное давление отраслевых сил</t>
  </si>
  <si>
    <t>Выскоке</t>
  </si>
  <si>
    <t>Расчёт итоговой PEST-оценки</t>
  </si>
  <si>
    <t>Средневзвешенная оценка (1–5)</t>
  </si>
  <si>
    <t>Интерпретация</t>
  </si>
  <si>
    <t>Формула</t>
  </si>
  <si>
    <t>Σ(I × средняя экспертная оценка) / ΣI</t>
  </si>
  <si>
    <t>Вес каждого фактора = I / ΣI; итоговая оценка равна сумме весовых оценок и пересчитывается при изменении I или экспертных баллов.</t>
  </si>
  <si>
    <t>Методика</t>
  </si>
  <si>
    <t>I: 1 — незначительное, 2 — заметное при существенном изменении, 3 — сильное даже при небольшом изменении.</t>
  </si>
  <si>
    <t>Оценка эксперта: от 1 до 5 для вероятности сохранения или усиления воздействия в ближайшие 12–24 месяца.</t>
  </si>
  <si>
    <t>Средняя оценка = среднее трёх оценок; вес = I / сумма I; весовая оценка = вес × средняя оценка.</t>
  </si>
  <si>
    <t>Федеральным органам предписано учитывать Национальную стратегию развития ИИ при подготовке отраслевых стратегий и государственных программ, а федеральный проект «Искусственный интеллект» включить в национальный проект по формированию экономики данных. Это усиливает институциональную поддержку решений на основе ИИ.</t>
  </si>
  <si>
    <t>Указ Президента РФ от 15.02.2024 № 124 об актуализации Национальной стратегии развития искусственного интеллекта до 2030 года</t>
  </si>
  <si>
    <t>С 1 января 2025 года расходы на приобретение прав на программы, базы данных и программно-аппаратные комплексы, включённые в единый реестр российского ПО, могут учитываться с коэффициентом 2. Это создаёт налоговый стимул для выбора отечественных программных решений.</t>
  </si>
  <si>
    <t>Письмо Департамента налоговой политики Минфина России от 05.12.2024 № 03-03-06/122830 о применении коэффициента 2 к расходам на российское ПО</t>
  </si>
  <si>
    <t>https://base.garant.ru/408559959/</t>
  </si>
  <si>
    <t>https://base.garant.ru/411138705/</t>
  </si>
  <si>
    <t>Вероятное изменение</t>
  </si>
  <si>
    <t>Влияение на компанию</t>
  </si>
  <si>
    <t>Варианты решения</t>
  </si>
  <si>
    <t>Контроль обработки персональных данных и ответственность за утечки будут усиливаться. Заказчики станут строже проверять поставщиков аналитических систем.</t>
  </si>
  <si>
    <t>Вырастут расходы Cyberbara на защиту данных, документирование процессов и юридическое сопровождение. Нарушение требований может привести к штрафам и потере доверия клиентов.</t>
  </si>
  <si>
    <t>Применять минимизацию и обезличивание данных, разграничение доступа и журналирование операций. До запуска интеграции проводить аудит состава собираемых данных и условий их хранения.</t>
  </si>
  <si>
    <t>Поддержка ИИ будет расширяться через государственные программы, отраслевые стратегии и проекты цифровой трансформации. Одновременно появятся дополнительные требования к эффективности и безопасности решений.</t>
  </si>
  <si>
    <t>Расширятся возможности участия Cyberbara в корпоративных и государственных проектах. Для заключения контрактов потребуется доказывать практический эффект и соответствие установленным требованиям.</t>
  </si>
  <si>
    <t>Проводить пилоты с заранее установленными показателями эффективности. Связывать предложение Cyberbara с задачами цифровой трансформации заказчика и документировать полученный результат.</t>
  </si>
  <si>
    <t>Налоговые стимулы и требования к применению российского ПО будут поддерживать спрос на отечественные решения. Значение включения продукта и его компонентов в профильные реестры возрастёт.</t>
  </si>
  <si>
    <t>Cyberbara получит преимущество перед иностранными аналогами, но заказчики будут проверять происхождение компонентов и совместимость со своей инфраструктурой. Использование неподтверждённых иностранных зависимостей может ограничить продажи.</t>
  </si>
  <si>
    <t>Составить перечень используемых программных компонентов и постепенно заменять критические иностранные зависимости. Подготовить продукт к включению в реестр российского ПО и проводить тестирование совместимости.</t>
  </si>
  <si>
    <t>Стоимость заёмного финансирования может оставаться высокой, даже если ставка будет постепенно снижаться. Организации продолжат осторожно согласовывать новые ИТ-проекты.</t>
  </si>
  <si>
    <t>Продажный цикл Cyberbara может увеличиться, а заказчики будут сокращать бюджет и масштаб пилотного внедрения. Особое значение получит короткий и понятный срок окупаемости.</t>
  </si>
  <si>
    <t>Предлагать ограниченный платный пилот с поэтапным расширением. В коммерческом предложении показывать ожидаемую экономию, срок окупаемости и стоимость владения.</t>
  </si>
  <si>
    <t>Расходы организаций на цифровизацию продолжат расти, но бюджеты будут распределяться в пользу решений с измеримым результатом. Конкуренция между ИТ-проектами за финансирование усилится.</t>
  </si>
  <si>
    <t>Для Cyberbara расширяется потенциальный рынок, но сам рост расходов не гарантирует спрос на конкретный продукт. Заказчики будут сравнивать систему с другими направлениями цифровизации.</t>
  </si>
  <si>
    <t>Выбирать организации с действующими программами цифровой трансформации. Обосновывать внедрение через снижение трудозатрат, ускорение аналитики и уменьшение репутационных рисков.</t>
  </si>
  <si>
    <t>Вычислительные ресурсы и открытые модели могут дешеветь, но интеграция, подготовка данных и сопровождение останутся значительными статьями расходов. Заказчики будут требовать прозрачного расчёта полной стоимости.</t>
  </si>
  <si>
    <t>Высокая стоимость может ограничить число клиентов и снизить маржинальность индивидуальных внедрений. Особенно сложно будет работать с небольшими организациями.</t>
  </si>
  <si>
    <t>Разработать модульные тарифы и облачную версию с ограничениями по объёму обработки. Повторно использовать готовые интеграции и контролировать затраты на модели и инфраструктуру.</t>
  </si>
  <si>
    <t>Аудитория продолжит переходить между социальными сетями и мессенджерами. Значимость отдельных источников будет меняться быстрее, чем раньше.</t>
  </si>
  <si>
    <t>Анализ только одной площадки будет давать неполное представление об информационном поле. Ценность Cyberbara будет зависеть от количества и качества поддерживаемых источников.</t>
  </si>
  <si>
    <t>Развивать модульную систему подключаемых каналов и регулярно оценивать полноту их данных. В отчётах указывать охват источников и существующие ограничения анализа.</t>
  </si>
  <si>
    <t>Влияние интернет-отзывов сохранится, но одновременно возрастёт количество заказных и автоматически созданных публикаций. Проверка достоверности отзывов станет важнее их простого сбора.</t>
  </si>
  <si>
    <t>Спрос на анализ репутации может вырасти, однако ложные сигналы способны снизить качество выводов Cyberbara. Ошибочная оценка тональности создаст риск неправильных управленческих решений.</t>
  </si>
  <si>
    <t>Ввести оценку надёжности источника и выявление подозрительной активности. Значимые выводы подтверждать примерами публикаций и возможностью ручной проверки.</t>
  </si>
  <si>
    <t>Пользователи и заказчики будут требовать большей прозрачности алгоритмов и контроля над использованием данных. Недоверие к полностью автоматическим решениям сохранится.</t>
  </si>
  <si>
    <t>Непрозрачные выводы могут замедлить внедрение Cyberbara и вызвать репутационные риски. Заказчики будут ожидать возможности проверить основания каждой рекомендации.</t>
  </si>
  <si>
    <t>Добавить ссылки на исходные сообщения, объяснение причин оценки и уровень уверенности модели. Окончательные значимые решения оставлять за человеком и минимизировать сбор персональных данных.</t>
  </si>
  <si>
    <t>Количество и качество открытых русскоязычных моделей будут расти, а стоимость их использования — снижаться. Базовые функции текстового анализа станут доступнее конкурентам.</t>
  </si>
  <si>
    <t>Cyberbara сможет сократить расходы на разработку, но технологическое преимущество от использования одной модели уменьшится. Конкуренция сместится в область данных, интеграций и отраслевой аналитики.</t>
  </si>
  <si>
    <t>Использовать архитектуру, позволяющую заменять модели без переработки всей системы. Регулярно сравнивать модели, а продукт отличать качеством интеграций и специализированных аналитических функций.</t>
  </si>
  <si>
    <t>Организации будут переходить от экспериментального применения текстового ИИ к его включению в постоянные рабочие процессы. Требования к точности, интеграции и стабильности возрастут.</t>
  </si>
  <si>
    <t>Потенциальный спрос на Cyberbara увеличится, но заказчики будут ожидать промышленного качества и подтверждённых результатов. Ошибки модели станут заметнее при регулярном использовании.</t>
  </si>
  <si>
    <t>Сосредоточиться на конкретных сценариях анализа и установить измеримые показатели качества. Использовать ручную проверку критичных выводов и готовые интеграции с системами заказчика.</t>
  </si>
  <si>
    <t>Ограничения платформенных API сохранятся и могут изменяться без участия Cyberbara. Площадки могут ужесточать правила доступа к сообщениям и пользовательским данным.</t>
  </si>
  <si>
    <t>Система может получать неполные данные, а отдельные интеграции — временно переставать работать. Это снижает достоверность мониторинга и создаёт зависимость от сторонней платформы.</t>
  </si>
  <si>
    <t>Контролировать полноту поступающих данных и уведомлять заказчика об обнаруженных пробелах. Использовать разрешённые права бота, модульные коннекторы и дополнительные источники информации.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</si>
</sst>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rlito"/>
    </font>
    <font>
      <b/>
      <sz val="14"/>
      <color theme="1"/>
      <name val="Times New Roman"/>
    </font>
    <font>
      <sz val="14"/>
      <color theme="1"/>
      <name val="Times New Roman"/>
    </font>
    <font>
      <sz val="11"/>
      <color rgb="FF000000"/>
      <name val="Times New Roman"/>
    </font>
    <font>
      <sz val="10"/>
      <color rgb="FF0563C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rgb="FF595959"/>
      <name val="Times New Roman"/>
      <family val="1"/>
      <charset val="204"/>
    </font>
    <font>
      <sz val="14"/>
      <color rgb="FF263238"/>
      <name val="Times New Roman"/>
      <family val="1"/>
      <charset val="204"/>
    </font>
    <font>
      <sz val="14"/>
      <color rgb="FF5E6973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1F1F1F"/>
      <name val="Times New Roman"/>
      <family val="1"/>
      <charset val="204"/>
    </font>
    <font>
      <sz val="14"/>
      <color rgb="FF263D5B"/>
      <name val="Times New Roman"/>
      <family val="1"/>
      <charset val="204"/>
    </font>
    <font>
      <sz val="10"/>
      <color rgb="FF263238"/>
      <name val="Arial"/>
      <family val="2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35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/>
    </xf>
    <xf numFmtId="165" fontId="5" fillId="2" borderId="1" xfId="2" applyNumberFormat="1" applyFont="1" applyFill="1" applyBorder="1" applyAlignment="1">
      <alignment horizontal="center" vertical="center"/>
    </xf>
    <xf numFmtId="2" fontId="5" fillId="2" borderId="1" xfId="2" applyNumberFormat="1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10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12" fillId="2" borderId="1" xfId="2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0" xfId="0" applyFont="1"/>
    <xf numFmtId="0" fontId="15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2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4" fillId="0" borderId="0" xfId="2" applyFont="1" applyAlignment="1">
      <alignment vertical="center"/>
    </xf>
    <xf numFmtId="0" fontId="8" fillId="2" borderId="3" xfId="2" applyFont="1" applyFill="1" applyBorder="1" applyAlignment="1">
      <alignment horizontal="left" vertical="center" wrapText="1"/>
    </xf>
    <xf numFmtId="0" fontId="8" fillId="2" borderId="4" xfId="2" applyFont="1" applyFill="1" applyBorder="1" applyAlignment="1">
      <alignment horizontal="left" vertical="center" wrapText="1"/>
    </xf>
    <xf numFmtId="0" fontId="8" fillId="2" borderId="2" xfId="2" applyFont="1" applyFill="1" applyBorder="1" applyAlignment="1">
      <alignment horizontal="left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0" fillId="0" borderId="1" xfId="0" applyBorder="1"/>
    <xf numFmtId="0" fontId="16" fillId="2" borderId="1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2" fillId="0" borderId="1" xfId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Normal" xfId="2" xr:uid="{C1932553-BD90-4DA8-8A75-4077F08450DC}"/>
    <cellStyle name="Гиперссылка" xfId="1" builtinId="8"/>
    <cellStyle name="Обычный" xfId="0" builtinId="0"/>
  </cellStyles>
  <dxfs count="3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2020455</xdr:colOff>
      <xdr:row>21</xdr:row>
      <xdr:rowOff>34637</xdr:rowOff>
    </xdr:from>
    <xdr:to>
      <xdr:col>4</xdr:col>
      <xdr:colOff>92942</xdr:colOff>
      <xdr:row>68</xdr:row>
      <xdr:rowOff>115455</xdr:rowOff>
    </xdr:to>
    <xdr:pic>
      <xdr:nvPicPr>
        <xdr:cNvPr id="2" name="Рисунок 1" descr="Предварительный просмотр изображения">
          <a:extLst>
            <a:ext uri="{FF2B5EF4-FFF2-40B4-BE49-F238E27FC236}">
              <a16:creationId xmlns:a16="http://schemas.microsoft.com/office/drawing/2014/main" id="{FD5AA03F-8A75-4774-BB05-6F8CFA98A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728" y="4687455"/>
          <a:ext cx="15921759" cy="8993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andex.ru/company/news/04-25-02-2025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issek.hse.ru/news/1191913678.html" TargetMode="External"/><Relationship Id="rId7" Type="http://schemas.openxmlformats.org/officeDocument/2006/relationships/hyperlink" Target="https://wciom.ru/analytical-reviews/analiticheskii-obzor/chelovek-i-algoritm-kto-reshaet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cbr.ru/press/pr/?file=11092026_133000key.htm" TargetMode="External"/><Relationship Id="rId1" Type="http://schemas.openxmlformats.org/officeDocument/2006/relationships/hyperlink" Target="https://&#1076;&#1074;-&#1101;&#1082;&#1089;&#1087;&#1077;&#1088;&#1090;.&#1088;&#1092;/press-center/news/organizatsiyam/ustanovleny-novye-sanktsii-pri-narusheniyakh-v-rabote-s-personalnymi-dannymi/" TargetMode="External"/><Relationship Id="rId6" Type="http://schemas.openxmlformats.org/officeDocument/2006/relationships/hyperlink" Target="https://wciom.ru/analytical-reviews/analiticheskii-obzor/poisk-tovarov-i-uslug-v-internete-opyt-rossiiskikh-potrebitelei" TargetMode="External"/><Relationship Id="rId11" Type="http://schemas.openxmlformats.org/officeDocument/2006/relationships/hyperlink" Target="https://base.garant.ru/408559959/" TargetMode="External"/><Relationship Id="rId5" Type="http://schemas.openxmlformats.org/officeDocument/2006/relationships/hyperlink" Target="https://www.mediascope.net/news/3216980/" TargetMode="External"/><Relationship Id="rId10" Type="http://schemas.openxmlformats.org/officeDocument/2006/relationships/hyperlink" Target="https://core.telegram.org/bots/features" TargetMode="External"/><Relationship Id="rId4" Type="http://schemas.openxmlformats.org/officeDocument/2006/relationships/hyperlink" Target="https://issek.hse.ru/news/1083541394.html" TargetMode="External"/><Relationship Id="rId9" Type="http://schemas.openxmlformats.org/officeDocument/2006/relationships/hyperlink" Target="https://issek.hse.ru/news/11391291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topLeftCell="O1" zoomScale="55" zoomScaleNormal="55" workbookViewId="0">
      <selection activeCell="P3" sqref="P3"/>
    </sheetView>
  </sheetViews>
  <sheetFormatPr defaultRowHeight="14.5"/>
  <cols>
    <col min="1" max="1" width="8.1796875" bestFit="1" customWidth="1"/>
    <col min="2" max="2" width="22.08984375" bestFit="1" customWidth="1"/>
    <col min="3" max="3" width="77.90625" bestFit="1" customWidth="1"/>
    <col min="4" max="4" width="255.453125" customWidth="1"/>
    <col min="5" max="5" width="19.6328125" bestFit="1" customWidth="1"/>
    <col min="6" max="8" width="12.81640625" bestFit="1" customWidth="1"/>
    <col min="9" max="9" width="20.26953125" bestFit="1" customWidth="1"/>
    <col min="10" max="10" width="11.6328125" bestFit="1" customWidth="1"/>
    <col min="11" max="11" width="19.90625" bestFit="1" customWidth="1"/>
    <col min="12" max="12" width="204.90625" bestFit="1" customWidth="1"/>
    <col min="13" max="13" width="234.90625" bestFit="1" customWidth="1"/>
    <col min="14" max="14" width="205.90625" bestFit="1" customWidth="1"/>
    <col min="15" max="15" width="165.36328125" bestFit="1" customWidth="1"/>
    <col min="16" max="16" width="144.90625" bestFit="1" customWidth="1"/>
  </cols>
  <sheetData>
    <row r="1" spans="1:16" ht="17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8" t="s">
        <v>120</v>
      </c>
      <c r="M1" s="28" t="s">
        <v>121</v>
      </c>
      <c r="N1" s="28" t="s">
        <v>122</v>
      </c>
      <c r="O1" s="2" t="s">
        <v>11</v>
      </c>
      <c r="P1" s="2" t="s">
        <v>12</v>
      </c>
    </row>
    <row r="2" spans="1:16" ht="18">
      <c r="A2" s="2" t="s">
        <v>13</v>
      </c>
      <c r="B2" s="2" t="s">
        <v>14</v>
      </c>
      <c r="C2" s="4" t="s">
        <v>15</v>
      </c>
      <c r="D2" s="30" t="s">
        <v>16</v>
      </c>
      <c r="E2" s="4">
        <v>3</v>
      </c>
      <c r="F2" s="4">
        <v>5</v>
      </c>
      <c r="G2" s="4">
        <v>5</v>
      </c>
      <c r="H2" s="4">
        <v>5</v>
      </c>
      <c r="I2" s="5">
        <f t="shared" ref="I2:I13" si="0">IF(COUNT(F2:H2)=3,AVERAGE(F2:H2),"")</f>
        <v>5</v>
      </c>
      <c r="J2" s="6">
        <f t="shared" ref="J2:J14" si="1">E2/$E$14</f>
        <v>0.1</v>
      </c>
      <c r="K2" s="7">
        <f t="shared" ref="K2:K13" si="2">IF(I2="","",J2*I2)</f>
        <v>0.5</v>
      </c>
      <c r="L2" s="31" t="s">
        <v>123</v>
      </c>
      <c r="M2" s="31" t="s">
        <v>124</v>
      </c>
      <c r="N2" s="31" t="s">
        <v>125</v>
      </c>
      <c r="O2" s="31" t="s">
        <v>17</v>
      </c>
      <c r="P2" s="32" t="s">
        <v>18</v>
      </c>
    </row>
    <row r="3" spans="1:16" ht="31">
      <c r="A3" s="2" t="s">
        <v>19</v>
      </c>
      <c r="B3" s="2" t="s">
        <v>14</v>
      </c>
      <c r="C3" s="4" t="s">
        <v>20</v>
      </c>
      <c r="D3" s="30" t="s">
        <v>114</v>
      </c>
      <c r="E3" s="4">
        <v>2</v>
      </c>
      <c r="F3" s="4">
        <v>4</v>
      </c>
      <c r="G3" s="4">
        <v>5</v>
      </c>
      <c r="H3" s="4">
        <v>3</v>
      </c>
      <c r="I3" s="5">
        <f t="shared" si="0"/>
        <v>4</v>
      </c>
      <c r="J3" s="6">
        <f t="shared" si="1"/>
        <v>6.6666666666666666E-2</v>
      </c>
      <c r="K3" s="7">
        <f t="shared" si="2"/>
        <v>0.26666666666666666</v>
      </c>
      <c r="L3" s="31" t="s">
        <v>126</v>
      </c>
      <c r="M3" s="31" t="s">
        <v>127</v>
      </c>
      <c r="N3" s="31" t="s">
        <v>128</v>
      </c>
      <c r="O3" s="31" t="s">
        <v>115</v>
      </c>
      <c r="P3" s="33" t="s">
        <v>118</v>
      </c>
    </row>
    <row r="4" spans="1:16" ht="31">
      <c r="A4" s="2" t="s">
        <v>21</v>
      </c>
      <c r="B4" s="2" t="s">
        <v>14</v>
      </c>
      <c r="C4" s="4" t="s">
        <v>22</v>
      </c>
      <c r="D4" s="30" t="s">
        <v>116</v>
      </c>
      <c r="E4" s="4">
        <v>2</v>
      </c>
      <c r="F4" s="4">
        <v>3</v>
      </c>
      <c r="G4" s="4">
        <v>4</v>
      </c>
      <c r="H4" s="4">
        <v>5</v>
      </c>
      <c r="I4" s="5">
        <f t="shared" si="0"/>
        <v>4</v>
      </c>
      <c r="J4" s="6">
        <f t="shared" si="1"/>
        <v>6.6666666666666666E-2</v>
      </c>
      <c r="K4" s="7">
        <f t="shared" si="2"/>
        <v>0.26666666666666666</v>
      </c>
      <c r="L4" s="31" t="s">
        <v>129</v>
      </c>
      <c r="M4" s="31" t="s">
        <v>130</v>
      </c>
      <c r="N4" s="31" t="s">
        <v>131</v>
      </c>
      <c r="O4" s="31" t="s">
        <v>117</v>
      </c>
      <c r="P4" s="34" t="s">
        <v>119</v>
      </c>
    </row>
    <row r="5" spans="1:16" ht="18">
      <c r="A5" s="2" t="s">
        <v>23</v>
      </c>
      <c r="B5" s="2" t="s">
        <v>24</v>
      </c>
      <c r="C5" s="4" t="s">
        <v>25</v>
      </c>
      <c r="D5" s="30" t="s">
        <v>26</v>
      </c>
      <c r="E5" s="4">
        <v>3</v>
      </c>
      <c r="F5" s="4">
        <v>5</v>
      </c>
      <c r="G5" s="4">
        <v>5</v>
      </c>
      <c r="H5" s="4">
        <v>5</v>
      </c>
      <c r="I5" s="5">
        <f t="shared" si="0"/>
        <v>5</v>
      </c>
      <c r="J5" s="6">
        <f t="shared" si="1"/>
        <v>0.1</v>
      </c>
      <c r="K5" s="7">
        <f t="shared" si="2"/>
        <v>0.5</v>
      </c>
      <c r="L5" s="31" t="s">
        <v>132</v>
      </c>
      <c r="M5" s="31" t="s">
        <v>133</v>
      </c>
      <c r="N5" s="31" t="s">
        <v>134</v>
      </c>
      <c r="O5" s="31" t="s">
        <v>27</v>
      </c>
      <c r="P5" s="32" t="s">
        <v>28</v>
      </c>
    </row>
    <row r="6" spans="1:16" ht="18">
      <c r="A6" s="2" t="s">
        <v>29</v>
      </c>
      <c r="B6" s="2" t="s">
        <v>24</v>
      </c>
      <c r="C6" s="4" t="s">
        <v>30</v>
      </c>
      <c r="D6" s="30" t="s">
        <v>31</v>
      </c>
      <c r="E6" s="4">
        <v>3</v>
      </c>
      <c r="F6" s="4">
        <v>4</v>
      </c>
      <c r="G6" s="4">
        <v>3</v>
      </c>
      <c r="H6" s="4">
        <v>5</v>
      </c>
      <c r="I6" s="5">
        <f t="shared" si="0"/>
        <v>4</v>
      </c>
      <c r="J6" s="6">
        <f t="shared" si="1"/>
        <v>0.1</v>
      </c>
      <c r="K6" s="7">
        <f t="shared" si="2"/>
        <v>0.4</v>
      </c>
      <c r="L6" s="31" t="s">
        <v>135</v>
      </c>
      <c r="M6" s="31" t="s">
        <v>136</v>
      </c>
      <c r="N6" s="31" t="s">
        <v>137</v>
      </c>
      <c r="O6" s="31" t="s">
        <v>32</v>
      </c>
      <c r="P6" s="32" t="s">
        <v>33</v>
      </c>
    </row>
    <row r="7" spans="1:16" ht="28">
      <c r="A7" s="2" t="s">
        <v>34</v>
      </c>
      <c r="B7" s="2" t="s">
        <v>24</v>
      </c>
      <c r="C7" s="4" t="s">
        <v>35</v>
      </c>
      <c r="D7" s="30" t="s">
        <v>36</v>
      </c>
      <c r="E7" s="4">
        <v>3</v>
      </c>
      <c r="F7" s="4">
        <v>5</v>
      </c>
      <c r="G7" s="4">
        <v>4</v>
      </c>
      <c r="H7" s="4">
        <v>3</v>
      </c>
      <c r="I7" s="5">
        <f t="shared" si="0"/>
        <v>4</v>
      </c>
      <c r="J7" s="6">
        <f t="shared" si="1"/>
        <v>0.1</v>
      </c>
      <c r="K7" s="7">
        <f t="shared" si="2"/>
        <v>0.4</v>
      </c>
      <c r="L7" s="31" t="s">
        <v>138</v>
      </c>
      <c r="M7" s="31" t="s">
        <v>139</v>
      </c>
      <c r="N7" s="31" t="s">
        <v>140</v>
      </c>
      <c r="O7" s="31" t="s">
        <v>37</v>
      </c>
      <c r="P7" s="32" t="s">
        <v>38</v>
      </c>
    </row>
    <row r="8" spans="1:16" ht="28">
      <c r="A8" s="2" t="s">
        <v>39</v>
      </c>
      <c r="B8" s="2" t="s">
        <v>40</v>
      </c>
      <c r="C8" s="4" t="s">
        <v>41</v>
      </c>
      <c r="D8" s="30" t="s">
        <v>42</v>
      </c>
      <c r="E8" s="4">
        <v>3</v>
      </c>
      <c r="F8" s="4">
        <v>4</v>
      </c>
      <c r="G8" s="4">
        <v>5</v>
      </c>
      <c r="H8" s="4">
        <v>3</v>
      </c>
      <c r="I8" s="5">
        <f t="shared" si="0"/>
        <v>4</v>
      </c>
      <c r="J8" s="6">
        <f t="shared" si="1"/>
        <v>0.1</v>
      </c>
      <c r="K8" s="7">
        <f t="shared" si="2"/>
        <v>0.4</v>
      </c>
      <c r="L8" s="31" t="s">
        <v>141</v>
      </c>
      <c r="M8" s="31" t="s">
        <v>142</v>
      </c>
      <c r="N8" s="31" t="s">
        <v>143</v>
      </c>
      <c r="O8" s="31" t="s">
        <v>43</v>
      </c>
      <c r="P8" s="32" t="s">
        <v>44</v>
      </c>
    </row>
    <row r="9" spans="1:16" ht="18">
      <c r="A9" s="2" t="s">
        <v>45</v>
      </c>
      <c r="B9" s="2" t="s">
        <v>40</v>
      </c>
      <c r="C9" s="4" t="s">
        <v>46</v>
      </c>
      <c r="D9" s="30" t="s">
        <v>47</v>
      </c>
      <c r="E9" s="4">
        <v>2</v>
      </c>
      <c r="F9" s="4">
        <v>5</v>
      </c>
      <c r="G9" s="4">
        <v>5</v>
      </c>
      <c r="H9" s="4">
        <v>5</v>
      </c>
      <c r="I9" s="5">
        <f t="shared" si="0"/>
        <v>5</v>
      </c>
      <c r="J9" s="6">
        <f t="shared" si="1"/>
        <v>6.6666666666666666E-2</v>
      </c>
      <c r="K9" s="7">
        <f t="shared" si="2"/>
        <v>0.33333333333333331</v>
      </c>
      <c r="L9" s="31" t="s">
        <v>144</v>
      </c>
      <c r="M9" s="31" t="s">
        <v>145</v>
      </c>
      <c r="N9" s="31" t="s">
        <v>146</v>
      </c>
      <c r="O9" s="31" t="s">
        <v>48</v>
      </c>
      <c r="P9" s="32" t="s">
        <v>49</v>
      </c>
    </row>
    <row r="10" spans="1:16" ht="18">
      <c r="A10" s="2" t="s">
        <v>50</v>
      </c>
      <c r="B10" s="2" t="s">
        <v>40</v>
      </c>
      <c r="C10" s="4" t="s">
        <v>51</v>
      </c>
      <c r="D10" s="30" t="s">
        <v>52</v>
      </c>
      <c r="E10" s="4">
        <v>2</v>
      </c>
      <c r="F10" s="4">
        <v>3</v>
      </c>
      <c r="G10" s="4">
        <v>5</v>
      </c>
      <c r="H10" s="4">
        <v>4</v>
      </c>
      <c r="I10" s="5">
        <f t="shared" si="0"/>
        <v>4</v>
      </c>
      <c r="J10" s="6">
        <f t="shared" si="1"/>
        <v>6.6666666666666666E-2</v>
      </c>
      <c r="K10" s="7">
        <f t="shared" si="2"/>
        <v>0.26666666666666666</v>
      </c>
      <c r="L10" s="31" t="s">
        <v>147</v>
      </c>
      <c r="M10" s="31" t="s">
        <v>148</v>
      </c>
      <c r="N10" s="31" t="s">
        <v>149</v>
      </c>
      <c r="O10" s="31" t="s">
        <v>53</v>
      </c>
      <c r="P10" s="32" t="s">
        <v>54</v>
      </c>
    </row>
    <row r="11" spans="1:16" ht="18">
      <c r="A11" s="2" t="s">
        <v>55</v>
      </c>
      <c r="B11" s="2" t="s">
        <v>56</v>
      </c>
      <c r="C11" s="4" t="s">
        <v>57</v>
      </c>
      <c r="D11" s="30" t="s">
        <v>58</v>
      </c>
      <c r="E11" s="4">
        <v>2</v>
      </c>
      <c r="F11" s="4">
        <v>4</v>
      </c>
      <c r="G11" s="4">
        <v>3</v>
      </c>
      <c r="H11" s="4">
        <v>5</v>
      </c>
      <c r="I11" s="5">
        <f t="shared" si="0"/>
        <v>4</v>
      </c>
      <c r="J11" s="6">
        <f t="shared" si="1"/>
        <v>6.6666666666666666E-2</v>
      </c>
      <c r="K11" s="7">
        <f t="shared" si="2"/>
        <v>0.26666666666666666</v>
      </c>
      <c r="L11" s="31" t="s">
        <v>150</v>
      </c>
      <c r="M11" s="31" t="s">
        <v>151</v>
      </c>
      <c r="N11" s="31" t="s">
        <v>152</v>
      </c>
      <c r="O11" s="31" t="s">
        <v>59</v>
      </c>
      <c r="P11" s="32" t="s">
        <v>60</v>
      </c>
    </row>
    <row r="12" spans="1:16" ht="18">
      <c r="A12" s="2" t="s">
        <v>61</v>
      </c>
      <c r="B12" s="2" t="s">
        <v>56</v>
      </c>
      <c r="C12" s="4" t="s">
        <v>62</v>
      </c>
      <c r="D12" s="30" t="s">
        <v>63</v>
      </c>
      <c r="E12" s="4">
        <v>2</v>
      </c>
      <c r="F12" s="4">
        <v>5</v>
      </c>
      <c r="G12" s="4">
        <v>4</v>
      </c>
      <c r="H12" s="4">
        <v>3</v>
      </c>
      <c r="I12" s="5">
        <f t="shared" si="0"/>
        <v>4</v>
      </c>
      <c r="J12" s="6">
        <f t="shared" si="1"/>
        <v>6.6666666666666666E-2</v>
      </c>
      <c r="K12" s="7">
        <f t="shared" si="2"/>
        <v>0.26666666666666666</v>
      </c>
      <c r="L12" s="31" t="s">
        <v>153</v>
      </c>
      <c r="M12" s="31" t="s">
        <v>154</v>
      </c>
      <c r="N12" s="31" t="s">
        <v>155</v>
      </c>
      <c r="O12" s="31" t="s">
        <v>64</v>
      </c>
      <c r="P12" s="32" t="s">
        <v>65</v>
      </c>
    </row>
    <row r="13" spans="1:16" ht="18">
      <c r="A13" s="2" t="s">
        <v>66</v>
      </c>
      <c r="B13" s="2" t="s">
        <v>56</v>
      </c>
      <c r="C13" s="4" t="s">
        <v>67</v>
      </c>
      <c r="D13" s="30" t="s">
        <v>68</v>
      </c>
      <c r="E13" s="4">
        <v>3</v>
      </c>
      <c r="F13" s="4">
        <v>5</v>
      </c>
      <c r="G13" s="4">
        <v>5</v>
      </c>
      <c r="H13" s="4">
        <v>5</v>
      </c>
      <c r="I13" s="5">
        <f t="shared" si="0"/>
        <v>5</v>
      </c>
      <c r="J13" s="6">
        <f t="shared" si="1"/>
        <v>0.1</v>
      </c>
      <c r="K13" s="7">
        <f t="shared" si="2"/>
        <v>0.5</v>
      </c>
      <c r="L13" s="31" t="s">
        <v>156</v>
      </c>
      <c r="M13" s="31" t="s">
        <v>157</v>
      </c>
      <c r="N13" s="31" t="s">
        <v>158</v>
      </c>
      <c r="O13" s="31" t="s">
        <v>69</v>
      </c>
      <c r="P13" s="32" t="s">
        <v>70</v>
      </c>
    </row>
    <row r="14" spans="1:16" ht="18">
      <c r="A14" s="2" t="s">
        <v>71</v>
      </c>
      <c r="B14" s="2"/>
      <c r="C14" s="2"/>
      <c r="D14" s="2"/>
      <c r="E14" s="2">
        <f>SUM(E2:E13)</f>
        <v>30</v>
      </c>
      <c r="F14" s="2"/>
      <c r="G14" s="2"/>
      <c r="H14" s="2"/>
      <c r="I14" s="2"/>
      <c r="J14" s="6">
        <f t="shared" si="1"/>
        <v>1</v>
      </c>
      <c r="K14" s="8">
        <f>IF(COUNT(I2:I13)=12,SUM(K2:K13),"")</f>
        <v>4.3666666666666663</v>
      </c>
      <c r="L14" s="2"/>
      <c r="M14" s="2"/>
      <c r="N14" s="29"/>
      <c r="O14" s="29"/>
      <c r="P14" s="34"/>
    </row>
    <row r="16" spans="1:16" ht="18">
      <c r="A16" s="14" t="s">
        <v>104</v>
      </c>
      <c r="B16" s="14"/>
      <c r="C16" s="14"/>
      <c r="D16" s="14"/>
    </row>
    <row r="17" spans="1:4" ht="14.5" customHeight="1">
      <c r="A17" s="14" t="s">
        <v>105</v>
      </c>
      <c r="B17" s="14"/>
      <c r="C17" s="14" t="s">
        <v>106</v>
      </c>
      <c r="D17" s="14" t="s">
        <v>107</v>
      </c>
    </row>
    <row r="18" spans="1:4" ht="18">
      <c r="A18" s="19">
        <f>K14</f>
        <v>4.3666666666666663</v>
      </c>
      <c r="B18" s="20"/>
      <c r="C18" s="15" t="str">
        <f>IF(A18="","",IF(A18&gt;=4,"Высокое влияние",IF(A18&gt;=3,"Значимое влияние","Умеренное влияние")))</f>
        <v>Высокое влияние</v>
      </c>
      <c r="D18" s="15" t="s">
        <v>108</v>
      </c>
    </row>
    <row r="19" spans="1:4" ht="18">
      <c r="A19" s="21" t="s">
        <v>109</v>
      </c>
      <c r="B19" s="21"/>
      <c r="C19" s="21"/>
      <c r="D19" s="21"/>
    </row>
    <row r="20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 s="22" customFormat="1" ht="18">
      <c r="A22" s="22" t="s">
        <v>110</v>
      </c>
    </row>
    <row r="23" spans="1:4" ht="18">
      <c r="A23" s="18" t="s">
        <v>111</v>
      </c>
      <c r="B23" s="18"/>
      <c r="C23" s="18"/>
      <c r="D23" s="18"/>
    </row>
    <row r="24" spans="1:4" ht="18">
      <c r="A24" s="18" t="s">
        <v>112</v>
      </c>
      <c r="B24" s="18"/>
      <c r="C24" s="18"/>
      <c r="D24" s="18"/>
    </row>
    <row r="25" spans="1:4" ht="18">
      <c r="A25" s="18" t="s">
        <v>113</v>
      </c>
      <c r="B25" s="18"/>
      <c r="C25" s="18"/>
      <c r="D25" s="18"/>
    </row>
    <row r="26" spans="1:4" ht="18">
      <c r="A26" s="13"/>
      <c r="B26" s="12"/>
      <c r="C26" s="12"/>
      <c r="D26" s="17"/>
    </row>
  </sheetData>
  <mergeCells count="6">
    <mergeCell ref="A24:D24"/>
    <mergeCell ref="A25:D25"/>
    <mergeCell ref="A18:B18"/>
    <mergeCell ref="A19:D19"/>
    <mergeCell ref="A22:XFD22"/>
    <mergeCell ref="A23:D23"/>
  </mergeCells>
  <dataValidations count="2">
    <dataValidation type="whole" sqref="F2:H13" xr:uid="{25D8BFDE-7D78-4EA4-93C7-7A2D41E74BF8}">
      <formula1>1</formula1>
      <formula2>5</formula2>
    </dataValidation>
    <dataValidation type="whole" sqref="E2:E13" xr:uid="{6889BBD2-4E08-41C0-BB7D-8B980850D602}">
      <formula1>1</formula1>
      <formula2>3</formula2>
    </dataValidation>
  </dataValidations>
  <hyperlinks>
    <hyperlink ref="P2" r:id="rId1" xr:uid="{D4730FA7-25F4-4836-97A9-DFB4AE88E2BE}"/>
    <hyperlink ref="P5" r:id="rId2" xr:uid="{CE347C20-9EBE-49ED-94EF-5D77D7528897}"/>
    <hyperlink ref="P6" r:id="rId3" xr:uid="{1DF6D165-5B5C-4817-906F-D889BA450DCD}"/>
    <hyperlink ref="P7" r:id="rId4" xr:uid="{AC5946E3-BD60-44D9-93D9-F3D83F51E83F}"/>
    <hyperlink ref="P8" r:id="rId5" xr:uid="{4C6645E1-9926-49D9-8DE3-6E1F92E8A5C2}"/>
    <hyperlink ref="P9" r:id="rId6" xr:uid="{4056757E-9F40-4571-9505-CDDD723978D3}"/>
    <hyperlink ref="P10" r:id="rId7" xr:uid="{752C88AE-B694-45BF-B31A-C76553833F85}"/>
    <hyperlink ref="P11" r:id="rId8" xr:uid="{F670A93C-085B-4648-B85C-5F7146D6FC48}"/>
    <hyperlink ref="P12" r:id="rId9" xr:uid="{61DE23D0-067E-4BFC-A14C-5823096F8682}"/>
    <hyperlink ref="P13" r:id="rId10" xr:uid="{C48047BC-EB52-46BA-B7A5-9A5B558CE306}"/>
    <hyperlink ref="P3" r:id="rId11" xr:uid="{AC927774-C974-42B1-8350-7DFFA750A1E5}"/>
  </hyperlinks>
  <pageMargins left="0.7" right="0.7" top="0.75" bottom="0.75" header="0.3" footer="0.3"/>
  <pageSetup paperSize="9" orientation="portrait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DBAB-3630-471C-82DE-1662112F1AA3}">
  <dimension ref="A1:J8"/>
  <sheetViews>
    <sheetView zoomScale="55" zoomScaleNormal="55" workbookViewId="0">
      <selection activeCell="I3" sqref="I3"/>
    </sheetView>
  </sheetViews>
  <sheetFormatPr defaultRowHeight="14.5"/>
  <cols>
    <col min="1" max="1" width="47.7265625" bestFit="1" customWidth="1"/>
    <col min="2" max="2" width="255.453125" bestFit="1" customWidth="1"/>
    <col min="3" max="3" width="33.6328125" bestFit="1" customWidth="1"/>
    <col min="4" max="4" width="28.81640625" bestFit="1" customWidth="1"/>
    <col min="5" max="5" width="35" bestFit="1" customWidth="1"/>
    <col min="6" max="6" width="23.08984375" bestFit="1" customWidth="1"/>
    <col min="7" max="7" width="22.54296875" bestFit="1" customWidth="1"/>
    <col min="8" max="8" width="239.81640625" bestFit="1" customWidth="1"/>
    <col min="9" max="9" width="86.54296875" bestFit="1" customWidth="1"/>
  </cols>
  <sheetData>
    <row r="1" spans="1:10" ht="35">
      <c r="A1" s="9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0"/>
    </row>
    <row r="2" spans="1:10" ht="36">
      <c r="A2" s="9" t="s">
        <v>81</v>
      </c>
      <c r="B2" s="3" t="s">
        <v>82</v>
      </c>
      <c r="C2" s="3">
        <v>9</v>
      </c>
      <c r="D2" s="3">
        <v>9</v>
      </c>
      <c r="E2" s="3">
        <v>6</v>
      </c>
      <c r="F2" s="3">
        <f>C2+D2-E2</f>
        <v>12</v>
      </c>
      <c r="G2" s="3" t="str">
        <f>IF(F2&gt;=9,"Высокое",IF(F2&gt;=4,"Среднее","Низкое"))</f>
        <v>Высокое</v>
      </c>
      <c r="H2" s="3" t="s">
        <v>83</v>
      </c>
      <c r="I2" s="11" t="s">
        <v>84</v>
      </c>
    </row>
    <row r="3" spans="1:10" ht="36">
      <c r="A3" s="9" t="s">
        <v>85</v>
      </c>
      <c r="B3" s="3" t="s">
        <v>86</v>
      </c>
      <c r="C3" s="3">
        <v>8</v>
      </c>
      <c r="D3" s="3">
        <v>7</v>
      </c>
      <c r="E3" s="3">
        <v>6</v>
      </c>
      <c r="F3" s="3">
        <f>C3+D3-E3</f>
        <v>9</v>
      </c>
      <c r="G3" s="3" t="str">
        <f>IF(F3&gt;=9,"Высокое",IF(F3&gt;=4,"Среднее","Низкое"))</f>
        <v>Высокое</v>
      </c>
      <c r="H3" s="3" t="s">
        <v>87</v>
      </c>
      <c r="I3" s="11" t="s">
        <v>88</v>
      </c>
    </row>
    <row r="4" spans="1:10" ht="36">
      <c r="A4" s="9" t="s">
        <v>89</v>
      </c>
      <c r="B4" s="3" t="s">
        <v>90</v>
      </c>
      <c r="C4" s="3">
        <v>9</v>
      </c>
      <c r="D4" s="3">
        <v>9</v>
      </c>
      <c r="E4" s="3">
        <v>5</v>
      </c>
      <c r="F4" s="3">
        <f>C4+D4-E4</f>
        <v>13</v>
      </c>
      <c r="G4" s="3" t="str">
        <f>IF(F4&gt;=9,"Высокое",IF(F4&gt;=4,"Среднее","Низкое"))</f>
        <v>Высокое</v>
      </c>
      <c r="H4" s="3" t="s">
        <v>91</v>
      </c>
      <c r="I4" s="11" t="s">
        <v>92</v>
      </c>
    </row>
    <row r="5" spans="1:10" ht="36">
      <c r="A5" s="9" t="s">
        <v>93</v>
      </c>
      <c r="B5" s="3" t="s">
        <v>94</v>
      </c>
      <c r="C5" s="3">
        <v>8</v>
      </c>
      <c r="D5" s="3">
        <v>8</v>
      </c>
      <c r="E5" s="3">
        <v>6</v>
      </c>
      <c r="F5" s="3">
        <f>C5+D5-E5</f>
        <v>10</v>
      </c>
      <c r="G5" s="3" t="str">
        <f>IF(F5&gt;=9,"Высокое",IF(F5&gt;=4,"Среднее","Низкое"))</f>
        <v>Высокое</v>
      </c>
      <c r="H5" s="3" t="s">
        <v>95</v>
      </c>
      <c r="I5" s="11" t="s">
        <v>96</v>
      </c>
    </row>
    <row r="6" spans="1:10" ht="36">
      <c r="A6" s="9" t="s">
        <v>97</v>
      </c>
      <c r="B6" s="3" t="s">
        <v>98</v>
      </c>
      <c r="C6" s="3">
        <v>8</v>
      </c>
      <c r="D6" s="3">
        <v>8</v>
      </c>
      <c r="E6" s="3">
        <v>7</v>
      </c>
      <c r="F6" s="3">
        <f>C6+D6-E6</f>
        <v>9</v>
      </c>
      <c r="G6" s="3" t="str">
        <f>IF(F6&gt;=9,"Высокое",IF(F6&gt;=4,"Среднее","Низкое"))</f>
        <v>Высокое</v>
      </c>
      <c r="H6" s="3" t="s">
        <v>99</v>
      </c>
      <c r="I6" s="11" t="s">
        <v>100</v>
      </c>
    </row>
    <row r="7" spans="1:10" ht="17.5">
      <c r="A7" s="23" t="s">
        <v>101</v>
      </c>
      <c r="B7" s="24"/>
      <c r="C7" s="24"/>
      <c r="D7" s="24"/>
      <c r="E7" s="25"/>
      <c r="F7" s="9">
        <v>10.6</v>
      </c>
      <c r="G7" s="26" t="s">
        <v>103</v>
      </c>
    </row>
    <row r="8" spans="1:10" ht="35" customHeight="1">
      <c r="A8" s="23" t="s">
        <v>102</v>
      </c>
      <c r="B8" s="24"/>
      <c r="C8" s="24"/>
      <c r="D8" s="24"/>
      <c r="E8" s="24"/>
      <c r="F8" s="25"/>
      <c r="G8" s="27"/>
    </row>
  </sheetData>
  <mergeCells count="3">
    <mergeCell ref="A8:F8"/>
    <mergeCell ref="A7:E7"/>
    <mergeCell ref="G7:G8"/>
  </mergeCells>
  <conditionalFormatting sqref="G2:G6">
    <cfRule type="containsText" dxfId="2" priority="1" operator="containsText" text="Высокое"/>
    <cfRule type="containsText" dxfId="1" priority="2" operator="containsText" text="Среднее"/>
    <cfRule type="containsText" dxfId="0" priority="3" operator="containsText" text="Низкое"/>
  </conditionalFormatting>
  <dataValidations count="1">
    <dataValidation type="whole" sqref="C2:E6" xr:uid="{FDC44DAF-C83C-4AE1-8CF3-89FD6B6E1051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PEST</vt:lpstr>
      <vt:lpstr>5PP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H4RD</dc:creator>
  <cp:lastModifiedBy>H4RD</cp:lastModifiedBy>
  <dcterms:created xsi:type="dcterms:W3CDTF">2015-06-05T18:19:34Z</dcterms:created>
  <dcterms:modified xsi:type="dcterms:W3CDTF">2026-09-25T12:47:51Z</dcterms:modified>
</cp:coreProperties>
</file>