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ml.chartsha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customXml/itemProps3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shboard\bus dashboard\"/>
    </mc:Choice>
  </mc:AlternateContent>
  <xr:revisionPtr revIDLastSave="0" documentId="13_ncr:1_{7C7E0E28-7429-425F-B51E-E920FC2DF2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" sheetId="1" r:id="rId1"/>
    <sheet name="Analysis 01" sheetId="4" r:id="rId2"/>
  </sheets>
  <calcPr calcId="191029"/>
  <pivotCaches>
    <pivotCache cacheId="0" r:id="rId3"/>
    <pivotCache cacheId="1" r:id="rId4"/>
    <pivotCache cacheId="2" r:id="rId5"/>
    <pivotCache cacheId="3" r:id="rId6"/>
    <pivotCache cacheId="4" r:id="rId7"/>
    <pivotCache cacheId="5" r:id="rId8"/>
    <pivotCache cacheId="6" r:id="rId9"/>
    <pivotCache cacheId="7" r:id="rId10"/>
    <pivotCache cacheId="8" r:id="rId11"/>
    <pivotCache cacheId="9" r:id="rId12"/>
    <pivotCache cacheId="10" r:id="rId13"/>
    <pivotCache cacheId="11" r:id="rId14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im_buses_ff0193f8-7954-4acb-b8e1-0d65b1227ed9" name="Dim_buses" connection="Query - Dim_buses"/>
          <x15:modelTable id="Dim_demographics_d6456107-d692-4b0b-9c13-0fed70742940" name="Dim_demographics" connection="Query - Dim_demographics"/>
          <x15:modelTable id="Dim_routes_eb3403c7-30f5-4cb6-967f-ed14e3e7e3ab" name="Dim_routes" connection="Query - Dim_routes"/>
          <x15:modelTable id="Facttable_ridership_6043d81d-6137-4f93-9b29-2aead44cec11" name="Facttable_ridership" connection="Query - Facttable_ridership"/>
          <x15:modelTable id="Dim_DateTable_7fe6b69b-99bd-4cee-8511-e58756fb0fbd" name="Dim_DateTable" connection="Query - Dim_DateTable"/>
          <x15:modelTable id="Calculations_79068ca9-bb30-4eea-ad34-b84f461d9dac" name="Calculations" connection="Query - Calculations"/>
        </x15:modelTables>
        <x15:modelRelationships>
          <x15:modelRelationship fromTable="Dim_buses" fromColumn="RouteID" toTable="Dim_routes" toColumn="RouteID"/>
          <x15:modelRelationship fromTable="Facttable_ridership" fromColumn="BusID" toTable="Dim_buses" toColumn="BusID"/>
          <x15:modelRelationship fromTable="Facttable_ridership" fromColumn="RiderID" toTable="Dim_demographics" toColumn="RiderID"/>
          <x15:modelRelationship fromTable="Facttable_ridership" fromColumn="Date" toTable="Dim_DateTable" toColumn="Date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Facttable_ridership" columnName="Time" columnId="Time">
                <x16:calculatedTimeColumn columnName="Time (Hour)" columnId="Time (Hour)" contentType="hours" isSelected="1"/>
                <x16:calculatedTimeColumn columnName="Time (Minute)" columnId="Time (Minute)" contentType="minute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10" i="4" l="1"/>
  <c r="AY9" i="4"/>
  <c r="AR10" i="4"/>
  <c r="AR11" i="4"/>
  <c r="AR9" i="4"/>
  <c r="AR17" i="4"/>
  <c r="AR18" i="4"/>
  <c r="AR16" i="4"/>
  <c r="AQ17" i="4"/>
  <c r="AQ18" i="4"/>
  <c r="AQ16" i="4"/>
  <c r="AP16" i="4"/>
  <c r="AP17" i="4"/>
  <c r="AP18" i="4"/>
  <c r="AP15" i="4"/>
  <c r="Y9" i="4"/>
  <c r="Y10" i="4"/>
  <c r="Y11" i="4"/>
  <c r="Y12" i="4"/>
  <c r="Y13" i="4"/>
  <c r="Y14" i="4"/>
  <c r="Y15" i="4"/>
  <c r="Y8" i="4"/>
  <c r="Z8" i="4"/>
  <c r="Z9" i="4"/>
  <c r="AA10" i="4" s="1"/>
  <c r="Z10" i="4"/>
  <c r="Z11" i="4"/>
  <c r="Z12" i="4"/>
  <c r="Z13" i="4"/>
  <c r="Z14" i="4"/>
  <c r="Z15" i="4"/>
  <c r="P19" i="4"/>
  <c r="Q19" i="4" s="1"/>
  <c r="AA9" i="4" l="1"/>
  <c r="O25" i="4"/>
  <c r="AB10" i="4"/>
  <c r="AB9" i="4"/>
  <c r="AA13" i="4"/>
  <c r="AB13" i="4" s="1"/>
  <c r="AA12" i="4"/>
  <c r="AB12" i="4" s="1"/>
  <c r="AA15" i="4"/>
  <c r="AB15" i="4" s="1"/>
  <c r="AA11" i="4"/>
  <c r="AB11" i="4" s="1"/>
  <c r="AA14" i="4"/>
  <c r="AB14" i="4" s="1"/>
  <c r="Y23" i="4" l="1"/>
  <c r="Y19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B46B03-CF8A-4E24-9C4D-5DBC16494082}" name="Query - Calculations" description="Connection to the 'Calculations' query in the workbook." type="100" refreshedVersion="8" minRefreshableVersion="5">
    <extLst>
      <ext xmlns:x15="http://schemas.microsoft.com/office/spreadsheetml/2010/11/main" uri="{DE250136-89BD-433C-8126-D09CA5730AF9}">
        <x15:connection id="f900b993-fea8-4306-a65c-c5a7eb94caf3"/>
      </ext>
    </extLst>
  </connection>
  <connection id="2" xr16:uid="{3D73AD22-070A-4DD2-B153-BFD649BE51B8}" name="Query - Dim_buses" description="Connection to the 'Dim_buses' query in the workbook." type="100" refreshedVersion="8" minRefreshableVersion="5">
    <extLst>
      <ext xmlns:x15="http://schemas.microsoft.com/office/spreadsheetml/2010/11/main" uri="{DE250136-89BD-433C-8126-D09CA5730AF9}">
        <x15:connection id="970dad0a-e814-4faf-9baa-1288c9acdd4d">
          <x15:oledbPr connection="Provider=Microsoft.Mashup.OleDb.1;Data Source=$Workbook$;Location=Dim_buses;Extended Properties=&quot;&quot;">
            <x15:dbTables>
              <x15:dbTable name="Dim_buses"/>
            </x15:dbTables>
          </x15:oledbPr>
        </x15:connection>
      </ext>
    </extLst>
  </connection>
  <connection id="3" xr16:uid="{3DEBA99C-25DB-4675-A734-67F6EF2C52FC}" name="Query - Dim_DateTable" description="Connection to the 'Dim_DateTable' query in the workbook." type="100" refreshedVersion="8" minRefreshableVersion="5">
    <extLst>
      <ext xmlns:x15="http://schemas.microsoft.com/office/spreadsheetml/2010/11/main" uri="{DE250136-89BD-433C-8126-D09CA5730AF9}">
        <x15:connection id="c0e86b00-bfe4-4dfe-b5a1-e623330ae014"/>
      </ext>
    </extLst>
  </connection>
  <connection id="4" xr16:uid="{D966DE5F-5A67-4C43-8BAA-3603BAC84F85}" name="Query - Dim_demographics" description="Connection to the 'Dim_demographics' query in the workbook." type="100" refreshedVersion="8" minRefreshableVersion="5">
    <extLst>
      <ext xmlns:x15="http://schemas.microsoft.com/office/spreadsheetml/2010/11/main" uri="{DE250136-89BD-433C-8126-D09CA5730AF9}">
        <x15:connection id="e5c14dad-1a8f-4730-b6a1-d5ea8557edf9">
          <x15:oledbPr connection="Provider=Microsoft.Mashup.OleDb.1;Data Source=$Workbook$;Location=Dim_demographics;Extended Properties=&quot;&quot;">
            <x15:dbTables>
              <x15:dbTable name="Dim_demographics"/>
            </x15:dbTables>
          </x15:oledbPr>
        </x15:connection>
      </ext>
    </extLst>
  </connection>
  <connection id="5" xr16:uid="{0D64EF14-DCA2-47F9-A014-030360231B73}" name="Query - Dim_routes" description="Connection to the 'Dim_routes' query in the workbook." type="100" refreshedVersion="8" minRefreshableVersion="5">
    <extLst>
      <ext xmlns:x15="http://schemas.microsoft.com/office/spreadsheetml/2010/11/main" uri="{DE250136-89BD-433C-8126-D09CA5730AF9}">
        <x15:connection id="6c4766d8-0276-4d52-87a1-fe8cc53d53a9">
          <x15:oledbPr connection="Provider=Microsoft.Mashup.OleDb.1;Data Source=$Workbook$;Location=Dim_routes;Extended Properties=&quot;&quot;">
            <x15:dbTables>
              <x15:dbTable name="Dim_routes"/>
            </x15:dbTables>
          </x15:oledbPr>
        </x15:connection>
      </ext>
    </extLst>
  </connection>
  <connection id="6" xr16:uid="{44904B00-B7AD-4090-B506-C3D8ACB84EDF}" name="Query - Facttable_ridership" description="Connection to the 'Facttable_ridership' query in the workbook." type="100" refreshedVersion="8" minRefreshableVersion="5">
    <extLst>
      <ext xmlns:x15="http://schemas.microsoft.com/office/spreadsheetml/2010/11/main" uri="{DE250136-89BD-433C-8126-D09CA5730AF9}">
        <x15:connection id="036e7e91-43fd-432d-bad0-892ee07f681a"/>
      </ext>
    </extLst>
  </connection>
  <connection id="7" xr16:uid="{46CEF764-140A-4076-9153-26DD017F51E6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<sst xmlns="http://schemas.openxmlformats.org/spreadsheetml/2006/main" count="60" uniqueCount="42">
  <si>
    <t>Total Riders(Passengers)</t>
  </si>
  <si>
    <t>Avg Riders Per Trip</t>
  </si>
  <si>
    <t>Total Riders(Passengers)2</t>
  </si>
  <si>
    <t>East-West Express</t>
  </si>
  <si>
    <t>South Line</t>
  </si>
  <si>
    <t>Busiest Route</t>
  </si>
  <si>
    <t>RouteName</t>
  </si>
  <si>
    <t>Least Busy Route</t>
  </si>
  <si>
    <t>10:00 AM - 3:00 PM</t>
  </si>
  <si>
    <t>3:00 PM - 8:00 PM</t>
  </si>
  <si>
    <t>5:00 AM - 10:00 AM</t>
  </si>
  <si>
    <t>8:00 PM - 12:00 AM</t>
  </si>
  <si>
    <t>Peak Hour of Operation</t>
  </si>
  <si>
    <t>Off-Peak Hour of Operation</t>
  </si>
  <si>
    <t>YoY Pct Change</t>
  </si>
  <si>
    <t>Indicator</t>
  </si>
  <si>
    <t>▲</t>
  </si>
  <si>
    <t>▼</t>
  </si>
  <si>
    <t>Caption :</t>
  </si>
  <si>
    <t>Fri</t>
  </si>
  <si>
    <t>Mon</t>
  </si>
  <si>
    <t>Sat</t>
  </si>
  <si>
    <t>Sun</t>
  </si>
  <si>
    <t>Thu</t>
  </si>
  <si>
    <t>Tue</t>
  </si>
  <si>
    <t>Wed</t>
  </si>
  <si>
    <t>Day Name</t>
  </si>
  <si>
    <t>Average</t>
  </si>
  <si>
    <r>
      <rPr>
        <b/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Average</t>
    </r>
  </si>
  <si>
    <t>Caption:</t>
  </si>
  <si>
    <t>Above Average Percentage</t>
  </si>
  <si>
    <t>Dec</t>
  </si>
  <si>
    <t>Jan</t>
  </si>
  <si>
    <t>Over-Utilized</t>
  </si>
  <si>
    <t>Under-Utilized</t>
  </si>
  <si>
    <t>Well-Utilized</t>
  </si>
  <si>
    <t>Total Buses</t>
  </si>
  <si>
    <t>Bus Utilization Category</t>
  </si>
  <si>
    <t>Pct</t>
  </si>
  <si>
    <t>Pct left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</si>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</sst>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1" fillId="2" borderId="0" xfId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" fontId="0" fillId="0" borderId="0" xfId="0" applyNumberFormat="1"/>
    <xf numFmtId="0" fontId="0" fillId="4" borderId="0" xfId="0" applyFill="1"/>
    <xf numFmtId="19" fontId="0" fillId="0" borderId="0" xfId="0" applyNumberFormat="1" applyAlignment="1">
      <alignment horizontal="left"/>
    </xf>
    <xf numFmtId="10" fontId="0" fillId="0" borderId="0" xfId="0" applyNumberFormat="1"/>
    <xf numFmtId="9" fontId="0" fillId="0" borderId="0" xfId="2" applyFont="1"/>
    <xf numFmtId="10" fontId="0" fillId="0" borderId="0" xfId="2" applyNumberFormat="1" applyFont="1"/>
    <xf numFmtId="0" fontId="3" fillId="0" borderId="0" xfId="0" applyFont="1"/>
    <xf numFmtId="9" fontId="0" fillId="0" borderId="0" xfId="0" applyNumberFormat="1"/>
    <xf numFmtId="164" fontId="0" fillId="0" borderId="0" xfId="0" applyNumberFormat="1"/>
  </cellXfs>
  <cellStyles count="3">
    <cellStyle name="Bad" xfId="1" builtinId="27"/>
    <cellStyle name="Normal" xfId="0" builtinId="0"/>
    <cellStyle name="Percent" xfId="2" builtinId="5"/>
  </cellStyles>
  <dxfs count="1">
    <dxf>
      <numFmt numFmtId="164" formatCode="0.0%"/>
    </dxf>
  </dxfs>
  <tableStyles count="0" defaultTableStyle="TableStyleMedium2" defaultPivotStyle="PivotStyleLight16"/>
  <colors>
    <mruColors>
      <color rgb="FF68B8B0"/>
      <color rgb="FF46768C"/>
      <color rgb="FF0D0D0D"/>
      <color rgb="FF595959"/>
      <color rgb="FF2A2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11.xml"/><Relationship Id="rId18" Type="http://schemas.openxmlformats.org/officeDocument/2006/relationships/sharedStrings" Target="sharedStrings.xml"/><Relationship Id="rId26" Type="http://schemas.openxmlformats.org/officeDocument/2006/relationships/customXml" Target="../customXml/item6.xml"/><Relationship Id="rId39" Type="http://schemas.openxmlformats.org/officeDocument/2006/relationships/customXml" Target="../customXml/item19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42" Type="http://schemas.openxmlformats.org/officeDocument/2006/relationships/customXml" Target="../customXml/item22.xml"/><Relationship Id="rId47" Type="http://schemas.openxmlformats.org/officeDocument/2006/relationships/customXml" Target="../customXml/item27.xml"/><Relationship Id="rId50" Type="http://schemas.openxmlformats.org/officeDocument/2006/relationships/customXml" Target="../customXml/item30.xml"/><Relationship Id="rId55" Type="http://schemas.openxmlformats.org/officeDocument/2006/relationships/customXml" Target="../customXml/item35.xml"/><Relationship Id="rId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9" Type="http://schemas.openxmlformats.org/officeDocument/2006/relationships/customXml" Target="../customXml/item9.xml"/><Relationship Id="rId11" Type="http://schemas.openxmlformats.org/officeDocument/2006/relationships/pivotCacheDefinition" Target="pivotCache/pivotCacheDefinition9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40" Type="http://schemas.openxmlformats.org/officeDocument/2006/relationships/customXml" Target="../customXml/item20.xml"/><Relationship Id="rId45" Type="http://schemas.openxmlformats.org/officeDocument/2006/relationships/customXml" Target="../customXml/item25.xml"/><Relationship Id="rId53" Type="http://schemas.openxmlformats.org/officeDocument/2006/relationships/customXml" Target="../customXml/item33.xml"/><Relationship Id="rId5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8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4" Type="http://schemas.openxmlformats.org/officeDocument/2006/relationships/customXml" Target="../customXml/item24.xml"/><Relationship Id="rId52" Type="http://schemas.openxmlformats.org/officeDocument/2006/relationships/customXml" Target="../customXml/item32.xml"/><Relationship Id="rId4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7.xml"/><Relationship Id="rId14" Type="http://schemas.openxmlformats.org/officeDocument/2006/relationships/pivotCacheDefinition" Target="pivotCache/pivotCacheDefinition12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43" Type="http://schemas.openxmlformats.org/officeDocument/2006/relationships/customXml" Target="../customXml/item23.xml"/><Relationship Id="rId48" Type="http://schemas.openxmlformats.org/officeDocument/2006/relationships/customXml" Target="../customXml/item28.xml"/><Relationship Id="rId56" Type="http://schemas.openxmlformats.org/officeDocument/2006/relationships/customXml" Target="../customXml/item36.xml"/><Relationship Id="rId8" Type="http://schemas.openxmlformats.org/officeDocument/2006/relationships/pivotCacheDefinition" Target="pivotCache/pivotCacheDefinition6.xml"/><Relationship Id="rId51" Type="http://schemas.openxmlformats.org/officeDocument/2006/relationships/customXml" Target="../customXml/item31.xml"/><Relationship Id="rId3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10.xml"/><Relationship Id="rId17" Type="http://schemas.openxmlformats.org/officeDocument/2006/relationships/styles" Target="style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38" Type="http://schemas.openxmlformats.org/officeDocument/2006/relationships/customXml" Target="../customXml/item18.xml"/><Relationship Id="rId46" Type="http://schemas.openxmlformats.org/officeDocument/2006/relationships/customXml" Target="../customXml/item26.xml"/><Relationship Id="rId20" Type="http://schemas.openxmlformats.org/officeDocument/2006/relationships/calcChain" Target="calcChain.xml"/><Relationship Id="rId41" Type="http://schemas.openxmlformats.org/officeDocument/2006/relationships/customXml" Target="../customXml/item21.xml"/><Relationship Id="rId54" Type="http://schemas.openxmlformats.org/officeDocument/2006/relationships/customXml" Target="../customXml/item3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49" Type="http://schemas.openxmlformats.org/officeDocument/2006/relationships/customXml" Target="../customXml/item2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[Dashboard.xlsx]Analysis 01!PivotTable8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8B8B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8B8B0"/>
          </a:solidFill>
          <a:ln>
            <a:noFill/>
          </a:ln>
          <a:effectLst/>
        </c:spPr>
        <c:dLbl>
          <c:idx val="0"/>
          <c:layout>
            <c:manualLayout>
              <c:x val="-1.0462850250566197E-16"/>
              <c:y val="5.0090839739322458E-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5977011494252873E-2"/>
          <c:y val="6.8696347881846212E-2"/>
          <c:w val="0.90804597701149425"/>
          <c:h val="0.717824710720515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'Analysis 01'!$H$8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8B8B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1754-45FC-BF91-0F63660AF875}"/>
              </c:ext>
            </c:extLst>
          </c:dPt>
          <c:dLbls>
            <c:dLbl>
              <c:idx val="0"/>
              <c:layout>
                <c:manualLayout>
                  <c:x val="-1.0462850250566197E-16"/>
                  <c:y val="5.0090839739322458E-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54-45FC-BF91-0F63660AF8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01'!$G$9:$G$12</c:f>
              <c:strCache>
                <c:ptCount val="4"/>
                <c:pt idx="0">
                  <c:v>10:00 AM - 3:00 PM</c:v>
                </c:pt>
                <c:pt idx="1">
                  <c:v>8:00 PM - 12:00 AM</c:v>
                </c:pt>
                <c:pt idx="2">
                  <c:v>3:00 PM - 8:00 PM</c:v>
                </c:pt>
                <c:pt idx="3">
                  <c:v>5:00 AM - 10:00 AM</c:v>
                </c:pt>
              </c:strCache>
            </c:strRef>
          </c:cat>
          <c:val>
            <c:numRef>
              <c:f>'Analysis 01'!$H$9:$H$12</c:f>
              <c:numCache>
                <c:formatCode>#,##0</c:formatCode>
                <c:ptCount val="4"/>
                <c:pt idx="0">
                  <c:v>2243</c:v>
                </c:pt>
                <c:pt idx="1">
                  <c:v>1653</c:v>
                </c:pt>
                <c:pt idx="2">
                  <c:v>1346</c:v>
                </c:pt>
                <c:pt idx="3">
                  <c:v>1345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4-45FC-BF91-0F63660AF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axId val="2023240624"/>
        <c:axId val="2023239184"/>
      </c:barChart>
      <c:catAx>
        <c:axId val="202324062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239184"/>
        <c:crosses val="autoZero"/>
        <c:auto val="1"/>
        <c:lblAlgn val="ctr"/>
        <c:lblOffset val="100"/>
        <c:noMultiLvlLbl val="0"/>
      </c:catAx>
      <c:valAx>
        <c:axId val="2023239184"/>
        <c:scaling>
          <c:orientation val="minMax"/>
        </c:scaling>
        <c:delete val="1"/>
        <c:axPos val="t"/>
        <c:numFmt formatCode="#,##0" sourceLinked="1"/>
        <c:majorTickMark val="out"/>
        <c:minorTickMark val="none"/>
        <c:tickLblPos val="nextTo"/>
        <c:crossAx val="202324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[Dashboard.xlsx]Analysis 01!PivotTable11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68B8B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'Analysis 01'!$P$8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68B8B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01'!$O$9:$O$10</c:f>
              <c:strCache>
                <c:ptCount val="2"/>
                <c:pt idx="0">
                  <c:v>2023</c:v>
                </c:pt>
                <c:pt idx="1">
                  <c:v>2024</c:v>
                </c:pt>
              </c:strCache>
            </c:strRef>
          </c:cat>
          <c:val>
            <c:numRef>
              <c:f>'Analysis 01'!$P$9:$P$10</c:f>
              <c:numCache>
                <c:formatCode>#,##0</c:formatCode>
                <c:ptCount val="2"/>
                <c:pt idx="0">
                  <c:v>5654</c:v>
                </c:pt>
                <c:pt idx="1">
                  <c:v>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F-47BD-9FF7-E7D2FCDCC3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33876895"/>
        <c:axId val="233873535"/>
      </c:lineChart>
      <c:catAx>
        <c:axId val="23387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873535"/>
        <c:crosses val="autoZero"/>
        <c:auto val="1"/>
        <c:lblAlgn val="ctr"/>
        <c:lblOffset val="100"/>
        <c:noMultiLvlLbl val="0"/>
      </c:catAx>
      <c:valAx>
        <c:axId val="233873535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3387689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01'!$Z$8</c:f>
              <c:strCache>
                <c:ptCount val="1"/>
                <c:pt idx="0">
                  <c:v>Total Riders(Passengers)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01'!$Y$9:$Y$15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'Analysis 01'!$Z$9:$Z$15</c:f>
              <c:numCache>
                <c:formatCode>General</c:formatCode>
                <c:ptCount val="7"/>
                <c:pt idx="0">
                  <c:v>1185</c:v>
                </c:pt>
                <c:pt idx="1">
                  <c:v>1085</c:v>
                </c:pt>
                <c:pt idx="2">
                  <c:v>983</c:v>
                </c:pt>
                <c:pt idx="3">
                  <c:v>887</c:v>
                </c:pt>
                <c:pt idx="4">
                  <c:v>889</c:v>
                </c:pt>
                <c:pt idx="5">
                  <c:v>762</c:v>
                </c:pt>
                <c:pt idx="6">
                  <c:v>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C-45A5-A07D-75184541E0EB}"/>
            </c:ext>
          </c:extLst>
        </c:ser>
        <c:ser>
          <c:idx val="2"/>
          <c:order val="2"/>
          <c:tx>
            <c:strRef>
              <c:f>'Analysis 01'!$AB$8</c:f>
              <c:strCache>
                <c:ptCount val="1"/>
                <c:pt idx="0">
                  <c:v>Above Average</c:v>
                </c:pt>
              </c:strCache>
            </c:strRef>
          </c:tx>
          <c:spPr>
            <a:solidFill>
              <a:srgbClr val="68B8B0"/>
            </a:solidFill>
            <a:ln>
              <a:noFill/>
            </a:ln>
            <a:effectLst/>
          </c:spPr>
          <c:invertIfNegative val="0"/>
          <c:val>
            <c:numRef>
              <c:f>'Analysis 01'!$AB$9:$AB$15</c:f>
              <c:numCache>
                <c:formatCode>General</c:formatCode>
                <c:ptCount val="7"/>
                <c:pt idx="0">
                  <c:v>1185</c:v>
                </c:pt>
                <c:pt idx="1">
                  <c:v>1085</c:v>
                </c:pt>
                <c:pt idx="2">
                  <c:v>983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EC-45A5-A07D-75184541E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overlap val="100"/>
        <c:axId val="1373982464"/>
        <c:axId val="1373993984"/>
      </c:barChart>
      <c:lineChart>
        <c:grouping val="standard"/>
        <c:varyColors val="0"/>
        <c:ser>
          <c:idx val="1"/>
          <c:order val="1"/>
          <c:tx>
            <c:strRef>
              <c:f>'Analysis 01'!$AA$8</c:f>
              <c:strCache>
                <c:ptCount val="1"/>
                <c:pt idx="0">
                  <c:v>Average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'Analysis 01'!$AA$9:$AA$15</c:f>
              <c:numCache>
                <c:formatCode>General</c:formatCode>
                <c:ptCount val="7"/>
                <c:pt idx="0">
                  <c:v>941</c:v>
                </c:pt>
                <c:pt idx="1">
                  <c:v>941</c:v>
                </c:pt>
                <c:pt idx="2">
                  <c:v>941</c:v>
                </c:pt>
                <c:pt idx="3">
                  <c:v>941</c:v>
                </c:pt>
                <c:pt idx="4">
                  <c:v>941</c:v>
                </c:pt>
                <c:pt idx="5">
                  <c:v>941</c:v>
                </c:pt>
                <c:pt idx="6">
                  <c:v>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EC-45A5-A07D-75184541E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982464"/>
        <c:axId val="1373993984"/>
      </c:lineChart>
      <c:catAx>
        <c:axId val="137398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993984"/>
        <c:crosses val="autoZero"/>
        <c:auto val="1"/>
        <c:lblAlgn val="ctr"/>
        <c:lblOffset val="100"/>
        <c:noMultiLvlLbl val="0"/>
      </c:catAx>
      <c:valAx>
        <c:axId val="13739939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7398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[Dashboard.xlsx]Analysis 01!PivotTable16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68B8B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095607295430449"/>
          <c:y val="0.29621335134454524"/>
          <c:w val="0.82379948124793134"/>
          <c:h val="0.45461691360513667"/>
        </c:manualLayout>
      </c:layout>
      <c:lineChart>
        <c:grouping val="standard"/>
        <c:varyColors val="0"/>
        <c:ser>
          <c:idx val="0"/>
          <c:order val="0"/>
          <c:tx>
            <c:strRef>
              <c:f>'Analysis 01'!$AL$8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68B8B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'Analysis 01'!$AK$9:$AK$10</c:f>
              <c:strCache>
                <c:ptCount val="2"/>
                <c:pt idx="0">
                  <c:v>Jan</c:v>
                </c:pt>
                <c:pt idx="1">
                  <c:v>Dec</c:v>
                </c:pt>
              </c:strCache>
            </c:strRef>
          </c:cat>
          <c:val>
            <c:numRef>
              <c:f>'Analysis 01'!$AL$9:$AL$10</c:f>
              <c:numCache>
                <c:formatCode>#,##0</c:formatCode>
                <c:ptCount val="2"/>
                <c:pt idx="0">
                  <c:v>933</c:v>
                </c:pt>
                <c:pt idx="1">
                  <c:v>5654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D1-458B-85A3-085D3E03F8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17574032"/>
        <c:axId val="1017576912"/>
      </c:lineChart>
      <c:catAx>
        <c:axId val="101757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576912"/>
        <c:crosses val="autoZero"/>
        <c:auto val="1"/>
        <c:lblAlgn val="ctr"/>
        <c:lblOffset val="100"/>
        <c:noMultiLvlLbl val="0"/>
      </c:catAx>
      <c:valAx>
        <c:axId val="1017576912"/>
        <c:scaling>
          <c:orientation val="minMax"/>
        </c:scaling>
        <c:delete val="0"/>
        <c:axPos val="l"/>
        <c:numFmt formatCode="0,\K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57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'Analysis 01'!$AP$17</c:f>
              <c:strCache>
                <c:ptCount val="1"/>
                <c:pt idx="0">
                  <c:v>Under-Utilized</c:v>
                </c:pt>
              </c:strCache>
            </c:strRef>
          </c:tx>
          <c:dPt>
            <c:idx val="0"/>
            <c:bubble3D val="0"/>
            <c:spPr>
              <a:solidFill>
                <a:srgbClr val="00B0F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BB-41C6-8CE1-745A56039FF8}"/>
              </c:ext>
            </c:extLst>
          </c:dPt>
          <c:dPt>
            <c:idx val="1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BB-41C6-8CE1-745A56039FF8}"/>
              </c:ext>
            </c:extLst>
          </c:dPt>
          <c:val>
            <c:numRef>
              <c:f>'Analysis 01'!$AQ$17:$AR$17</c:f>
              <c:numCache>
                <c:formatCode>0%</c:formatCode>
                <c:ptCount val="2"/>
                <c:pt idx="0">
                  <c:v>0.22619047619047619</c:v>
                </c:pt>
                <c:pt idx="1">
                  <c:v>0.77380952380952384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BB-41C6-8CE1-745A56039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'Analysis 01'!$AP$16</c:f>
              <c:strCache>
                <c:ptCount val="1"/>
                <c:pt idx="0">
                  <c:v>Over-Utilized</c:v>
                </c:pt>
              </c:strCache>
            </c:strRef>
          </c:tx>
          <c:spPr>
            <a:solidFill>
              <a:srgbClr val="68B8B0"/>
            </a:solidFill>
            <a:ln>
              <a:noFill/>
            </a:ln>
          </c:spPr>
          <c:dPt>
            <c:idx val="0"/>
            <c:bubble3D val="0"/>
            <c:spPr>
              <a:solidFill>
                <a:srgbClr val="68B8B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BB-41C6-8CE1-745A56039FF8}"/>
              </c:ext>
            </c:extLst>
          </c:dPt>
          <c:dPt>
            <c:idx val="1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BB-41C6-8CE1-745A56039FF8}"/>
              </c:ext>
            </c:extLst>
          </c:dPt>
          <c:val>
            <c:numRef>
              <c:f>'Analysis 01'!$AQ$16:$AR$16</c:f>
              <c:numCache>
                <c:formatCode>0%</c:formatCode>
                <c:ptCount val="2"/>
                <c:pt idx="0">
                  <c:v>0.42857142857142855</c:v>
                </c:pt>
                <c:pt idx="1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BB-41C6-8CE1-745A56039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'Analysis 01'!$AP$18</c:f>
              <c:strCache>
                <c:ptCount val="1"/>
                <c:pt idx="0">
                  <c:v>Well-Utilized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</c:spPr>
          <c:dPt>
            <c:idx val="0"/>
            <c:bubble3D val="0"/>
            <c:spPr>
              <a:solidFill>
                <a:srgbClr val="00B0F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BB-41C6-8CE1-745A56039FF8}"/>
              </c:ext>
            </c:extLst>
          </c:dPt>
          <c:dPt>
            <c:idx val="1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BB-41C6-8CE1-745A56039FF8}"/>
              </c:ext>
            </c:extLst>
          </c:dPt>
          <c:val>
            <c:numRef>
              <c:f>'Analysis 01'!$AQ$18:$AR$18</c:f>
              <c:numCache>
                <c:formatCode>0%</c:formatCode>
                <c:ptCount val="2"/>
                <c:pt idx="0">
                  <c:v>0.34523809523809523</c:v>
                </c:pt>
                <c:pt idx="1">
                  <c:v>0.65476190476190477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BB-41C6-8CE1-745A56039F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13" Type="http://schemas.openxmlformats.org/officeDocument/2006/relationships/chart" Target="../charts/chart5.xml"/><Relationship Id="rId3" Type="http://schemas.openxmlformats.org/officeDocument/2006/relationships/image" Target="../media/image2.svg"/><Relationship Id="rId7" Type="http://schemas.openxmlformats.org/officeDocument/2006/relationships/image" Target="../media/image6.png"/><Relationship Id="rId12" Type="http://schemas.openxmlformats.org/officeDocument/2006/relationships/chart" Target="../charts/chart4.xml"/><Relationship Id="rId17" Type="http://schemas.openxmlformats.org/officeDocument/2006/relationships/image" Target="../media/image9.png"/><Relationship Id="rId2" Type="http://schemas.openxmlformats.org/officeDocument/2006/relationships/image" Target="../media/image1.png"/><Relationship Id="rId16" Type="http://schemas.openxmlformats.org/officeDocument/2006/relationships/chart" Target="../charts/chart8.xml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11" Type="http://schemas.openxmlformats.org/officeDocument/2006/relationships/chart" Target="../charts/chart3.xml"/><Relationship Id="rId5" Type="http://schemas.openxmlformats.org/officeDocument/2006/relationships/image" Target="../media/image4.svg"/><Relationship Id="rId15" Type="http://schemas.openxmlformats.org/officeDocument/2006/relationships/chart" Target="../charts/chart7.xml"/><Relationship Id="rId10" Type="http://schemas.openxmlformats.org/officeDocument/2006/relationships/image" Target="../media/image8.svg"/><Relationship Id="rId4" Type="http://schemas.openxmlformats.org/officeDocument/2006/relationships/image" Target="../media/image3.png"/><Relationship Id="rId9" Type="http://schemas.openxmlformats.org/officeDocument/2006/relationships/image" Target="../media/image7.png"/><Relationship Id="rId1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278837</xdr:colOff>
      <xdr:row>0</xdr:row>
      <xdr:rowOff>0</xdr:rowOff>
    </xdr:from>
    <xdr:to>
      <xdr:col>17</xdr:col>
      <xdr:colOff>526487</xdr:colOff>
      <xdr:row>34</xdr:row>
      <xdr:rowOff>0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C009BC0B-BBD4-FFCB-613A-3252F504FE96}"/>
            </a:ext>
          </a:extLst>
        </xdr:cNvPr>
        <xdr:cNvSpPr/>
      </xdr:nvSpPr>
      <xdr:spPr>
        <a:xfrm flipH="1">
          <a:off x="1652797" y="0"/>
          <a:ext cx="8744287" cy="6591637"/>
        </a:xfrm>
        <a:prstGeom prst="rightArrow">
          <a:avLst>
            <a:gd name="adj1" fmla="val 100000"/>
            <a:gd name="adj2" fmla="val 21211"/>
          </a:avLst>
        </a:prstGeom>
        <a:gradFill flip="none" rotWithShape="1">
          <a:gsLst>
            <a:gs pos="0">
              <a:schemeClr val="tx1">
                <a:lumMod val="95000"/>
                <a:lumOff val="5000"/>
              </a:schemeClr>
            </a:gs>
            <a:gs pos="39000">
              <a:srgbClr val="2A2A2A"/>
            </a:gs>
            <a:gs pos="55000">
              <a:srgbClr val="595959"/>
            </a:gs>
            <a:gs pos="100000">
              <a:srgbClr val="0D0D0D"/>
            </a:gs>
          </a:gsLst>
          <a:lin ang="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354026</xdr:colOff>
      <xdr:row>0</xdr:row>
      <xdr:rowOff>0</xdr:rowOff>
    </xdr:from>
    <xdr:to>
      <xdr:col>18</xdr:col>
      <xdr:colOff>601676</xdr:colOff>
      <xdr:row>34</xdr:row>
      <xdr:rowOff>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1FD27244-A7E8-5251-31F0-D762CC5BFCDD}"/>
            </a:ext>
          </a:extLst>
        </xdr:cNvPr>
        <xdr:cNvSpPr/>
      </xdr:nvSpPr>
      <xdr:spPr>
        <a:xfrm flipH="1">
          <a:off x="2334889" y="0"/>
          <a:ext cx="8744287" cy="6591637"/>
        </a:xfrm>
        <a:prstGeom prst="rightArrow">
          <a:avLst>
            <a:gd name="adj1" fmla="val 100000"/>
            <a:gd name="adj2" fmla="val 21211"/>
          </a:avLst>
        </a:prstGeom>
        <a:gradFill flip="none" rotWithShape="1">
          <a:gsLst>
            <a:gs pos="0">
              <a:schemeClr val="tx1">
                <a:lumMod val="95000"/>
                <a:lumOff val="5000"/>
              </a:schemeClr>
            </a:gs>
            <a:gs pos="38000">
              <a:srgbClr val="2A2A2A"/>
            </a:gs>
            <a:gs pos="54000">
              <a:srgbClr val="595959"/>
            </a:gs>
            <a:gs pos="91000">
              <a:srgbClr val="0D0D0D"/>
            </a:gs>
          </a:gsLst>
          <a:lin ang="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401483</xdr:colOff>
      <xdr:row>0</xdr:row>
      <xdr:rowOff>0</xdr:rowOff>
    </xdr:from>
    <xdr:to>
      <xdr:col>20</xdr:col>
      <xdr:colOff>42147</xdr:colOff>
      <xdr:row>34</xdr:row>
      <xdr:rowOff>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53F742C1-80F9-D540-D772-35C11D419867}"/>
            </a:ext>
          </a:extLst>
        </xdr:cNvPr>
        <xdr:cNvSpPr/>
      </xdr:nvSpPr>
      <xdr:spPr>
        <a:xfrm flipH="1">
          <a:off x="2989248" y="0"/>
          <a:ext cx="8744204" cy="6591637"/>
        </a:xfrm>
        <a:prstGeom prst="rightArrow">
          <a:avLst>
            <a:gd name="adj1" fmla="val 100000"/>
            <a:gd name="adj2" fmla="val 21211"/>
          </a:avLst>
        </a:prstGeom>
        <a:gradFill flip="none" rotWithShape="1">
          <a:gsLst>
            <a:gs pos="0">
              <a:schemeClr val="tx1">
                <a:lumMod val="95000"/>
                <a:lumOff val="5000"/>
              </a:schemeClr>
            </a:gs>
            <a:gs pos="39000">
              <a:srgbClr val="2A2A2A"/>
            </a:gs>
            <a:gs pos="50000">
              <a:srgbClr val="595959"/>
            </a:gs>
            <a:gs pos="87000">
              <a:srgbClr val="0D0D0D"/>
            </a:gs>
          </a:gsLst>
          <a:lin ang="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539469</xdr:colOff>
      <xdr:row>0</xdr:row>
      <xdr:rowOff>0</xdr:rowOff>
    </xdr:from>
    <xdr:to>
      <xdr:col>21</xdr:col>
      <xdr:colOff>180215</xdr:colOff>
      <xdr:row>34</xdr:row>
      <xdr:rowOff>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15271C70-CFDF-E08C-3294-23B617034B39}"/>
            </a:ext>
          </a:extLst>
        </xdr:cNvPr>
        <xdr:cNvSpPr/>
      </xdr:nvSpPr>
      <xdr:spPr>
        <a:xfrm flipH="1">
          <a:off x="3734137" y="0"/>
          <a:ext cx="8744286" cy="6591637"/>
        </a:xfrm>
        <a:prstGeom prst="rightArrow">
          <a:avLst>
            <a:gd name="adj1" fmla="val 100000"/>
            <a:gd name="adj2" fmla="val 21211"/>
          </a:avLst>
        </a:prstGeom>
        <a:gradFill flip="none" rotWithShape="1">
          <a:gsLst>
            <a:gs pos="0">
              <a:schemeClr val="tx1">
                <a:lumMod val="95000"/>
                <a:lumOff val="5000"/>
              </a:schemeClr>
            </a:gs>
            <a:gs pos="37000">
              <a:srgbClr val="2A2A2A"/>
            </a:gs>
            <a:gs pos="51000">
              <a:srgbClr val="595959"/>
            </a:gs>
            <a:gs pos="98000">
              <a:srgbClr val="0D0D0D"/>
            </a:gs>
          </a:gsLst>
          <a:lin ang="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522610</xdr:colOff>
      <xdr:row>0</xdr:row>
      <xdr:rowOff>0</xdr:rowOff>
    </xdr:from>
    <xdr:to>
      <xdr:col>22</xdr:col>
      <xdr:colOff>163275</xdr:colOff>
      <xdr:row>34</xdr:row>
      <xdr:rowOff>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47DABEBF-A62C-333E-576D-D7D2B96D487C}"/>
            </a:ext>
          </a:extLst>
        </xdr:cNvPr>
        <xdr:cNvSpPr/>
      </xdr:nvSpPr>
      <xdr:spPr>
        <a:xfrm flipH="1">
          <a:off x="4324181" y="0"/>
          <a:ext cx="8744205" cy="6591637"/>
        </a:xfrm>
        <a:prstGeom prst="rightArrow">
          <a:avLst>
            <a:gd name="adj1" fmla="val 100000"/>
            <a:gd name="adj2" fmla="val 21211"/>
          </a:avLst>
        </a:prstGeom>
        <a:gradFill flip="none" rotWithShape="1">
          <a:gsLst>
            <a:gs pos="3000">
              <a:schemeClr val="tx1">
                <a:lumMod val="95000"/>
                <a:lumOff val="5000"/>
              </a:schemeClr>
            </a:gs>
            <a:gs pos="37000">
              <a:srgbClr val="2A2A2A"/>
            </a:gs>
            <a:gs pos="52000">
              <a:srgbClr val="595959"/>
            </a:gs>
            <a:gs pos="94000">
              <a:srgbClr val="0D0D0D"/>
            </a:gs>
          </a:gsLst>
          <a:lin ang="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514183</xdr:colOff>
      <xdr:row>0</xdr:row>
      <xdr:rowOff>16858</xdr:rowOff>
    </xdr:from>
    <xdr:to>
      <xdr:col>23</xdr:col>
      <xdr:colOff>154930</xdr:colOff>
      <xdr:row>34</xdr:row>
      <xdr:rowOff>16858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18B9E50-5EF7-A5FC-41B2-6AB862CD3750}"/>
            </a:ext>
          </a:extLst>
        </xdr:cNvPr>
        <xdr:cNvSpPr/>
      </xdr:nvSpPr>
      <xdr:spPr>
        <a:xfrm flipH="1">
          <a:off x="4922656" y="16858"/>
          <a:ext cx="8398690" cy="6498916"/>
        </a:xfrm>
        <a:prstGeom prst="rightArrow">
          <a:avLst>
            <a:gd name="adj1" fmla="val 100000"/>
            <a:gd name="adj2" fmla="val 21211"/>
          </a:avLst>
        </a:prstGeom>
        <a:gradFill flip="none" rotWithShape="1">
          <a:gsLst>
            <a:gs pos="0">
              <a:schemeClr val="tx1">
                <a:lumMod val="95000"/>
                <a:lumOff val="5000"/>
              </a:schemeClr>
            </a:gs>
            <a:gs pos="39000">
              <a:srgbClr val="2A2A2A"/>
            </a:gs>
            <a:gs pos="71000">
              <a:srgbClr val="595959"/>
            </a:gs>
            <a:gs pos="95000">
              <a:srgbClr val="0D0D0D"/>
            </a:gs>
          </a:gsLst>
          <a:lin ang="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219160</xdr:colOff>
      <xdr:row>3</xdr:row>
      <xdr:rowOff>134867</xdr:rowOff>
    </xdr:from>
    <xdr:to>
      <xdr:col>13</xdr:col>
      <xdr:colOff>590044</xdr:colOff>
      <xdr:row>7</xdr:row>
      <xdr:rowOff>187380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77F883C7-799A-9440-1E6A-954B36208C69}"/>
            </a:ext>
          </a:extLst>
        </xdr:cNvPr>
        <xdr:cNvSpPr/>
      </xdr:nvSpPr>
      <xdr:spPr>
        <a:xfrm>
          <a:off x="986218" y="716482"/>
          <a:ext cx="7046813" cy="828000"/>
        </a:xfrm>
        <a:prstGeom prst="round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65322</xdr:colOff>
      <xdr:row>2</xdr:row>
      <xdr:rowOff>0</xdr:rowOff>
    </xdr:from>
    <xdr:to>
      <xdr:col>2</xdr:col>
      <xdr:colOff>0</xdr:colOff>
      <xdr:row>28</xdr:row>
      <xdr:rowOff>67434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245BB31D-B25E-EB1D-002F-CD53344C3F5F}"/>
            </a:ext>
          </a:extLst>
        </xdr:cNvPr>
        <xdr:cNvGrpSpPr/>
      </xdr:nvGrpSpPr>
      <xdr:grpSpPr>
        <a:xfrm>
          <a:off x="225477" y="387743"/>
          <a:ext cx="541581" cy="5108098"/>
          <a:chOff x="254477" y="387743"/>
          <a:chExt cx="541581" cy="5040664"/>
        </a:xfrm>
      </xdr:grpSpPr>
      <xdr:sp macro="" textlink="">
        <xdr:nvSpPr>
          <xdr:cNvPr id="10" name="Rectangle: Rounded Corners 9">
            <a:extLst>
              <a:ext uri="{FF2B5EF4-FFF2-40B4-BE49-F238E27FC236}">
                <a16:creationId xmlns:a16="http://schemas.microsoft.com/office/drawing/2014/main" id="{C3CD5F9B-6530-ED23-BE24-D622DAC84EB7}"/>
              </a:ext>
            </a:extLst>
          </xdr:cNvPr>
          <xdr:cNvSpPr/>
        </xdr:nvSpPr>
        <xdr:spPr>
          <a:xfrm>
            <a:off x="364058" y="387743"/>
            <a:ext cx="432000" cy="5040664"/>
          </a:xfrm>
          <a:prstGeom prst="roundRect">
            <a:avLst/>
          </a:prstGeom>
          <a:solidFill>
            <a:schemeClr val="tx1">
              <a:lumMod val="65000"/>
              <a:lumOff val="3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: Rounded Corners 8">
            <a:extLst>
              <a:ext uri="{FF2B5EF4-FFF2-40B4-BE49-F238E27FC236}">
                <a16:creationId xmlns:a16="http://schemas.microsoft.com/office/drawing/2014/main" id="{9B7CC63B-3495-EE50-9128-10C144663624}"/>
              </a:ext>
            </a:extLst>
          </xdr:cNvPr>
          <xdr:cNvSpPr/>
        </xdr:nvSpPr>
        <xdr:spPr>
          <a:xfrm>
            <a:off x="254477" y="387743"/>
            <a:ext cx="504150" cy="5040664"/>
          </a:xfrm>
          <a:prstGeom prst="round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269739</xdr:colOff>
      <xdr:row>5</xdr:row>
      <xdr:rowOff>151727</xdr:rowOff>
    </xdr:from>
    <xdr:to>
      <xdr:col>13</xdr:col>
      <xdr:colOff>573190</xdr:colOff>
      <xdr:row>5</xdr:row>
      <xdr:rowOff>187727</xdr:rowOff>
    </xdr:to>
    <xdr:sp macro="" textlink="">
      <xdr:nvSpPr>
        <xdr:cNvPr id="12" name="Rectangle: Single Corner Rounded 11">
          <a:extLst>
            <a:ext uri="{FF2B5EF4-FFF2-40B4-BE49-F238E27FC236}">
              <a16:creationId xmlns:a16="http://schemas.microsoft.com/office/drawing/2014/main" id="{BC045C43-4477-70BD-0157-2A08708A82D9}"/>
            </a:ext>
          </a:extLst>
        </xdr:cNvPr>
        <xdr:cNvSpPr/>
      </xdr:nvSpPr>
      <xdr:spPr>
        <a:xfrm>
          <a:off x="1036797" y="1121085"/>
          <a:ext cx="6979380" cy="36000"/>
        </a:xfrm>
        <a:prstGeom prst="round1Rect">
          <a:avLst/>
        </a:prstGeom>
        <a:gradFill>
          <a:gsLst>
            <a:gs pos="0">
              <a:schemeClr val="tx1">
                <a:lumMod val="95000"/>
                <a:lumOff val="5000"/>
              </a:schemeClr>
            </a:gs>
            <a:gs pos="55000">
              <a:srgbClr val="595959"/>
            </a:gs>
            <a:gs pos="100000">
              <a:srgbClr val="0D0D0D"/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311178</xdr:colOff>
      <xdr:row>5</xdr:row>
      <xdr:rowOff>110592</xdr:rowOff>
    </xdr:from>
    <xdr:to>
      <xdr:col>6</xdr:col>
      <xdr:colOff>419178</xdr:colOff>
      <xdr:row>6</xdr:row>
      <xdr:rowOff>24720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9206B92-DFBB-209F-A7D1-8FD59857EBDD}"/>
            </a:ext>
          </a:extLst>
        </xdr:cNvPr>
        <xdr:cNvSpPr/>
      </xdr:nvSpPr>
      <xdr:spPr>
        <a:xfrm>
          <a:off x="3505846" y="1079950"/>
          <a:ext cx="108000" cy="108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429861</xdr:colOff>
      <xdr:row>5</xdr:row>
      <xdr:rowOff>110592</xdr:rowOff>
    </xdr:from>
    <xdr:to>
      <xdr:col>3</xdr:col>
      <xdr:colOff>537861</xdr:colOff>
      <xdr:row>6</xdr:row>
      <xdr:rowOff>24720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27E3ED65-C4A2-F168-0D6B-788A348C6D1F}"/>
            </a:ext>
          </a:extLst>
        </xdr:cNvPr>
        <xdr:cNvSpPr/>
      </xdr:nvSpPr>
      <xdr:spPr>
        <a:xfrm>
          <a:off x="1803821" y="1079950"/>
          <a:ext cx="108000" cy="108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169230</xdr:colOff>
      <xdr:row>5</xdr:row>
      <xdr:rowOff>110592</xdr:rowOff>
    </xdr:from>
    <xdr:to>
      <xdr:col>12</xdr:col>
      <xdr:colOff>277230</xdr:colOff>
      <xdr:row>6</xdr:row>
      <xdr:rowOff>24720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C13AA695-3842-A49C-182B-D2A55782F391}"/>
            </a:ext>
          </a:extLst>
        </xdr:cNvPr>
        <xdr:cNvSpPr/>
      </xdr:nvSpPr>
      <xdr:spPr>
        <a:xfrm>
          <a:off x="7005314" y="1079950"/>
          <a:ext cx="108000" cy="108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178334</xdr:colOff>
      <xdr:row>5</xdr:row>
      <xdr:rowOff>110592</xdr:rowOff>
    </xdr:from>
    <xdr:to>
      <xdr:col>9</xdr:col>
      <xdr:colOff>286334</xdr:colOff>
      <xdr:row>6</xdr:row>
      <xdr:rowOff>24720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324FC16F-B117-8547-1404-57608865A111}"/>
            </a:ext>
          </a:extLst>
        </xdr:cNvPr>
        <xdr:cNvSpPr/>
      </xdr:nvSpPr>
      <xdr:spPr>
        <a:xfrm>
          <a:off x="5193710" y="1079950"/>
          <a:ext cx="108000" cy="10800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303451</xdr:colOff>
      <xdr:row>4</xdr:row>
      <xdr:rowOff>18883</xdr:rowOff>
    </xdr:from>
    <xdr:to>
      <xdr:col>5</xdr:col>
      <xdr:colOff>50577</xdr:colOff>
      <xdr:row>5</xdr:row>
      <xdr:rowOff>94746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FF81C72-74CD-1508-AB25-3A06D1270389}"/>
            </a:ext>
          </a:extLst>
        </xdr:cNvPr>
        <xdr:cNvSpPr txBox="1"/>
      </xdr:nvSpPr>
      <xdr:spPr>
        <a:xfrm>
          <a:off x="1070509" y="794370"/>
          <a:ext cx="1567833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Total Passengers</a:t>
          </a:r>
        </a:p>
        <a:p>
          <a:pPr marL="0" indent="0" algn="ctr"/>
          <a:endParaRPr lang="en-US" sz="11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84967</xdr:colOff>
      <xdr:row>4</xdr:row>
      <xdr:rowOff>18883</xdr:rowOff>
    </xdr:from>
    <xdr:to>
      <xdr:col>13</xdr:col>
      <xdr:colOff>438994</xdr:colOff>
      <xdr:row>5</xdr:row>
      <xdr:rowOff>94746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C366579-A142-76A2-ABAD-9922A1BC63F9}"/>
            </a:ext>
          </a:extLst>
        </xdr:cNvPr>
        <xdr:cNvSpPr txBox="1"/>
      </xdr:nvSpPr>
      <xdr:spPr>
        <a:xfrm>
          <a:off x="6314148" y="794370"/>
          <a:ext cx="1567833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Least Busy Route</a:t>
          </a:r>
        </a:p>
        <a:p>
          <a:pPr marL="0" indent="0" algn="ctr"/>
          <a:endParaRPr lang="en-US" sz="11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85641</xdr:colOff>
      <xdr:row>4</xdr:row>
      <xdr:rowOff>18883</xdr:rowOff>
    </xdr:from>
    <xdr:to>
      <xdr:col>10</xdr:col>
      <xdr:colOff>439668</xdr:colOff>
      <xdr:row>5</xdr:row>
      <xdr:rowOff>94746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75835E1-0DE3-AF5E-4678-D1ACA6E9F77B}"/>
            </a:ext>
          </a:extLst>
        </xdr:cNvPr>
        <xdr:cNvSpPr txBox="1"/>
      </xdr:nvSpPr>
      <xdr:spPr>
        <a:xfrm>
          <a:off x="4494114" y="794370"/>
          <a:ext cx="1567833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Busiest</a:t>
          </a:r>
          <a:r>
            <a:rPr lang="en-US" sz="1100" baseline="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Route</a:t>
          </a:r>
          <a:endParaRPr lang="en-US" sz="1100">
            <a:solidFill>
              <a:schemeClr val="bg1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187466</xdr:colOff>
      <xdr:row>4</xdr:row>
      <xdr:rowOff>18883</xdr:rowOff>
    </xdr:from>
    <xdr:to>
      <xdr:col>7</xdr:col>
      <xdr:colOff>541493</xdr:colOff>
      <xdr:row>5</xdr:row>
      <xdr:rowOff>94746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5165832-0361-5F83-92B5-69815E4577D7}"/>
            </a:ext>
          </a:extLst>
        </xdr:cNvPr>
        <xdr:cNvSpPr txBox="1"/>
      </xdr:nvSpPr>
      <xdr:spPr>
        <a:xfrm>
          <a:off x="2775231" y="794370"/>
          <a:ext cx="1567833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Avg. Riders per Trip </a:t>
          </a:r>
        </a:p>
        <a:p>
          <a:pPr marL="0" indent="0" algn="ctr"/>
          <a:endParaRPr lang="en-US" sz="11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304125</xdr:colOff>
      <xdr:row>6</xdr:row>
      <xdr:rowOff>44845</xdr:rowOff>
    </xdr:from>
    <xdr:to>
      <xdr:col>5</xdr:col>
      <xdr:colOff>51251</xdr:colOff>
      <xdr:row>7</xdr:row>
      <xdr:rowOff>120707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330C3BF3-9C28-E1EC-376C-FA0A9A1C6A75}"/>
            </a:ext>
          </a:extLst>
        </xdr:cNvPr>
        <xdr:cNvSpPr txBox="1"/>
      </xdr:nvSpPr>
      <xdr:spPr>
        <a:xfrm>
          <a:off x="1071183" y="1208075"/>
          <a:ext cx="1567833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2400">
              <a:solidFill>
                <a:schemeClr val="bg1">
                  <a:lumMod val="75000"/>
                </a:schemeClr>
              </a:solidFill>
              <a:ea typeface="+mn-ea"/>
            </a:rPr>
            <a:t>6,587</a:t>
          </a:r>
        </a:p>
      </xdr:txBody>
    </xdr:sp>
    <xdr:clientData/>
  </xdr:twoCellAnchor>
  <xdr:twoCellAnchor>
    <xdr:from>
      <xdr:col>11</xdr:col>
      <xdr:colOff>85641</xdr:colOff>
      <xdr:row>6</xdr:row>
      <xdr:rowOff>44845</xdr:rowOff>
    </xdr:from>
    <xdr:to>
      <xdr:col>13</xdr:col>
      <xdr:colOff>439668</xdr:colOff>
      <xdr:row>7</xdr:row>
      <xdr:rowOff>120707</xdr:rowOff>
    </xdr:to>
    <xdr:sp macro="" textlink="'Analysis 01'!B20">
      <xdr:nvSpPr>
        <xdr:cNvPr id="26" name="TextBox 25">
          <a:extLst>
            <a:ext uri="{FF2B5EF4-FFF2-40B4-BE49-F238E27FC236}">
              <a16:creationId xmlns:a16="http://schemas.microsoft.com/office/drawing/2014/main" id="{E4DA5FBA-58F5-70AE-AA20-B9F93EDEDE44}"/>
            </a:ext>
          </a:extLst>
        </xdr:cNvPr>
        <xdr:cNvSpPr txBox="1"/>
      </xdr:nvSpPr>
      <xdr:spPr>
        <a:xfrm>
          <a:off x="6314822" y="1208075"/>
          <a:ext cx="1567833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F6E9C3A-C830-4C3C-A27E-C272043258D3}" type="TxLink">
            <a:rPr lang="en-US" sz="1600" b="0" i="0" u="none" strike="noStrike">
              <a:solidFill>
                <a:schemeClr val="bg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South Line</a:t>
          </a:fld>
          <a:endParaRPr lang="en-US" sz="16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2025</xdr:colOff>
      <xdr:row>6</xdr:row>
      <xdr:rowOff>44845</xdr:rowOff>
    </xdr:from>
    <xdr:to>
      <xdr:col>10</xdr:col>
      <xdr:colOff>480466</xdr:colOff>
      <xdr:row>7</xdr:row>
      <xdr:rowOff>120707</xdr:rowOff>
    </xdr:to>
    <xdr:sp macro="" textlink="'Analysis 01'!B15">
      <xdr:nvSpPr>
        <xdr:cNvPr id="27" name="TextBox 26">
          <a:extLst>
            <a:ext uri="{FF2B5EF4-FFF2-40B4-BE49-F238E27FC236}">
              <a16:creationId xmlns:a16="http://schemas.microsoft.com/office/drawing/2014/main" id="{3D9383F4-579E-8908-9609-4F2B9EF778E6}"/>
            </a:ext>
          </a:extLst>
        </xdr:cNvPr>
        <xdr:cNvSpPr txBox="1"/>
      </xdr:nvSpPr>
      <xdr:spPr>
        <a:xfrm>
          <a:off x="4410498" y="1208075"/>
          <a:ext cx="1692247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FD0F4C2-9087-4147-B7B1-6CF30525C97D}" type="TxLink">
            <a:rPr lang="en-US" sz="1600" b="0" i="0" u="none" strike="noStrike">
              <a:solidFill>
                <a:schemeClr val="bg1">
                  <a:lumMod val="75000"/>
                </a:schemeClr>
              </a:solidFill>
              <a:latin typeface="Calibri"/>
              <a:cs typeface="Calibri"/>
            </a:rPr>
            <a:pPr algn="ctr"/>
            <a:t>East-West Express</a:t>
          </a:fld>
          <a:endParaRPr lang="en-US" sz="16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188140</xdr:colOff>
      <xdr:row>6</xdr:row>
      <xdr:rowOff>44845</xdr:rowOff>
    </xdr:from>
    <xdr:to>
      <xdr:col>7</xdr:col>
      <xdr:colOff>542167</xdr:colOff>
      <xdr:row>7</xdr:row>
      <xdr:rowOff>120707</xdr:rowOff>
    </xdr:to>
    <xdr:sp macro="" textlink="'Analysis 01'!C9">
      <xdr:nvSpPr>
        <xdr:cNvPr id="28" name="TextBox 27">
          <a:extLst>
            <a:ext uri="{FF2B5EF4-FFF2-40B4-BE49-F238E27FC236}">
              <a16:creationId xmlns:a16="http://schemas.microsoft.com/office/drawing/2014/main" id="{B5E3669C-CEAB-6EF7-750B-E1B0FDA7C0C9}"/>
            </a:ext>
          </a:extLst>
        </xdr:cNvPr>
        <xdr:cNvSpPr txBox="1"/>
      </xdr:nvSpPr>
      <xdr:spPr>
        <a:xfrm>
          <a:off x="2775905" y="1208075"/>
          <a:ext cx="1567833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C087DCA-8006-4218-A30D-C6C364889E79}" type="TxLink">
            <a:rPr lang="en-US" sz="1600" b="0" i="0" u="none" strike="noStrike">
              <a:solidFill>
                <a:schemeClr val="bg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33</a:t>
          </a:fld>
          <a:endParaRPr lang="en-US" sz="16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346269</xdr:colOff>
      <xdr:row>1</xdr:row>
      <xdr:rowOff>61707</xdr:rowOff>
    </xdr:from>
    <xdr:to>
      <xdr:col>7</xdr:col>
      <xdr:colOff>379314</xdr:colOff>
      <xdr:row>2</xdr:row>
      <xdr:rowOff>137570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11C3030-CAAB-9261-36DE-6F19E06C9CE8}"/>
            </a:ext>
          </a:extLst>
        </xdr:cNvPr>
        <xdr:cNvSpPr txBox="1"/>
      </xdr:nvSpPr>
      <xdr:spPr>
        <a:xfrm>
          <a:off x="1113327" y="255579"/>
          <a:ext cx="3067558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aseline="0">
              <a:solidFill>
                <a:schemeClr val="tx2">
                  <a:lumMod val="40000"/>
                  <a:lumOff val="60000"/>
                </a:schemeClr>
              </a:solidFill>
              <a:latin typeface="Arial Black" panose="020B0A04020102020204" pitchFamily="34" charset="0"/>
              <a:ea typeface="+mn-ea"/>
              <a:cs typeface="Arial" panose="020B0604020202020204" pitchFamily="34" charset="0"/>
            </a:rPr>
            <a:t>Transaction</a:t>
          </a:r>
          <a:r>
            <a:rPr lang="en-US" sz="1600">
              <a:solidFill>
                <a:schemeClr val="bg1">
                  <a:lumMod val="75000"/>
                </a:schemeClr>
              </a:solidFill>
              <a:latin typeface="Arial Black" panose="020B0A04020102020204" pitchFamily="34" charset="0"/>
              <a:ea typeface="+mn-ea"/>
              <a:cs typeface="Arial" panose="020B0604020202020204" pitchFamily="34" charset="0"/>
            </a:rPr>
            <a:t> Dashboard</a:t>
          </a:r>
        </a:p>
        <a:p>
          <a:pPr marL="0" indent="0" algn="ctr"/>
          <a:endParaRPr lang="en-US" sz="11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228264</xdr:colOff>
      <xdr:row>9</xdr:row>
      <xdr:rowOff>18207</xdr:rowOff>
    </xdr:from>
    <xdr:to>
      <xdr:col>9</xdr:col>
      <xdr:colOff>295022</xdr:colOff>
      <xdr:row>22</xdr:row>
      <xdr:rowOff>50576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601ED712-E731-0390-97BF-3B387B6921C2}"/>
            </a:ext>
          </a:extLst>
        </xdr:cNvPr>
        <xdr:cNvGrpSpPr/>
      </xdr:nvGrpSpPr>
      <xdr:grpSpPr>
        <a:xfrm>
          <a:off x="995322" y="1763052"/>
          <a:ext cx="4315076" cy="2552701"/>
          <a:chOff x="995322" y="1855772"/>
          <a:chExt cx="4189315" cy="2518984"/>
        </a:xfrm>
      </xdr:grpSpPr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306D2978-364A-6CF9-0C7B-2500966A9A5A}"/>
              </a:ext>
            </a:extLst>
          </xdr:cNvPr>
          <xdr:cNvSpPr/>
        </xdr:nvSpPr>
        <xdr:spPr>
          <a:xfrm>
            <a:off x="1012855" y="1855772"/>
            <a:ext cx="4171782" cy="2502799"/>
          </a:xfrm>
          <a:prstGeom prst="roundRect">
            <a:avLst>
              <a:gd name="adj" fmla="val 6227"/>
            </a:avLst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Rectangle: Rounded Corners 30">
            <a:extLst>
              <a:ext uri="{FF2B5EF4-FFF2-40B4-BE49-F238E27FC236}">
                <a16:creationId xmlns:a16="http://schemas.microsoft.com/office/drawing/2014/main" id="{146BFC59-A64D-9F35-3DA4-59BDD7B9836D}"/>
              </a:ext>
            </a:extLst>
          </xdr:cNvPr>
          <xdr:cNvSpPr/>
        </xdr:nvSpPr>
        <xdr:spPr>
          <a:xfrm>
            <a:off x="995322" y="1871957"/>
            <a:ext cx="4171782" cy="2502799"/>
          </a:xfrm>
          <a:prstGeom prst="roundRect">
            <a:avLst>
              <a:gd name="adj" fmla="val 6227"/>
            </a:avLst>
          </a:prstGeom>
          <a:solidFill>
            <a:schemeClr val="tx1">
              <a:lumMod val="95000"/>
              <a:lumOff val="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278835</xdr:colOff>
      <xdr:row>10</xdr:row>
      <xdr:rowOff>61703</xdr:rowOff>
    </xdr:from>
    <xdr:to>
      <xdr:col>8</xdr:col>
      <xdr:colOff>497323</xdr:colOff>
      <xdr:row>11</xdr:row>
      <xdr:rowOff>137566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395E19BA-9AF8-F056-DC90-C15844A23EAC}"/>
            </a:ext>
          </a:extLst>
        </xdr:cNvPr>
        <xdr:cNvSpPr txBox="1"/>
      </xdr:nvSpPr>
      <xdr:spPr>
        <a:xfrm>
          <a:off x="1045893" y="2000420"/>
          <a:ext cx="3859903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Bus Utilization by Time Range </a:t>
          </a:r>
          <a:r>
            <a:rPr lang="en-US" sz="9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</a:t>
          </a:r>
          <a:r>
            <a:rPr lang="en-US" sz="900" baseline="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Total Passengers by Time )</a:t>
          </a:r>
          <a:endParaRPr lang="en-US" sz="9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 algn="ctr"/>
          <a:endParaRPr lang="en-US" sz="11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329383</xdr:colOff>
      <xdr:row>10</xdr:row>
      <xdr:rowOff>119696</xdr:rowOff>
    </xdr:from>
    <xdr:to>
      <xdr:col>2</xdr:col>
      <xdr:colOff>437383</xdr:colOff>
      <xdr:row>11</xdr:row>
      <xdr:rowOff>33825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C478AE8E-FD79-347E-30B3-C2654BCD578D}"/>
            </a:ext>
          </a:extLst>
        </xdr:cNvPr>
        <xdr:cNvSpPr/>
      </xdr:nvSpPr>
      <xdr:spPr>
        <a:xfrm>
          <a:off x="1096441" y="2058413"/>
          <a:ext cx="108000" cy="108000"/>
        </a:xfrm>
        <a:prstGeom prst="ellipse">
          <a:avLst/>
        </a:prstGeom>
        <a:solidFill>
          <a:schemeClr val="tx1">
            <a:lumMod val="65000"/>
            <a:lumOff val="35000"/>
            <a:alpha val="34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212079</xdr:colOff>
      <xdr:row>23</xdr:row>
      <xdr:rowOff>10450</xdr:rowOff>
    </xdr:from>
    <xdr:to>
      <xdr:col>9</xdr:col>
      <xdr:colOff>278837</xdr:colOff>
      <xdr:row>28</xdr:row>
      <xdr:rowOff>109580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32BCDB30-8B97-1D58-4FF4-579E075304D3}"/>
            </a:ext>
          </a:extLst>
        </xdr:cNvPr>
        <xdr:cNvGrpSpPr/>
      </xdr:nvGrpSpPr>
      <xdr:grpSpPr>
        <a:xfrm>
          <a:off x="979137" y="4469499"/>
          <a:ext cx="4315076" cy="1068488"/>
          <a:chOff x="995322" y="1855772"/>
          <a:chExt cx="4189315" cy="2518984"/>
        </a:xfrm>
      </xdr:grpSpPr>
      <xdr:sp macro="" textlink="">
        <xdr:nvSpPr>
          <xdr:cNvPr id="37" name="Rectangle: Rounded Corners 36">
            <a:extLst>
              <a:ext uri="{FF2B5EF4-FFF2-40B4-BE49-F238E27FC236}">
                <a16:creationId xmlns:a16="http://schemas.microsoft.com/office/drawing/2014/main" id="{AA078023-A5BD-AD0C-8ECA-8F02C2985CFF}"/>
              </a:ext>
            </a:extLst>
          </xdr:cNvPr>
          <xdr:cNvSpPr/>
        </xdr:nvSpPr>
        <xdr:spPr>
          <a:xfrm>
            <a:off x="1012855" y="1855772"/>
            <a:ext cx="4171782" cy="2502799"/>
          </a:xfrm>
          <a:prstGeom prst="roundRect">
            <a:avLst>
              <a:gd name="adj" fmla="val 6227"/>
            </a:avLst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Rectangle: Rounded Corners 37">
            <a:extLst>
              <a:ext uri="{FF2B5EF4-FFF2-40B4-BE49-F238E27FC236}">
                <a16:creationId xmlns:a16="http://schemas.microsoft.com/office/drawing/2014/main" id="{445C1542-FB05-A2CC-D4DE-D13E4A67D3E8}"/>
              </a:ext>
            </a:extLst>
          </xdr:cNvPr>
          <xdr:cNvSpPr/>
        </xdr:nvSpPr>
        <xdr:spPr>
          <a:xfrm>
            <a:off x="995322" y="1871957"/>
            <a:ext cx="4171782" cy="2502799"/>
          </a:xfrm>
          <a:prstGeom prst="roundRect">
            <a:avLst>
              <a:gd name="adj" fmla="val 6227"/>
            </a:avLst>
          </a:prstGeom>
          <a:solidFill>
            <a:schemeClr val="tx1">
              <a:lumMod val="95000"/>
              <a:lumOff val="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397519</xdr:colOff>
      <xdr:row>23</xdr:row>
      <xdr:rowOff>20231</xdr:rowOff>
    </xdr:from>
    <xdr:to>
      <xdr:col>6</xdr:col>
      <xdr:colOff>84293</xdr:colOff>
      <xdr:row>24</xdr:row>
      <xdr:rowOff>96094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7704DFD-8651-4685-7CFA-560F3EB25D2A}"/>
            </a:ext>
          </a:extLst>
        </xdr:cNvPr>
        <xdr:cNvSpPr txBox="1"/>
      </xdr:nvSpPr>
      <xdr:spPr>
        <a:xfrm>
          <a:off x="1164577" y="4479280"/>
          <a:ext cx="2114384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Total Riders Yearly Distribution</a:t>
          </a:r>
        </a:p>
      </xdr:txBody>
    </xdr:sp>
    <xdr:clientData/>
  </xdr:twoCellAnchor>
  <xdr:twoCellAnchor>
    <xdr:from>
      <xdr:col>2</xdr:col>
      <xdr:colOff>313199</xdr:colOff>
      <xdr:row>23</xdr:row>
      <xdr:rowOff>52937</xdr:rowOff>
    </xdr:from>
    <xdr:to>
      <xdr:col>2</xdr:col>
      <xdr:colOff>421199</xdr:colOff>
      <xdr:row>23</xdr:row>
      <xdr:rowOff>160937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2EE2E916-77F9-E0D7-CAEC-240688547D91}"/>
            </a:ext>
          </a:extLst>
        </xdr:cNvPr>
        <xdr:cNvSpPr/>
      </xdr:nvSpPr>
      <xdr:spPr>
        <a:xfrm>
          <a:off x="1080257" y="4511986"/>
          <a:ext cx="108000" cy="108000"/>
        </a:xfrm>
        <a:prstGeom prst="ellipse">
          <a:avLst/>
        </a:prstGeom>
        <a:solidFill>
          <a:schemeClr val="tx1">
            <a:lumMod val="65000"/>
            <a:lumOff val="35000"/>
            <a:alpha val="34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472035</xdr:colOff>
      <xdr:row>23</xdr:row>
      <xdr:rowOff>50575</xdr:rowOff>
    </xdr:from>
    <xdr:to>
      <xdr:col>9</xdr:col>
      <xdr:colOff>227590</xdr:colOff>
      <xdr:row>28</xdr:row>
      <xdr:rowOff>75862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399598FE-B9EF-E334-EF6D-BC15E2FB0D5A}"/>
            </a:ext>
          </a:extLst>
        </xdr:cNvPr>
        <xdr:cNvSpPr/>
      </xdr:nvSpPr>
      <xdr:spPr>
        <a:xfrm>
          <a:off x="4273606" y="4509624"/>
          <a:ext cx="969360" cy="994645"/>
        </a:xfrm>
        <a:prstGeom prst="roundRect">
          <a:avLst>
            <a:gd name="adj" fmla="val 10245"/>
          </a:avLst>
        </a:prstGeom>
        <a:gradFill flip="none" rotWithShape="1">
          <a:gsLst>
            <a:gs pos="0">
              <a:schemeClr val="tx1">
                <a:lumMod val="95000"/>
                <a:lumOff val="5000"/>
              </a:schemeClr>
            </a:gs>
            <a:gs pos="89000">
              <a:schemeClr val="tx1">
                <a:lumMod val="75000"/>
                <a:lumOff val="25000"/>
              </a:schemeClr>
            </a:gs>
            <a:gs pos="63000">
              <a:srgbClr val="333333"/>
            </a:gs>
          </a:gsLst>
          <a:lin ang="1620000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185444</xdr:colOff>
      <xdr:row>22</xdr:row>
      <xdr:rowOff>126438</xdr:rowOff>
    </xdr:from>
    <xdr:to>
      <xdr:col>8</xdr:col>
      <xdr:colOff>545444</xdr:colOff>
      <xdr:row>24</xdr:row>
      <xdr:rowOff>98695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394132FF-0C94-885F-B29A-3E9BE7504A46}"/>
            </a:ext>
          </a:extLst>
        </xdr:cNvPr>
        <xdr:cNvSpPr/>
      </xdr:nvSpPr>
      <xdr:spPr>
        <a:xfrm>
          <a:off x="4593917" y="4391615"/>
          <a:ext cx="360000" cy="36000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480465</xdr:colOff>
      <xdr:row>9</xdr:row>
      <xdr:rowOff>26635</xdr:rowOff>
    </xdr:from>
    <xdr:to>
      <xdr:col>13</xdr:col>
      <xdr:colOff>599147</xdr:colOff>
      <xdr:row>28</xdr:row>
      <xdr:rowOff>118008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C62202EB-AA2E-C45E-392F-8CED6D65ABAB}"/>
            </a:ext>
          </a:extLst>
        </xdr:cNvPr>
        <xdr:cNvGrpSpPr/>
      </xdr:nvGrpSpPr>
      <xdr:grpSpPr>
        <a:xfrm>
          <a:off x="5495841" y="1771480"/>
          <a:ext cx="2546293" cy="3774935"/>
          <a:chOff x="995322" y="1855772"/>
          <a:chExt cx="4189315" cy="2518984"/>
        </a:xfrm>
      </xdr:grpSpPr>
      <xdr:sp macro="" textlink="">
        <xdr:nvSpPr>
          <xdr:cNvPr id="44" name="Rectangle: Rounded Corners 43">
            <a:extLst>
              <a:ext uri="{FF2B5EF4-FFF2-40B4-BE49-F238E27FC236}">
                <a16:creationId xmlns:a16="http://schemas.microsoft.com/office/drawing/2014/main" id="{55996D18-9D10-1F64-C1EB-13F6517C64C4}"/>
              </a:ext>
            </a:extLst>
          </xdr:cNvPr>
          <xdr:cNvSpPr/>
        </xdr:nvSpPr>
        <xdr:spPr>
          <a:xfrm>
            <a:off x="1012855" y="1855772"/>
            <a:ext cx="4171782" cy="2502799"/>
          </a:xfrm>
          <a:prstGeom prst="roundRect">
            <a:avLst>
              <a:gd name="adj" fmla="val 6227"/>
            </a:avLst>
          </a:prstGeom>
          <a:solidFill>
            <a:schemeClr val="tx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Rectangle: Rounded Corners 44">
            <a:extLst>
              <a:ext uri="{FF2B5EF4-FFF2-40B4-BE49-F238E27FC236}">
                <a16:creationId xmlns:a16="http://schemas.microsoft.com/office/drawing/2014/main" id="{C8BF32BE-AE0A-A6E5-B4DC-E40F53575249}"/>
              </a:ext>
            </a:extLst>
          </xdr:cNvPr>
          <xdr:cNvSpPr/>
        </xdr:nvSpPr>
        <xdr:spPr>
          <a:xfrm>
            <a:off x="995322" y="1871957"/>
            <a:ext cx="4171782" cy="2502799"/>
          </a:xfrm>
          <a:prstGeom prst="roundRect">
            <a:avLst>
              <a:gd name="adj" fmla="val 6227"/>
            </a:avLst>
          </a:prstGeom>
          <a:solidFill>
            <a:schemeClr val="tx1">
              <a:lumMod val="95000"/>
              <a:lumOff val="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480465</xdr:colOff>
      <xdr:row>16</xdr:row>
      <xdr:rowOff>157248</xdr:rowOff>
    </xdr:from>
    <xdr:to>
      <xdr:col>13</xdr:col>
      <xdr:colOff>590043</xdr:colOff>
      <xdr:row>17</xdr:row>
      <xdr:rowOff>9095</xdr:rowOff>
    </xdr:to>
    <xdr:sp macro="" textlink="">
      <xdr:nvSpPr>
        <xdr:cNvPr id="46" name="Rectangle: Single Corner Rounded 45">
          <a:extLst>
            <a:ext uri="{FF2B5EF4-FFF2-40B4-BE49-F238E27FC236}">
              <a16:creationId xmlns:a16="http://schemas.microsoft.com/office/drawing/2014/main" id="{FBAF7975-E905-7310-39AB-CA4C06331EDF}"/>
            </a:ext>
          </a:extLst>
        </xdr:cNvPr>
        <xdr:cNvSpPr/>
      </xdr:nvSpPr>
      <xdr:spPr>
        <a:xfrm flipV="1">
          <a:off x="5495841" y="3259195"/>
          <a:ext cx="2537189" cy="45719"/>
        </a:xfrm>
        <a:prstGeom prst="round1Rect">
          <a:avLst/>
        </a:prstGeom>
        <a:gradFill>
          <a:gsLst>
            <a:gs pos="0">
              <a:schemeClr val="tx1">
                <a:lumMod val="95000"/>
                <a:lumOff val="5000"/>
              </a:schemeClr>
            </a:gs>
            <a:gs pos="55000">
              <a:srgbClr val="595959"/>
            </a:gs>
            <a:gs pos="100000">
              <a:srgbClr val="0D0D0D"/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169259</xdr:colOff>
      <xdr:row>3</xdr:row>
      <xdr:rowOff>143296</xdr:rowOff>
    </xdr:from>
    <xdr:to>
      <xdr:col>19</xdr:col>
      <xdr:colOff>42147</xdr:colOff>
      <xdr:row>28</xdr:row>
      <xdr:rowOff>109580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F486B0ED-A8F2-2D0E-F7BB-35AB13CC4000}"/>
            </a:ext>
          </a:extLst>
        </xdr:cNvPr>
        <xdr:cNvSpPr/>
      </xdr:nvSpPr>
      <xdr:spPr>
        <a:xfrm>
          <a:off x="8219148" y="724911"/>
          <a:ext cx="2907402" cy="4813076"/>
        </a:xfrm>
        <a:prstGeom prst="roundRect">
          <a:avLst>
            <a:gd name="adj" fmla="val 6227"/>
          </a:avLst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438322</xdr:colOff>
      <xdr:row>12</xdr:row>
      <xdr:rowOff>43494</xdr:rowOff>
    </xdr:from>
    <xdr:to>
      <xdr:col>6</xdr:col>
      <xdr:colOff>210730</xdr:colOff>
      <xdr:row>22</xdr:row>
      <xdr:rowOff>101150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7DDA09-D701-4A61-B7BB-0CA750A60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0</xdr:colOff>
      <xdr:row>35</xdr:row>
      <xdr:rowOff>0</xdr:rowOff>
    </xdr:from>
    <xdr:to>
      <xdr:col>7</xdr:col>
      <xdr:colOff>307497</xdr:colOff>
      <xdr:row>39</xdr:row>
      <xdr:rowOff>138914</xdr:rowOff>
    </xdr:to>
    <xdr:pic>
      <xdr:nvPicPr>
        <xdr:cNvPr id="22" name="Graphic 21" descr="Clock with solid fill">
          <a:extLst>
            <a:ext uri="{FF2B5EF4-FFF2-40B4-BE49-F238E27FC236}">
              <a16:creationId xmlns:a16="http://schemas.microsoft.com/office/drawing/2014/main" id="{29373EAE-3B52-FE45-0FE9-6DC3441FF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194668" y="6692788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150000</xdr:colOff>
      <xdr:row>35</xdr:row>
      <xdr:rowOff>150000</xdr:rowOff>
    </xdr:from>
    <xdr:to>
      <xdr:col>7</xdr:col>
      <xdr:colOff>457497</xdr:colOff>
      <xdr:row>40</xdr:row>
      <xdr:rowOff>95042</xdr:rowOff>
    </xdr:to>
    <xdr:pic>
      <xdr:nvPicPr>
        <xdr:cNvPr id="24" name="Graphic 23" descr="Stopwatch with solid fill">
          <a:extLst>
            <a:ext uri="{FF2B5EF4-FFF2-40B4-BE49-F238E27FC236}">
              <a16:creationId xmlns:a16="http://schemas.microsoft.com/office/drawing/2014/main" id="{63022EE3-3B66-4F85-9742-B07D15B14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344668" y="6842788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387745</xdr:colOff>
      <xdr:row>12</xdr:row>
      <xdr:rowOff>66627</xdr:rowOff>
    </xdr:from>
    <xdr:to>
      <xdr:col>8</xdr:col>
      <xdr:colOff>59005</xdr:colOff>
      <xdr:row>13</xdr:row>
      <xdr:rowOff>140668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CA27E1D7-85F5-557E-23EB-DDB4E4C2F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9316" y="2393087"/>
          <a:ext cx="278162" cy="267913"/>
        </a:xfrm>
        <a:prstGeom prst="rect">
          <a:avLst/>
        </a:prstGeom>
      </xdr:spPr>
    </xdr:pic>
    <xdr:clientData/>
  </xdr:twoCellAnchor>
  <xdr:twoCellAnchor editAs="oneCell">
    <xdr:from>
      <xdr:col>7</xdr:col>
      <xdr:colOff>310156</xdr:colOff>
      <xdr:row>17</xdr:row>
      <xdr:rowOff>42145</xdr:rowOff>
    </xdr:from>
    <xdr:to>
      <xdr:col>8</xdr:col>
      <xdr:colOff>55796</xdr:colOff>
      <xdr:row>18</xdr:row>
      <xdr:rowOff>187827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23C4825C-5394-B67D-BECD-B4C1C2BAA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1727" y="3337964"/>
          <a:ext cx="352542" cy="339553"/>
        </a:xfrm>
        <a:prstGeom prst="rect">
          <a:avLst/>
        </a:prstGeom>
      </xdr:spPr>
    </xdr:pic>
    <xdr:clientData/>
  </xdr:twoCellAnchor>
  <xdr:twoCellAnchor>
    <xdr:from>
      <xdr:col>6</xdr:col>
      <xdr:colOff>330762</xdr:colOff>
      <xdr:row>13</xdr:row>
      <xdr:rowOff>120709</xdr:rowOff>
    </xdr:from>
    <xdr:to>
      <xdr:col>9</xdr:col>
      <xdr:colOff>219160</xdr:colOff>
      <xdr:row>15</xdr:row>
      <xdr:rowOff>2700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9A062F5-3EFD-81F5-A544-26C3A5499A64}"/>
            </a:ext>
          </a:extLst>
        </xdr:cNvPr>
        <xdr:cNvSpPr txBox="1"/>
      </xdr:nvSpPr>
      <xdr:spPr>
        <a:xfrm>
          <a:off x="3525430" y="2641041"/>
          <a:ext cx="1709106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Peak Hour</a:t>
          </a:r>
          <a:r>
            <a:rPr lang="en-US" sz="1100" baseline="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of Operation</a:t>
          </a:r>
          <a:endParaRPr lang="en-US" sz="1100">
            <a:solidFill>
              <a:schemeClr val="bg1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168585</xdr:colOff>
      <xdr:row>18</xdr:row>
      <xdr:rowOff>146670</xdr:rowOff>
    </xdr:from>
    <xdr:to>
      <xdr:col>9</xdr:col>
      <xdr:colOff>345599</xdr:colOff>
      <xdr:row>20</xdr:row>
      <xdr:rowOff>28660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5AA9B7B2-5C7C-3AEA-36D9-E1B484FAD36D}"/>
            </a:ext>
          </a:extLst>
        </xdr:cNvPr>
        <xdr:cNvSpPr txBox="1"/>
      </xdr:nvSpPr>
      <xdr:spPr>
        <a:xfrm>
          <a:off x="3363253" y="3636360"/>
          <a:ext cx="1997722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Off-Peak Hour</a:t>
          </a:r>
          <a:r>
            <a:rPr lang="en-US" sz="1100" baseline="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of Operation</a:t>
          </a:r>
          <a:endParaRPr lang="en-US" sz="1100">
            <a:solidFill>
              <a:schemeClr val="bg1">
                <a:lumMod val="7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331436</xdr:colOff>
      <xdr:row>14</xdr:row>
      <xdr:rowOff>112955</xdr:rowOff>
    </xdr:from>
    <xdr:to>
      <xdr:col>9</xdr:col>
      <xdr:colOff>219834</xdr:colOff>
      <xdr:row>15</xdr:row>
      <xdr:rowOff>188818</xdr:rowOff>
    </xdr:to>
    <xdr:sp macro="" textlink="'Analysis 01'!G17">
      <xdr:nvSpPr>
        <xdr:cNvPr id="58" name="TextBox 57">
          <a:extLst>
            <a:ext uri="{FF2B5EF4-FFF2-40B4-BE49-F238E27FC236}">
              <a16:creationId xmlns:a16="http://schemas.microsoft.com/office/drawing/2014/main" id="{201259D2-2993-CA6C-86B6-00F074A41427}"/>
            </a:ext>
          </a:extLst>
        </xdr:cNvPr>
        <xdr:cNvSpPr txBox="1"/>
      </xdr:nvSpPr>
      <xdr:spPr>
        <a:xfrm>
          <a:off x="3526104" y="2827159"/>
          <a:ext cx="1709106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A7A53CF-5FCA-4356-A4F6-EE033B3DEDCC}" type="TxLink">
            <a:rPr lang="en-US" sz="1600" b="0" i="0" u="none" strike="noStrike">
              <a:solidFill>
                <a:schemeClr val="bg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08:57:00 PM</a:t>
          </a:fld>
          <a:endParaRPr lang="en-US" sz="1600" b="0" i="0" u="none" strike="noStrike">
            <a:solidFill>
              <a:schemeClr val="bg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357397</xdr:colOff>
      <xdr:row>19</xdr:row>
      <xdr:rowOff>138918</xdr:rowOff>
    </xdr:from>
    <xdr:to>
      <xdr:col>9</xdr:col>
      <xdr:colOff>245795</xdr:colOff>
      <xdr:row>21</xdr:row>
      <xdr:rowOff>20909</xdr:rowOff>
    </xdr:to>
    <xdr:sp macro="" textlink="'Analysis 01'!J17">
      <xdr:nvSpPr>
        <xdr:cNvPr id="59" name="TextBox 58">
          <a:extLst>
            <a:ext uri="{FF2B5EF4-FFF2-40B4-BE49-F238E27FC236}">
              <a16:creationId xmlns:a16="http://schemas.microsoft.com/office/drawing/2014/main" id="{8BD525A5-952A-7C25-46A1-6324A8A6E832}"/>
            </a:ext>
          </a:extLst>
        </xdr:cNvPr>
        <xdr:cNvSpPr txBox="1"/>
      </xdr:nvSpPr>
      <xdr:spPr>
        <a:xfrm>
          <a:off x="3552065" y="3822480"/>
          <a:ext cx="1709106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9B29FBE-8E78-4F5D-816E-D05A5D203B47}" type="TxLink">
            <a:rPr lang="en-US" sz="1600" b="0" i="0" u="none" strike="noStrike">
              <a:solidFill>
                <a:schemeClr val="bg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07:50:00 PM</a:t>
          </a:fld>
          <a:endParaRPr lang="en-US" sz="1600" b="0" i="0" u="none" strike="noStrike">
            <a:solidFill>
              <a:schemeClr val="bg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337168</xdr:colOff>
      <xdr:row>23</xdr:row>
      <xdr:rowOff>168584</xdr:rowOff>
    </xdr:from>
    <xdr:to>
      <xdr:col>6</xdr:col>
      <xdr:colOff>126438</xdr:colOff>
      <xdr:row>28</xdr:row>
      <xdr:rowOff>109580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F3B16052-5DE5-4764-BF40-A9E0FD5C9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44166</xdr:colOff>
      <xdr:row>24</xdr:row>
      <xdr:rowOff>118009</xdr:rowOff>
    </xdr:from>
    <xdr:to>
      <xdr:col>7</xdr:col>
      <xdr:colOff>463605</xdr:colOff>
      <xdr:row>25</xdr:row>
      <xdr:rowOff>75863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4ED448C-0B15-F334-6BA1-3A93B92AECCD}"/>
            </a:ext>
          </a:extLst>
        </xdr:cNvPr>
        <xdr:cNvSpPr txBox="1"/>
      </xdr:nvSpPr>
      <xdr:spPr>
        <a:xfrm>
          <a:off x="3238834" y="4770929"/>
          <a:ext cx="1026342" cy="151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YoY</a:t>
          </a:r>
          <a:r>
            <a:rPr lang="en-US" sz="1100" baseline="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Change</a:t>
          </a:r>
          <a:endParaRPr lang="en-US" sz="11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18</xdr:col>
      <xdr:colOff>449443</xdr:colOff>
      <xdr:row>24</xdr:row>
      <xdr:rowOff>55632</xdr:rowOff>
    </xdr:from>
    <xdr:to>
      <xdr:col>21</xdr:col>
      <xdr:colOff>674</xdr:colOff>
      <xdr:row>25</xdr:row>
      <xdr:rowOff>13486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B0C530A2-BB5C-0E4A-7ED5-39864D7BB539}"/>
            </a:ext>
          </a:extLst>
        </xdr:cNvPr>
        <xdr:cNvSpPr txBox="1"/>
      </xdr:nvSpPr>
      <xdr:spPr>
        <a:xfrm>
          <a:off x="10926943" y="4708552"/>
          <a:ext cx="1026342" cy="151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1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44840</xdr:colOff>
      <xdr:row>25</xdr:row>
      <xdr:rowOff>101825</xdr:rowOff>
    </xdr:from>
    <xdr:to>
      <xdr:col>7</xdr:col>
      <xdr:colOff>464279</xdr:colOff>
      <xdr:row>26</xdr:row>
      <xdr:rowOff>59679</xdr:rowOff>
    </xdr:to>
    <xdr:sp macro="" textlink="'Analysis 01'!P19">
      <xdr:nvSpPr>
        <xdr:cNvPr id="63" name="TextBox 62">
          <a:extLst>
            <a:ext uri="{FF2B5EF4-FFF2-40B4-BE49-F238E27FC236}">
              <a16:creationId xmlns:a16="http://schemas.microsoft.com/office/drawing/2014/main" id="{0B18A045-A91D-BB1B-52C4-58BDFB78C2CD}"/>
            </a:ext>
          </a:extLst>
        </xdr:cNvPr>
        <xdr:cNvSpPr txBox="1"/>
      </xdr:nvSpPr>
      <xdr:spPr>
        <a:xfrm>
          <a:off x="3239508" y="4948617"/>
          <a:ext cx="1026342" cy="151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1586D886-00B0-4FEA-9FA7-4E8A8A220D06}" type="TxLink">
            <a:rPr lang="en-US" sz="1600" b="0" i="0" u="none" strike="noStrike">
              <a:solidFill>
                <a:schemeClr val="bg1">
                  <a:lumMod val="7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-83.50%</a:t>
          </a:fld>
          <a:endParaRPr lang="en-US" sz="1600" b="0" i="0" u="none" strike="noStrike">
            <a:solidFill>
              <a:schemeClr val="bg1">
                <a:lumMod val="7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37085</xdr:colOff>
      <xdr:row>26</xdr:row>
      <xdr:rowOff>102499</xdr:rowOff>
    </xdr:from>
    <xdr:to>
      <xdr:col>7</xdr:col>
      <xdr:colOff>456524</xdr:colOff>
      <xdr:row>27</xdr:row>
      <xdr:rowOff>60354</xdr:rowOff>
    </xdr:to>
    <xdr:sp macro="" textlink="'Analysis 01'!Q19">
      <xdr:nvSpPr>
        <xdr:cNvPr id="64" name="TextBox 63">
          <a:extLst>
            <a:ext uri="{FF2B5EF4-FFF2-40B4-BE49-F238E27FC236}">
              <a16:creationId xmlns:a16="http://schemas.microsoft.com/office/drawing/2014/main" id="{AE94E3F8-3ECD-B470-69AF-0AE416C47268}"/>
            </a:ext>
          </a:extLst>
        </xdr:cNvPr>
        <xdr:cNvSpPr txBox="1"/>
      </xdr:nvSpPr>
      <xdr:spPr>
        <a:xfrm>
          <a:off x="3231753" y="5143163"/>
          <a:ext cx="1026342" cy="151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0BDE319-7080-4C03-A39D-B3D5B8F90B68}" type="TxLink">
            <a:rPr lang="en-US" sz="2400" b="0" i="0" u="none" strike="noStrike">
              <a:solidFill>
                <a:schemeClr val="bg1">
                  <a:lumMod val="6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▼</a:t>
          </a:fld>
          <a:endParaRPr lang="en-US" sz="2400" b="0" i="0" u="none" strike="noStrike">
            <a:solidFill>
              <a:schemeClr val="bg1">
                <a:lumMod val="6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7</xdr:col>
      <xdr:colOff>449442</xdr:colOff>
      <xdr:row>24</xdr:row>
      <xdr:rowOff>33719</xdr:rowOff>
    </xdr:from>
    <xdr:to>
      <xdr:col>9</xdr:col>
      <xdr:colOff>261979</xdr:colOff>
      <xdr:row>28</xdr:row>
      <xdr:rowOff>75863</xdr:rowOff>
    </xdr:to>
    <xdr:sp macro="" textlink="'Analysis 01'!O25">
      <xdr:nvSpPr>
        <xdr:cNvPr id="65" name="TextBox 64">
          <a:extLst>
            <a:ext uri="{FF2B5EF4-FFF2-40B4-BE49-F238E27FC236}">
              <a16:creationId xmlns:a16="http://schemas.microsoft.com/office/drawing/2014/main" id="{E17A82FF-2B35-D529-A25B-420D8883E80D}"/>
            </a:ext>
          </a:extLst>
        </xdr:cNvPr>
        <xdr:cNvSpPr txBox="1"/>
      </xdr:nvSpPr>
      <xdr:spPr>
        <a:xfrm>
          <a:off x="4251013" y="4686639"/>
          <a:ext cx="1026342" cy="8176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5C141EB-1CEE-42E4-8FC9-2CDF20979C7A}" type="TxLink">
            <a:rPr lang="en-US" sz="9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YoY change sugests room for improvement</a:t>
          </a:fld>
          <a:endParaRPr lang="en-US" sz="9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8</xdr:col>
      <xdr:colOff>193872</xdr:colOff>
      <xdr:row>22</xdr:row>
      <xdr:rowOff>138912</xdr:rowOff>
    </xdr:from>
    <xdr:to>
      <xdr:col>8</xdr:col>
      <xdr:colOff>539470</xdr:colOff>
      <xdr:row>24</xdr:row>
      <xdr:rowOff>96767</xdr:rowOff>
    </xdr:to>
    <xdr:pic>
      <xdr:nvPicPr>
        <xdr:cNvPr id="67" name="Graphic 66" descr="Lightbulb with solid fill">
          <a:extLst>
            <a:ext uri="{FF2B5EF4-FFF2-40B4-BE49-F238E27FC236}">
              <a16:creationId xmlns:a16="http://schemas.microsoft.com/office/drawing/2014/main" id="{C34CB239-321F-1F90-5FFD-EBE9C566C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602345" y="4404089"/>
          <a:ext cx="345598" cy="345598"/>
        </a:xfrm>
        <a:prstGeom prst="rect">
          <a:avLst/>
        </a:prstGeom>
      </xdr:spPr>
    </xdr:pic>
    <xdr:clientData/>
  </xdr:twoCellAnchor>
  <xdr:twoCellAnchor>
    <xdr:from>
      <xdr:col>9</xdr:col>
      <xdr:colOff>480464</xdr:colOff>
      <xdr:row>21</xdr:row>
      <xdr:rowOff>168585</xdr:rowOff>
    </xdr:from>
    <xdr:to>
      <xdr:col>13</xdr:col>
      <xdr:colOff>590043</xdr:colOff>
      <xdr:row>28</xdr:row>
      <xdr:rowOff>126353</xdr:rowOff>
    </xdr:to>
    <xdr:graphicFrame macro="">
      <xdr:nvGraphicFramePr>
        <xdr:cNvPr id="68" name="Chart 67">
          <a:extLst>
            <a:ext uri="{FF2B5EF4-FFF2-40B4-BE49-F238E27FC236}">
              <a16:creationId xmlns:a16="http://schemas.microsoft.com/office/drawing/2014/main" id="{4BDB13C9-9AC3-403E-850D-C87AA2485D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488893</xdr:colOff>
      <xdr:row>18</xdr:row>
      <xdr:rowOff>101150</xdr:rowOff>
    </xdr:from>
    <xdr:to>
      <xdr:col>13</xdr:col>
      <xdr:colOff>581615</xdr:colOff>
      <xdr:row>22</xdr:row>
      <xdr:rowOff>185442</xdr:rowOff>
    </xdr:to>
    <xdr:sp macro="" textlink="'Analysis 01'!Y19">
      <xdr:nvSpPr>
        <xdr:cNvPr id="69" name="TextBox 68">
          <a:extLst>
            <a:ext uri="{FF2B5EF4-FFF2-40B4-BE49-F238E27FC236}">
              <a16:creationId xmlns:a16="http://schemas.microsoft.com/office/drawing/2014/main" id="{F504D808-DB01-FCCE-6EDA-C74E574B8543}"/>
            </a:ext>
          </a:extLst>
        </xdr:cNvPr>
        <xdr:cNvSpPr txBox="1"/>
      </xdr:nvSpPr>
      <xdr:spPr>
        <a:xfrm>
          <a:off x="5504269" y="3590840"/>
          <a:ext cx="2520333" cy="8597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B8B03F6-5BC8-43A1-8369-6CD6F361A24F}" type="TxLink">
            <a:rPr lang="en-US" sz="10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pPr marL="0" indent="0" algn="ctr"/>
            <a:t>Focus on Highlited weekdays: They exceeded the 941 passengers average and account for 49.4% of the total Passengers</a:t>
          </a:fld>
          <a:endParaRPr lang="en-US" sz="1000">
            <a:solidFill>
              <a:schemeClr val="bg1">
                <a:lumMod val="6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151726</xdr:colOff>
      <xdr:row>17</xdr:row>
      <xdr:rowOff>155098</xdr:rowOff>
    </xdr:from>
    <xdr:to>
      <xdr:col>13</xdr:col>
      <xdr:colOff>269734</xdr:colOff>
      <xdr:row>19</xdr:row>
      <xdr:rowOff>37089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4EFD0798-8050-33FA-F930-A141CE079951}"/>
            </a:ext>
          </a:extLst>
        </xdr:cNvPr>
        <xdr:cNvSpPr txBox="1"/>
      </xdr:nvSpPr>
      <xdr:spPr>
        <a:xfrm>
          <a:off x="5774005" y="3450917"/>
          <a:ext cx="1938716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Riders Weekday</a:t>
          </a:r>
          <a:r>
            <a:rPr lang="en-US" sz="1100" baseline="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1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distribution</a:t>
          </a:r>
          <a:endParaRPr lang="en-US" sz="9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 algn="ctr"/>
          <a:endParaRPr lang="en-US" sz="11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92692</xdr:colOff>
      <xdr:row>18</xdr:row>
      <xdr:rowOff>60691</xdr:rowOff>
    </xdr:from>
    <xdr:to>
      <xdr:col>10</xdr:col>
      <xdr:colOff>200692</xdr:colOff>
      <xdr:row>18</xdr:row>
      <xdr:rowOff>168691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96ADA1A7-13E3-0B38-B381-F9492461557C}"/>
            </a:ext>
          </a:extLst>
        </xdr:cNvPr>
        <xdr:cNvSpPr/>
      </xdr:nvSpPr>
      <xdr:spPr>
        <a:xfrm>
          <a:off x="5714971" y="3550381"/>
          <a:ext cx="108000" cy="108000"/>
        </a:xfrm>
        <a:prstGeom prst="ellipse">
          <a:avLst/>
        </a:prstGeom>
        <a:solidFill>
          <a:schemeClr val="tx1">
            <a:lumMod val="65000"/>
            <a:lumOff val="35000"/>
            <a:alpha val="34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488893</xdr:colOff>
      <xdr:row>9</xdr:row>
      <xdr:rowOff>92721</xdr:rowOff>
    </xdr:from>
    <xdr:to>
      <xdr:col>13</xdr:col>
      <xdr:colOff>590043</xdr:colOff>
      <xdr:row>16</xdr:row>
      <xdr:rowOff>109578</xdr:rowOff>
    </xdr:to>
    <xdr:graphicFrame macro="">
      <xdr:nvGraphicFramePr>
        <xdr:cNvPr id="72" name="Chart 71">
          <a:extLst>
            <a:ext uri="{FF2B5EF4-FFF2-40B4-BE49-F238E27FC236}">
              <a16:creationId xmlns:a16="http://schemas.microsoft.com/office/drawing/2014/main" id="{2132DAC7-B3DF-4025-B8BD-F96BAE98BF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177688</xdr:colOff>
      <xdr:row>9</xdr:row>
      <xdr:rowOff>88340</xdr:rowOff>
    </xdr:from>
    <xdr:to>
      <xdr:col>13</xdr:col>
      <xdr:colOff>295696</xdr:colOff>
      <xdr:row>10</xdr:row>
      <xdr:rowOff>164202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5319437-F69E-0CBF-783B-13B644A1B7EA}"/>
            </a:ext>
          </a:extLst>
        </xdr:cNvPr>
        <xdr:cNvSpPr txBox="1"/>
      </xdr:nvSpPr>
      <xdr:spPr>
        <a:xfrm>
          <a:off x="5799967" y="1833185"/>
          <a:ext cx="1938716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Riders Monthly</a:t>
          </a:r>
          <a:r>
            <a:rPr lang="en-US" sz="1100" baseline="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1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distribution</a:t>
          </a:r>
          <a:endParaRPr lang="en-US" sz="9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 algn="ctr"/>
          <a:endParaRPr lang="en-US" sz="11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152370</xdr:colOff>
      <xdr:row>9</xdr:row>
      <xdr:rowOff>145658</xdr:rowOff>
    </xdr:from>
    <xdr:to>
      <xdr:col>10</xdr:col>
      <xdr:colOff>260370</xdr:colOff>
      <xdr:row>10</xdr:row>
      <xdr:rowOff>59786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33BBFD1B-3BE5-1DD4-FE27-5B81CFBA5916}"/>
            </a:ext>
          </a:extLst>
        </xdr:cNvPr>
        <xdr:cNvSpPr/>
      </xdr:nvSpPr>
      <xdr:spPr>
        <a:xfrm>
          <a:off x="5774649" y="1890503"/>
          <a:ext cx="108000" cy="108000"/>
        </a:xfrm>
        <a:prstGeom prst="ellipse">
          <a:avLst/>
        </a:prstGeom>
        <a:solidFill>
          <a:schemeClr val="tx1">
            <a:lumMod val="65000"/>
            <a:lumOff val="35000"/>
            <a:alpha val="34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160832</xdr:colOff>
      <xdr:row>5</xdr:row>
      <xdr:rowOff>151726</xdr:rowOff>
    </xdr:from>
    <xdr:to>
      <xdr:col>16</xdr:col>
      <xdr:colOff>269736</xdr:colOff>
      <xdr:row>10</xdr:row>
      <xdr:rowOff>143296</xdr:rowOff>
    </xdr:to>
    <xdr:graphicFrame macro="">
      <xdr:nvGraphicFramePr>
        <xdr:cNvPr id="75" name="Chart 74">
          <a:extLst>
            <a:ext uri="{FF2B5EF4-FFF2-40B4-BE49-F238E27FC236}">
              <a16:creationId xmlns:a16="http://schemas.microsoft.com/office/drawing/2014/main" id="{D93893B8-D53C-4964-875E-FBC97B6DD6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</xdr:col>
      <xdr:colOff>363806</xdr:colOff>
      <xdr:row>14</xdr:row>
      <xdr:rowOff>76537</xdr:rowOff>
    </xdr:from>
    <xdr:to>
      <xdr:col>17</xdr:col>
      <xdr:colOff>472711</xdr:colOff>
      <xdr:row>20</xdr:row>
      <xdr:rowOff>21239</xdr:rowOff>
    </xdr:to>
    <xdr:graphicFrame macro="">
      <xdr:nvGraphicFramePr>
        <xdr:cNvPr id="76" name="Chart 75">
          <a:extLst>
            <a:ext uri="{FF2B5EF4-FFF2-40B4-BE49-F238E27FC236}">
              <a16:creationId xmlns:a16="http://schemas.microsoft.com/office/drawing/2014/main" id="{94F22222-4F51-28C3-DA40-8E7EB0AFD9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532385</xdr:colOff>
      <xdr:row>5</xdr:row>
      <xdr:rowOff>151726</xdr:rowOff>
    </xdr:from>
    <xdr:to>
      <xdr:col>19</xdr:col>
      <xdr:colOff>34387</xdr:colOff>
      <xdr:row>10</xdr:row>
      <xdr:rowOff>143296</xdr:rowOff>
    </xdr:to>
    <xdr:graphicFrame macro="">
      <xdr:nvGraphicFramePr>
        <xdr:cNvPr id="78" name="Chart 77">
          <a:extLst>
            <a:ext uri="{FF2B5EF4-FFF2-40B4-BE49-F238E27FC236}">
              <a16:creationId xmlns:a16="http://schemas.microsoft.com/office/drawing/2014/main" id="{BA1FE865-9D95-003C-9BF3-56EDF99C5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354702</xdr:colOff>
      <xdr:row>12</xdr:row>
      <xdr:rowOff>178361</xdr:rowOff>
    </xdr:from>
    <xdr:to>
      <xdr:col>17</xdr:col>
      <xdr:colOff>463607</xdr:colOff>
      <xdr:row>17</xdr:row>
      <xdr:rowOff>169931</xdr:rowOff>
    </xdr:to>
    <xdr:graphicFrame macro="">
      <xdr:nvGraphicFramePr>
        <xdr:cNvPr id="79" name="Chart 78">
          <a:extLst>
            <a:ext uri="{FF2B5EF4-FFF2-40B4-BE49-F238E27FC236}">
              <a16:creationId xmlns:a16="http://schemas.microsoft.com/office/drawing/2014/main" id="{72EE8A14-AB80-04E7-ACAC-1749F85F7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68783</xdr:colOff>
      <xdr:row>9</xdr:row>
      <xdr:rowOff>188142</xdr:rowOff>
    </xdr:from>
    <xdr:to>
      <xdr:col>16</xdr:col>
      <xdr:colOff>422810</xdr:colOff>
      <xdr:row>11</xdr:row>
      <xdr:rowOff>70133</xdr:rowOff>
    </xdr:to>
    <xdr:sp macro="" textlink="'Analysis 01'!AP17">
      <xdr:nvSpPr>
        <xdr:cNvPr id="80" name="TextBox 79">
          <a:extLst>
            <a:ext uri="{FF2B5EF4-FFF2-40B4-BE49-F238E27FC236}">
              <a16:creationId xmlns:a16="http://schemas.microsoft.com/office/drawing/2014/main" id="{AEC81667-0F7C-7619-3CAA-F51C659E0CCC}"/>
            </a:ext>
          </a:extLst>
        </xdr:cNvPr>
        <xdr:cNvSpPr txBox="1"/>
      </xdr:nvSpPr>
      <xdr:spPr>
        <a:xfrm>
          <a:off x="8118672" y="1932987"/>
          <a:ext cx="1567833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83E2160-5554-4EE6-820F-2866937D8035}" type="TxLink">
            <a:rPr lang="en-US" sz="1100" b="1" i="0" u="none" strike="noStrike">
              <a:solidFill>
                <a:srgbClr val="00B0F0"/>
              </a:solidFill>
              <a:latin typeface="Calibri"/>
              <a:ea typeface="+mn-ea"/>
              <a:cs typeface="Calibri"/>
            </a:rPr>
            <a:pPr marL="0" indent="0" algn="ctr"/>
            <a:t>Under-Utilized</a:t>
          </a:fld>
          <a:endParaRPr lang="en-US" sz="1100" b="1">
            <a:solidFill>
              <a:srgbClr val="00B0F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415054</xdr:colOff>
      <xdr:row>9</xdr:row>
      <xdr:rowOff>188142</xdr:rowOff>
    </xdr:from>
    <xdr:to>
      <xdr:col>19</xdr:col>
      <xdr:colOff>162179</xdr:colOff>
      <xdr:row>11</xdr:row>
      <xdr:rowOff>70133</xdr:rowOff>
    </xdr:to>
    <xdr:sp macro="" textlink="'Analysis 01'!AP16">
      <xdr:nvSpPr>
        <xdr:cNvPr id="81" name="TextBox 80">
          <a:extLst>
            <a:ext uri="{FF2B5EF4-FFF2-40B4-BE49-F238E27FC236}">
              <a16:creationId xmlns:a16="http://schemas.microsoft.com/office/drawing/2014/main" id="{2E0F148D-A64C-45ED-E85B-B4F457083BCA}"/>
            </a:ext>
          </a:extLst>
        </xdr:cNvPr>
        <xdr:cNvSpPr txBox="1"/>
      </xdr:nvSpPr>
      <xdr:spPr>
        <a:xfrm>
          <a:off x="9678749" y="1932987"/>
          <a:ext cx="1567833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AE5D8D1-4FD1-4B8D-8A71-FACB72CAFB6A}" type="TxLink">
            <a:rPr lang="en-US" sz="1100" b="1" i="0" u="none" strike="noStrike">
              <a:solidFill>
                <a:srgbClr val="68B8B0"/>
              </a:solidFill>
              <a:latin typeface="Calibri"/>
              <a:ea typeface="+mn-ea"/>
              <a:cs typeface="Calibri"/>
            </a:rPr>
            <a:pPr marL="0" indent="0" algn="ctr"/>
            <a:t>Over-Utilized</a:t>
          </a:fld>
          <a:endParaRPr lang="en-US" sz="1100" b="1">
            <a:solidFill>
              <a:srgbClr val="68B8B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232141</xdr:colOff>
      <xdr:row>17</xdr:row>
      <xdr:rowOff>12476</xdr:rowOff>
    </xdr:from>
    <xdr:to>
      <xdr:col>17</xdr:col>
      <xdr:colOff>586169</xdr:colOff>
      <xdr:row>18</xdr:row>
      <xdr:rowOff>88339</xdr:rowOff>
    </xdr:to>
    <xdr:sp macro="" textlink="'Analysis 01'!AP18">
      <xdr:nvSpPr>
        <xdr:cNvPr id="82" name="TextBox 81">
          <a:extLst>
            <a:ext uri="{FF2B5EF4-FFF2-40B4-BE49-F238E27FC236}">
              <a16:creationId xmlns:a16="http://schemas.microsoft.com/office/drawing/2014/main" id="{9229EBF7-86B0-5321-570E-750EDDE2414D}"/>
            </a:ext>
          </a:extLst>
        </xdr:cNvPr>
        <xdr:cNvSpPr txBox="1"/>
      </xdr:nvSpPr>
      <xdr:spPr>
        <a:xfrm>
          <a:off x="8888933" y="3308295"/>
          <a:ext cx="1567833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9F789E7-FD6C-4761-B7EF-75E525D0DE6A}" type="TxLink">
            <a:rPr lang="en-US" sz="1100" b="1" i="0" u="none" strike="noStrike">
              <a:solidFill>
                <a:srgbClr val="00B0F0"/>
              </a:solidFill>
              <a:latin typeface="Calibri"/>
              <a:ea typeface="+mn-ea"/>
              <a:cs typeface="Calibri"/>
            </a:rPr>
            <a:pPr marL="0" indent="0" algn="ctr"/>
            <a:t>Well-Utilized</a:t>
          </a:fld>
          <a:endParaRPr lang="en-US" sz="1100" b="1" i="0" u="none" strike="noStrike">
            <a:solidFill>
              <a:srgbClr val="00B0F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14</xdr:col>
      <xdr:colOff>77213</xdr:colOff>
      <xdr:row>10</xdr:row>
      <xdr:rowOff>171283</xdr:rowOff>
    </xdr:from>
    <xdr:to>
      <xdr:col>16</xdr:col>
      <xdr:colOff>431240</xdr:colOff>
      <xdr:row>12</xdr:row>
      <xdr:rowOff>53274</xdr:rowOff>
    </xdr:to>
    <xdr:sp macro="" textlink="'Analysis 01'!AR10">
      <xdr:nvSpPr>
        <xdr:cNvPr id="111" name="TextBox 110">
          <a:extLst>
            <a:ext uri="{FF2B5EF4-FFF2-40B4-BE49-F238E27FC236}">
              <a16:creationId xmlns:a16="http://schemas.microsoft.com/office/drawing/2014/main" id="{35062FD8-3E65-513A-CE18-A454395C8D0E}"/>
            </a:ext>
          </a:extLst>
        </xdr:cNvPr>
        <xdr:cNvSpPr txBox="1"/>
      </xdr:nvSpPr>
      <xdr:spPr>
        <a:xfrm>
          <a:off x="8127102" y="2110000"/>
          <a:ext cx="1567833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7B02D78-2E16-44B8-B88C-C698653D85BB}" type="TxLink">
            <a:rPr lang="en-US" sz="1100" b="0" i="0" u="none" strike="noStrike">
              <a:solidFill>
                <a:schemeClr val="bg1">
                  <a:lumMod val="8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19 Total Buses</a:t>
          </a:fld>
          <a:endParaRPr lang="en-US" sz="1100" b="1">
            <a:solidFill>
              <a:schemeClr val="bg1">
                <a:lumMod val="8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423484</xdr:colOff>
      <xdr:row>10</xdr:row>
      <xdr:rowOff>171283</xdr:rowOff>
    </xdr:from>
    <xdr:to>
      <xdr:col>19</xdr:col>
      <xdr:colOff>170609</xdr:colOff>
      <xdr:row>12</xdr:row>
      <xdr:rowOff>53274</xdr:rowOff>
    </xdr:to>
    <xdr:sp macro="" textlink="'Analysis 01'!AR9">
      <xdr:nvSpPr>
        <xdr:cNvPr id="112" name="TextBox 111">
          <a:extLst>
            <a:ext uri="{FF2B5EF4-FFF2-40B4-BE49-F238E27FC236}">
              <a16:creationId xmlns:a16="http://schemas.microsoft.com/office/drawing/2014/main" id="{38E163C0-93FC-9B54-90B2-A23C9281D5F5}"/>
            </a:ext>
          </a:extLst>
        </xdr:cNvPr>
        <xdr:cNvSpPr txBox="1"/>
      </xdr:nvSpPr>
      <xdr:spPr>
        <a:xfrm>
          <a:off x="9687179" y="2110000"/>
          <a:ext cx="1567833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31DC7E8-1B31-43BD-9CED-DB5D8DFBE0C4}" type="TxLink">
            <a:rPr lang="en-US" sz="1100" b="0" i="0" u="none" strike="noStrike">
              <a:solidFill>
                <a:schemeClr val="bg1">
                  <a:lumMod val="8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36 Total Buses</a:t>
          </a:fld>
          <a:endParaRPr lang="en-US" sz="1100" b="1">
            <a:solidFill>
              <a:schemeClr val="bg1">
                <a:lumMod val="8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232141</xdr:colOff>
      <xdr:row>17</xdr:row>
      <xdr:rowOff>189489</xdr:rowOff>
    </xdr:from>
    <xdr:to>
      <xdr:col>17</xdr:col>
      <xdr:colOff>586169</xdr:colOff>
      <xdr:row>19</xdr:row>
      <xdr:rowOff>71480</xdr:rowOff>
    </xdr:to>
    <xdr:sp macro="" textlink="'Analysis 01'!AR11">
      <xdr:nvSpPr>
        <xdr:cNvPr id="113" name="TextBox 112">
          <a:extLst>
            <a:ext uri="{FF2B5EF4-FFF2-40B4-BE49-F238E27FC236}">
              <a16:creationId xmlns:a16="http://schemas.microsoft.com/office/drawing/2014/main" id="{86D9604E-7CE4-CC9A-28D0-C8997865DC9D}"/>
            </a:ext>
          </a:extLst>
        </xdr:cNvPr>
        <xdr:cNvSpPr txBox="1"/>
      </xdr:nvSpPr>
      <xdr:spPr>
        <a:xfrm>
          <a:off x="8888933" y="3485308"/>
          <a:ext cx="1567833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43354B2-C377-487C-A11F-E79FE13F616B}" type="TxLink">
            <a:rPr lang="en-US" sz="1100" b="0" i="0" u="none" strike="noStrike">
              <a:solidFill>
                <a:schemeClr val="bg1">
                  <a:lumMod val="85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29 Total Buses</a:t>
          </a:fld>
          <a:endParaRPr lang="en-US" sz="1100" b="1" i="0" u="none" strike="noStrike">
            <a:solidFill>
              <a:schemeClr val="bg1">
                <a:lumMod val="8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14</xdr:col>
      <xdr:colOff>271089</xdr:colOff>
      <xdr:row>4</xdr:row>
      <xdr:rowOff>38439</xdr:rowOff>
    </xdr:from>
    <xdr:to>
      <xdr:col>17</xdr:col>
      <xdr:colOff>389097</xdr:colOff>
      <xdr:row>5</xdr:row>
      <xdr:rowOff>114302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CE956B74-3DAB-4AFB-2CF8-3255658D16BB}"/>
            </a:ext>
          </a:extLst>
        </xdr:cNvPr>
        <xdr:cNvSpPr txBox="1"/>
      </xdr:nvSpPr>
      <xdr:spPr>
        <a:xfrm>
          <a:off x="8320978" y="813926"/>
          <a:ext cx="1938716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Buses Utilization Rate</a:t>
          </a:r>
          <a:endParaRPr lang="en-US" sz="9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 algn="ctr"/>
          <a:endParaRPr lang="en-US" sz="11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346918</xdr:colOff>
      <xdr:row>4</xdr:row>
      <xdr:rowOff>95757</xdr:rowOff>
    </xdr:from>
    <xdr:to>
      <xdr:col>14</xdr:col>
      <xdr:colOff>454918</xdr:colOff>
      <xdr:row>5</xdr:row>
      <xdr:rowOff>9886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6674F691-575A-539C-42EE-AEB7CEC68540}"/>
            </a:ext>
          </a:extLst>
        </xdr:cNvPr>
        <xdr:cNvSpPr/>
      </xdr:nvSpPr>
      <xdr:spPr>
        <a:xfrm>
          <a:off x="8396807" y="871244"/>
          <a:ext cx="108000" cy="108000"/>
        </a:xfrm>
        <a:prstGeom prst="ellipse">
          <a:avLst/>
        </a:prstGeom>
        <a:solidFill>
          <a:schemeClr val="tx1">
            <a:lumMod val="65000"/>
            <a:lumOff val="35000"/>
            <a:alpha val="34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439671</xdr:colOff>
      <xdr:row>21</xdr:row>
      <xdr:rowOff>131837</xdr:rowOff>
    </xdr:from>
    <xdr:to>
      <xdr:col>18</xdr:col>
      <xdr:colOff>589372</xdr:colOff>
      <xdr:row>23</xdr:row>
      <xdr:rowOff>13827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451E6A7D-AC7F-A719-4905-8FDB279A1BF8}"/>
            </a:ext>
          </a:extLst>
        </xdr:cNvPr>
        <xdr:cNvSpPr txBox="1"/>
      </xdr:nvSpPr>
      <xdr:spPr>
        <a:xfrm>
          <a:off x="8489560" y="4203142"/>
          <a:ext cx="2577312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1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Total Riders Based on Moment of Trip</a:t>
          </a:r>
          <a:endParaRPr lang="en-US" sz="9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 algn="ctr"/>
          <a:endParaRPr lang="en-US" sz="11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346918</xdr:colOff>
      <xdr:row>21</xdr:row>
      <xdr:rowOff>189155</xdr:rowOff>
    </xdr:from>
    <xdr:to>
      <xdr:col>14</xdr:col>
      <xdr:colOff>454918</xdr:colOff>
      <xdr:row>22</xdr:row>
      <xdr:rowOff>103283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696513CB-5FC1-2485-164A-3F4C079055BC}"/>
            </a:ext>
          </a:extLst>
        </xdr:cNvPr>
        <xdr:cNvSpPr/>
      </xdr:nvSpPr>
      <xdr:spPr>
        <a:xfrm>
          <a:off x="8396807" y="4260460"/>
          <a:ext cx="108000" cy="108000"/>
        </a:xfrm>
        <a:prstGeom prst="ellipse">
          <a:avLst/>
        </a:prstGeom>
        <a:solidFill>
          <a:schemeClr val="tx1">
            <a:lumMod val="65000"/>
            <a:lumOff val="35000"/>
            <a:alpha val="34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346273</xdr:colOff>
      <xdr:row>20</xdr:row>
      <xdr:rowOff>73630</xdr:rowOff>
    </xdr:from>
    <xdr:to>
      <xdr:col>18</xdr:col>
      <xdr:colOff>455851</xdr:colOff>
      <xdr:row>20</xdr:row>
      <xdr:rowOff>119349</xdr:rowOff>
    </xdr:to>
    <xdr:sp macro="" textlink="">
      <xdr:nvSpPr>
        <xdr:cNvPr id="118" name="Rectangle: Single Corner Rounded 117">
          <a:extLst>
            <a:ext uri="{FF2B5EF4-FFF2-40B4-BE49-F238E27FC236}">
              <a16:creationId xmlns:a16="http://schemas.microsoft.com/office/drawing/2014/main" id="{0462D4D2-2F35-69E2-60F9-73ED494AD471}"/>
            </a:ext>
          </a:extLst>
        </xdr:cNvPr>
        <xdr:cNvSpPr/>
      </xdr:nvSpPr>
      <xdr:spPr>
        <a:xfrm flipV="1">
          <a:off x="8396162" y="3951064"/>
          <a:ext cx="2537189" cy="45719"/>
        </a:xfrm>
        <a:prstGeom prst="round1Rect">
          <a:avLst/>
        </a:prstGeom>
        <a:gradFill>
          <a:gsLst>
            <a:gs pos="0">
              <a:schemeClr val="tx1">
                <a:lumMod val="95000"/>
                <a:lumOff val="5000"/>
              </a:schemeClr>
            </a:gs>
            <a:gs pos="55000">
              <a:srgbClr val="595959"/>
            </a:gs>
            <a:gs pos="100000">
              <a:srgbClr val="0D0D0D"/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404604</xdr:colOff>
      <xdr:row>23</xdr:row>
      <xdr:rowOff>168581</xdr:rowOff>
    </xdr:from>
    <xdr:to>
      <xdr:col>15</xdr:col>
      <xdr:colOff>126438</xdr:colOff>
      <xdr:row>25</xdr:row>
      <xdr:rowOff>92718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0BEF9387-E937-A4FD-1B18-E979C8770AAE}"/>
            </a:ext>
          </a:extLst>
        </xdr:cNvPr>
        <xdr:cNvSpPr/>
      </xdr:nvSpPr>
      <xdr:spPr>
        <a:xfrm>
          <a:off x="8454493" y="4627630"/>
          <a:ext cx="328737" cy="311880"/>
        </a:xfrm>
        <a:prstGeom prst="roundRect">
          <a:avLst/>
        </a:prstGeom>
        <a:solidFill>
          <a:srgbClr val="68B8B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404604</xdr:colOff>
      <xdr:row>26</xdr:row>
      <xdr:rowOff>59677</xdr:rowOff>
    </xdr:from>
    <xdr:to>
      <xdr:col>15</xdr:col>
      <xdr:colOff>126438</xdr:colOff>
      <xdr:row>27</xdr:row>
      <xdr:rowOff>177686</xdr:rowOff>
    </xdr:to>
    <xdr:sp macro="" textlink="">
      <xdr:nvSpPr>
        <xdr:cNvPr id="120" name="Rectangle: Rounded Corners 119">
          <a:extLst>
            <a:ext uri="{FF2B5EF4-FFF2-40B4-BE49-F238E27FC236}">
              <a16:creationId xmlns:a16="http://schemas.microsoft.com/office/drawing/2014/main" id="{5198570A-2CB1-F041-8682-7A3466DA4F4E}"/>
            </a:ext>
          </a:extLst>
        </xdr:cNvPr>
        <xdr:cNvSpPr/>
      </xdr:nvSpPr>
      <xdr:spPr>
        <a:xfrm>
          <a:off x="8454493" y="5100341"/>
          <a:ext cx="328737" cy="311880"/>
        </a:xfrm>
        <a:prstGeom prst="roundRect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14</xdr:col>
      <xdr:colOff>438995</xdr:colOff>
      <xdr:row>24</xdr:row>
      <xdr:rowOff>8323</xdr:rowOff>
    </xdr:from>
    <xdr:to>
      <xdr:col>15</xdr:col>
      <xdr:colOff>92721</xdr:colOff>
      <xdr:row>25</xdr:row>
      <xdr:rowOff>65477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237A79D-9122-DE39-00B0-E60EF0E51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884" y="4661243"/>
          <a:ext cx="260629" cy="251026"/>
        </a:xfrm>
        <a:prstGeom prst="rect">
          <a:avLst/>
        </a:prstGeom>
      </xdr:spPr>
    </xdr:pic>
    <xdr:clientData/>
  </xdr:twoCellAnchor>
  <xdr:twoCellAnchor editAs="oneCell">
    <xdr:from>
      <xdr:col>14</xdr:col>
      <xdr:colOff>428841</xdr:colOff>
      <xdr:row>26</xdr:row>
      <xdr:rowOff>75860</xdr:rowOff>
    </xdr:from>
    <xdr:to>
      <xdr:col>15</xdr:col>
      <xdr:colOff>105168</xdr:colOff>
      <xdr:row>27</xdr:row>
      <xdr:rowOff>154783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AFBCD8B0-9821-1C1D-AF93-7EE7315B9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8730" y="5116524"/>
          <a:ext cx="283230" cy="272794"/>
        </a:xfrm>
        <a:prstGeom prst="rect">
          <a:avLst/>
        </a:prstGeom>
      </xdr:spPr>
    </xdr:pic>
    <xdr:clientData/>
  </xdr:twoCellAnchor>
  <xdr:twoCellAnchor>
    <xdr:from>
      <xdr:col>15</xdr:col>
      <xdr:colOff>111609</xdr:colOff>
      <xdr:row>23</xdr:row>
      <xdr:rowOff>89685</xdr:rowOff>
    </xdr:from>
    <xdr:to>
      <xdr:col>17</xdr:col>
      <xdr:colOff>210731</xdr:colOff>
      <xdr:row>24</xdr:row>
      <xdr:rowOff>165548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95360B85-396A-921D-305E-8995B1CD416D}"/>
            </a:ext>
          </a:extLst>
        </xdr:cNvPr>
        <xdr:cNvSpPr txBox="1"/>
      </xdr:nvSpPr>
      <xdr:spPr>
        <a:xfrm>
          <a:off x="8768401" y="4548734"/>
          <a:ext cx="1312927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Total Riders by </a:t>
          </a:r>
          <a:r>
            <a:rPr lang="en-US" sz="1000">
              <a:solidFill>
                <a:srgbClr val="68B8B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AM</a:t>
          </a:r>
        </a:p>
        <a:p>
          <a:pPr marL="0" indent="0" algn="ctr"/>
          <a:endParaRPr lang="en-US" sz="10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120712</xdr:colOff>
      <xdr:row>25</xdr:row>
      <xdr:rowOff>166223</xdr:rowOff>
    </xdr:from>
    <xdr:to>
      <xdr:col>17</xdr:col>
      <xdr:colOff>219834</xdr:colOff>
      <xdr:row>27</xdr:row>
      <xdr:rowOff>48214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57A0E613-D58B-2CE6-FC82-885F5ABDB3E1}"/>
            </a:ext>
          </a:extLst>
        </xdr:cNvPr>
        <xdr:cNvSpPr txBox="1"/>
      </xdr:nvSpPr>
      <xdr:spPr>
        <a:xfrm>
          <a:off x="8777504" y="5013015"/>
          <a:ext cx="1312927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000"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Total Riders by </a:t>
          </a:r>
          <a:r>
            <a:rPr lang="en-US" sz="1000">
              <a:solidFill>
                <a:srgbClr val="0070C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PM</a:t>
          </a:r>
        </a:p>
        <a:p>
          <a:pPr marL="0" indent="0" algn="ctr"/>
          <a:endParaRPr lang="en-US" sz="1000">
            <a:solidFill>
              <a:schemeClr val="bg1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70138</xdr:colOff>
      <xdr:row>24</xdr:row>
      <xdr:rowOff>56643</xdr:rowOff>
    </xdr:from>
    <xdr:to>
      <xdr:col>16</xdr:col>
      <xdr:colOff>429891</xdr:colOff>
      <xdr:row>25</xdr:row>
      <xdr:rowOff>132505</xdr:rowOff>
    </xdr:to>
    <xdr:sp macro="" textlink="'Analysis 01'!AX9">
      <xdr:nvSpPr>
        <xdr:cNvPr id="125" name="TextBox 124">
          <a:extLst>
            <a:ext uri="{FF2B5EF4-FFF2-40B4-BE49-F238E27FC236}">
              <a16:creationId xmlns:a16="http://schemas.microsoft.com/office/drawing/2014/main" id="{2A5160D7-7CA2-4E5C-4EEF-3EBE0AC3EA47}"/>
            </a:ext>
          </a:extLst>
        </xdr:cNvPr>
        <xdr:cNvSpPr txBox="1"/>
      </xdr:nvSpPr>
      <xdr:spPr>
        <a:xfrm>
          <a:off x="8726930" y="4709563"/>
          <a:ext cx="966656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C4AD92E-AAC1-4EC2-9F56-5A948BE3D0C5}" type="TxLink">
            <a:rPr lang="en-US" sz="1600" b="0" i="0" u="none" strike="noStrike">
              <a:solidFill>
                <a:srgbClr val="68B8B0"/>
              </a:solidFill>
              <a:latin typeface="Calibri"/>
              <a:ea typeface="+mn-ea"/>
              <a:cs typeface="Calibri"/>
            </a:rPr>
            <a:pPr marL="0" indent="0" algn="ctr"/>
            <a:t>35.4%</a:t>
          </a:fld>
          <a:endParaRPr lang="en-US" sz="1600">
            <a:solidFill>
              <a:srgbClr val="68B8B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70812</xdr:colOff>
      <xdr:row>26</xdr:row>
      <xdr:rowOff>141610</xdr:rowOff>
    </xdr:from>
    <xdr:to>
      <xdr:col>16</xdr:col>
      <xdr:colOff>446749</xdr:colOff>
      <xdr:row>28</xdr:row>
      <xdr:rowOff>23601</xdr:rowOff>
    </xdr:to>
    <xdr:sp macro="" textlink="'Analysis 01'!AX10">
      <xdr:nvSpPr>
        <xdr:cNvPr id="127" name="TextBox 126">
          <a:extLst>
            <a:ext uri="{FF2B5EF4-FFF2-40B4-BE49-F238E27FC236}">
              <a16:creationId xmlns:a16="http://schemas.microsoft.com/office/drawing/2014/main" id="{D8D3E555-6E19-AEE2-AFD7-4189FF8A0D8A}"/>
            </a:ext>
          </a:extLst>
        </xdr:cNvPr>
        <xdr:cNvSpPr txBox="1"/>
      </xdr:nvSpPr>
      <xdr:spPr>
        <a:xfrm>
          <a:off x="8727604" y="5182274"/>
          <a:ext cx="982840" cy="2697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79AFFBC3-6673-4186-B230-BABC840913B3}" type="TxLink">
            <a:rPr lang="en-US" sz="1600" b="0" i="0" u="none" strike="noStrike">
              <a:solidFill>
                <a:srgbClr val="0070C0"/>
              </a:solidFill>
              <a:latin typeface="Calibri"/>
              <a:ea typeface="+mn-ea"/>
              <a:cs typeface="Calibri"/>
            </a:rPr>
            <a:pPr marL="0" indent="0" algn="ctr"/>
            <a:t>64.6%</a:t>
          </a:fld>
          <a:endParaRPr lang="en-US" sz="1600">
            <a:solidFill>
              <a:srgbClr val="0070C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0.30538</cdr:x>
      <cdr:y>0.31579</cdr:y>
    </cdr:from>
    <cdr:to>
      <cdr:x>0.75784</cdr:x>
      <cdr:y>0.58772</cdr:y>
    </cdr:to>
    <cdr:sp macro="" textlink="'Analysis 01'!$AQ$1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FF489CF-3847-1EB6-1BFA-0857324CBAD8}"/>
            </a:ext>
          </a:extLst>
        </cdr:cNvPr>
        <cdr:cNvSpPr txBox="1"/>
      </cdr:nvSpPr>
      <cdr:spPr>
        <a:xfrm xmlns:a="http://schemas.openxmlformats.org/drawingml/2006/main">
          <a:off x="403925" y="303452"/>
          <a:ext cx="598474" cy="2613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D5CA944C-3004-46B2-BD73-0C309F240E9A}" type="TxLink">
            <a:rPr lang="en-US" sz="1600" b="0" i="0" u="none" strike="noStrike" kern="1200">
              <a:solidFill>
                <a:srgbClr val="00B0F0"/>
              </a:solidFill>
              <a:latin typeface="Calibri"/>
              <a:cs typeface="Calibri"/>
            </a:rPr>
            <a:pPr/>
            <a:t>23%</a:t>
          </a:fld>
          <a:endParaRPr lang="en-US" sz="1600" kern="1200">
            <a:solidFill>
              <a:srgbClr val="00B0F0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0.29213</cdr:x>
      <cdr:y>0.31579</cdr:y>
    </cdr:from>
    <cdr:to>
      <cdr:x>0.77008</cdr:x>
      <cdr:y>0.70175</cdr:y>
    </cdr:to>
    <cdr:sp macro="" textlink="'Analysis 01'!$AQ$1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D03686-2A74-8BD2-D701-B1354C4B3CD0}"/>
            </a:ext>
          </a:extLst>
        </cdr:cNvPr>
        <cdr:cNvSpPr txBox="1"/>
      </cdr:nvSpPr>
      <cdr:spPr>
        <a:xfrm xmlns:a="http://schemas.openxmlformats.org/drawingml/2006/main">
          <a:off x="386398" y="303452"/>
          <a:ext cx="632190" cy="3708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11FAAAD1-798F-44FB-9D8F-5A8F51573ED2}" type="TxLink">
            <a:rPr lang="en-US" sz="1600" b="0" i="0" u="none" strike="noStrike" kern="1200">
              <a:solidFill>
                <a:srgbClr val="68B8B0"/>
              </a:solidFill>
              <a:latin typeface="Calibri"/>
              <a:cs typeface="Calibri"/>
            </a:rPr>
            <a:pPr/>
            <a:t>43%</a:t>
          </a:fld>
          <a:endParaRPr lang="en-US" sz="1600" kern="1200">
            <a:solidFill>
              <a:srgbClr val="68B8B0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0.30436</cdr:x>
      <cdr:y>0.31439</cdr:y>
    </cdr:from>
    <cdr:to>
      <cdr:x>0.76319</cdr:x>
      <cdr:y>0.65649</cdr:y>
    </cdr:to>
    <cdr:sp macro="" textlink="'Analysis 01'!$AQ$18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8A0DC69-570B-147B-4A89-6C8F959F8EA8}"/>
            </a:ext>
          </a:extLst>
        </cdr:cNvPr>
        <cdr:cNvSpPr txBox="1"/>
      </cdr:nvSpPr>
      <cdr:spPr>
        <a:xfrm xmlns:a="http://schemas.openxmlformats.org/drawingml/2006/main">
          <a:off x="402578" y="302104"/>
          <a:ext cx="606902" cy="3287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920BD2C-0B54-4DC3-B400-2E19CDBE3497}" type="TxLink">
            <a:rPr lang="en-US" sz="1600" b="0" i="0" u="none" strike="noStrike" kern="1200">
              <a:solidFill>
                <a:srgbClr val="00B0F0"/>
              </a:solidFill>
              <a:latin typeface="Calibri"/>
              <a:cs typeface="Calibri"/>
            </a:rPr>
            <a:pPr/>
            <a:t>35%</a:t>
          </a:fld>
          <a:endParaRPr lang="en-US" sz="1600" kern="1200">
            <a:solidFill>
              <a:srgbClr val="00B0F0"/>
            </a:solidFill>
          </a:endParaRPr>
        </a:p>
      </cdr:txBody>
    </cdr:sp>
  </cdr:relSizeAnchor>
</c:userShape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5839.651164814815" createdVersion="8" refreshedVersion="8" minRefreshableVersion="3" recordCount="0" supportSubquery="1" supportAdvancedDrill="1" xr:uid="{66E6E8D8-1B30-4E9A-B4E6-7A37776CDF87}">
  <cacheSource type="external" connectionId="7"/>
  <cacheFields count="5">
    <cacheField name="[Measures].[Total Riders(Passengers)]" caption="Total Riders(Passengers)" numFmtId="0" hierarchy="48" level="32767"/>
    <cacheField name="[Dim_routes].[RouteName].[RouteName]" caption="RouteName" numFmtId="0" hierarchy="18" level="1">
      <sharedItems count="1">
        <s v="East-West Express"/>
      </sharedItems>
    </cacheField>
    <cacheField name="[Facttable_ridership].[Time Group].[Time Group]" caption="Time Group" numFmtId="0" hierarchy="31" level="1">
      <sharedItems count="4">
        <s v="10:00 AM - 3:00 PM"/>
        <s v="3:00 PM - 8:00 PM"/>
        <s v="5:00 AM - 10:00 AM"/>
        <s v="8:00 PM - 12:00 AM"/>
      </sharedItems>
    </cacheField>
    <cacheField name="[Facttable_ridership].[Time].[Time]" caption="Time" numFmtId="0" hierarchy="27" level="1">
      <sharedItems containsSemiMixedTypes="0" containsNonDate="0" containsDate="1" containsString="0" minDate="1899-12-30T19:50:00" maxDate="1899-12-30T19:50:00" count="1">
        <d v="1899-12-30T19:50:00"/>
      </sharedItems>
      <extLst>
        <ext xmlns:x15="http://schemas.microsoft.com/office/spreadsheetml/2010/11/main" uri="{4F2E5C28-24EA-4eb8-9CBF-B6C8F9C3D259}">
          <x15:cachedUniqueNames>
            <x15:cachedUniqueName index="0" name="[Facttable_ridership].[Time].&amp;[1899-12-30T19:50:00]"/>
          </x15:cachedUniqueNames>
        </ext>
      </extLst>
    </cacheField>
    <cacheField name="[Dim_DateTable].[Day Name].[Day Name]" caption="Day Name" numFmtId="0" hierarchy="9" level="1">
      <sharedItems count="7">
        <s v="Sun"/>
        <s v="Mon"/>
        <s v="Tue"/>
        <s v="Wed"/>
        <s v="Thu"/>
        <s v="Fri"/>
        <s v="Sat"/>
      </sharedItems>
    </cacheField>
  </cacheFields>
  <cacheHierarchies count="58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2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2" memberValueDatatype="130" unbalanced="0">
      <fieldsUsage count="2">
        <fieldUsage x="-1"/>
        <fieldUsage x="4"/>
      </fieldsUsage>
    </cacheHierarchy>
    <cacheHierarchy uniqueName="[Dim_DateTable].[Week Number]" caption="Week Number" attribute="1" defaultMemberUniqueName="[Dim_DateTable].[Week Number].[All]" allUniqueName="[Dim_DateTable].[Week Number].[All]" dimensionUniqueName="[Dim_DateTable]" displayFolder="" count="0" memberValueDatatype="20" unbalanced="0"/>
    <cacheHierarchy uniqueName="[Dim_DateTable].[Week Type]" caption="Week Type" attribute="1" defaultMemberUniqueName="[Dim_DateTable].[Week Type].[All]" allUniqueName="[Dim_DateTable].[Week 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-Group]" caption="Age-Group" attribute="1" defaultMemberUniqueName="[Dim_demographics].[Age-Group].[All]" allUniqueName="[Dim_demographics].[Age-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2" memberValueDatatype="7" unbalanced="0">
      <fieldsUsage count="2">
        <fieldUsage x="-1"/>
        <fieldUsage x="3"/>
      </fieldsUsage>
    </cacheHierarchy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2" memberValueDatatype="130" unbalanced="0">
      <fieldsUsage count="2">
        <fieldUsage x="-1"/>
        <fieldUsage x="2"/>
      </fieldsUsage>
    </cacheHierarchy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Sum of Age]" caption="Sum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Average of Age]" caption="Average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Occupation]" caption="Count of Occupation" measure="1" displayFolder="" measureGroup="Dim_demographic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NumberOfRiders]" caption="Sum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Average of NumberOfRiders]" caption="Average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Year]" caption="Sum of Year" measure="1" displayFolder="" measureGroup="Dim_DateTable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(Passengers)]" caption="Total Riders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5839.651166087962" createdVersion="8" refreshedVersion="8" minRefreshableVersion="3" recordCount="0" supportSubquery="1" supportAdvancedDrill="1" xr:uid="{DAC4B8F8-AB90-4276-8125-FAE6E1075EE7}">
  <cacheSource type="external" connectionId="7"/>
  <cacheFields count="6">
    <cacheField name="[Measures].[Total Riders(Passengers)]" caption="Total Riders(Passengers)" numFmtId="0" hierarchy="48" level="32767"/>
    <cacheField name="[Dim_routes].[RouteName].[RouteName]" caption="RouteName" numFmtId="0" hierarchy="18" level="1">
      <sharedItems count="1">
        <s v="East-West Express"/>
      </sharedItems>
    </cacheField>
    <cacheField name="[Facttable_ridership].[Time Group].[Time Group]" caption="Time Group" numFmtId="0" hierarchy="31" level="1">
      <sharedItems count="4">
        <s v="10:00 AM - 3:00 PM"/>
        <s v="3:00 PM - 8:00 PM"/>
        <s v="5:00 AM - 10:00 AM"/>
        <s v="8:00 PM - 12:00 AM"/>
      </sharedItems>
    </cacheField>
    <cacheField name="[Facttable_ridership].[Time].[Time]" caption="Time" numFmtId="0" hierarchy="27" level="1">
      <sharedItems containsSemiMixedTypes="0" containsNonDate="0" containsDate="1" containsString="0" minDate="1899-12-30T19:50:00" maxDate="1899-12-30T19:50:00" count="1">
        <d v="1899-12-30T19:50:00"/>
      </sharedItems>
      <extLst>
        <ext xmlns:x15="http://schemas.microsoft.com/office/spreadsheetml/2010/11/main" uri="{4F2E5C28-24EA-4eb8-9CBF-B6C8F9C3D259}">
          <x15:cachedUniqueNames>
            <x15:cachedUniqueName index="0" name="[Facttable_ridership].[Time].&amp;[1899-12-30T19:50:00]"/>
          </x15:cachedUniqueNames>
        </ext>
      </extLst>
    </cacheField>
    <cacheField name="[Dim_DateTable].[Year].[Year]" caption="Year" numFmtId="0" hierarchy="6" level="1">
      <sharedItems containsSemiMixedTypes="0" containsString="0" containsNumber="1" containsInteger="1" minValue="2023" maxValue="2024" count="2">
        <n v="2023"/>
        <n v="2024"/>
      </sharedItems>
      <extLst>
        <ext xmlns:x15="http://schemas.microsoft.com/office/spreadsheetml/2010/11/main" uri="{4F2E5C28-24EA-4eb8-9CBF-B6C8F9C3D259}">
          <x15:cachedUniqueNames>
            <x15:cachedUniqueName index="0" name="[Dim_DateTable].[Year].&amp;[2023]"/>
            <x15:cachedUniqueName index="1" name="[Dim_DateTable].[Year].&amp;[2024]"/>
          </x15:cachedUniqueNames>
        </ext>
      </extLst>
    </cacheField>
    <cacheField name="Dummy0" numFmtId="0" hierarchy="5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59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2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2" memberValueDatatype="20" unbalanced="0">
      <fieldsUsage count="2">
        <fieldUsage x="-1"/>
        <fieldUsage x="4"/>
      </fieldsUsage>
    </cacheHierarchy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Week Number]" caption="Week Number" attribute="1" defaultMemberUniqueName="[Dim_DateTable].[Week Number].[All]" allUniqueName="[Dim_DateTable].[Week Number].[All]" dimensionUniqueName="[Dim_DateTable]" displayFolder="" count="0" memberValueDatatype="20" unbalanced="0"/>
    <cacheHierarchy uniqueName="[Dim_DateTable].[Week Type]" caption="Week Type" attribute="1" defaultMemberUniqueName="[Dim_DateTable].[Week Type].[All]" allUniqueName="[Dim_DateTable].[Week 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-Group]" caption="Age-Group" attribute="1" defaultMemberUniqueName="[Dim_demographics].[Age-Group].[All]" allUniqueName="[Dim_demographics].[Age-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2" memberValueDatatype="7" unbalanced="0">
      <fieldsUsage count="2">
        <fieldUsage x="-1"/>
        <fieldUsage x="3"/>
      </fieldsUsage>
    </cacheHierarchy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2" memberValueDatatype="130" unbalanced="0">
      <fieldsUsage count="2">
        <fieldUsage x="-1"/>
        <fieldUsage x="2"/>
      </fieldsUsage>
    </cacheHierarchy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Sum of Age]" caption="Sum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Average of Age]" caption="Average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Occupation]" caption="Count of Occupation" measure="1" displayFolder="" measureGroup="Dim_demographic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NumberOfRiders]" caption="Sum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Average of NumberOfRiders]" caption="Average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Year]" caption="Sum of Year" measure="1" displayFolder="" measureGroup="Dim_DateTable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(Passengers)]" caption="Total Riders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  <cacheHierarchy uniqueName="Dummy0" caption="Calculation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5839.651167361109" createdVersion="8" refreshedVersion="8" minRefreshableVersion="3" recordCount="0" supportSubquery="1" supportAdvancedDrill="1" xr:uid="{E27C56D9-D110-4A75-A5E2-C09CB52D08A2}">
  <cacheSource type="external" connectionId="7"/>
  <cacheFields count="5">
    <cacheField name="[Measures].[Total Riders(Passengers)]" caption="Total Riders(Passengers)" numFmtId="0" hierarchy="48" level="32767"/>
    <cacheField name="[Dim_routes].[RouteName].[RouteName]" caption="RouteName" numFmtId="0" hierarchy="18" level="1">
      <sharedItems count="1">
        <s v="East-West Express"/>
      </sharedItems>
    </cacheField>
    <cacheField name="[Facttable_ridership].[Time Group].[Time Group]" caption="Time Group" numFmtId="0" hierarchy="31" level="1">
      <sharedItems count="4">
        <s v="10:00 AM - 3:00 PM"/>
        <s v="3:00 PM - 8:00 PM"/>
        <s v="5:00 AM - 10:00 AM"/>
        <s v="8:00 PM - 12:00 AM"/>
      </sharedItems>
    </cacheField>
    <cacheField name="[Facttable_ridership].[Time].[Time]" caption="Time" numFmtId="0" hierarchy="27" level="1">
      <sharedItems containsSemiMixedTypes="0" containsNonDate="0" containsDate="1" containsString="0" minDate="1899-12-30T19:50:00" maxDate="1899-12-30T19:50:00" count="1">
        <d v="1899-12-30T19:50:00"/>
      </sharedItems>
      <extLst>
        <ext xmlns:x15="http://schemas.microsoft.com/office/spreadsheetml/2010/11/main" uri="{4F2E5C28-24EA-4eb8-9CBF-B6C8F9C3D259}">
          <x15:cachedUniqueNames>
            <x15:cachedUniqueName index="0" name="[Facttable_ridership].[Time].&amp;[1899-12-30T19:50:00]"/>
          </x15:cachedUniqueNames>
        </ext>
      </extLst>
    </cacheField>
    <cacheField name="[Dim_DateTable].[Year].[Year]" caption="Year" numFmtId="0" hierarchy="6" level="1">
      <sharedItems containsSemiMixedTypes="0" containsString="0" containsNumber="1" containsInteger="1" minValue="2023" maxValue="2024" count="2">
        <n v="2023"/>
        <n v="2024"/>
      </sharedItems>
      <extLst>
        <ext xmlns:x15="http://schemas.microsoft.com/office/spreadsheetml/2010/11/main" uri="{4F2E5C28-24EA-4eb8-9CBF-B6C8F9C3D259}">
          <x15:cachedUniqueNames>
            <x15:cachedUniqueName index="0" name="[Dim_DateTable].[Year].&amp;[2023]"/>
            <x15:cachedUniqueName index="1" name="[Dim_DateTable].[Year].&amp;[2024]"/>
          </x15:cachedUniqueNames>
        </ext>
      </extLst>
    </cacheField>
  </cacheFields>
  <cacheHierarchies count="58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2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2" memberValueDatatype="20" unbalanced="0">
      <fieldsUsage count="2">
        <fieldUsage x="-1"/>
        <fieldUsage x="4"/>
      </fieldsUsage>
    </cacheHierarchy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Week Number]" caption="Week Number" attribute="1" defaultMemberUniqueName="[Dim_DateTable].[Week Number].[All]" allUniqueName="[Dim_DateTable].[Week Number].[All]" dimensionUniqueName="[Dim_DateTable]" displayFolder="" count="0" memberValueDatatype="20" unbalanced="0"/>
    <cacheHierarchy uniqueName="[Dim_DateTable].[Week Type]" caption="Week Type" attribute="1" defaultMemberUniqueName="[Dim_DateTable].[Week Type].[All]" allUniqueName="[Dim_DateTable].[Week 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-Group]" caption="Age-Group" attribute="1" defaultMemberUniqueName="[Dim_demographics].[Age-Group].[All]" allUniqueName="[Dim_demographics].[Age-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2" memberValueDatatype="7" unbalanced="0">
      <fieldsUsage count="2">
        <fieldUsage x="-1"/>
        <fieldUsage x="3"/>
      </fieldsUsage>
    </cacheHierarchy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2" memberValueDatatype="130" unbalanced="0">
      <fieldsUsage count="2">
        <fieldUsage x="-1"/>
        <fieldUsage x="2"/>
      </fieldsUsage>
    </cacheHierarchy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Sum of Age]" caption="Sum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Average of Age]" caption="Average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Occupation]" caption="Count of Occupation" measure="1" displayFolder="" measureGroup="Dim_demographic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NumberOfRiders]" caption="Sum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Average of NumberOfRiders]" caption="Average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Year]" caption="Sum of Year" measure="1" displayFolder="" measureGroup="Dim_DateTable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(Passengers)]" caption="Total Riders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5839.651168402779" createdVersion="8" refreshedVersion="8" minRefreshableVersion="3" recordCount="0" supportSubquery="1" supportAdvancedDrill="1" xr:uid="{26EE23EE-5D54-411B-9EB7-5949F783AE8D}">
  <cacheSource type="external" connectionId="7"/>
  <cacheFields count="2">
    <cacheField name="[Measures].[Total Riders(Passengers)]" caption="Total Riders(Passengers)" numFmtId="0" hierarchy="48" level="32767"/>
    <cacheField name="[Measures].[Avg Riders Per Trip]" caption="Avg Riders Per Trip" numFmtId="0" hierarchy="49" level="32767"/>
  </cacheFields>
  <cacheHierarchies count="58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2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Week Number]" caption="Week Number" attribute="1" defaultMemberUniqueName="[Dim_DateTable].[Week Number].[All]" allUniqueName="[Dim_DateTable].[Week Number].[All]" dimensionUniqueName="[Dim_DateTable]" displayFolder="" count="0" memberValueDatatype="20" unbalanced="0"/>
    <cacheHierarchy uniqueName="[Dim_DateTable].[Week Type]" caption="Week Type" attribute="1" defaultMemberUniqueName="[Dim_DateTable].[Week Type].[All]" allUniqueName="[Dim_DateTable].[Week 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-Group]" caption="Age-Group" attribute="1" defaultMemberUniqueName="[Dim_demographics].[Age-Group].[All]" allUniqueName="[Dim_demographics].[Age-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0" memberValueDatatype="130" unbalanced="0"/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0" memberValueDatatype="7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Sum of Age]" caption="Sum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Average of Age]" caption="Average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Occupation]" caption="Count of Occupation" measure="1" displayFolder="" measureGroup="Dim_demographic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NumberOfRiders]" caption="Sum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Average of NumberOfRiders]" caption="Average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Year]" caption="Sum of Year" measure="1" displayFolder="" measureGroup="Dim_DateTable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(Passengers)]" caption="Total Riders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 oneField="1">
      <fieldsUsage count="1">
        <fieldUsage x="1"/>
      </fieldsUsage>
    </cacheHierarchy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5839.651169560188" createdVersion="8" refreshedVersion="8" minRefreshableVersion="3" recordCount="0" supportSubquery="1" supportAdvancedDrill="1" xr:uid="{3E9CEF1D-34B0-42D7-86E5-BD30A1092A32}">
  <cacheSource type="external" connectionId="7"/>
  <cacheFields count="2">
    <cacheField name="[Measures].[Total Riders(Passengers)]" caption="Total Riders(Passengers)" numFmtId="0" hierarchy="48" level="32767"/>
    <cacheField name="[Dim_routes].[RouteName].[RouteName]" caption="RouteName" numFmtId="0" hierarchy="18" level="1">
      <sharedItems count="1">
        <s v="East-West Express"/>
      </sharedItems>
    </cacheField>
  </cacheFields>
  <cacheHierarchies count="58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2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Week Number]" caption="Week Number" attribute="1" defaultMemberUniqueName="[Dim_DateTable].[Week Number].[All]" allUniqueName="[Dim_DateTable].[Week Number].[All]" dimensionUniqueName="[Dim_DateTable]" displayFolder="" count="0" memberValueDatatype="20" unbalanced="0"/>
    <cacheHierarchy uniqueName="[Dim_DateTable].[Week Type]" caption="Week Type" attribute="1" defaultMemberUniqueName="[Dim_DateTable].[Week Type].[All]" allUniqueName="[Dim_DateTable].[Week 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-Group]" caption="Age-Group" attribute="1" defaultMemberUniqueName="[Dim_demographics].[Age-Group].[All]" allUniqueName="[Dim_demographics].[Age-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0" memberValueDatatype="7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Sum of Age]" caption="Sum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Average of Age]" caption="Average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Occupation]" caption="Count of Occupation" measure="1" displayFolder="" measureGroup="Dim_demographic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NumberOfRiders]" caption="Sum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Average of NumberOfRiders]" caption="Average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Year]" caption="Sum of Year" measure="1" displayFolder="" measureGroup="Dim_DateTable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(Passengers)]" caption="Total Riders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5839.65117060185" createdVersion="8" refreshedVersion="8" minRefreshableVersion="3" recordCount="0" supportSubquery="1" supportAdvancedDrill="1" xr:uid="{7134BA3D-B0F8-4041-8C74-A6F103DA0747}">
  <cacheSource type="external" connectionId="7"/>
  <cacheFields count="2">
    <cacheField name="[Measures].[Total Riders(Passengers)]" caption="Total Riders(Passengers)" numFmtId="0" hierarchy="48" level="32767"/>
    <cacheField name="[Dim_routes].[RouteName].[RouteName]" caption="RouteName" numFmtId="0" hierarchy="18" level="1">
      <sharedItems count="1">
        <s v="South Line"/>
      </sharedItems>
    </cacheField>
  </cacheFields>
  <cacheHierarchies count="58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2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Week Number]" caption="Week Number" attribute="1" defaultMemberUniqueName="[Dim_DateTable].[Week Number].[All]" allUniqueName="[Dim_DateTable].[Week Number].[All]" dimensionUniqueName="[Dim_DateTable]" displayFolder="" count="0" memberValueDatatype="20" unbalanced="0"/>
    <cacheHierarchy uniqueName="[Dim_DateTable].[Week Type]" caption="Week Type" attribute="1" defaultMemberUniqueName="[Dim_DateTable].[Week Type].[All]" allUniqueName="[Dim_DateTable].[Week 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-Group]" caption="Age-Group" attribute="1" defaultMemberUniqueName="[Dim_demographics].[Age-Group].[All]" allUniqueName="[Dim_demographics].[Age-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0" memberValueDatatype="7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Sum of Age]" caption="Sum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Average of Age]" caption="Average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Occupation]" caption="Count of Occupation" measure="1" displayFolder="" measureGroup="Dim_demographic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NumberOfRiders]" caption="Sum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Average of NumberOfRiders]" caption="Average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Year]" caption="Sum of Year" measure="1" displayFolder="" measureGroup="Dim_DateTable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(Passengers)]" caption="Total Riders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5839.65117164352" createdVersion="8" refreshedVersion="8" minRefreshableVersion="3" recordCount="0" supportSubquery="1" supportAdvancedDrill="1" xr:uid="{494723E7-48AD-4F92-9538-3D7DB00A4049}">
  <cacheSource type="external" connectionId="7"/>
  <cacheFields count="3">
    <cacheField name="[Measures].[Total Riders(Passengers)]" caption="Total Riders(Passengers)" numFmtId="0" hierarchy="48" level="32767"/>
    <cacheField name="[Dim_routes].[RouteName].[RouteName]" caption="RouteName" numFmtId="0" hierarchy="18" level="1">
      <sharedItems count="1">
        <s v="East-West Express"/>
      </sharedItems>
    </cacheField>
    <cacheField name="[Facttable_ridership].[Time Group].[Time Group]" caption="Time Group" numFmtId="0" hierarchy="31" level="1">
      <sharedItems count="4">
        <s v="10:00 AM - 3:00 PM"/>
        <s v="3:00 PM - 8:00 PM"/>
        <s v="5:00 AM - 10:00 AM"/>
        <s v="8:00 PM - 12:00 AM"/>
      </sharedItems>
    </cacheField>
  </cacheFields>
  <cacheHierarchies count="58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2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Week Number]" caption="Week Number" attribute="1" defaultMemberUniqueName="[Dim_DateTable].[Week Number].[All]" allUniqueName="[Dim_DateTable].[Week Number].[All]" dimensionUniqueName="[Dim_DateTable]" displayFolder="" count="0" memberValueDatatype="20" unbalanced="0"/>
    <cacheHierarchy uniqueName="[Dim_DateTable].[Week Type]" caption="Week Type" attribute="1" defaultMemberUniqueName="[Dim_DateTable].[Week Type].[All]" allUniqueName="[Dim_DateTable].[Week 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-Group]" caption="Age-Group" attribute="1" defaultMemberUniqueName="[Dim_demographics].[Age-Group].[All]" allUniqueName="[Dim_demographics].[Age-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0" memberValueDatatype="7" unbalanced="0"/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2" memberValueDatatype="130" unbalanced="0">
      <fieldsUsage count="2">
        <fieldUsage x="-1"/>
        <fieldUsage x="2"/>
      </fieldsUsage>
    </cacheHierarchy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Sum of Age]" caption="Sum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Average of Age]" caption="Average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Occupation]" caption="Count of Occupation" measure="1" displayFolder="" measureGroup="Dim_demographic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NumberOfRiders]" caption="Sum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Average of NumberOfRiders]" caption="Average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Year]" caption="Sum of Year" measure="1" displayFolder="" measureGroup="Dim_DateTable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(Passengers)]" caption="Total Riders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5839.651173148151" createdVersion="8" refreshedVersion="8" minRefreshableVersion="3" recordCount="0" supportSubquery="1" supportAdvancedDrill="1" xr:uid="{DD3176AD-2476-4455-9DCD-5A7A619EACDB}">
  <cacheSource type="external" connectionId="7"/>
  <cacheFields count="4">
    <cacheField name="[Measures].[Total Riders(Passengers)]" caption="Total Riders(Passengers)" numFmtId="0" hierarchy="48" level="32767"/>
    <cacheField name="[Dim_routes].[RouteName].[RouteName]" caption="RouteName" numFmtId="0" hierarchy="18" level="1">
      <sharedItems count="1">
        <s v="East-West Express"/>
      </sharedItems>
    </cacheField>
    <cacheField name="[Facttable_ridership].[Time Group].[Time Group]" caption="Time Group" numFmtId="0" hierarchy="31" level="1">
      <sharedItems count="4">
        <s v="10:00 AM - 3:00 PM"/>
        <s v="3:00 PM - 8:00 PM"/>
        <s v="5:00 AM - 10:00 AM"/>
        <s v="8:00 PM - 12:00 AM"/>
      </sharedItems>
    </cacheField>
    <cacheField name="[Facttable_ridership].[Time].[Time]" caption="Time" numFmtId="0" hierarchy="27" level="1">
      <sharedItems containsSemiMixedTypes="0" containsNonDate="0" containsDate="1" containsString="0" minDate="1899-12-30T20:57:00" maxDate="1899-12-30T20:57:00" count="1">
        <d v="1899-12-30T20:57:00"/>
      </sharedItems>
      <extLst>
        <ext xmlns:x15="http://schemas.microsoft.com/office/spreadsheetml/2010/11/main" uri="{4F2E5C28-24EA-4eb8-9CBF-B6C8F9C3D259}">
          <x15:cachedUniqueNames>
            <x15:cachedUniqueName index="0" name="[Facttable_ridership].[Time].&amp;[1899-12-30T20:57:00]"/>
          </x15:cachedUniqueNames>
        </ext>
      </extLst>
    </cacheField>
  </cacheFields>
  <cacheHierarchies count="58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2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Week Number]" caption="Week Number" attribute="1" defaultMemberUniqueName="[Dim_DateTable].[Week Number].[All]" allUniqueName="[Dim_DateTable].[Week Number].[All]" dimensionUniqueName="[Dim_DateTable]" displayFolder="" count="0" memberValueDatatype="20" unbalanced="0"/>
    <cacheHierarchy uniqueName="[Dim_DateTable].[Week Type]" caption="Week Type" attribute="1" defaultMemberUniqueName="[Dim_DateTable].[Week Type].[All]" allUniqueName="[Dim_DateTable].[Week 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-Group]" caption="Age-Group" attribute="1" defaultMemberUniqueName="[Dim_demographics].[Age-Group].[All]" allUniqueName="[Dim_demographics].[Age-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2" memberValueDatatype="7" unbalanced="0">
      <fieldsUsage count="2">
        <fieldUsage x="-1"/>
        <fieldUsage x="3"/>
      </fieldsUsage>
    </cacheHierarchy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2" memberValueDatatype="130" unbalanced="0">
      <fieldsUsage count="2">
        <fieldUsage x="-1"/>
        <fieldUsage x="2"/>
      </fieldsUsage>
    </cacheHierarchy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Sum of Age]" caption="Sum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Average of Age]" caption="Average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Occupation]" caption="Count of Occupation" measure="1" displayFolder="" measureGroup="Dim_demographic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NumberOfRiders]" caption="Sum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Average of NumberOfRiders]" caption="Average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Year]" caption="Sum of Year" measure="1" displayFolder="" measureGroup="Dim_DateTable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(Passengers)]" caption="Total Riders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5839.651174421298" createdVersion="8" refreshedVersion="8" minRefreshableVersion="3" recordCount="0" supportSubquery="1" supportAdvancedDrill="1" xr:uid="{45EEF6D1-E409-400E-80DC-4352F740A099}">
  <cacheSource type="external" connectionId="7"/>
  <cacheFields count="4">
    <cacheField name="[Measures].[Total Riders(Passengers)]" caption="Total Riders(Passengers)" numFmtId="0" hierarchy="48" level="32767"/>
    <cacheField name="[Dim_routes].[RouteName].[RouteName]" caption="RouteName" numFmtId="0" hierarchy="18" level="1">
      <sharedItems count="1">
        <s v="East-West Express"/>
      </sharedItems>
    </cacheField>
    <cacheField name="[Facttable_ridership].[Time Group].[Time Group]" caption="Time Group" numFmtId="0" hierarchy="31" level="1">
      <sharedItems count="4">
        <s v="10:00 AM - 3:00 PM"/>
        <s v="3:00 PM - 8:00 PM"/>
        <s v="5:00 AM - 10:00 AM"/>
        <s v="8:00 PM - 12:00 AM"/>
      </sharedItems>
    </cacheField>
    <cacheField name="[Facttable_ridership].[Time].[Time]" caption="Time" numFmtId="0" hierarchy="27" level="1">
      <sharedItems containsSemiMixedTypes="0" containsNonDate="0" containsDate="1" containsString="0" minDate="1899-12-30T19:50:00" maxDate="1899-12-30T19:50:00" count="1">
        <d v="1899-12-30T19:50:00"/>
      </sharedItems>
      <extLst>
        <ext xmlns:x15="http://schemas.microsoft.com/office/spreadsheetml/2010/11/main" uri="{4F2E5C28-24EA-4eb8-9CBF-B6C8F9C3D259}">
          <x15:cachedUniqueNames>
            <x15:cachedUniqueName index="0" name="[Facttable_ridership].[Time].&amp;[1899-12-30T19:50:00]"/>
          </x15:cachedUniqueNames>
        </ext>
      </extLst>
    </cacheField>
  </cacheFields>
  <cacheHierarchies count="58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2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Week Number]" caption="Week Number" attribute="1" defaultMemberUniqueName="[Dim_DateTable].[Week Number].[All]" allUniqueName="[Dim_DateTable].[Week Number].[All]" dimensionUniqueName="[Dim_DateTable]" displayFolder="" count="0" memberValueDatatype="20" unbalanced="0"/>
    <cacheHierarchy uniqueName="[Dim_DateTable].[Week Type]" caption="Week Type" attribute="1" defaultMemberUniqueName="[Dim_DateTable].[Week Type].[All]" allUniqueName="[Dim_DateTable].[Week 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-Group]" caption="Age-Group" attribute="1" defaultMemberUniqueName="[Dim_demographics].[Age-Group].[All]" allUniqueName="[Dim_demographics].[Age-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2" memberValueDatatype="7" unbalanced="0">
      <fieldsUsage count="2">
        <fieldUsage x="-1"/>
        <fieldUsage x="3"/>
      </fieldsUsage>
    </cacheHierarchy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2" memberValueDatatype="130" unbalanced="0">
      <fieldsUsage count="2">
        <fieldUsage x="-1"/>
        <fieldUsage x="2"/>
      </fieldsUsage>
    </cacheHierarchy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Sum of Age]" caption="Sum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Average of Age]" caption="Average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Occupation]" caption="Count of Occupation" measure="1" displayFolder="" measureGroup="Dim_demographic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NumberOfRiders]" caption="Sum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Average of NumberOfRiders]" caption="Average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Year]" caption="Sum of Year" measure="1" displayFolder="" measureGroup="Dim_DateTable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(Passengers)]" caption="Total Riders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5839.651175694446" createdVersion="8" refreshedVersion="8" minRefreshableVersion="3" recordCount="0" supportSubquery="1" supportAdvancedDrill="1" xr:uid="{5E6FD2F4-0F34-4A45-B20C-4E08EE3A467C}">
  <cacheSource type="external" connectionId="7"/>
  <cacheFields count="5">
    <cacheField name="[Measures].[Total Riders(Passengers)]" caption="Total Riders(Passengers)" numFmtId="0" hierarchy="48" level="32767"/>
    <cacheField name="[Dim_routes].[RouteName].[RouteName]" caption="RouteName" numFmtId="0" hierarchy="18" level="1">
      <sharedItems count="1">
        <s v="East-West Express"/>
      </sharedItems>
    </cacheField>
    <cacheField name="[Facttable_ridership].[Time Group].[Time Group]" caption="Time Group" numFmtId="0" hierarchy="31" level="1">
      <sharedItems count="4">
        <s v="10:00 AM - 3:00 PM"/>
        <s v="3:00 PM - 8:00 PM"/>
        <s v="5:00 AM - 10:00 AM"/>
        <s v="8:00 PM - 12:00 AM"/>
      </sharedItems>
    </cacheField>
    <cacheField name="[Facttable_ridership].[Time].[Time]" caption="Time" numFmtId="0" hierarchy="27" level="1">
      <sharedItems containsSemiMixedTypes="0" containsNonDate="0" containsDate="1" containsString="0" minDate="1899-12-30T19:50:00" maxDate="1899-12-30T19:50:00" count="1">
        <d v="1899-12-30T19:50:00"/>
      </sharedItems>
      <extLst>
        <ext xmlns:x15="http://schemas.microsoft.com/office/spreadsheetml/2010/11/main" uri="{4F2E5C28-24EA-4eb8-9CBF-B6C8F9C3D259}">
          <x15:cachedUniqueNames>
            <x15:cachedUniqueName index="0" name="[Facttable_ridership].[Time].&amp;[1899-12-30T19:50:00]"/>
          </x15:cachedUniqueNames>
        </ext>
      </extLst>
    </cacheField>
    <cacheField name="[Dim_DateTable].[Month Name].[Month Name]" caption="Month Name" numFmtId="0" hierarchy="7" level="1">
      <sharedItems count="2">
        <s v="Jan"/>
        <s v="Dec"/>
      </sharedItems>
    </cacheField>
  </cacheFields>
  <cacheHierarchies count="58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2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2" memberValueDatatype="130" unbalanced="0">
      <fieldsUsage count="2">
        <fieldUsage x="-1"/>
        <fieldUsage x="4"/>
      </fieldsUsage>
    </cacheHierarchy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Week Number]" caption="Week Number" attribute="1" defaultMemberUniqueName="[Dim_DateTable].[Week Number].[All]" allUniqueName="[Dim_DateTable].[Week Number].[All]" dimensionUniqueName="[Dim_DateTable]" displayFolder="" count="0" memberValueDatatype="20" unbalanced="0"/>
    <cacheHierarchy uniqueName="[Dim_DateTable].[Week Type]" caption="Week Type" attribute="1" defaultMemberUniqueName="[Dim_DateTable].[Week Type].[All]" allUniqueName="[Dim_DateTable].[Week 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-Group]" caption="Age-Group" attribute="1" defaultMemberUniqueName="[Dim_demographics].[Age-Group].[All]" allUniqueName="[Dim_demographics].[Age-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1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2" memberValueDatatype="7" unbalanced="0">
      <fieldsUsage count="2">
        <fieldUsage x="-1"/>
        <fieldUsage x="3"/>
      </fieldsUsage>
    </cacheHierarchy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2" memberValueDatatype="130" unbalanced="0">
      <fieldsUsage count="2">
        <fieldUsage x="-1"/>
        <fieldUsage x="2"/>
      </fieldsUsage>
    </cacheHierarchy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0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Sum of Age]" caption="Sum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Average of Age]" caption="Average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Occupation]" caption="Count of Occupation" measure="1" displayFolder="" measureGroup="Dim_demographic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NumberOfRiders]" caption="Sum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Average of NumberOfRiders]" caption="Average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Year]" caption="Sum of Year" measure="1" displayFolder="" measureGroup="Dim_DateTable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(Passengers)]" caption="Total Riders(Passengers)" measure="1" displayFolder="" measureGroup="Calculations" count="0" oneField="1">
      <fieldsUsage count="1">
        <fieldUsage x="0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5839.651176504631" createdVersion="8" refreshedVersion="8" minRefreshableVersion="3" recordCount="0" supportSubquery="1" supportAdvancedDrill="1" xr:uid="{F9D07F3F-5057-4323-9F08-21F357454F02}">
  <cacheSource type="external" connectionId="7"/>
  <cacheFields count="4">
    <cacheField name="[Dim_routes].[RouteName].[RouteName]" caption="RouteName" numFmtId="0" hierarchy="18" level="1">
      <sharedItems count="1">
        <s v="East-West Express"/>
      </sharedItems>
    </cacheField>
    <cacheField name="[Facttable_ridership].[Time].[Time]" caption="Time" numFmtId="0" hierarchy="27" level="1">
      <sharedItems containsSemiMixedTypes="0" containsNonDate="0" containsDate="1" containsString="0" minDate="1899-12-30T19:50:00" maxDate="1899-12-30T19:50:00" count="1">
        <d v="1899-12-30T19:50:00"/>
      </sharedItems>
      <extLst>
        <ext xmlns:x15="http://schemas.microsoft.com/office/spreadsheetml/2010/11/main" uri="{4F2E5C28-24EA-4eb8-9CBF-B6C8F9C3D259}">
          <x15:cachedUniqueNames>
            <x15:cachedUniqueName index="0" name="[Facttable_ridership].[Time].&amp;[1899-12-30T19:50:00]"/>
          </x15:cachedUniqueNames>
        </ext>
      </extLst>
    </cacheField>
    <cacheField name="[Facttable_ridership].[Bus Utilization Category].[Bus Utilization Category]" caption="Bus Utilization Category" numFmtId="0" hierarchy="34" level="1">
      <sharedItems count="3">
        <s v="Over-Utilized"/>
        <s v="Under-Utilized"/>
        <s v="Well-Utilized"/>
      </sharedItems>
    </cacheField>
    <cacheField name="[Measures].[Total Buses]" caption="Total Buses" numFmtId="0" hierarchy="50" level="32767"/>
  </cacheFields>
  <cacheHierarchies count="58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2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Week Number]" caption="Week Number" attribute="1" defaultMemberUniqueName="[Dim_DateTable].[Week Number].[All]" allUniqueName="[Dim_DateTable].[Week Number].[All]" dimensionUniqueName="[Dim_DateTable]" displayFolder="" count="0" memberValueDatatype="20" unbalanced="0"/>
    <cacheHierarchy uniqueName="[Dim_DateTable].[Week Type]" caption="Week Type" attribute="1" defaultMemberUniqueName="[Dim_DateTable].[Week Type].[All]" allUniqueName="[Dim_DateTable].[Week 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-Group]" caption="Age-Group" attribute="1" defaultMemberUniqueName="[Dim_demographics].[Age-Group].[All]" allUniqueName="[Dim_demographics].[Age-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0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2" memberValueDatatype="7" unbalanced="0">
      <fieldsUsage count="2">
        <fieldUsage x="-1"/>
        <fieldUsage x="1"/>
      </fieldsUsage>
    </cacheHierarchy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0" memberValueDatatype="130" unbalanced="0"/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2" memberValueDatatype="130" unbalanced="0">
      <fieldsUsage count="2">
        <fieldUsage x="-1"/>
        <fieldUsage x="2"/>
      </fieldsUsage>
    </cacheHierarchy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Sum of Age]" caption="Sum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Average of Age]" caption="Average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Occupation]" caption="Count of Occupation" measure="1" displayFolder="" measureGroup="Dim_demographic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NumberOfRiders]" caption="Sum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Average of NumberOfRiders]" caption="Average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Year]" caption="Sum of Year" measure="1" displayFolder="" measureGroup="Dim_DateTable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(Passengers)]" caption="Total Riders(Passengers)" measure="1" displayFolder="" measureGroup="Calculations" count="0"/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 oneField="1">
      <fieldsUsage count="1">
        <fieldUsage x="3"/>
      </fieldsUsage>
    </cacheHierarchy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istrator" refreshedDate="45839.688401967593" createdVersion="8" refreshedVersion="8" minRefreshableVersion="3" recordCount="0" supportSubquery="1" supportAdvancedDrill="1" xr:uid="{7497E8A4-2376-4391-9649-F80AF04AC293}">
  <cacheSource type="external" connectionId="7"/>
  <cacheFields count="4">
    <cacheField name="[Dim_routes].[RouteName].[RouteName]" caption="RouteName" numFmtId="0" hierarchy="18" level="1">
      <sharedItems count="1">
        <s v="East-West Express"/>
      </sharedItems>
    </cacheField>
    <cacheField name="[Facttable_ridership].[Time].[Time]" caption="Time" numFmtId="0" hierarchy="27" level="1">
      <sharedItems containsSemiMixedTypes="0" containsNonDate="0" containsDate="1" containsString="0" minDate="1899-12-30T19:50:00" maxDate="1899-12-30T19:50:00" count="1">
        <d v="1899-12-30T19:50:00"/>
      </sharedItems>
      <extLst>
        <ext xmlns:x15="http://schemas.microsoft.com/office/spreadsheetml/2010/11/main" uri="{4F2E5C28-24EA-4eb8-9CBF-B6C8F9C3D259}">
          <x15:cachedUniqueNames>
            <x15:cachedUniqueName index="0" name="[Facttable_ridership].[Time].&amp;[1899-12-30T19:50:00]"/>
          </x15:cachedUniqueNames>
        </ext>
      </extLst>
    </cacheField>
    <cacheField name="[Measures].[Total Riders(Passengers)]" caption="Total Riders(Passengers)" numFmtId="0" hierarchy="48" level="32767"/>
    <cacheField name="[Facttable_ridership].[Operation Moment].[Operation Moment]" caption="Operation Moment" numFmtId="0" hierarchy="30" level="1">
      <sharedItems count="2">
        <s v="AM"/>
        <s v="PM"/>
      </sharedItems>
    </cacheField>
  </cacheFields>
  <cacheHierarchies count="58">
    <cacheHierarchy uniqueName="[Calculations].[Calculation]" caption="Calculation" attribute="1" defaultMemberUniqueName="[Calculations].[Calculation].[All]" allUniqueName="[Calculations].[Calculation].[All]" dimensionUniqueName="[Calculations]" displayFolder="" count="0" memberValueDatatype="20" unbalanced="0"/>
    <cacheHierarchy uniqueName="[Dim_buses].[BusID]" caption="BusID" attribute="1" defaultMemberUniqueName="[Dim_buses].[BusID].[All]" allUniqueName="[Dim_buses].[BusID].[All]" dimensionUniqueName="[Dim_buses]" displayFolder="" count="0" memberValueDatatype="20" unbalanced="0"/>
    <cacheHierarchy uniqueName="[Dim_buses].[RouteID]" caption="RouteID" attribute="1" defaultMemberUniqueName="[Dim_buses].[RouteID].[All]" allUniqueName="[Dim_buses].[RouteID].[All]" dimensionUniqueName="[Dim_buses]" displayFolder="" count="0" memberValueDatatype="20" unbalanced="0"/>
    <cacheHierarchy uniqueName="[Dim_buses].[BusNumber]" caption="BusNumber" attribute="1" defaultMemberUniqueName="[Dim_buses].[BusNumber].[All]" allUniqueName="[Dim_buses].[BusNumber].[All]" dimensionUniqueName="[Dim_buses]" displayFolder="" count="0" memberValueDatatype="130" unbalanced="0"/>
    <cacheHierarchy uniqueName="[Dim_buses].[Capacity]" caption="Capacity" attribute="1" defaultMemberUniqueName="[Dim_buses].[Capacity].[All]" allUniqueName="[Dim_buses].[Capacity].[All]" dimensionUniqueName="[Dim_buses]" displayFolder="" count="0" memberValueDatatype="20" unbalanced="0"/>
    <cacheHierarchy uniqueName="[Dim_DateTable].[Date]" caption="Date" attribute="1" time="1" defaultMemberUniqueName="[Dim_DateTable].[Date].[All]" allUniqueName="[Dim_DateTable].[Date].[All]" dimensionUniqueName="[Dim_DateTable]" displayFolder="" count="0" memberValueDatatype="7" unbalanced="0"/>
    <cacheHierarchy uniqueName="[Dim_DateTable].[Year]" caption="Year" attribute="1" defaultMemberUniqueName="[Dim_DateTable].[Year].[All]" allUniqueName="[Dim_DateTable].[Year].[All]" dimensionUniqueName="[Dim_DateTable]" displayFolder="" count="0" memberValueDatatype="20" unbalanced="0"/>
    <cacheHierarchy uniqueName="[Dim_DateTable].[Month Name]" caption="Month Name" attribute="1" defaultMemberUniqueName="[Dim_DateTable].[Month Name].[All]" allUniqueName="[Dim_DateTable].[Month Name].[All]" dimensionUniqueName="[Dim_DateTable]" displayFolder="" count="0" memberValueDatatype="130" unbalanced="0"/>
    <cacheHierarchy uniqueName="[Dim_DateTable].[Month Number]" caption="Month Number" attribute="1" defaultMemberUniqueName="[Dim_DateTable].[Month Number].[All]" allUniqueName="[Dim_DateTable].[Month Number].[All]" dimensionUniqueName="[Dim_DateTable]" displayFolder="" count="0" memberValueDatatype="20" unbalanced="0"/>
    <cacheHierarchy uniqueName="[Dim_DateTable].[Day Name]" caption="Day Name" attribute="1" defaultMemberUniqueName="[Dim_DateTable].[Day Name].[All]" allUniqueName="[Dim_DateTable].[Day Name].[All]" dimensionUniqueName="[Dim_DateTable]" displayFolder="" count="0" memberValueDatatype="130" unbalanced="0"/>
    <cacheHierarchy uniqueName="[Dim_DateTable].[Week Number]" caption="Week Number" attribute="1" defaultMemberUniqueName="[Dim_DateTable].[Week Number].[All]" allUniqueName="[Dim_DateTable].[Week Number].[All]" dimensionUniqueName="[Dim_DateTable]" displayFolder="" count="0" memberValueDatatype="20" unbalanced="0"/>
    <cacheHierarchy uniqueName="[Dim_DateTable].[Week Type]" caption="Week Type" attribute="1" defaultMemberUniqueName="[Dim_DateTable].[Week Type].[All]" allUniqueName="[Dim_DateTable].[Week Type].[All]" dimensionUniqueName="[Dim_DateTable]" displayFolder="" count="0" memberValueDatatype="130" unbalanced="0"/>
    <cacheHierarchy uniqueName="[Dim_demographics].[RiderID]" caption="RiderID" attribute="1" defaultMemberUniqueName="[Dim_demographics].[RiderID].[All]" allUniqueName="[Dim_demographics].[RiderID].[All]" dimensionUniqueName="[Dim_demographics]" displayFolder="" count="0" memberValueDatatype="20" unbalanced="0"/>
    <cacheHierarchy uniqueName="[Dim_demographics].[Age]" caption="Age" attribute="1" defaultMemberUniqueName="[Dim_demographics].[Age].[All]" allUniqueName="[Dim_demographics].[Age].[All]" dimensionUniqueName="[Dim_demographics]" displayFolder="" count="0" memberValueDatatype="20" unbalanced="0"/>
    <cacheHierarchy uniqueName="[Dim_demographics].[Gender]" caption="Gender" attribute="1" defaultMemberUniqueName="[Dim_demographics].[Gender].[All]" allUniqueName="[Dim_demographics].[Gender].[All]" dimensionUniqueName="[Dim_demographics]" displayFolder="" count="0" memberValueDatatype="130" unbalanced="0"/>
    <cacheHierarchy uniqueName="[Dim_demographics].[Occupation]" caption="Occupation" attribute="1" defaultMemberUniqueName="[Dim_demographics].[Occupation].[All]" allUniqueName="[Dim_demographics].[Occupation].[All]" dimensionUniqueName="[Dim_demographics]" displayFolder="" count="0" memberValueDatatype="130" unbalanced="0"/>
    <cacheHierarchy uniqueName="[Dim_demographics].[Age-Group]" caption="Age-Group" attribute="1" defaultMemberUniqueName="[Dim_demographics].[Age-Group].[All]" allUniqueName="[Dim_demographics].[Age-Group].[All]" dimensionUniqueName="[Dim_demographics]" displayFolder="" count="0" memberValueDatatype="130" unbalanced="0"/>
    <cacheHierarchy uniqueName="[Dim_routes].[RouteID]" caption="RouteID" attribute="1" defaultMemberUniqueName="[Dim_routes].[RouteID].[All]" allUniqueName="[Dim_routes].[RouteID].[All]" dimensionUniqueName="[Dim_routes]" displayFolder="" count="0" memberValueDatatype="20" unbalanced="0"/>
    <cacheHierarchy uniqueName="[Dim_routes].[RouteName]" caption="RouteName" attribute="1" defaultMemberUniqueName="[Dim_routes].[RouteName].[All]" allUniqueName="[Dim_routes].[RouteName].[All]" dimensionUniqueName="[Dim_routes]" displayFolder="" count="2" memberValueDatatype="130" unbalanced="0">
      <fieldsUsage count="2">
        <fieldUsage x="-1"/>
        <fieldUsage x="0"/>
      </fieldsUsage>
    </cacheHierarchy>
    <cacheHierarchy uniqueName="[Dim_routes].[StartLocation]" caption="StartLocation" attribute="1" defaultMemberUniqueName="[Dim_routes].[StartLocation].[All]" allUniqueName="[Dim_routes].[StartLocation].[All]" dimensionUniqueName="[Dim_routes]" displayFolder="" count="0" memberValueDatatype="130" unbalanced="0"/>
    <cacheHierarchy uniqueName="[Dim_routes].[EndLocation]" caption="EndLocation" attribute="1" defaultMemberUniqueName="[Dim_routes].[EndLocation].[All]" allUniqueName="[Dim_routes].[EndLocation].[All]" dimensionUniqueName="[Dim_routes]" displayFolder="" count="0" memberValueDatatype="130" unbalanced="0"/>
    <cacheHierarchy uniqueName="[Dim_routes].[TripFee]" caption="TripFee" attribute="1" defaultMemberUniqueName="[Dim_routes].[TripFee].[All]" allUniqueName="[Dim_routes].[TripFee].[All]" dimensionUniqueName="[Dim_routes]" displayFolder="" count="0" memberValueDatatype="20" unbalanced="0"/>
    <cacheHierarchy uniqueName="[Dim_routes].[TakeOffTime]" caption="TakeOffTime" attribute="1" time="1" defaultMemberUniqueName="[Dim_routes].[TakeOffTime].[All]" allUniqueName="[Dim_routes].[TakeOffTime].[All]" dimensionUniqueName="[Dim_routes]" displayFolder="" count="0" memberValueDatatype="7" unbalanced="0"/>
    <cacheHierarchy uniqueName="[Dim_routes].[ArrivalTime]" caption="ArrivalTime" attribute="1" time="1" defaultMemberUniqueName="[Dim_routes].[ArrivalTime].[All]" allUniqueName="[Dim_routes].[ArrivalTime].[All]" dimensionUniqueName="[Dim_routes]" displayFolder="" count="0" memberValueDatatype="7" unbalanced="0"/>
    <cacheHierarchy uniqueName="[Facttable_ridership].[RecordID]" caption="RecordID" attribute="1" defaultMemberUniqueName="[Facttable_ridership].[RecordID].[All]" allUniqueName="[Facttable_ridership].[RecordID].[All]" dimensionUniqueName="[Facttable_ridership]" displayFolder="" count="0" memberValueDatatype="20" unbalanced="0"/>
    <cacheHierarchy uniqueName="[Facttable_ridership].[BusID]" caption="BusID" attribute="1" defaultMemberUniqueName="[Facttable_ridership].[BusID].[All]" allUniqueName="[Facttable_ridership].[BusID].[All]" dimensionUniqueName="[Facttable_ridership]" displayFolder="" count="0" memberValueDatatype="20" unbalanced="0"/>
    <cacheHierarchy uniqueName="[Facttable_ridership].[Date]" caption="Date" attribute="1" time="1" defaultMemberUniqueName="[Facttable_ridership].[Date].[All]" allUniqueName="[Facttable_ridership].[Date].[All]" dimensionUniqueName="[Facttable_ridership]" displayFolder="" count="0" memberValueDatatype="7" unbalanced="0"/>
    <cacheHierarchy uniqueName="[Facttable_ridership].[Time]" caption="Time" attribute="1" time="1" defaultMemberUniqueName="[Facttable_ridership].[Time].[All]" allUniqueName="[Facttable_ridership].[Time].[All]" dimensionUniqueName="[Facttable_ridership]" displayFolder="" count="2" memberValueDatatype="7" unbalanced="0">
      <fieldsUsage count="2">
        <fieldUsage x="-1"/>
        <fieldUsage x="1"/>
      </fieldsUsage>
    </cacheHierarchy>
    <cacheHierarchy uniqueName="[Facttable_ridership].[NumberOfRiders]" caption="NumberOfRiders" attribute="1" defaultMemberUniqueName="[Facttable_ridership].[NumberOfRiders].[All]" allUniqueName="[Facttable_ridership].[NumberOfRiders].[All]" dimensionUniqueName="[Facttable_ridership]" displayFolder="" count="0" memberValueDatatype="20" unbalanced="0"/>
    <cacheHierarchy uniqueName="[Facttable_ridership].[RiderID]" caption="RiderID" attribute="1" defaultMemberUniqueName="[Facttable_ridership].[RiderID].[All]" allUniqueName="[Facttable_ridership].[RiderID].[All]" dimensionUniqueName="[Facttable_ridership]" displayFolder="" count="0" memberValueDatatype="20" unbalanced="0"/>
    <cacheHierarchy uniqueName="[Facttable_ridership].[Operation Moment]" caption="Operation Moment" attribute="1" defaultMemberUniqueName="[Facttable_ridership].[Operation Moment].[All]" allUniqueName="[Facttable_ridership].[Operation Moment].[All]" dimensionUniqueName="[Facttable_ridership]" displayFolder="" count="2" memberValueDatatype="130" unbalanced="0">
      <fieldsUsage count="2">
        <fieldUsage x="-1"/>
        <fieldUsage x="3"/>
      </fieldsUsage>
    </cacheHierarchy>
    <cacheHierarchy uniqueName="[Facttable_ridership].[Time Group]" caption="Time Group" attribute="1" defaultMemberUniqueName="[Facttable_ridership].[Time Group].[All]" allUniqueName="[Facttable_ridership].[Time Group].[All]" dimensionUniqueName="[Facttable_ridership]" displayFolder="" count="0" memberValueDatatype="130" unbalanced="0"/>
    <cacheHierarchy uniqueName="[Facttable_ridership].[Capacity]" caption="Capacity" attribute="1" defaultMemberUniqueName="[Facttable_ridership].[Capacity].[All]" allUniqueName="[Facttable_ridership].[Capacity].[All]" dimensionUniqueName="[Facttable_ridership]" displayFolder="" count="0" memberValueDatatype="20" unbalanced="0"/>
    <cacheHierarchy uniqueName="[Facttable_ridership].[Utilization Pct]" caption="Utilization Pct" attribute="1" defaultMemberUniqueName="[Facttable_ridership].[Utilization Pct].[All]" allUniqueName="[Facttable_ridership].[Utilization Pct].[All]" dimensionUniqueName="[Facttable_ridership]" displayFolder="" count="0" memberValueDatatype="5" unbalanced="0"/>
    <cacheHierarchy uniqueName="[Facttable_ridership].[Bus Utilization Category]" caption="Bus Utilization Category" attribute="1" defaultMemberUniqueName="[Facttable_ridership].[Bus Utilization Category].[All]" allUniqueName="[Facttable_ridership].[Bus Utilization Category].[All]" dimensionUniqueName="[Facttable_ridership]" displayFolder="" count="2" memberValueDatatype="130" unbalanced="0"/>
    <cacheHierarchy uniqueName="[Facttable_ridership].[Time (Hour)]" caption="Time (Hour)" attribute="1" defaultMemberUniqueName="[Facttable_ridership].[Time (Hour)].[All]" allUniqueName="[Facttable_ridership].[Time (Hour)].[All]" dimensionUniqueName="[Facttable_ridership]" displayFolder="" count="0" memberValueDatatype="130" unbalanced="0"/>
    <cacheHierarchy uniqueName="[Facttable_ridership].[Time (Minute)]" caption="Time (Minute)" attribute="1" defaultMemberUniqueName="[Facttable_ridership].[Time (Minute)].[All]" allUniqueName="[Facttable_ridership].[Time (Minute)].[All]" dimensionUniqueName="[Facttable_ridership]" displayFolder="" count="0" memberValueDatatype="130" unbalanced="0"/>
    <cacheHierarchy uniqueName="[Measures].[Sum of Age]" caption="Sum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Age]" caption="Count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BusID]" caption="Sum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Count of BusID]" caption="Count of BusID" measure="1" displayFolder="" measureGroup="Facttable_ridership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Average of Age]" caption="Average of Age" measure="1" displayFolder="" measureGroup="Dim_demographics" count="0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Count of Occupation]" caption="Count of Occupation" measure="1" displayFolder="" measureGroup="Dim_demographics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NumberOfRiders]" caption="Sum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Average of NumberOfRiders]" caption="Average of NumberOfRiders" measure="1" displayFolder="" measureGroup="Facttable_ridership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Year]" caption="Sum of Year" measure="1" displayFolder="" measureGroup="Dim_DateTable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Total Transaction]" caption="Total Transaction" measure="1" displayFolder="" measureGroup="Calculations" count="0"/>
    <cacheHierarchy uniqueName="[Measures].[Average Age]" caption="Average Age" measure="1" displayFolder="" measureGroup="Calculations" count="0"/>
    <cacheHierarchy uniqueName="[Measures].[Total Riders(Passengers)]" caption="Total Riders(Passengers)" measure="1" displayFolder="" measureGroup="Calculations" count="0" oneField="1">
      <fieldsUsage count="1">
        <fieldUsage x="2"/>
      </fieldsUsage>
    </cacheHierarchy>
    <cacheHierarchy uniqueName="[Measures].[Avg Riders Per Trip]" caption="Avg Riders Per Trip" measure="1" displayFolder="" measureGroup="Calculations" count="0"/>
    <cacheHierarchy uniqueName="[Measures].[Total Buses]" caption="Total Buses" measure="1" displayFolder="" measureGroup="Calculations" count="0"/>
    <cacheHierarchy uniqueName="[Measures].[__XL_Count Dim_buses]" caption="__XL_Count Dim_buses" measure="1" displayFolder="" measureGroup="Dim_buses" count="0" hidden="1"/>
    <cacheHierarchy uniqueName="[Measures].[__XL_Count Dim_demographics]" caption="__XL_Count Dim_demographics" measure="1" displayFolder="" measureGroup="Dim_demographics" count="0" hidden="1"/>
    <cacheHierarchy uniqueName="[Measures].[__XL_Count Dim_routes]" caption="__XL_Count Dim_routes" measure="1" displayFolder="" measureGroup="Dim_routes" count="0" hidden="1"/>
    <cacheHierarchy uniqueName="[Measures].[__XL_Count Facttable_ridership]" caption="__XL_Count Facttable_ridership" measure="1" displayFolder="" measureGroup="Facttable_ridership" count="0" hidden="1"/>
    <cacheHierarchy uniqueName="[Measures].[__XL_Count Dim_DateTable]" caption="__XL_Count Dim_DateTable" measure="1" displayFolder="" measureGroup="Dim_DateTable" count="0" hidden="1"/>
    <cacheHierarchy uniqueName="[Measures].[__XL_Count Calculations]" caption="__XL_Count Calculations" measure="1" displayFolder="" measureGroup="Calculations" count="0" hidden="1"/>
    <cacheHierarchy uniqueName="[Measures].[__No measures defined]" caption="__No measures defined" measure="1" displayFolder="" count="0" hidden="1"/>
  </cacheHierarchies>
  <kpis count="0"/>
  <dimensions count="7">
    <dimension name="Calculations" uniqueName="[Calculations]" caption="Calculations"/>
    <dimension name="Dim_buses" uniqueName="[Dim_buses]" caption="Dim_buses"/>
    <dimension name="Dim_DateTable" uniqueName="[Dim_DateTable]" caption="Dim_DateTable"/>
    <dimension name="Dim_demographics" uniqueName="[Dim_demographics]" caption="Dim_demographics"/>
    <dimension name="Dim_routes" uniqueName="[Dim_routes]" caption="Dim_routes"/>
    <dimension name="Facttable_ridership" uniqueName="[Facttable_ridership]" caption="Facttable_ridership"/>
    <dimension measure="1" name="Measures" uniqueName="[Measures]" caption="Measures"/>
  </dimensions>
  <measureGroups count="6">
    <measureGroup name="Calculations" caption="Calculations"/>
    <measureGroup name="Dim_buses" caption="Dim_buses"/>
    <measureGroup name="Dim_DateTable" caption="Dim_DateTable"/>
    <measureGroup name="Dim_demographics" caption="Dim_demographics"/>
    <measureGroup name="Dim_routes" caption="Dim_routes"/>
    <measureGroup name="Facttable_ridership" caption="Facttable_ridership"/>
  </measureGroups>
  <maps count="11">
    <map measureGroup="0" dimension="0"/>
    <map measureGroup="1" dimension="1"/>
    <map measureGroup="1" dimension="4"/>
    <map measureGroup="2" dimension="2"/>
    <map measureGroup="3" dimension="3"/>
    <map measureGroup="4" dimension="4"/>
    <map measureGroup="5" dimension="1"/>
    <map measureGroup="5" dimension="2"/>
    <map measureGroup="5" dimension="3"/>
    <map measureGroup="5" dimension="4"/>
    <map measureGroup="5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4E13A4-DA7E-4E8E-84FC-56E5DA3EC9EA}" name="PivotTable4" cacheId="4" applyNumberFormats="0" applyBorderFormats="0" applyFontFormats="0" applyPatternFormats="0" applyAlignmentFormats="0" applyWidthHeightFormats="1" dataCaption="Values" tag="35b20a13-7b61-4b35-8cb8-ba8f212f6201" updatedVersion="8" minRefreshableVersion="3" useAutoFormatting="1" subtotalHiddenItems="1" rowGrandTotals="0" itemPrintTitles="1" createdVersion="8" indent="0" outline="1" outlineData="1" multipleFieldFilters="0" rowHeaderCaption="RouteName">
  <location ref="B14:C15" firstHeaderRow="1" firstDataRow="1" firstDataCol="1"/>
  <pivotFields count="2">
    <pivotField dataField="1" subtotalTop="0" showAll="0" defaultSubtotal="0"/>
    <pivotField axis="axisRow" allDrilled="1" subtotalTop="0" showAll="0" measureFilter="1" dataSourceSort="1" defaultSubtotal="0" defaultAttributeDrillState="1">
      <items count="1">
        <item x="0"/>
      </items>
    </pivotField>
  </pivotFields>
  <rowFields count="1">
    <field x="1"/>
  </rowFields>
  <rowItems count="1">
    <i>
      <x/>
    </i>
  </rowItems>
  <colItems count="1">
    <i/>
  </colItems>
  <dataFields count="1">
    <dataField fld="0" subtotal="count" baseField="0" baseItem="0"/>
  </dataField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Age2"/>
    <pivotHierarchy dragToData="1"/>
    <pivotHierarchy dragToData="1" caption="Count of BusID"/>
    <pivotHierarchy dragToData="1" caption="Average of Age"/>
    <pivotHierarchy dragToData="1"/>
    <pivotHierarchy dragToData="1"/>
    <pivotHierarchy dragToData="1" caption="Average of NumberOfRiders2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1" type="count" id="1" iMeasureHier="48">
      <autoFilter ref="A1">
        <filterColumn colId="0">
          <top10 val="1" filterVal="1"/>
        </filterColumn>
      </autoFilter>
    </filter>
  </filters>
  <rowHierarchiesUsage count="1">
    <rowHierarchyUsage hierarchyUsage="1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_demographics]"/>
        <x15:activeTabTopLevelEntity name="[Facttable_ridership]"/>
        <x15:activeTabTopLevelEntity name="[Calculations]"/>
        <x15:activeTabTopLevelEntity name="[Dim_buses]"/>
        <x15:activeTabTopLevelEntity name="[Dim_rout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E05D96-C535-42EE-89BA-73862CFEF734}" name="PivotTable11" cacheId="2" applyNumberFormats="0" applyBorderFormats="0" applyFontFormats="0" applyPatternFormats="0" applyAlignmentFormats="0" applyWidthHeightFormats="1" dataCaption="Values" tag="e21ddf62-bf41-442b-bed9-53fa75837d6e" updatedVersion="8" minRefreshableVersion="3" useAutoFormatting="1" subtotalHiddenItems="1" rowGrandTotals="0" itemPrintTitles="1" createdVersion="8" indent="0" outline="1" outlineData="1" multipleFieldFilters="0" chartFormat="8" rowHeaderCaption="RouteName">
  <location ref="O8:P10" firstHeaderRow="1" firstDataRow="1" firstDataCol="1"/>
  <pivotFields count="5">
    <pivotField dataField="1" subtotalTop="0" showAll="0" defaultSubtotal="0"/>
    <pivotField allDrilled="1" subtotalTop="0" showAll="0" measureFilter="1" dataSourceSort="1" defaultSubtotal="0" defaultAttributeDrillState="1">
      <items count="1">
        <item x="0"/>
      </items>
    </pivotField>
    <pivotField allDrilled="1" subtotalTop="0" showAll="0" sortType="descending" defaultSubtotal="0" defaultAttributeDrillState="1">
      <items count="4">
        <item x="0"/>
        <item x="1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ubtotalTop="0" showAll="0" measureFilter="1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1">
    <field x="4"/>
  </rowFields>
  <rowItems count="2">
    <i>
      <x/>
    </i>
    <i>
      <x v="1"/>
    </i>
  </rowItems>
  <colItems count="1">
    <i/>
  </colItems>
  <dataFields count="1">
    <dataField fld="0" subtotal="count" baseField="0" baseItem="0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Age2"/>
    <pivotHierarchy dragToData="1"/>
    <pivotHierarchy dragToData="1" caption="Count of BusID"/>
    <pivotHierarchy dragToData="1" caption="Average of Age"/>
    <pivotHierarchy dragToData="1"/>
    <pivotHierarchy dragToData="1"/>
    <pivotHierarchy dragToData="1" caption="Average of NumberOfRiders2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2">
    <filter fld="1" type="count" id="1" iMeasureHier="48">
      <autoFilter ref="A1">
        <filterColumn colId="0">
          <top10 val="1" filterVal="1"/>
        </filterColumn>
      </autoFilter>
    </filter>
    <filter fld="3" type="count" id="3" iMeasureHier="48">
      <autoFilter ref="A1">
        <filterColumn colId="0">
          <top10 top="0" val="1" filterVal="1"/>
        </filterColumn>
      </autoFilter>
    </filter>
  </filters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_demographics]"/>
        <x15:activeTabTopLevelEntity name="[Facttable_ridership]"/>
        <x15:activeTabTopLevelEntity name="[Calculations]"/>
        <x15:activeTabTopLevelEntity name="[Dim_buses]"/>
        <x15:activeTabTopLevelEntity name="[Dim_routes]"/>
        <x15:activeTabTopLevelEntity name="[Dim_Dat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691365-B272-495A-87D6-1A4D05DA279E}" name="PivotTable18" cacheId="11" applyNumberFormats="0" applyBorderFormats="0" applyFontFormats="0" applyPatternFormats="0" applyAlignmentFormats="0" applyWidthHeightFormats="1" dataCaption="Values" tag="a71ee468-0bf0-4a90-9e42-26e3a724d5ad" updatedVersion="8" minRefreshableVersion="3" useAutoFormatting="1" subtotalHiddenItems="1" rowGrandTotals="0" itemPrintTitles="1" createdVersion="8" indent="0" outline="1" outlineData="1" multipleFieldFilters="0" chartFormat="14" rowHeaderCaption="Bus Utilization Category">
  <location ref="AW8:AX10" firstHeaderRow="1" firstDataRow="1" firstDataCol="1"/>
  <pivotFields count="4">
    <pivotField allDrilled="1" subtotalTop="0" showAll="0" measureFilter="1" dataSourceSort="1" defaultSubtotal="0" defaultAttributeDrillState="1">
      <items count="1">
        <item x="0"/>
      </items>
    </pivotField>
    <pivotField allDrilled="1" subtotalTop="0" showAll="0" measureFilter="1" dataSourceSort="1" defaultSubtotal="0" defaultAttributeDrillState="1">
      <items count="1">
        <item x="0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1">
    <field x="3"/>
  </rowFields>
  <rowItems count="2">
    <i>
      <x/>
    </i>
    <i>
      <x v="1"/>
    </i>
  </rowItems>
  <colItems count="1">
    <i/>
  </colItems>
  <dataFields count="1">
    <dataField fld="2" subtotal="count" showDataAs="percentOfTotal" baseField="0" baseItem="0" numFmtId="164"/>
  </dataFields>
  <formats count="1">
    <format dxfId="0">
      <pivotArea outline="0" collapsedLevelsAreSubtotals="1" fieldPosition="0"/>
    </format>
  </format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Age2"/>
    <pivotHierarchy dragToData="1"/>
    <pivotHierarchy dragToData="1" caption="Count of BusID"/>
    <pivotHierarchy dragToData="1" caption="Average of Age"/>
    <pivotHierarchy dragToData="1"/>
    <pivotHierarchy dragToData="1"/>
    <pivotHierarchy dragToData="1" caption="Average of NumberOfRiders2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2">
    <filter fld="0" type="count" id="1" iMeasureHier="48">
      <autoFilter ref="A1">
        <filterColumn colId="0">
          <top10 val="1" filterVal="1"/>
        </filterColumn>
      </autoFilter>
    </filter>
    <filter fld="1" type="count" id="3" iMeasureHier="48">
      <autoFilter ref="A1">
        <filterColumn colId="0">
          <top10 top="0" val="1" filterVal="1"/>
        </filterColumn>
      </autoFilter>
    </filter>
  </filters>
  <rowHierarchiesUsage count="1">
    <rowHierarchyUsage hierarchyUsage="3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_demographics]"/>
        <x15:activeTabTopLevelEntity name="[Facttable_ridership]"/>
        <x15:activeTabTopLevelEntity name="[Calculations]"/>
        <x15:activeTabTopLevelEntity name="[Dim_buses]"/>
        <x15:activeTabTopLevelEntity name="[Dim_routes]"/>
        <x15:activeTabTopLevelEntity name="[Dim_Dat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20AC40-E1BF-447F-8E5B-AD3CAE84B079}" name="PivotTable17" cacheId="10" applyNumberFormats="0" applyBorderFormats="0" applyFontFormats="0" applyPatternFormats="0" applyAlignmentFormats="0" applyWidthHeightFormats="1" dataCaption="Values" tag="3c7f9638-23ec-4731-a527-6c617ee15d3f" updatedVersion="8" minRefreshableVersion="3" useAutoFormatting="1" subtotalHiddenItems="1" rowGrandTotals="0" itemPrintTitles="1" createdVersion="8" indent="0" outline="1" outlineData="1" multipleFieldFilters="0" chartFormat="14" rowHeaderCaption="Bus Utilization Category">
  <location ref="AP8:AQ11" firstHeaderRow="1" firstDataRow="1" firstDataCol="1"/>
  <pivotFields count="4">
    <pivotField allDrilled="1" subtotalTop="0" showAll="0" measureFilter="1" dataSourceSort="1" defaultSubtotal="0" defaultAttributeDrillState="1">
      <items count="1">
        <item x="0"/>
      </items>
    </pivotField>
    <pivotField allDrilled="1" subtotalTop="0" showAll="0" measureFilter="1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2"/>
  </rowFields>
  <rowItems count="3">
    <i>
      <x/>
    </i>
    <i>
      <x v="1"/>
    </i>
    <i>
      <x v="2"/>
    </i>
  </rowItems>
  <colItems count="1">
    <i/>
  </colItems>
  <dataFields count="1">
    <dataField fld="3" subtotal="count" baseField="0" baseItem="0"/>
  </dataField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Age2"/>
    <pivotHierarchy dragToData="1"/>
    <pivotHierarchy dragToData="1" caption="Count of BusID"/>
    <pivotHierarchy dragToData="1" caption="Average of Age"/>
    <pivotHierarchy dragToData="1"/>
    <pivotHierarchy dragToData="1"/>
    <pivotHierarchy dragToData="1" caption="Average of NumberOfRiders2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2">
    <filter fld="0" type="count" id="1" iMeasureHier="48">
      <autoFilter ref="A1">
        <filterColumn colId="0">
          <top10 val="1" filterVal="1"/>
        </filterColumn>
      </autoFilter>
    </filter>
    <filter fld="1" type="count" id="3" iMeasureHier="48">
      <autoFilter ref="A1">
        <filterColumn colId="0">
          <top10 top="0" val="1" filterVal="1"/>
        </filterColumn>
      </autoFilter>
    </filter>
  </filters>
  <rowHierarchiesUsage count="1">
    <rowHierarchyUsage hierarchyUsage="3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_demographics]"/>
        <x15:activeTabTopLevelEntity name="[Facttable_ridership]"/>
        <x15:activeTabTopLevelEntity name="[Calculations]"/>
        <x15:activeTabTopLevelEntity name="[Dim_buses]"/>
        <x15:activeTabTopLevelEntity name="[Dim_routes]"/>
        <x15:activeTabTopLevelEntity name="[Dim_Dat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CCD6B2-C35A-4373-991C-9684117BFB6C}" name="PivotTable2" cacheId="3" applyNumberFormats="0" applyBorderFormats="0" applyFontFormats="0" applyPatternFormats="0" applyAlignmentFormats="0" applyWidthHeightFormats="1" dataCaption="Values" tag="295dd1cd-731c-470b-ba62-e8dd8c25108a" updatedVersion="8" minRefreshableVersion="3" useAutoFormatting="1" rowGrandTotals="0" itemPrintTitles="1" createdVersion="8" indent="0" outline="1" outlineData="1" multipleFieldFilters="0" rowHeaderCaption="Age- Group">
  <location ref="B8:C9" firstHeaderRow="0" firstDataRow="1" firstDataCol="0"/>
  <pivotFields count="2"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2">
    <i>
      <x/>
    </i>
    <i i="1">
      <x v="1"/>
    </i>
  </colItems>
  <dataFields count="2">
    <dataField fld="0" subtotal="count" baseField="0" baseItem="0"/>
    <dataField fld="1" subtotal="count" baseField="0" baseItem="0"/>
  </dataField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Age2"/>
    <pivotHierarchy dragToData="1"/>
    <pivotHierarchy dragToData="1" caption="Count of BusID"/>
    <pivotHierarchy dragToData="1" caption="Average of Age"/>
    <pivotHierarchy dragToData="1"/>
    <pivotHierarchy dragToData="1"/>
    <pivotHierarchy dragToData="1" caption="Average of NumberOfRiders2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_demographics]"/>
        <x15:activeTabTopLevelEntity name="[Facttable_ridership]"/>
        <x15:activeTabTopLevelEntity name="[Calculations]"/>
        <x15:activeTabTopLevelEntity name="[Dim_bus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127C37-7117-4FD5-965D-224E07B514C9}" name="PivotTable10" cacheId="8" applyNumberFormats="0" applyBorderFormats="0" applyFontFormats="0" applyPatternFormats="0" applyAlignmentFormats="0" applyWidthHeightFormats="1" dataCaption="Values" tag="659ec394-f7aa-4410-a378-9cc4af06aedb" updatedVersion="8" minRefreshableVersion="3" useAutoFormatting="1" subtotalHiddenItems="1" rowGrandTotals="0" itemPrintTitles="1" createdVersion="8" indent="0" outline="1" outlineData="1" multipleFieldFilters="0" chartFormat="4" rowHeaderCaption="RouteName">
  <location ref="J16:K17" firstHeaderRow="1" firstDataRow="1" firstDataCol="1"/>
  <pivotFields count="4">
    <pivotField dataField="1" subtotalTop="0" showAll="0" defaultSubtotal="0"/>
    <pivotField allDrilled="1" subtotalTop="0" showAll="0" measureFilter="1" dataSourceSort="1" defaultSubtotal="0" defaultAttributeDrillState="1">
      <items count="1">
        <item x="0"/>
      </items>
    </pivotField>
    <pivotField allDrilled="1" subtotalTop="0" showAll="0" sortType="descending" defaultSubtotal="0" defaultAttributeDrillState="1">
      <items count="4">
        <item x="0"/>
        <item x="1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allDrilled="1" subtotalTop="0" showAll="0" measureFilter="1" dataSourceSort="1" defaultSubtotal="0" defaultAttributeDrillState="1">
      <items count="1">
        <item x="0"/>
      </items>
    </pivotField>
  </pivotFields>
  <rowFields count="1">
    <field x="3"/>
  </rowFields>
  <rowItems count="1">
    <i>
      <x/>
    </i>
  </rowItems>
  <colItems count="1">
    <i/>
  </colItems>
  <dataFields count="1">
    <dataField fld="0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Age2"/>
    <pivotHierarchy dragToData="1"/>
    <pivotHierarchy dragToData="1" caption="Count of BusID"/>
    <pivotHierarchy dragToData="1" caption="Average of Age"/>
    <pivotHierarchy dragToData="1"/>
    <pivotHierarchy dragToData="1"/>
    <pivotHierarchy dragToData="1" caption="Average of NumberOfRiders2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2">
    <filter fld="3" type="count" id="3" iMeasureHier="48">
      <autoFilter ref="A1">
        <filterColumn colId="0">
          <top10 top="0" val="1" filterVal="1"/>
        </filterColumn>
      </autoFilter>
    </filter>
    <filter fld="1" type="count" id="1" iMeasureHier="48">
      <autoFilter ref="A1">
        <filterColumn colId="0">
          <top10 val="1" filterVal="1"/>
        </filterColumn>
      </autoFilter>
    </filter>
  </filters>
  <rowHierarchiesUsage count="1">
    <rowHierarchyUsage hierarchyUsage="2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_demographics]"/>
        <x15:activeTabTopLevelEntity name="[Facttable_ridership]"/>
        <x15:activeTabTopLevelEntity name="[Calculations]"/>
        <x15:activeTabTopLevelEntity name="[Dim_buses]"/>
        <x15:activeTabTopLevelEntity name="[Dim_rout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FD0719-A375-43AF-B222-586B99CC7F6D}" name="PivotTable16" cacheId="9" applyNumberFormats="0" applyBorderFormats="0" applyFontFormats="0" applyPatternFormats="0" applyAlignmentFormats="0" applyWidthHeightFormats="1" dataCaption="Values" tag="47010449-cf09-41c9-96eb-32cc5734bd9b" updatedVersion="8" minRefreshableVersion="3" useAutoFormatting="1" subtotalHiddenItems="1" rowGrandTotals="0" itemPrintTitles="1" createdVersion="8" indent="0" outline="1" outlineData="1" multipleFieldFilters="0" chartFormat="14" rowHeaderCaption="Day Name">
  <location ref="AK8:AL10" firstHeaderRow="1" firstDataRow="1" firstDataCol="1"/>
  <pivotFields count="5">
    <pivotField dataField="1" subtotalTop="0" showAll="0" defaultSubtotal="0"/>
    <pivotField allDrilled="1" subtotalTop="0" showAll="0" measureFilter="1" dataSourceSort="1" defaultSubtotal="0" defaultAttributeDrillState="1">
      <items count="1">
        <item x="0"/>
      </items>
    </pivotField>
    <pivotField allDrilled="1" subtotalTop="0" showAll="0" sortType="descending" defaultSubtotal="0" defaultAttributeDrillState="1">
      <items count="4">
        <item x="0"/>
        <item x="1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ubtotalTop="0" showAll="0" measureFilter="1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1">
    <field x="4"/>
  </rowFields>
  <rowItems count="2">
    <i>
      <x/>
    </i>
    <i>
      <x v="1"/>
    </i>
  </rowItems>
  <colItems count="1">
    <i/>
  </colItems>
  <dataFields count="1">
    <dataField fld="0" subtotal="count" baseField="0" baseItem="0"/>
  </dataFields>
  <chartFormats count="3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Age2"/>
    <pivotHierarchy dragToData="1"/>
    <pivotHierarchy dragToData="1" caption="Count of BusID"/>
    <pivotHierarchy dragToData="1" caption="Average of Age"/>
    <pivotHierarchy dragToData="1"/>
    <pivotHierarchy dragToData="1"/>
    <pivotHierarchy dragToData="1" caption="Average of NumberOfRiders2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2">
    <filter fld="1" type="count" id="1" iMeasureHier="48">
      <autoFilter ref="A1">
        <filterColumn colId="0">
          <top10 val="1" filterVal="1"/>
        </filterColumn>
      </autoFilter>
    </filter>
    <filter fld="3" type="count" id="3" iMeasureHier="48">
      <autoFilter ref="A1">
        <filterColumn colId="0">
          <top10 top="0" val="1" filterVal="1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_demographics]"/>
        <x15:activeTabTopLevelEntity name="[Facttable_ridership]"/>
        <x15:activeTabTopLevelEntity name="[Calculations]"/>
        <x15:activeTabTopLevelEntity name="[Dim_buses]"/>
        <x15:activeTabTopLevelEntity name="[Dim_routes]"/>
        <x15:activeTabTopLevelEntity name="[Dim_Dat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19B556-BB04-4BCC-8788-3861B12F6EC2}" name="PivotTable9" cacheId="7" applyNumberFormats="0" applyBorderFormats="0" applyFontFormats="0" applyPatternFormats="0" applyAlignmentFormats="0" applyWidthHeightFormats="1" dataCaption="Values" tag="f555c474-7291-42bb-bcfb-833d657467d9" updatedVersion="8" minRefreshableVersion="3" useAutoFormatting="1" subtotalHiddenItems="1" rowGrandTotals="0" itemPrintTitles="1" createdVersion="8" indent="0" outline="1" outlineData="1" multipleFieldFilters="0" chartFormat="4" rowHeaderCaption="RouteName">
  <location ref="G16:H17" firstHeaderRow="1" firstDataRow="1" firstDataCol="1"/>
  <pivotFields count="4">
    <pivotField dataField="1" subtotalTop="0" showAll="0" defaultSubtotal="0"/>
    <pivotField allDrilled="1" subtotalTop="0" showAll="0" measureFilter="1" dataSourceSort="1" defaultSubtotal="0" defaultAttributeDrillState="1">
      <items count="1">
        <item x="0"/>
      </items>
    </pivotField>
    <pivotField allDrilled="1" subtotalTop="0" showAll="0" sortType="descending" defaultSubtotal="0" defaultAttributeDrillState="1">
      <items count="4">
        <item x="0"/>
        <item x="1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allDrilled="1" subtotalTop="0" showAll="0" measureFilter="1" dataSourceSort="1" defaultSubtotal="0" defaultAttributeDrillState="1">
      <items count="1">
        <item x="0"/>
      </items>
    </pivotField>
  </pivotFields>
  <rowFields count="1">
    <field x="3"/>
  </rowFields>
  <rowItems count="1">
    <i>
      <x/>
    </i>
  </rowItems>
  <colItems count="1">
    <i/>
  </colItems>
  <dataFields count="1">
    <dataField fld="0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Age2"/>
    <pivotHierarchy dragToData="1"/>
    <pivotHierarchy dragToData="1" caption="Count of BusID"/>
    <pivotHierarchy dragToData="1" caption="Average of Age"/>
    <pivotHierarchy dragToData="1"/>
    <pivotHierarchy dragToData="1"/>
    <pivotHierarchy dragToData="1" caption="Average of NumberOfRiders2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2">
    <filter fld="1" type="count" id="1" iMeasureHier="48">
      <autoFilter ref="A1">
        <filterColumn colId="0">
          <top10 val="1" filterVal="1"/>
        </filterColumn>
      </autoFilter>
    </filter>
    <filter fld="3" type="count" id="2" iMeasureHier="48">
      <autoFilter ref="A1">
        <filterColumn colId="0">
          <top10 val="1" filterVal="1"/>
        </filterColumn>
      </autoFilter>
    </filter>
  </filters>
  <rowHierarchiesUsage count="1">
    <rowHierarchyUsage hierarchyUsage="2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_demographics]"/>
        <x15:activeTabTopLevelEntity name="[Facttable_ridership]"/>
        <x15:activeTabTopLevelEntity name="[Calculations]"/>
        <x15:activeTabTopLevelEntity name="[Dim_buses]"/>
        <x15:activeTabTopLevelEntity name="[Dim_rout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22A573-B20B-420A-B94C-8B87ADC12B36}" name="PivotTable8" cacheId="6" applyNumberFormats="0" applyBorderFormats="0" applyFontFormats="0" applyPatternFormats="0" applyAlignmentFormats="0" applyWidthHeightFormats="1" dataCaption="Values" tag="e3a587d0-329b-4880-bf84-549a990782d7" updatedVersion="8" minRefreshableVersion="3" useAutoFormatting="1" subtotalHiddenItems="1" rowGrandTotals="0" itemPrintTitles="1" createdVersion="8" indent="0" outline="1" outlineData="1" multipleFieldFilters="0" chartFormat="4" rowHeaderCaption="RouteName">
  <location ref="G8:H12" firstHeaderRow="1" firstDataRow="1" firstDataCol="1"/>
  <pivotFields count="3">
    <pivotField dataField="1" subtotalTop="0" showAll="0" defaultSubtotal="0"/>
    <pivotField allDrilled="1" subtotalTop="0" showAll="0" measureFilter="1" dataSourceSort="1" defaultSubtotal="0" defaultAttributeDrillState="1">
      <items count="1">
        <item x="0"/>
      </items>
    </pivotField>
    <pivotField axis="axisRow" allDrilled="1" subtotalTop="0" showAll="0" sortType="descending" defaultSubtotal="0" defaultAttributeDrillState="1">
      <items count="4">
        <item x="0"/>
        <item x="1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4">
    <i>
      <x/>
    </i>
    <i>
      <x v="3"/>
    </i>
    <i>
      <x v="1"/>
    </i>
    <i>
      <x v="2"/>
    </i>
  </rowItems>
  <colItems count="1">
    <i/>
  </colItems>
  <dataFields count="1">
    <dataField fld="0" subtotal="count" baseField="0" baseItem="0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Age2"/>
    <pivotHierarchy dragToData="1"/>
    <pivotHierarchy dragToData="1" caption="Count of BusID"/>
    <pivotHierarchy dragToData="1" caption="Average of Age"/>
    <pivotHierarchy dragToData="1"/>
    <pivotHierarchy dragToData="1"/>
    <pivotHierarchy dragToData="1" caption="Average of NumberOfRiders2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1" type="count" id="1" iMeasureHier="48">
      <autoFilter ref="A1">
        <filterColumn colId="0">
          <top10 val="1" filterVal="1"/>
        </filterColumn>
      </autoFilter>
    </filter>
  </filters>
  <rowHierarchiesUsage count="1">
    <rowHierarchyUsage hierarchyUsage="3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_demographics]"/>
        <x15:activeTabTopLevelEntity name="[Facttable_ridership]"/>
        <x15:activeTabTopLevelEntity name="[Calculations]"/>
        <x15:activeTabTopLevelEntity name="[Dim_buses]"/>
        <x15:activeTabTopLevelEntity name="[Dim_rout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92280-3BE0-4291-AE8B-AB4C52EBABCA}" name="PivotTable13" cacheId="0" applyNumberFormats="0" applyBorderFormats="0" applyFontFormats="0" applyPatternFormats="0" applyAlignmentFormats="0" applyWidthHeightFormats="1" dataCaption="Values" tag="3e09bbe4-217e-4204-9c74-4274a0b82f0e" updatedVersion="8" minRefreshableVersion="3" useAutoFormatting="1" subtotalHiddenItems="1" rowGrandTotals="0" itemPrintTitles="1" createdVersion="8" indent="0" outline="1" outlineData="1" multipleFieldFilters="0" chartFormat="9" rowHeaderCaption="Day Name">
  <location ref="V8:W15" firstHeaderRow="1" firstDataRow="1" firstDataCol="1"/>
  <pivotFields count="5">
    <pivotField dataField="1" subtotalTop="0" showAll="0" defaultSubtotal="0"/>
    <pivotField allDrilled="1" subtotalTop="0" showAll="0" measureFilter="1" dataSourceSort="1" defaultSubtotal="0" defaultAttributeDrillState="1">
      <items count="1">
        <item x="0"/>
      </items>
    </pivotField>
    <pivotField allDrilled="1" subtotalTop="0" showAll="0" sortType="descending" defaultSubtotal="0" defaultAttributeDrillState="1">
      <items count="4">
        <item x="0"/>
        <item x="1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ubtotalTop="0" showAll="0" measureFilter="1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fld="0" subtotal="count" baseField="0" baseItem="0"/>
  </dataField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Age2"/>
    <pivotHierarchy dragToData="1"/>
    <pivotHierarchy dragToData="1" caption="Count of BusID"/>
    <pivotHierarchy dragToData="1" caption="Average of Age"/>
    <pivotHierarchy dragToData="1"/>
    <pivotHierarchy dragToData="1"/>
    <pivotHierarchy dragToData="1" caption="Average of NumberOfRiders2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2">
    <filter fld="1" type="count" id="1" iMeasureHier="48">
      <autoFilter ref="A1">
        <filterColumn colId="0">
          <top10 val="1" filterVal="1"/>
        </filterColumn>
      </autoFilter>
    </filter>
    <filter fld="3" type="count" id="3" iMeasureHier="48">
      <autoFilter ref="A1">
        <filterColumn colId="0">
          <top10 top="0" val="1" filterVal="1"/>
        </filterColumn>
      </autoFilter>
    </filter>
  </filters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_demographics]"/>
        <x15:activeTabTopLevelEntity name="[Facttable_ridership]"/>
        <x15:activeTabTopLevelEntity name="[Calculations]"/>
        <x15:activeTabTopLevelEntity name="[Dim_buses]"/>
        <x15:activeTabTopLevelEntity name="[Dim_routes]"/>
        <x15:activeTabTopLevelEntity name="[Dim_Dat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14ACC8-CCEB-4534-9A08-C7CE60486646}" name="PivotTable7" cacheId="5" applyNumberFormats="0" applyBorderFormats="0" applyFontFormats="0" applyPatternFormats="0" applyAlignmentFormats="0" applyWidthHeightFormats="1" dataCaption="Values" tag="35ed4a66-c1d5-4488-a2d9-2b9731398cb3" updatedVersion="8" minRefreshableVersion="3" useAutoFormatting="1" rowGrandTotals="0" itemPrintTitles="1" createdVersion="8" indent="0" outline="1" outlineData="1" multipleFieldFilters="0" rowHeaderCaption="RouteName">
  <location ref="B19:C20" firstHeaderRow="1" firstDataRow="1" firstDataCol="1"/>
  <pivotFields count="2">
    <pivotField dataField="1" subtotalTop="0" showAll="0" defaultSubtotal="0"/>
    <pivotField axis="axisRow" allDrilled="1" subtotalTop="0" showAll="0" measureFilter="1" dataSourceSort="1" defaultSubtotal="0" defaultAttributeDrillState="1">
      <items count="1">
        <item x="0"/>
      </items>
    </pivotField>
  </pivotFields>
  <rowFields count="1">
    <field x="1"/>
  </rowFields>
  <rowItems count="1">
    <i>
      <x/>
    </i>
  </rowItems>
  <colItems count="1">
    <i/>
  </colItems>
  <dataFields count="1">
    <dataField fld="0" subtotal="count" baseField="0" baseItem="0"/>
  </dataFields>
  <pivotHierarchies count="5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Age2"/>
    <pivotHierarchy dragToData="1"/>
    <pivotHierarchy dragToData="1" caption="Count of BusID"/>
    <pivotHierarchy dragToData="1" caption="Average of Age"/>
    <pivotHierarchy dragToData="1"/>
    <pivotHierarchy dragToData="1"/>
    <pivotHierarchy dragToData="1" caption="Average of NumberOfRiders2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1" type="count" id="2" iMeasureHier="48">
      <autoFilter ref="A1">
        <filterColumn colId="0">
          <top10 top="0" val="1" filterVal="1"/>
        </filterColumn>
      </autoFilter>
    </filter>
  </filters>
  <rowHierarchiesUsage count="1">
    <rowHierarchyUsage hierarchyUsage="1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_demographics]"/>
        <x15:activeTabTopLevelEntity name="[Facttable_ridership]"/>
        <x15:activeTabTopLevelEntity name="[Calculations]"/>
        <x15:activeTabTopLevelEntity name="[Dim_buses]"/>
        <x15:activeTabTopLevelEntity name="[Dim_rout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89517B-C4D2-4AAC-A565-CBC1C0C9F17A}" name="PivotTable12" cacheId="1" applyNumberFormats="0" applyBorderFormats="0" applyFontFormats="0" applyPatternFormats="0" applyAlignmentFormats="0" applyWidthHeightFormats="1" dataCaption="Values" tag="bf013895-f415-42c9-8a54-0d13d03dab8b" updatedVersion="8" minRefreshableVersion="3" useAutoFormatting="1" subtotalHiddenItems="1" rowGrandTotals="0" itemPrintTitles="1" createdVersion="8" indent="0" outline="1" outlineData="1" multipleFieldFilters="0" chartFormat="4" rowHeaderCaption="RouteName">
  <location ref="O13:Q15" firstHeaderRow="0" firstDataRow="1" firstDataCol="1"/>
  <pivotFields count="6">
    <pivotField dataField="1" subtotalTop="0" showAll="0" defaultSubtotal="0"/>
    <pivotField allDrilled="1" subtotalTop="0" showAll="0" measureFilter="1" dataSourceSort="1" defaultSubtotal="0" defaultAttributeDrillState="1">
      <items count="1">
        <item x="0"/>
      </items>
    </pivotField>
    <pivotField allDrilled="1" subtotalTop="0" showAll="0" sortType="descending" defaultSubtotal="0" defaultAttributeDrillState="1">
      <items count="4">
        <item x="0"/>
        <item x="1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ubtotalTop="0" showAll="0" measureFilter="1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4"/>
  </rowFields>
  <rowItems count="2">
    <i>
      <x/>
    </i>
    <i>
      <x v="1"/>
    </i>
  </rowItems>
  <colFields count="1">
    <field x="-2"/>
  </colFields>
  <colItems count="2">
    <i>
      <x/>
    </i>
    <i i="1">
      <x v="1"/>
    </i>
  </colItems>
  <dataFields count="2">
    <dataField fld="0" subtotal="count" baseField="0" baseItem="0"/>
    <dataField name="Total Riders(Passengers)2" fld="5" subtotal="count" showDataAs="percentDiff" baseField="4" baseItem="0" numFmtId="10">
      <extLst>
        <ext xmlns:x14="http://schemas.microsoft.com/office/spreadsheetml/2009/9/main" uri="{E15A36E0-9728-4e99-A89B-3F7291B0FE68}">
          <x14:dataField sourceField="0" uniqueName="[__Xl2].[Measures].[Total Riders(Passengers)]"/>
        </ext>
      </extLst>
    </dataField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Age2"/>
    <pivotHierarchy dragToData="1"/>
    <pivotHierarchy dragToData="1" caption="Count of BusID"/>
    <pivotHierarchy dragToData="1" caption="Average of Age"/>
    <pivotHierarchy dragToData="1"/>
    <pivotHierarchy dragToData="1"/>
    <pivotHierarchy dragToData="1" caption="Average of NumberOfRiders2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filters count="2">
    <filter fld="1" type="count" id="1" iMeasureHier="48">
      <autoFilter ref="A1">
        <filterColumn colId="0">
          <top10 val="1" filterVal="1"/>
        </filterColumn>
      </autoFilter>
    </filter>
    <filter fld="3" type="count" id="3" iMeasureHier="48">
      <autoFilter ref="A1">
        <filterColumn colId="0">
          <top10 top="0" val="1" filterVal="1"/>
        </filterColumn>
      </autoFilter>
    </filter>
  </filters>
  <rowHierarchiesUsage count="1">
    <rowHierarchyUsage hierarchyUsage="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Dim_demographics]"/>
        <x15:activeTabTopLevelEntity name="[Facttable_ridership]"/>
        <x15:activeTabTopLevelEntity name="[Calculations]"/>
        <x15:activeTabTopLevelEntity name="[Dim_buses]"/>
        <x15:activeTabTopLevelEntity name="[Dim_routes]"/>
        <x15:activeTabTopLevelEntity name="[Dim_Date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U30:U31"/>
  <sheetViews>
    <sheetView showGridLines="0" showRowColHeaders="0" tabSelected="1" zoomScale="113" zoomScaleNormal="100" workbookViewId="0">
      <selection activeCell="O36" sqref="O36"/>
    </sheetView>
  </sheetViews>
  <sheetFormatPr defaultRowHeight="15" x14ac:dyDescent="0.25"/>
  <cols>
    <col min="1" max="1" width="2.42578125" style="1" customWidth="1"/>
    <col min="2" max="19" width="9.140625" style="1"/>
    <col min="20" max="20" width="3.85546875" style="1" customWidth="1"/>
    <col min="21" max="21" width="9.140625" style="2"/>
    <col min="22" max="16384" width="9.140625" style="1"/>
  </cols>
  <sheetData>
    <row r="30" ht="8.25" customHeight="1" x14ac:dyDescent="0.25"/>
    <row r="31" s="2" customForma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2506-7050-4398-AADE-F6D32D0BF71A}">
  <dimension ref="B8:AY25"/>
  <sheetViews>
    <sheetView topLeftCell="AR1" workbookViewId="0">
      <selection activeCell="AX9" sqref="AX9:AX10"/>
    </sheetView>
  </sheetViews>
  <sheetFormatPr defaultRowHeight="15" x14ac:dyDescent="0.25"/>
  <cols>
    <col min="2" max="2" width="13.85546875" bestFit="1" customWidth="1"/>
    <col min="3" max="3" width="23.140625" bestFit="1" customWidth="1"/>
    <col min="4" max="4" width="17.85546875" bestFit="1" customWidth="1"/>
    <col min="5" max="5" width="6" style="7" customWidth="1"/>
    <col min="6" max="6" width="26.5703125" bestFit="1" customWidth="1"/>
    <col min="7" max="7" width="13.85546875" bestFit="1" customWidth="1"/>
    <col min="8" max="8" width="23.140625" bestFit="1" customWidth="1"/>
    <col min="10" max="10" width="13.85546875" bestFit="1" customWidth="1"/>
    <col min="11" max="11" width="23.140625" bestFit="1" customWidth="1"/>
    <col min="13" max="13" width="6" style="7" customWidth="1"/>
    <col min="15" max="15" width="13.85546875" bestFit="1" customWidth="1"/>
    <col min="16" max="16" width="23.140625" bestFit="1" customWidth="1"/>
    <col min="17" max="17" width="24.140625" bestFit="1" customWidth="1"/>
    <col min="20" max="20" width="9.140625" style="7"/>
    <col min="22" max="22" width="12.28515625" bestFit="1" customWidth="1"/>
    <col min="23" max="23" width="23.140625" bestFit="1" customWidth="1"/>
    <col min="25" max="25" width="10" bestFit="1" customWidth="1"/>
    <col min="26" max="26" width="23.140625" bestFit="1" customWidth="1"/>
    <col min="35" max="35" width="9.140625" style="7"/>
    <col min="37" max="37" width="12.28515625" bestFit="1" customWidth="1"/>
    <col min="38" max="38" width="23.140625" bestFit="1" customWidth="1"/>
    <col min="40" max="40" width="9.140625" style="7"/>
    <col min="42" max="42" width="24.85546875" bestFit="1" customWidth="1"/>
    <col min="43" max="43" width="11" bestFit="1" customWidth="1"/>
    <col min="47" max="47" width="9.140625" style="7"/>
    <col min="49" max="49" width="24.85546875" bestFit="1" customWidth="1"/>
    <col min="50" max="50" width="23.140625" bestFit="1" customWidth="1"/>
  </cols>
  <sheetData>
    <row r="8" spans="2:51" x14ac:dyDescent="0.25">
      <c r="B8" t="s">
        <v>0</v>
      </c>
      <c r="C8" t="s">
        <v>1</v>
      </c>
      <c r="G8" s="3" t="s">
        <v>6</v>
      </c>
      <c r="H8" t="s">
        <v>0</v>
      </c>
      <c r="O8" s="3" t="s">
        <v>6</v>
      </c>
      <c r="P8" t="s">
        <v>0</v>
      </c>
      <c r="V8" s="3" t="s">
        <v>26</v>
      </c>
      <c r="W8" t="s">
        <v>0</v>
      </c>
      <c r="Y8" s="12" t="str">
        <f>$V$8</f>
        <v>Day Name</v>
      </c>
      <c r="Z8" s="12" t="str">
        <f>W8</f>
        <v>Total Riders(Passengers)</v>
      </c>
      <c r="AA8" s="12" t="s">
        <v>27</v>
      </c>
      <c r="AB8" t="s">
        <v>28</v>
      </c>
      <c r="AK8" s="3" t="s">
        <v>26</v>
      </c>
      <c r="AL8" t="s">
        <v>0</v>
      </c>
      <c r="AP8" s="3" t="s">
        <v>37</v>
      </c>
      <c r="AQ8" t="s">
        <v>36</v>
      </c>
      <c r="AW8" s="3" t="s">
        <v>37</v>
      </c>
      <c r="AX8" t="s">
        <v>0</v>
      </c>
    </row>
    <row r="9" spans="2:51" x14ac:dyDescent="0.25">
      <c r="B9" s="5">
        <v>6587</v>
      </c>
      <c r="C9" s="6">
        <v>32.935000000000002</v>
      </c>
      <c r="G9" s="4" t="s">
        <v>8</v>
      </c>
      <c r="H9" s="5">
        <v>2243</v>
      </c>
      <c r="O9" s="4">
        <v>2023</v>
      </c>
      <c r="P9" s="5">
        <v>5654</v>
      </c>
      <c r="V9" s="4" t="s">
        <v>22</v>
      </c>
      <c r="W9" s="5">
        <v>1185</v>
      </c>
      <c r="Y9" t="str">
        <f t="shared" ref="Y9:Z15" si="0">V9</f>
        <v>Sun</v>
      </c>
      <c r="Z9">
        <f t="shared" si="0"/>
        <v>1185</v>
      </c>
      <c r="AA9">
        <f>AVERAGE($Z$9:$Z$15)</f>
        <v>941</v>
      </c>
      <c r="AB9">
        <f>IF(Z9&gt;AA9,Z9,"")</f>
        <v>1185</v>
      </c>
      <c r="AK9" s="4" t="s">
        <v>32</v>
      </c>
      <c r="AL9" s="5">
        <v>933</v>
      </c>
      <c r="AP9" s="4" t="s">
        <v>33</v>
      </c>
      <c r="AQ9" s="5">
        <v>36</v>
      </c>
      <c r="AR9" t="str">
        <f>AQ9&amp;" Total Buses"</f>
        <v>36 Total Buses</v>
      </c>
      <c r="AW9" s="4" t="s">
        <v>40</v>
      </c>
      <c r="AX9" s="14">
        <v>0.35387885228480342</v>
      </c>
      <c r="AY9" s="9">
        <f>AX9/SUM($AX$9:$AX$10)</f>
        <v>0.35387885228480342</v>
      </c>
    </row>
    <row r="10" spans="2:51" x14ac:dyDescent="0.25">
      <c r="G10" s="4" t="s">
        <v>11</v>
      </c>
      <c r="H10" s="5">
        <v>1653</v>
      </c>
      <c r="O10" s="4">
        <v>2024</v>
      </c>
      <c r="P10" s="5">
        <v>933</v>
      </c>
      <c r="V10" s="4" t="s">
        <v>20</v>
      </c>
      <c r="W10" s="5">
        <v>1085</v>
      </c>
      <c r="Y10" t="str">
        <f t="shared" si="0"/>
        <v>Mon</v>
      </c>
      <c r="Z10">
        <f t="shared" si="0"/>
        <v>1085</v>
      </c>
      <c r="AA10">
        <f t="shared" ref="AA10:AA15" si="1">AVERAGE($Z$9:$Z$15)</f>
        <v>941</v>
      </c>
      <c r="AB10">
        <f t="shared" ref="AB10:AB15" si="2">IF(Z10&gt;AA10,Z10,"")</f>
        <v>1085</v>
      </c>
      <c r="AK10" s="4" t="s">
        <v>31</v>
      </c>
      <c r="AL10" s="5">
        <v>5654</v>
      </c>
      <c r="AP10" s="4" t="s">
        <v>34</v>
      </c>
      <c r="AQ10" s="5">
        <v>19</v>
      </c>
      <c r="AR10" t="str">
        <f t="shared" ref="AR10:AR11" si="3">AQ10&amp;" Total Buses"</f>
        <v>19 Total Buses</v>
      </c>
      <c r="AW10" s="4" t="s">
        <v>41</v>
      </c>
      <c r="AX10" s="14">
        <v>0.64612114771519658</v>
      </c>
      <c r="AY10" s="9">
        <f>AX10/SUM($AX$9:$AX$10)</f>
        <v>0.64612114771519658</v>
      </c>
    </row>
    <row r="11" spans="2:51" x14ac:dyDescent="0.25">
      <c r="G11" s="4" t="s">
        <v>9</v>
      </c>
      <c r="H11" s="5">
        <v>1346</v>
      </c>
      <c r="V11" s="4" t="s">
        <v>24</v>
      </c>
      <c r="W11" s="5">
        <v>983</v>
      </c>
      <c r="Y11" t="str">
        <f t="shared" si="0"/>
        <v>Tue</v>
      </c>
      <c r="Z11">
        <f t="shared" si="0"/>
        <v>983</v>
      </c>
      <c r="AA11">
        <f t="shared" si="1"/>
        <v>941</v>
      </c>
      <c r="AB11">
        <f t="shared" si="2"/>
        <v>983</v>
      </c>
      <c r="AP11" s="4" t="s">
        <v>35</v>
      </c>
      <c r="AQ11" s="5">
        <v>29</v>
      </c>
      <c r="AR11" t="str">
        <f t="shared" si="3"/>
        <v>29 Total Buses</v>
      </c>
    </row>
    <row r="12" spans="2:51" x14ac:dyDescent="0.25">
      <c r="G12" s="4" t="s">
        <v>10</v>
      </c>
      <c r="H12" s="5">
        <v>1345</v>
      </c>
      <c r="V12" s="4" t="s">
        <v>25</v>
      </c>
      <c r="W12" s="5">
        <v>887</v>
      </c>
      <c r="Y12" t="str">
        <f t="shared" si="0"/>
        <v>Wed</v>
      </c>
      <c r="Z12">
        <f t="shared" si="0"/>
        <v>887</v>
      </c>
      <c r="AA12">
        <f t="shared" si="1"/>
        <v>941</v>
      </c>
      <c r="AB12" t="str">
        <f t="shared" si="2"/>
        <v/>
      </c>
    </row>
    <row r="13" spans="2:51" x14ac:dyDescent="0.25">
      <c r="B13" t="s">
        <v>5</v>
      </c>
      <c r="O13" s="3" t="s">
        <v>6</v>
      </c>
      <c r="P13" t="s">
        <v>0</v>
      </c>
      <c r="Q13" t="s">
        <v>2</v>
      </c>
      <c r="V13" s="4" t="s">
        <v>23</v>
      </c>
      <c r="W13" s="5">
        <v>889</v>
      </c>
      <c r="Y13" t="str">
        <f t="shared" si="0"/>
        <v>Thu</v>
      </c>
      <c r="Z13">
        <f t="shared" si="0"/>
        <v>889</v>
      </c>
      <c r="AA13">
        <f t="shared" si="1"/>
        <v>941</v>
      </c>
      <c r="AB13" t="str">
        <f t="shared" si="2"/>
        <v/>
      </c>
    </row>
    <row r="14" spans="2:51" x14ac:dyDescent="0.25">
      <c r="B14" s="3" t="s">
        <v>6</v>
      </c>
      <c r="C14" t="s">
        <v>0</v>
      </c>
      <c r="O14" s="4">
        <v>2023</v>
      </c>
      <c r="P14" s="5">
        <v>5654</v>
      </c>
      <c r="Q14" s="9"/>
      <c r="V14" s="4" t="s">
        <v>19</v>
      </c>
      <c r="W14" s="5">
        <v>762</v>
      </c>
      <c r="Y14" t="str">
        <f t="shared" si="0"/>
        <v>Fri</v>
      </c>
      <c r="Z14">
        <f t="shared" si="0"/>
        <v>762</v>
      </c>
      <c r="AA14">
        <f t="shared" si="1"/>
        <v>941</v>
      </c>
      <c r="AB14" t="str">
        <f t="shared" si="2"/>
        <v/>
      </c>
    </row>
    <row r="15" spans="2:51" x14ac:dyDescent="0.25">
      <c r="B15" s="4" t="s">
        <v>3</v>
      </c>
      <c r="C15" s="5">
        <v>1322</v>
      </c>
      <c r="G15" s="4" t="s">
        <v>12</v>
      </c>
      <c r="J15" t="s">
        <v>13</v>
      </c>
      <c r="O15" s="4">
        <v>2024</v>
      </c>
      <c r="P15" s="5">
        <v>933</v>
      </c>
      <c r="Q15" s="9">
        <v>-0.83498408206579411</v>
      </c>
      <c r="V15" s="4" t="s">
        <v>21</v>
      </c>
      <c r="W15" s="5">
        <v>796</v>
      </c>
      <c r="Y15" t="str">
        <f t="shared" si="0"/>
        <v>Sat</v>
      </c>
      <c r="Z15">
        <f t="shared" si="0"/>
        <v>796</v>
      </c>
      <c r="AA15">
        <f t="shared" si="1"/>
        <v>941</v>
      </c>
      <c r="AB15" t="str">
        <f t="shared" si="2"/>
        <v/>
      </c>
      <c r="AP15" s="12" t="str">
        <f>AP8</f>
        <v>Bus Utilization Category</v>
      </c>
      <c r="AQ15" s="12" t="s">
        <v>38</v>
      </c>
      <c r="AR15" s="12" t="s">
        <v>39</v>
      </c>
    </row>
    <row r="16" spans="2:51" x14ac:dyDescent="0.25">
      <c r="G16" s="3" t="s">
        <v>6</v>
      </c>
      <c r="H16" t="s">
        <v>0</v>
      </c>
      <c r="J16" s="3" t="s">
        <v>6</v>
      </c>
      <c r="K16" t="s">
        <v>0</v>
      </c>
      <c r="AK16" s="12"/>
      <c r="AP16" t="str">
        <f t="shared" ref="AP16:AP18" si="4">AP9</f>
        <v>Over-Utilized</v>
      </c>
      <c r="AQ16" s="10">
        <f>AQ9/SUM($AQ$9:$AQ$11)</f>
        <v>0.42857142857142855</v>
      </c>
      <c r="AR16" s="13">
        <f>1-AQ16</f>
        <v>0.5714285714285714</v>
      </c>
    </row>
    <row r="17" spans="2:44" x14ac:dyDescent="0.25">
      <c r="G17" s="8">
        <v>0.87291666666666667</v>
      </c>
      <c r="H17" s="5">
        <v>80</v>
      </c>
      <c r="J17" s="8">
        <v>0.82638888888888884</v>
      </c>
      <c r="K17" s="5">
        <v>15</v>
      </c>
      <c r="AP17" t="str">
        <f t="shared" si="4"/>
        <v>Under-Utilized</v>
      </c>
      <c r="AQ17" s="10">
        <f t="shared" ref="AQ17:AQ18" si="5">AQ10/SUM($AQ$9:$AQ$11)</f>
        <v>0.22619047619047619</v>
      </c>
      <c r="AR17" s="13">
        <f t="shared" ref="AR17:AR18" si="6">1-AQ17</f>
        <v>0.77380952380952384</v>
      </c>
    </row>
    <row r="18" spans="2:44" x14ac:dyDescent="0.25">
      <c r="B18" t="s">
        <v>7</v>
      </c>
      <c r="P18" t="s">
        <v>14</v>
      </c>
      <c r="Q18" t="s">
        <v>15</v>
      </c>
      <c r="Y18" s="12" t="s">
        <v>29</v>
      </c>
      <c r="AP18" t="str">
        <f t="shared" si="4"/>
        <v>Well-Utilized</v>
      </c>
      <c r="AQ18" s="10">
        <f t="shared" si="5"/>
        <v>0.34523809523809523</v>
      </c>
      <c r="AR18" s="13">
        <f t="shared" si="6"/>
        <v>0.65476190476190477</v>
      </c>
    </row>
    <row r="19" spans="2:44" x14ac:dyDescent="0.25">
      <c r="B19" s="3" t="s">
        <v>6</v>
      </c>
      <c r="C19" t="s">
        <v>0</v>
      </c>
      <c r="P19" s="11">
        <f>(P10-P9)/P9</f>
        <v>-0.83498408206579411</v>
      </c>
      <c r="Q19" t="str">
        <f>IF(P19&lt;0,P23,P22)</f>
        <v>▼</v>
      </c>
      <c r="Y19" t="str">
        <f>"Focus on Highlited weekdays: They exceeded the "&amp;AA9&amp;" passengers average and account for "&amp;TEXT(Y23,"0.0%")&amp;" of the total Passengers"</f>
        <v>Focus on Highlited weekdays: They exceeded the 941 passengers average and account for 49.4% of the total Passengers</v>
      </c>
    </row>
    <row r="20" spans="2:44" x14ac:dyDescent="0.25">
      <c r="B20" s="4" t="s">
        <v>4</v>
      </c>
      <c r="C20" s="5">
        <v>185</v>
      </c>
    </row>
    <row r="22" spans="2:44" x14ac:dyDescent="0.25">
      <c r="P22" t="s">
        <v>16</v>
      </c>
      <c r="Y22" s="12" t="s">
        <v>30</v>
      </c>
    </row>
    <row r="23" spans="2:44" x14ac:dyDescent="0.25">
      <c r="P23" t="s">
        <v>17</v>
      </c>
      <c r="Y23" s="11">
        <f>SUM(AB9:AB15)/SUM(Z9:Z15)</f>
        <v>0.4938515257325034</v>
      </c>
    </row>
    <row r="24" spans="2:44" x14ac:dyDescent="0.25">
      <c r="O24" s="12" t="s">
        <v>18</v>
      </c>
    </row>
    <row r="25" spans="2:44" x14ac:dyDescent="0.25">
      <c r="O25" t="str">
        <f>IF(P19&lt;0,"YoY change sugests room for improvement","We are doing well on the current Year")</f>
        <v>YoY change sugests room for improvement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_rels/item3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34.xml>��
</file>

<file path=customXml/item35.xml>��
</file>

<file path=customXml/item36.xml>��
</file>

<file path=customXml/itemProps1.xml><?xml version="1.0" encoding="utf-8"?>
<ds:datastoreItem xmlns:ds="http://schemas.openxmlformats.org/officeDocument/2006/customXml" ds:itemID="{298B4AB7-7C58-4B00-9350-428C1CC5E76A}">
  <ds:schemaRefs/>
</ds:datastoreItem>
</file>

<file path=customXml/itemProps2.xml><?xml version="1.0" encoding="utf-8"?>
<ds:datastoreItem xmlns:ds="http://schemas.openxmlformats.org/officeDocument/2006/customXml" ds:itemID="{16E239CA-96FF-4F48-9391-2DD542D8D5C6}">
  <ds:schemaRefs/>
</ds:datastoreItem>
</file>

<file path=customXml/itemProps3.xml><?xml version="1.0" encoding="utf-8"?>
<ds:datastoreItem xmlns:ds="http://schemas.openxmlformats.org/officeDocument/2006/customXml" ds:itemID="{E374FC84-BE3E-4B42-B546-7A603007C548}">
  <ds:schemaRefs/>
</ds:datastoreItem>
</file>

<file path=customXml/itemProps4.xml><?xml version="1.0" encoding="utf-8"?>
<ds:datastoreItem xmlns:ds="http://schemas.openxmlformats.org/officeDocument/2006/customXml" ds:itemID="{69877250-5FF8-4ED4-AEF9-90D299C421ED}">
  <ds:schemaRefs/>
</ds:datastoreItem>
</file>

<file path=customXml/itemProps5.xml><?xml version="1.0" encoding="utf-8"?>
<ds:datastoreItem xmlns:ds="http://schemas.openxmlformats.org/officeDocument/2006/customXml" ds:itemID="{DED64F01-5A91-49AC-8693-4CF2FE88BA98}">
  <ds:schemaRefs/>
</ds:datastoreItem>
</file>

<file path=customXml/itemProps6.xml><?xml version="1.0" encoding="utf-8"?>
<ds:datastoreItem xmlns:ds="http://schemas.openxmlformats.org/officeDocument/2006/customXml" ds:itemID="{EF62B783-5491-4098-B529-FB23D17F16DE}">
  <ds:schemaRefs/>
</ds:datastoreItem>
</file>

<file path=customXml/itemProps7.xml><?xml version="1.0" encoding="utf-8"?>
<ds:datastoreItem xmlns:ds="http://schemas.openxmlformats.org/officeDocument/2006/customXml" ds:itemID="{1B9E1AED-6251-42A1-AEB4-E3DC32BC5ADF}">
  <ds:schemaRefs/>
</ds:datastoreItem>
</file>

<file path=customXml/itemProps8.xml><?xml version="1.0" encoding="utf-8"?>
<ds:datastoreItem xmlns:ds="http://schemas.openxmlformats.org/officeDocument/2006/customXml" ds:itemID="{DC67BE95-E050-4FDB-B8FD-4AC5D9F951D5}">
  <ds:schemaRefs/>
</ds:datastoreItem>
</file>

<file path=customXml/itemProps9.xml><?xml version="1.0" encoding="utf-8"?>
<ds:datastoreItem xmlns:ds="http://schemas.openxmlformats.org/officeDocument/2006/customXml" ds:itemID="{2BC008CF-FD98-4FD6-A9F2-3ADFC64364F9}">
  <ds:schemaRefs/>
</ds:datastoreItem>
</file>

<file path=customXml/itemProps10.xml><?xml version="1.0" encoding="utf-8"?>
<ds:datastoreItem xmlns:ds="http://schemas.openxmlformats.org/officeDocument/2006/customXml" ds:itemID="{D2310848-37AB-4B5D-A9EA-CDBAE2EF9BAA}">
  <ds:schemaRefs/>
</ds:datastoreItem>
</file>

<file path=customXml/itemProps11.xml><?xml version="1.0" encoding="utf-8"?>
<ds:datastoreItem xmlns:ds="http://schemas.openxmlformats.org/officeDocument/2006/customXml" ds:itemID="{98B25FE2-0CFA-41E2-8B30-A34D4C53C8A3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2FF8F83D-8549-4D3D-A6DF-AB5309182DC8}">
  <ds:schemaRefs/>
</ds:datastoreItem>
</file>

<file path=customXml/itemProps13.xml><?xml version="1.0" encoding="utf-8"?>
<ds:datastoreItem xmlns:ds="http://schemas.openxmlformats.org/officeDocument/2006/customXml" ds:itemID="{B2F8C82D-0AC6-4D81-B41E-A24C48127273}">
  <ds:schemaRefs/>
</ds:datastoreItem>
</file>

<file path=customXml/itemProps14.xml><?xml version="1.0" encoding="utf-8"?>
<ds:datastoreItem xmlns:ds="http://schemas.openxmlformats.org/officeDocument/2006/customXml" ds:itemID="{EE01000F-2674-42CE-BC50-17C7027FD6B4}">
  <ds:schemaRefs/>
</ds:datastoreItem>
</file>

<file path=customXml/itemProps15.xml><?xml version="1.0" encoding="utf-8"?>
<ds:datastoreItem xmlns:ds="http://schemas.openxmlformats.org/officeDocument/2006/customXml" ds:itemID="{0EBE5825-3160-42EC-8D6E-99ED0E054BE2}">
  <ds:schemaRefs/>
</ds:datastoreItem>
</file>

<file path=customXml/itemProps16.xml><?xml version="1.0" encoding="utf-8"?>
<ds:datastoreItem xmlns:ds="http://schemas.openxmlformats.org/officeDocument/2006/customXml" ds:itemID="{AF908D96-46C9-45BE-92AD-4CC2183AD129}">
  <ds:schemaRefs/>
</ds:datastoreItem>
</file>

<file path=customXml/itemProps17.xml><?xml version="1.0" encoding="utf-8"?>
<ds:datastoreItem xmlns:ds="http://schemas.openxmlformats.org/officeDocument/2006/customXml" ds:itemID="{930795A5-7620-4BF8-B7D4-C1B1568C799C}">
  <ds:schemaRefs/>
</ds:datastoreItem>
</file>

<file path=customXml/itemProps18.xml><?xml version="1.0" encoding="utf-8"?>
<ds:datastoreItem xmlns:ds="http://schemas.openxmlformats.org/officeDocument/2006/customXml" ds:itemID="{F7AFDC99-82CA-4599-8BE8-9D103F24012E}">
  <ds:schemaRefs/>
</ds:datastoreItem>
</file>

<file path=customXml/itemProps19.xml><?xml version="1.0" encoding="utf-8"?>
<ds:datastoreItem xmlns:ds="http://schemas.openxmlformats.org/officeDocument/2006/customXml" ds:itemID="{0AF41FBC-10F7-491D-8BF8-03077B1F19A2}">
  <ds:schemaRefs/>
</ds:datastoreItem>
</file>

<file path=customXml/itemProps20.xml><?xml version="1.0" encoding="utf-8"?>
<ds:datastoreItem xmlns:ds="http://schemas.openxmlformats.org/officeDocument/2006/customXml" ds:itemID="{656A995C-46E8-42BD-B0F5-A78A8B326802}">
  <ds:schemaRefs/>
</ds:datastoreItem>
</file>

<file path=customXml/itemProps21.xml><?xml version="1.0" encoding="utf-8"?>
<ds:datastoreItem xmlns:ds="http://schemas.openxmlformats.org/officeDocument/2006/customXml" ds:itemID="{B2399711-3E90-4724-9F92-9760252EE337}">
  <ds:schemaRefs/>
</ds:datastoreItem>
</file>

<file path=customXml/itemProps22.xml><?xml version="1.0" encoding="utf-8"?>
<ds:datastoreItem xmlns:ds="http://schemas.openxmlformats.org/officeDocument/2006/customXml" ds:itemID="{A4F386FA-9480-4E50-90C3-C79A6911957A}">
  <ds:schemaRefs/>
</ds:datastoreItem>
</file>

<file path=customXml/itemProps23.xml><?xml version="1.0" encoding="utf-8"?>
<ds:datastoreItem xmlns:ds="http://schemas.openxmlformats.org/officeDocument/2006/customXml" ds:itemID="{0A7EAD31-34EE-4FAC-89DF-C8F9ADA779E5}">
  <ds:schemaRefs/>
</ds:datastoreItem>
</file>

<file path=customXml/itemProps24.xml><?xml version="1.0" encoding="utf-8"?>
<ds:datastoreItem xmlns:ds="http://schemas.openxmlformats.org/officeDocument/2006/customXml" ds:itemID="{C6041207-0B8E-42FA-9A3D-AC7E98B0A412}">
  <ds:schemaRefs/>
</ds:datastoreItem>
</file>

<file path=customXml/itemProps25.xml><?xml version="1.0" encoding="utf-8"?>
<ds:datastoreItem xmlns:ds="http://schemas.openxmlformats.org/officeDocument/2006/customXml" ds:itemID="{F0653152-DEE1-4B9E-B529-14F906B6C16F}">
  <ds:schemaRefs/>
</ds:datastoreItem>
</file>

<file path=customXml/itemProps26.xml><?xml version="1.0" encoding="utf-8"?>
<ds:datastoreItem xmlns:ds="http://schemas.openxmlformats.org/officeDocument/2006/customXml" ds:itemID="{3AF59453-9548-40B1-A3EB-39C021B7B016}">
  <ds:schemaRefs/>
</ds:datastoreItem>
</file>

<file path=customXml/itemProps27.xml><?xml version="1.0" encoding="utf-8"?>
<ds:datastoreItem xmlns:ds="http://schemas.openxmlformats.org/officeDocument/2006/customXml" ds:itemID="{96EE77AD-3BC4-46CE-BB4A-709371E8AB32}">
  <ds:schemaRefs/>
</ds:datastoreItem>
</file>

<file path=customXml/itemProps28.xml><?xml version="1.0" encoding="utf-8"?>
<ds:datastoreItem xmlns:ds="http://schemas.openxmlformats.org/officeDocument/2006/customXml" ds:itemID="{0CBE96F4-9455-455F-BADE-8A3BC9E0D922}">
  <ds:schemaRefs/>
</ds:datastoreItem>
</file>

<file path=customXml/itemProps29.xml><?xml version="1.0" encoding="utf-8"?>
<ds:datastoreItem xmlns:ds="http://schemas.openxmlformats.org/officeDocument/2006/customXml" ds:itemID="{CC570401-91CD-4B04-BE12-55F75CA33BDB}">
  <ds:schemaRefs/>
</ds:datastoreItem>
</file>

<file path=customXml/itemProps30.xml><?xml version="1.0" encoding="utf-8"?>
<ds:datastoreItem xmlns:ds="http://schemas.openxmlformats.org/officeDocument/2006/customXml" ds:itemID="{95E07F72-802E-46DF-AB5D-EA8DDBC778B1}">
  <ds:schemaRefs/>
</ds:datastoreItem>
</file>

<file path=customXml/itemProps31.xml><?xml version="1.0" encoding="utf-8"?>
<ds:datastoreItem xmlns:ds="http://schemas.openxmlformats.org/officeDocument/2006/customXml" ds:itemID="{83490FB9-F886-4F40-88FD-6CD3569BCF91}">
  <ds:schemaRefs/>
</ds:datastoreItem>
</file>

<file path=customXml/itemProps32.xml><?xml version="1.0" encoding="utf-8"?>
<ds:datastoreItem xmlns:ds="http://schemas.openxmlformats.org/officeDocument/2006/customXml" ds:itemID="{A208FECE-2654-4B5E-885D-E6304592F7E5}">
  <ds:schemaRefs/>
</ds:datastoreItem>
</file>

<file path=customXml/itemProps33.xml><?xml version="1.0" encoding="utf-8"?>
<ds:datastoreItem xmlns:ds="http://schemas.openxmlformats.org/officeDocument/2006/customXml" ds:itemID="{E8DCB47F-9AE0-46C5-A979-7898AEC1C84C}">
  <ds:schemaRefs/>
</ds:datastoreItem>
</file>

<file path=customXml/itemProps34.xml><?xml version="1.0" encoding="utf-8"?>
<ds:datastoreItem xmlns:ds="http://schemas.openxmlformats.org/officeDocument/2006/customXml" ds:itemID="{66786BE6-2A25-48F6-B4A2-E83318149492}">
  <ds:schemaRefs/>
</ds:datastoreItem>
</file>

<file path=customXml/itemProps35.xml><?xml version="1.0" encoding="utf-8"?>
<ds:datastoreItem xmlns:ds="http://schemas.openxmlformats.org/officeDocument/2006/customXml" ds:itemID="{2D1D783E-E1CF-4D89-902E-0F0558D47D25}">
  <ds:schemaRefs/>
</ds:datastoreItem>
</file>

<file path=customXml/itemProps36.xml><?xml version="1.0" encoding="utf-8"?>
<ds:datastoreItem xmlns:ds="http://schemas.openxmlformats.org/officeDocument/2006/customXml" ds:itemID="{38B8D67C-D1F0-40D6-8B01-44A7B1B11B2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Analysis 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2025-07-01T11:34:06Z</dcterms:modified>
</cp:coreProperties>
</file>