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19125"/>
  <workbookPr/>
  <mc:AlternateContent xmlns:mc="http://schemas.openxmlformats.org/markup-compatibility/2006">
    <mc:Choice Requires="x15">
      <x15ac:absPath xmlns:x15ac="http://schemas.microsoft.com/office/spreadsheetml/2010/11/ac" url="C:\Users\Mike\Desktop\IT7x01\Mikes_Project\"/>
    </mc:Choice>
  </mc:AlternateContent>
  <xr:revisionPtr revIDLastSave="0" documentId="9AC3B012A5806EC3D70EC44408C53990ABCD0330" xr6:coauthVersionLast="30" xr6:coauthVersionMax="30" xr10:uidLastSave="{00000000-0000-0000-0000-000000000000}"/>
  <bookViews>
    <workbookView xWindow="0" yWindow="0" windowWidth="23040" windowHeight="9096"/>
  </bookViews>
  <sheets>
    <sheet name="Specifications" sheetId="1" r:id="rId1"/>
    <sheet name="Torque" sheetId="2" r:id="rId2"/>
    <sheet name="Models" sheetId="3" r:id="rId3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2" i="1"/>
  <c r="M12" i="1"/>
  <c r="M10" i="1"/>
  <c r="E20" i="1"/>
  <c r="E10" i="1"/>
  <c r="E6" i="1"/>
  <c r="Q3" i="1"/>
  <c r="E8" i="1"/>
  <c r="E28" i="1"/>
  <c r="E26" i="1"/>
  <c r="E24" i="1"/>
  <c r="M8" i="1"/>
  <c r="M6" i="1"/>
  <c r="M4" i="1"/>
  <c r="E4" i="1"/>
  <c r="Q5" i="1"/>
  <c r="Q7" i="1"/>
  <c r="Q9" i="1"/>
</calcChain>
</file>

<file path=xl/sharedStrings.xml><?xml version="1.0" encoding="utf-8"?>
<sst xmlns="http://schemas.openxmlformats.org/spreadsheetml/2006/main" count="183" uniqueCount="147">
  <si>
    <t>Specifications</t>
  </si>
  <si>
    <t>Discreet</t>
  </si>
  <si>
    <t>Calculate</t>
  </si>
  <si>
    <t>Input</t>
  </si>
  <si>
    <t>Output</t>
  </si>
  <si>
    <t xml:space="preserve">Test </t>
  </si>
  <si>
    <t>Key Ref</t>
  </si>
  <si>
    <t>RPM</t>
  </si>
  <si>
    <t>Drum Diameter</t>
  </si>
  <si>
    <t>Metres</t>
  </si>
  <si>
    <t>D, H, I</t>
  </si>
  <si>
    <t>Units/Hour</t>
  </si>
  <si>
    <t>A, B, C</t>
  </si>
  <si>
    <t>Pull Force</t>
  </si>
  <si>
    <t>Kg/f</t>
  </si>
  <si>
    <t>H, I</t>
  </si>
  <si>
    <t>D, E, G</t>
  </si>
  <si>
    <t>Product Length</t>
  </si>
  <si>
    <t>B, C</t>
  </si>
  <si>
    <t>Torque</t>
  </si>
  <si>
    <t>Nm</t>
  </si>
  <si>
    <t>H, G</t>
  </si>
  <si>
    <t>Conveyor Speed</t>
  </si>
  <si>
    <t>M/pm</t>
  </si>
  <si>
    <t>D</t>
  </si>
  <si>
    <t>Spacing per Unit</t>
  </si>
  <si>
    <t>B</t>
  </si>
  <si>
    <t>Power</t>
  </si>
  <si>
    <t>Kw</t>
  </si>
  <si>
    <t>G</t>
  </si>
  <si>
    <t>Length of Conveyor</t>
  </si>
  <si>
    <t>C, I</t>
  </si>
  <si>
    <t>Weight of Unit</t>
  </si>
  <si>
    <t>Kg</t>
  </si>
  <si>
    <t>A, C</t>
  </si>
  <si>
    <t>Product on Conveyor</t>
  </si>
  <si>
    <t>Kg's</t>
  </si>
  <si>
    <t>Continuous Load Per Hour</t>
  </si>
  <si>
    <t>A</t>
  </si>
  <si>
    <t>Key Reference _Map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</si>
  <si>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C:</t>
    </r>
    <r>
      <rPr>
        <sz val="11"/>
        <color theme="1"/>
        <rFont val="Calibri"/>
        <family val="2"/>
        <scheme val="minor"/>
      </rPr>
      <t xml:space="preserve"> Discreet Loads</t>
    </r>
  </si>
  <si>
    <t>(as seen on below)</t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</si>
  <si>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 Specifications (as seen on below)</t>
    </r>
  </si>
  <si>
    <r>
      <rPr>
        <b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I</t>
    </r>
    <r>
      <rPr>
        <sz val="11"/>
        <color theme="1"/>
        <rFont val="Calibri"/>
        <family val="2"/>
        <scheme val="minor"/>
      </rPr>
      <t>: Output Calculations (as seen on below)</t>
    </r>
  </si>
  <si>
    <t>Belt Material</t>
  </si>
  <si>
    <t>Gearbox Options</t>
  </si>
  <si>
    <t>Formulae For Brooks Conveyor System</t>
  </si>
  <si>
    <t>Test</t>
  </si>
  <si>
    <t xml:space="preserve">Key Ref </t>
  </si>
  <si>
    <t>Discreet Loads</t>
  </si>
  <si>
    <t>Select Material</t>
  </si>
  <si>
    <t>Pivoting bucket conveyor</t>
  </si>
  <si>
    <t>F</t>
  </si>
  <si>
    <t>Brooks Drive Wormbox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</si>
  <si>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Load Per Hour Continuous:</t>
    </r>
  </si>
  <si>
    <t>Weight of unit x unit/hour.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</si>
  <si>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Speed Of Belt:                             Product length + spacing per unit x unit/hour.</t>
    </r>
  </si>
  <si>
    <t>Angle in Degrees</t>
  </si>
  <si>
    <t xml:space="preserve"> F</t>
  </si>
  <si>
    <t>BrooksCyclo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</si>
  <si>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) Prodcuct On Conveyor: </t>
    </r>
  </si>
  <si>
    <t>Weight of unit x length of conveyor / product length + spacing per unit</t>
  </si>
  <si>
    <t>App Factor</t>
  </si>
  <si>
    <t>F, I</t>
  </si>
  <si>
    <t>Tramec Bevel/Helical</t>
  </si>
  <si>
    <t xml:space="preserve">Specifications </t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</si>
  <si>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 Conveyor Speed:                        60 x RPM x Drum Diameter x PI</t>
    </r>
  </si>
  <si>
    <t>Service Factor</t>
  </si>
  <si>
    <t>Decimal</t>
  </si>
  <si>
    <t>Tramec Helical</t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</si>
  <si>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RPM:                                            Conveyor speed / drum diameter x 60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</si>
  <si>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 Application Factor:                    Material type friction factor x cos(incline ang(radians)</t>
    </r>
  </si>
  <si>
    <t>Belt Weight</t>
  </si>
  <si>
    <t>Kg/m2</t>
  </si>
  <si>
    <t>I</t>
  </si>
  <si>
    <r>
      <t>T</t>
    </r>
    <r>
      <rPr>
        <b/>
        <sz val="10"/>
        <color theme="1"/>
        <rFont val="Calibri"/>
        <family val="2"/>
        <scheme val="minor"/>
      </rPr>
      <t>ramec KC Workbox</t>
    </r>
  </si>
  <si>
    <t>plus sin(incline ang(radians)</t>
  </si>
  <si>
    <t>Key Notes:                                       Incline angle(degrees x PI / 180) for both cos &amp; sin</t>
  </si>
  <si>
    <r>
      <rPr>
        <b/>
        <sz val="10"/>
        <color theme="1"/>
        <rFont val="Calibri"/>
        <family val="2"/>
        <scheme val="minor"/>
      </rPr>
      <t>Width of Conveyo</t>
    </r>
    <r>
      <rPr>
        <sz val="10"/>
        <color theme="1"/>
        <rFont val="Calibri"/>
        <family val="2"/>
        <scheme val="minor"/>
      </rPr>
      <t>r</t>
    </r>
  </si>
  <si>
    <t>Excel uses Radian instead of degrees</t>
  </si>
  <si>
    <t>Conveyor Application Factors</t>
  </si>
  <si>
    <t>Help Menu</t>
  </si>
  <si>
    <r>
      <rPr>
        <b/>
        <sz val="11"/>
        <color theme="1"/>
        <rFont val="Calibri"/>
        <family val="2"/>
        <scheme val="minor"/>
      </rPr>
      <t>Test Results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Values used for the first data entry, </t>
    </r>
  </si>
  <si>
    <t xml:space="preserve">       based on original Salesmen Formula sheet, for test purposes only.</t>
  </si>
  <si>
    <t>Angle from the horizontal</t>
  </si>
  <si>
    <r>
      <rPr>
        <b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= The initial values used are set for this sheet.</t>
    </r>
  </si>
  <si>
    <t>Material Combinations</t>
  </si>
  <si>
    <r>
      <rPr>
        <b/>
        <sz val="11"/>
        <color theme="1"/>
        <rFont val="Calibri"/>
        <family val="2"/>
        <scheme val="minor"/>
      </rPr>
      <t xml:space="preserve">Output </t>
    </r>
    <r>
      <rPr>
        <sz val="11"/>
        <color theme="1"/>
        <rFont val="Calibri"/>
        <family val="2"/>
        <scheme val="minor"/>
      </rPr>
      <t>=The result is designed to be displayed on separate sheet locked.</t>
    </r>
  </si>
  <si>
    <t>See Below: (Factor Specifications)</t>
  </si>
  <si>
    <t>Belt on rollers</t>
  </si>
  <si>
    <r>
      <rPr>
        <b/>
        <sz val="11"/>
        <color theme="1"/>
        <rFont val="Calibri"/>
        <family val="2"/>
        <scheme val="minor"/>
      </rPr>
      <t xml:space="preserve">Calculate </t>
    </r>
    <r>
      <rPr>
        <sz val="11"/>
        <color theme="1"/>
        <rFont val="Calibri"/>
        <family val="2"/>
        <scheme val="minor"/>
      </rPr>
      <t>= Total values output.</t>
    </r>
  </si>
  <si>
    <t>Metal on metal (Finished)</t>
  </si>
  <si>
    <r>
      <rPr>
        <b/>
        <sz val="11"/>
        <color theme="1"/>
        <rFont val="Calibri"/>
        <family val="2"/>
        <scheme val="minor"/>
      </rPr>
      <t>Specifications &amp; Belt Material:</t>
    </r>
    <r>
      <rPr>
        <sz val="11"/>
        <color theme="1"/>
        <rFont val="Calibri"/>
        <family val="2"/>
        <scheme val="minor"/>
      </rPr>
      <t xml:space="preserve"> Working as main focal point.</t>
    </r>
  </si>
  <si>
    <t>Fabric on steel</t>
  </si>
  <si>
    <r>
      <t xml:space="preserve">Gearbox Options = </t>
    </r>
    <r>
      <rPr>
        <sz val="11"/>
        <color theme="1"/>
        <rFont val="Calibri"/>
        <family val="2"/>
        <scheme val="minor"/>
      </rPr>
      <t>Not Finished</t>
    </r>
  </si>
  <si>
    <t>Fabric on wood</t>
  </si>
  <si>
    <t>Output Calculations - ….Formula Continued</t>
  </si>
  <si>
    <t>Leather on wood</t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</si>
  <si>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 Design Kw:……………………………RPM x torque x service factor.</t>
    </r>
  </si>
  <si>
    <t>Wood on wood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</si>
  <si>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) Torque: ………………………………..Total belt pull / drum diameter.</t>
    </r>
  </si>
  <si>
    <t>Plastic on steel</t>
  </si>
  <si>
    <r>
      <rPr>
        <b/>
        <sz val="11"/>
        <color theme="1"/>
        <rFont val="Calibri"/>
        <family val="2"/>
        <scheme val="minor"/>
      </rPr>
      <t>I)</t>
    </r>
    <r>
      <rPr>
        <sz val="11"/>
        <color theme="1"/>
        <rFont val="Calibri"/>
        <family val="2"/>
        <scheme val="minor"/>
      </rPr>
      <t xml:space="preserve"> Total Belt Pull:………………………..Product on conveyor plus belt weight x width of,</t>
    </r>
  </si>
  <si>
    <t>Metal on wood</t>
  </si>
  <si>
    <t>conveyor x length of conveyor plus drum diameter</t>
  </si>
  <si>
    <t>Rubber on wood</t>
  </si>
  <si>
    <t>x application factor.</t>
  </si>
  <si>
    <t>Rubber on steel</t>
  </si>
  <si>
    <t>Leather on metal</t>
  </si>
  <si>
    <t>Model Selection</t>
  </si>
  <si>
    <t>R</t>
  </si>
  <si>
    <r>
      <t xml:space="preserve">N2 </t>
    </r>
    <r>
      <rPr>
        <b/>
        <sz val="8"/>
        <color theme="1"/>
        <rFont val="Calibri"/>
        <family val="2"/>
        <scheme val="minor"/>
      </rPr>
      <t>rpm</t>
    </r>
  </si>
  <si>
    <r>
      <t xml:space="preserve">T2 </t>
    </r>
    <r>
      <rPr>
        <b/>
        <sz val="8"/>
        <color theme="1"/>
        <rFont val="Calibri"/>
        <family val="2"/>
        <scheme val="minor"/>
      </rPr>
      <t>Nm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</si>
  <si>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P1 </t>
    </r>
    <r>
      <rPr>
        <b/>
        <sz val="8"/>
        <color theme="1"/>
        <rFont val="Calibri"/>
        <family val="2"/>
        <scheme val="minor"/>
      </rPr>
      <t>kW</t>
    </r>
  </si>
  <si>
    <t>FS</t>
  </si>
  <si>
    <t>T2 Result</t>
  </si>
  <si>
    <t>Test Input</t>
  </si>
  <si>
    <t>rpm</t>
  </si>
  <si>
    <t>torque</t>
  </si>
  <si>
    <t>BROOKSCYCLO MODEL</t>
  </si>
  <si>
    <t>02-606-6</t>
  </si>
  <si>
    <t>02-608-8</t>
  </si>
  <si>
    <t>02-606-7</t>
  </si>
  <si>
    <t>05-608-8</t>
  </si>
  <si>
    <t>02-606-8</t>
  </si>
  <si>
    <t>05-609-8</t>
  </si>
  <si>
    <t>02-606-9</t>
  </si>
  <si>
    <t>01-609-8</t>
  </si>
  <si>
    <t>02-606-10</t>
  </si>
  <si>
    <t>01-610-8</t>
  </si>
  <si>
    <t>02-606-11</t>
  </si>
  <si>
    <t>02-606-12</t>
  </si>
  <si>
    <t>02-606-13</t>
  </si>
  <si>
    <t>02-606-14</t>
  </si>
  <si>
    <t>02-606-15</t>
  </si>
  <si>
    <t>02-606-16</t>
  </si>
  <si>
    <t>02-606-17</t>
  </si>
  <si>
    <t>02-606-18</t>
  </si>
  <si>
    <t>02-606-19</t>
  </si>
  <si>
    <t>02-606-20</t>
  </si>
  <si>
    <t>02-606-21</t>
  </si>
  <si>
    <t>02-606-22</t>
  </si>
  <si>
    <t>02-606-23</t>
  </si>
  <si>
    <t>02-606-24</t>
  </si>
  <si>
    <t>02-606-25</t>
  </si>
  <si>
    <t>02-606-26</t>
  </si>
  <si>
    <t>02-606-27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</si>
</sst>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3" borderId="0" xfId="0" applyFill="1"/>
    <xf numFmtId="0" fontId="0" fillId="0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3" xfId="0" applyFill="1" applyBorder="1"/>
    <xf numFmtId="0" fontId="0" fillId="0" borderId="24" xfId="0" applyFill="1" applyBorder="1"/>
    <xf numFmtId="0" fontId="0" fillId="0" borderId="3" xfId="0" applyBorder="1"/>
    <xf numFmtId="0" fontId="0" fillId="0" borderId="10" xfId="0" applyFill="1" applyBorder="1"/>
    <xf numFmtId="0" fontId="5" fillId="0" borderId="10" xfId="0" applyFont="1" applyFill="1" applyBorder="1"/>
    <xf numFmtId="0" fontId="6" fillId="0" borderId="10" xfId="0" applyFont="1" applyFill="1" applyBorder="1"/>
    <xf numFmtId="0" fontId="0" fillId="0" borderId="11" xfId="0" applyFill="1" applyBorder="1"/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1" fillId="0" borderId="21" xfId="0" applyFont="1" applyFill="1" applyBorder="1"/>
    <xf numFmtId="0" fontId="1" fillId="0" borderId="21" xfId="0" applyFont="1" applyBorder="1"/>
    <xf numFmtId="0" fontId="0" fillId="0" borderId="23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4" fillId="3" borderId="1" xfId="0" applyFont="1" applyFill="1" applyBorder="1"/>
    <xf numFmtId="0" fontId="4" fillId="3" borderId="0" xfId="0" applyFont="1" applyFill="1" applyBorder="1"/>
    <xf numFmtId="0" fontId="7" fillId="3" borderId="0" xfId="0" applyFont="1" applyFill="1" applyBorder="1"/>
    <xf numFmtId="0" fontId="0" fillId="3" borderId="4" xfId="0" applyFont="1" applyFill="1" applyBorder="1"/>
    <xf numFmtId="0" fontId="0" fillId="3" borderId="10" xfId="0" applyFill="1" applyBorder="1"/>
    <xf numFmtId="0" fontId="5" fillId="3" borderId="10" xfId="0" applyFont="1" applyFill="1" applyBorder="1"/>
    <xf numFmtId="0" fontId="0" fillId="3" borderId="11" xfId="0" applyFill="1" applyBorder="1"/>
    <xf numFmtId="0" fontId="8" fillId="3" borderId="4" xfId="0" applyFont="1" applyFill="1" applyBorder="1"/>
    <xf numFmtId="0" fontId="1" fillId="3" borderId="6" xfId="0" applyFont="1" applyFill="1" applyBorder="1"/>
    <xf numFmtId="0" fontId="0" fillId="0" borderId="2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5" fillId="0" borderId="10" xfId="0" applyFont="1" applyFill="1" applyBorder="1" applyAlignment="1"/>
    <xf numFmtId="0" fontId="0" fillId="4" borderId="2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3" fillId="4" borderId="4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1" fillId="4" borderId="4" xfId="0" applyFont="1" applyFill="1" applyBorder="1"/>
    <xf numFmtId="0" fontId="4" fillId="3" borderId="4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1" fillId="3" borderId="9" xfId="0" applyFont="1" applyFill="1" applyBorder="1"/>
    <xf numFmtId="0" fontId="1" fillId="0" borderId="9" xfId="0" applyFont="1" applyFill="1" applyBorder="1"/>
    <xf numFmtId="0" fontId="0" fillId="0" borderId="38" xfId="0" applyBorder="1"/>
    <xf numFmtId="0" fontId="1" fillId="0" borderId="0" xfId="0" applyFont="1" applyFill="1" applyBorder="1"/>
    <xf numFmtId="0" fontId="4" fillId="3" borderId="2" xfId="0" applyFont="1" applyFill="1" applyBorder="1"/>
    <xf numFmtId="0" fontId="4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" xfId="0" applyFont="1" applyFill="1" applyBorder="1"/>
    <xf numFmtId="0" fontId="0" fillId="3" borderId="2" xfId="0" applyFill="1" applyBorder="1" applyAlignment="1">
      <alignment horizontal="center"/>
    </xf>
    <xf numFmtId="0" fontId="4" fillId="0" borderId="22" xfId="0" applyFont="1" applyBorder="1"/>
    <xf numFmtId="0" fontId="7" fillId="0" borderId="28" xfId="0" applyFont="1" applyFill="1" applyBorder="1"/>
    <xf numFmtId="0" fontId="0" fillId="3" borderId="22" xfId="0" applyFill="1" applyBorder="1"/>
    <xf numFmtId="0" fontId="1" fillId="3" borderId="22" xfId="0" applyFont="1" applyFill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7" fillId="4" borderId="1" xfId="0" applyFont="1" applyFill="1" applyBorder="1"/>
    <xf numFmtId="0" fontId="0" fillId="4" borderId="0" xfId="0" applyFill="1"/>
    <xf numFmtId="0" fontId="4" fillId="4" borderId="2" xfId="0" applyFont="1" applyFill="1" applyBorder="1"/>
    <xf numFmtId="0" fontId="7" fillId="0" borderId="22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39" xfId="0" applyFont="1" applyFill="1" applyBorder="1"/>
    <xf numFmtId="0" fontId="4" fillId="3" borderId="37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82585</xdr:colOff>
      <xdr:row>3</xdr:row>
      <xdr:rowOff>15240</xdr:rowOff>
    </xdr:from>
    <xdr:to>
      <xdr:col>23</xdr:col>
      <xdr:colOff>120255</xdr:colOff>
      <xdr:row>8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4985" y="624840"/>
          <a:ext cx="2476070" cy="922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102142</xdr:colOff>
      <xdr:row>9</xdr:row>
      <xdr:rowOff>0</xdr:rowOff>
    </xdr:from>
    <xdr:to>
      <xdr:col>11</xdr:col>
      <xdr:colOff>495300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9342" y="1691640"/>
          <a:ext cx="2831558" cy="594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tabSelected="1" zoomScaleNormal="100" workbookViewId="0">
      <selection activeCell="C18" sqref="C18"/>
    </sheetView>
  </sheetViews>
  <sheetFormatPr defaultRowHeight="14.45"/>
  <sheetData>
    <row r="1" spans="1:26" ht="18.600000000000001" thickBot="1">
      <c r="A1" s="67" t="s">
        <v>0</v>
      </c>
      <c r="B1" s="22"/>
      <c r="C1" s="22"/>
      <c r="D1" s="22"/>
      <c r="E1" s="22"/>
      <c r="F1" s="22"/>
      <c r="G1" s="22"/>
      <c r="H1" s="22"/>
      <c r="I1" s="105" t="s">
        <v>1</v>
      </c>
      <c r="J1" s="22"/>
      <c r="K1" s="22"/>
      <c r="L1" s="22"/>
      <c r="M1" s="22"/>
      <c r="N1" s="22"/>
      <c r="O1" s="22"/>
      <c r="P1" s="105" t="s">
        <v>2</v>
      </c>
      <c r="Q1" s="22"/>
      <c r="R1" s="22"/>
      <c r="S1" s="22"/>
      <c r="T1" s="22"/>
      <c r="U1" s="22"/>
      <c r="V1" s="22"/>
      <c r="W1" s="22"/>
      <c r="X1" s="22"/>
      <c r="Y1" s="23"/>
      <c r="Z1" s="2"/>
    </row>
    <row r="2" spans="1:26">
      <c r="A2" s="121"/>
      <c r="B2" s="83"/>
      <c r="C2" s="84" t="s">
        <v>3</v>
      </c>
      <c r="D2" s="83"/>
      <c r="E2" s="84" t="s">
        <v>4</v>
      </c>
      <c r="F2" s="85"/>
      <c r="G2" s="101" t="s">
        <v>5</v>
      </c>
      <c r="H2" s="102" t="s">
        <v>6</v>
      </c>
      <c r="I2" s="96"/>
      <c r="J2" s="83"/>
      <c r="K2" s="84" t="s">
        <v>3</v>
      </c>
      <c r="L2" s="83"/>
      <c r="M2" s="122" t="s">
        <v>4</v>
      </c>
      <c r="N2" s="102" t="s">
        <v>5</v>
      </c>
      <c r="O2" s="102" t="s">
        <v>6</v>
      </c>
      <c r="P2" s="96"/>
      <c r="Q2" s="83"/>
      <c r="R2" s="85"/>
      <c r="S2" s="123" t="s">
        <v>6</v>
      </c>
      <c r="T2" s="87"/>
      <c r="U2" s="87"/>
      <c r="V2" s="87"/>
      <c r="W2" s="87"/>
      <c r="X2" s="87"/>
      <c r="Y2" s="66"/>
      <c r="Z2" s="2"/>
    </row>
    <row r="3" spans="1:26">
      <c r="A3" s="86"/>
      <c r="B3" s="87"/>
      <c r="C3" s="87"/>
      <c r="D3" s="87"/>
      <c r="E3" s="87"/>
      <c r="F3" s="88"/>
      <c r="G3" s="50"/>
      <c r="H3" s="71"/>
      <c r="I3" s="86"/>
      <c r="J3" s="87"/>
      <c r="K3" s="87"/>
      <c r="L3" s="87"/>
      <c r="M3" s="88"/>
      <c r="N3" s="50"/>
      <c r="O3" s="71"/>
      <c r="P3" s="89" t="s">
        <v>7</v>
      </c>
      <c r="Q3" s="87">
        <f>IF(E6&gt;0,E6,0)</f>
        <v>127</v>
      </c>
      <c r="R3" s="91" t="s">
        <v>7</v>
      </c>
      <c r="S3" s="66"/>
      <c r="T3" s="87"/>
      <c r="U3" s="87"/>
      <c r="V3" s="87"/>
      <c r="W3" s="87"/>
      <c r="X3" s="87"/>
      <c r="Y3" s="66"/>
      <c r="Z3" s="2"/>
    </row>
    <row r="4" spans="1:26">
      <c r="A4" s="89" t="s">
        <v>8</v>
      </c>
      <c r="B4" s="90"/>
      <c r="C4" s="65">
        <v>250</v>
      </c>
      <c r="D4" s="87"/>
      <c r="E4" s="87">
        <f>IF(C4&gt;0,C4,0)</f>
        <v>250</v>
      </c>
      <c r="F4" s="91" t="s">
        <v>9</v>
      </c>
      <c r="G4" s="82">
        <v>250</v>
      </c>
      <c r="H4" s="72" t="s">
        <v>10</v>
      </c>
      <c r="I4" s="89" t="s">
        <v>11</v>
      </c>
      <c r="J4" s="90"/>
      <c r="K4" s="65">
        <v>3</v>
      </c>
      <c r="L4" s="87"/>
      <c r="M4" s="88">
        <f>IF(K4&gt;0,K4,0)</f>
        <v>3</v>
      </c>
      <c r="N4" s="50">
        <v>3</v>
      </c>
      <c r="O4" s="71" t="s">
        <v>12</v>
      </c>
      <c r="P4" s="92"/>
      <c r="Q4" s="87"/>
      <c r="R4" s="91"/>
      <c r="S4" s="66"/>
      <c r="T4" s="87"/>
      <c r="U4" s="87"/>
      <c r="V4" s="87"/>
      <c r="W4" s="87"/>
      <c r="X4" s="87"/>
      <c r="Y4" s="66"/>
      <c r="Z4" s="2"/>
    </row>
    <row r="5" spans="1:26">
      <c r="A5" s="92"/>
      <c r="B5" s="90"/>
      <c r="C5" s="87"/>
      <c r="D5" s="87"/>
      <c r="E5" s="87"/>
      <c r="F5" s="91"/>
      <c r="G5" s="51"/>
      <c r="H5" s="72"/>
      <c r="I5" s="92"/>
      <c r="J5" s="90"/>
      <c r="K5" s="87"/>
      <c r="L5" s="87"/>
      <c r="M5" s="88"/>
      <c r="N5" s="50"/>
      <c r="O5" s="71"/>
      <c r="P5" s="89" t="s">
        <v>13</v>
      </c>
      <c r="Q5" s="87">
        <f>(C12+C26 *(C28*(C10+C4))*E22)</f>
        <v>556.5011042409335</v>
      </c>
      <c r="R5" s="91" t="s">
        <v>14</v>
      </c>
      <c r="S5" s="66" t="s">
        <v>15</v>
      </c>
      <c r="T5" s="87"/>
      <c r="U5" s="87"/>
      <c r="V5" s="87"/>
      <c r="W5" s="87"/>
      <c r="X5" s="87"/>
      <c r="Y5" s="66"/>
      <c r="Z5" s="2"/>
    </row>
    <row r="6" spans="1:26">
      <c r="A6" s="89" t="s">
        <v>7</v>
      </c>
      <c r="B6" s="90"/>
      <c r="C6" s="65"/>
      <c r="D6" s="87"/>
      <c r="E6" s="87">
        <f>IF(C6&lt;1,IF(C4&gt;0,(1*C8)/(3.142*C4),IF(C6&gt;0,C6,0)),0)</f>
        <v>127</v>
      </c>
      <c r="F6" s="91" t="s">
        <v>7</v>
      </c>
      <c r="G6" s="51">
        <v>127</v>
      </c>
      <c r="H6" s="72" t="s">
        <v>16</v>
      </c>
      <c r="I6" s="89" t="s">
        <v>17</v>
      </c>
      <c r="J6" s="90"/>
      <c r="K6" s="65">
        <v>3</v>
      </c>
      <c r="L6" s="87" t="s">
        <v>9</v>
      </c>
      <c r="M6" s="88">
        <f>IF(K6&gt;0,K6,0)</f>
        <v>3</v>
      </c>
      <c r="N6" s="50">
        <v>3</v>
      </c>
      <c r="O6" s="71" t="s">
        <v>18</v>
      </c>
      <c r="P6" s="92"/>
      <c r="Q6" s="87"/>
      <c r="R6" s="91"/>
      <c r="S6" s="66"/>
      <c r="T6" s="87"/>
      <c r="U6" s="87"/>
      <c r="V6" s="87"/>
      <c r="W6" s="87"/>
      <c r="X6" s="87"/>
      <c r="Y6" s="66"/>
      <c r="Z6" s="2"/>
    </row>
    <row r="7" spans="1:26">
      <c r="A7" s="92"/>
      <c r="B7" s="90"/>
      <c r="C7" s="87"/>
      <c r="D7" s="87"/>
      <c r="E7" s="87"/>
      <c r="F7" s="91"/>
      <c r="G7" s="51"/>
      <c r="H7" s="72"/>
      <c r="I7" s="92"/>
      <c r="J7" s="90"/>
      <c r="K7" s="87"/>
      <c r="L7" s="87"/>
      <c r="M7" s="88"/>
      <c r="N7" s="50"/>
      <c r="O7" s="71"/>
      <c r="P7" s="89" t="s">
        <v>19</v>
      </c>
      <c r="Q7" s="87">
        <f>Q5/C4</f>
        <v>2.2260044169637339</v>
      </c>
      <c r="R7" s="91" t="s">
        <v>20</v>
      </c>
      <c r="S7" s="66" t="s">
        <v>21</v>
      </c>
      <c r="T7" s="87"/>
      <c r="U7" s="87"/>
      <c r="V7" s="87"/>
      <c r="W7" s="87"/>
      <c r="X7" s="87"/>
      <c r="Y7" s="66"/>
      <c r="Z7" s="2"/>
    </row>
    <row r="8" spans="1:26">
      <c r="A8" s="89" t="s">
        <v>22</v>
      </c>
      <c r="B8" s="90"/>
      <c r="C8" s="65">
        <v>99758.5</v>
      </c>
      <c r="D8" s="87"/>
      <c r="E8" s="87">
        <f>IF(C6&gt;0,(C4*C6)*(3.142/1),IF(C8&gt;0,C8,0))</f>
        <v>99758.5</v>
      </c>
      <c r="F8" s="91" t="s">
        <v>23</v>
      </c>
      <c r="G8" s="52">
        <v>99758.5</v>
      </c>
      <c r="H8" s="72" t="s">
        <v>24</v>
      </c>
      <c r="I8" s="89" t="s">
        <v>25</v>
      </c>
      <c r="J8" s="90"/>
      <c r="K8" s="65">
        <v>3</v>
      </c>
      <c r="L8" s="87" t="s">
        <v>9</v>
      </c>
      <c r="M8" s="88">
        <f>IF(K8&gt;0,K8,0)</f>
        <v>3</v>
      </c>
      <c r="N8" s="50">
        <v>3</v>
      </c>
      <c r="O8" s="71" t="s">
        <v>26</v>
      </c>
      <c r="P8" s="92"/>
      <c r="Q8" s="87"/>
      <c r="R8" s="91"/>
      <c r="S8" s="66"/>
      <c r="T8" s="87"/>
      <c r="U8" s="87"/>
      <c r="V8" s="87"/>
      <c r="W8" s="87"/>
      <c r="X8" s="87"/>
      <c r="Y8" s="66"/>
      <c r="Z8" s="2"/>
    </row>
    <row r="9" spans="1:26">
      <c r="A9" s="92"/>
      <c r="B9" s="90"/>
      <c r="C9" s="87"/>
      <c r="D9" s="87"/>
      <c r="E9" s="87"/>
      <c r="F9" s="91"/>
      <c r="G9" s="51"/>
      <c r="H9" s="72"/>
      <c r="I9" s="92"/>
      <c r="J9" s="90"/>
      <c r="K9" s="87"/>
      <c r="L9" s="87"/>
      <c r="M9" s="88"/>
      <c r="N9" s="50"/>
      <c r="O9" s="71"/>
      <c r="P9" s="89" t="s">
        <v>27</v>
      </c>
      <c r="Q9" s="87">
        <f>IF(Q3&gt;=0,(Q3*Q7*C24),0)</f>
        <v>325.10794509755328</v>
      </c>
      <c r="R9" s="91" t="s">
        <v>28</v>
      </c>
      <c r="S9" s="66" t="s">
        <v>29</v>
      </c>
      <c r="T9" s="87"/>
      <c r="U9" s="87"/>
      <c r="V9" s="87"/>
      <c r="W9" s="87"/>
      <c r="X9" s="87"/>
      <c r="Y9" s="66"/>
      <c r="Z9" s="2"/>
    </row>
    <row r="10" spans="1:26">
      <c r="A10" s="89" t="s">
        <v>30</v>
      </c>
      <c r="B10" s="90"/>
      <c r="C10" s="65">
        <v>1</v>
      </c>
      <c r="D10" s="87"/>
      <c r="E10" s="87">
        <f>IF(C10&gt;0,C10,0)</f>
        <v>1</v>
      </c>
      <c r="F10" s="91" t="s">
        <v>9</v>
      </c>
      <c r="G10" s="51">
        <v>1</v>
      </c>
      <c r="H10" s="72" t="s">
        <v>31</v>
      </c>
      <c r="I10" s="89" t="s">
        <v>32</v>
      </c>
      <c r="J10" s="90"/>
      <c r="K10" s="65">
        <v>3</v>
      </c>
      <c r="L10" s="87" t="s">
        <v>33</v>
      </c>
      <c r="M10" s="88">
        <f>IF(K10&gt;0,K10,0)</f>
        <v>3</v>
      </c>
      <c r="N10" s="50">
        <v>3</v>
      </c>
      <c r="O10" s="71" t="s">
        <v>34</v>
      </c>
      <c r="P10" s="86"/>
      <c r="Q10" s="87"/>
      <c r="R10" s="88"/>
      <c r="S10" s="66"/>
      <c r="T10" s="87"/>
      <c r="U10" s="87"/>
      <c r="V10" s="87"/>
      <c r="W10" s="87"/>
      <c r="X10" s="87"/>
      <c r="Y10" s="66"/>
      <c r="Z10" s="2"/>
    </row>
    <row r="11" spans="1:26" ht="15" thickBot="1">
      <c r="A11" s="92"/>
      <c r="B11" s="90"/>
      <c r="C11" s="87"/>
      <c r="D11" s="87"/>
      <c r="E11" s="87"/>
      <c r="F11" s="91"/>
      <c r="G11" s="51"/>
      <c r="H11" s="72"/>
      <c r="I11" s="92"/>
      <c r="J11" s="90"/>
      <c r="K11" s="87"/>
      <c r="L11" s="87"/>
      <c r="M11" s="88"/>
      <c r="N11" s="50"/>
      <c r="O11" s="71"/>
      <c r="P11" s="86"/>
      <c r="Q11" s="87"/>
      <c r="R11" s="88"/>
      <c r="S11" s="66"/>
      <c r="T11" s="87"/>
      <c r="U11" s="87"/>
      <c r="V11" s="87"/>
      <c r="W11" s="87"/>
      <c r="X11" s="87"/>
      <c r="Y11" s="66"/>
      <c r="Z11" s="2"/>
    </row>
    <row r="12" spans="1:26" ht="18.600000000000001" thickBot="1">
      <c r="A12" s="89" t="s">
        <v>35</v>
      </c>
      <c r="B12" s="90"/>
      <c r="C12" s="65">
        <v>80</v>
      </c>
      <c r="D12" s="87"/>
      <c r="E12" s="87">
        <f>K10*C10/(K6+K8)</f>
        <v>0.5</v>
      </c>
      <c r="F12" s="91" t="s">
        <v>36</v>
      </c>
      <c r="G12" s="51">
        <v>80</v>
      </c>
      <c r="H12" s="72" t="s">
        <v>31</v>
      </c>
      <c r="I12" s="86" t="s">
        <v>37</v>
      </c>
      <c r="J12" s="90"/>
      <c r="K12" s="87"/>
      <c r="L12" s="87"/>
      <c r="M12" s="88">
        <f>K10*K4</f>
        <v>9</v>
      </c>
      <c r="N12" s="50"/>
      <c r="O12" s="71" t="s">
        <v>38</v>
      </c>
      <c r="P12" s="86"/>
      <c r="Q12" s="87"/>
      <c r="R12" s="88"/>
      <c r="S12" s="66"/>
      <c r="T12" s="111" t="s">
        <v>39</v>
      </c>
      <c r="U12" s="63"/>
      <c r="V12" s="63"/>
      <c r="W12" s="63"/>
      <c r="X12" s="60"/>
      <c r="Y12" s="66"/>
      <c r="Z12" s="2"/>
    </row>
    <row r="13" spans="1:26">
      <c r="A13" s="86"/>
      <c r="B13" s="87"/>
      <c r="C13" s="87"/>
      <c r="D13" s="87"/>
      <c r="E13" s="87"/>
      <c r="F13" s="88"/>
      <c r="G13" s="50"/>
      <c r="H13" s="71"/>
      <c r="I13" s="86"/>
      <c r="J13" s="87"/>
      <c r="K13" s="87"/>
      <c r="L13" s="87"/>
      <c r="M13" s="88"/>
      <c r="N13" s="50"/>
      <c r="O13" s="71"/>
      <c r="P13" s="86"/>
      <c r="Q13" s="87"/>
      <c r="R13" s="88"/>
      <c r="S13" s="66"/>
      <c r="T13" s="21" t="s">
        <v>40</v>
      </c>
      <c r="U13" s="22"/>
      <c r="V13" s="22" t="s">
        <v>41</v>
      </c>
      <c r="W13" s="22"/>
      <c r="X13" s="23"/>
      <c r="Y13" s="66"/>
      <c r="Z13" s="2"/>
    </row>
    <row r="14" spans="1:26">
      <c r="A14" s="86"/>
      <c r="B14" s="87"/>
      <c r="C14" s="87"/>
      <c r="D14" s="87"/>
      <c r="E14" s="87"/>
      <c r="F14" s="88"/>
      <c r="G14" s="50"/>
      <c r="H14" s="71"/>
      <c r="I14" s="86"/>
      <c r="J14" s="87"/>
      <c r="K14" s="87"/>
      <c r="L14" s="87"/>
      <c r="M14" s="88"/>
      <c r="N14" s="50"/>
      <c r="O14" s="71"/>
      <c r="P14" s="86"/>
      <c r="Q14" s="87"/>
      <c r="R14" s="88"/>
      <c r="S14" s="66"/>
      <c r="T14" s="64" t="s">
        <v>42</v>
      </c>
      <c r="U14" s="65"/>
      <c r="V14" s="65"/>
      <c r="W14" s="65"/>
      <c r="X14" s="66"/>
      <c r="Y14" s="66"/>
      <c r="Z14" s="2"/>
    </row>
    <row r="15" spans="1:26" ht="15" thickBot="1">
      <c r="A15" s="93"/>
      <c r="B15" s="94"/>
      <c r="C15" s="94"/>
      <c r="D15" s="94"/>
      <c r="E15" s="94"/>
      <c r="F15" s="95"/>
      <c r="G15" s="53"/>
      <c r="H15" s="73"/>
      <c r="I15" s="93"/>
      <c r="J15" s="94"/>
      <c r="K15" s="94"/>
      <c r="L15" s="94"/>
      <c r="M15" s="95"/>
      <c r="N15" s="53"/>
      <c r="O15" s="73"/>
      <c r="P15" s="93"/>
      <c r="Q15" s="94"/>
      <c r="R15" s="95"/>
      <c r="S15" s="28"/>
      <c r="T15" s="26" t="s">
        <v>43</v>
      </c>
      <c r="U15" s="27"/>
      <c r="V15" s="27"/>
      <c r="W15" s="27"/>
      <c r="X15" s="28"/>
      <c r="Y15" s="66"/>
      <c r="Z15" s="2"/>
    </row>
    <row r="16" spans="1:26" ht="18.600000000000001" thickBot="1">
      <c r="A16" s="98" t="s">
        <v>44</v>
      </c>
      <c r="B16" s="65"/>
      <c r="C16" s="65"/>
      <c r="D16" s="65"/>
      <c r="E16" s="65"/>
      <c r="F16" s="65"/>
      <c r="G16" s="65"/>
      <c r="H16" s="65"/>
      <c r="I16" s="68" t="s">
        <v>45</v>
      </c>
      <c r="J16" s="65"/>
      <c r="K16" s="65"/>
      <c r="L16" s="65"/>
      <c r="M16" s="65"/>
      <c r="N16" s="65"/>
      <c r="O16" s="65"/>
      <c r="P16" s="68" t="s">
        <v>46</v>
      </c>
      <c r="Q16" s="65"/>
      <c r="R16" s="65"/>
      <c r="S16" s="65"/>
      <c r="T16" s="65"/>
      <c r="U16" s="65"/>
      <c r="V16" s="65"/>
      <c r="W16" s="65"/>
      <c r="X16" s="65"/>
      <c r="Y16" s="66"/>
      <c r="Z16" s="2"/>
    </row>
    <row r="17" spans="1:26" ht="16.149999999999999" thickBot="1">
      <c r="A17" s="96"/>
      <c r="B17" s="83"/>
      <c r="C17" s="84" t="s">
        <v>3</v>
      </c>
      <c r="D17" s="83"/>
      <c r="E17" s="84" t="s">
        <v>4</v>
      </c>
      <c r="F17" s="85"/>
      <c r="G17" s="62" t="s">
        <v>47</v>
      </c>
      <c r="H17" s="61" t="s">
        <v>48</v>
      </c>
      <c r="I17" s="99"/>
      <c r="J17" s="100"/>
      <c r="K17" s="83"/>
      <c r="L17" s="83"/>
      <c r="M17" s="83"/>
      <c r="N17" s="83"/>
      <c r="O17" s="85"/>
      <c r="P17" s="69" t="s">
        <v>49</v>
      </c>
      <c r="Q17" s="65"/>
      <c r="R17" s="65"/>
      <c r="S17" s="65"/>
      <c r="T17" s="65"/>
      <c r="U17" s="65"/>
      <c r="V17" s="65"/>
      <c r="W17" s="65"/>
      <c r="X17" s="65"/>
      <c r="Y17" s="66"/>
      <c r="Z17" s="6"/>
    </row>
    <row r="18" spans="1:26" ht="15" thickBot="1">
      <c r="A18" s="97" t="s">
        <v>50</v>
      </c>
      <c r="B18" s="87"/>
      <c r="C18" s="113" t="s">
        <v>51</v>
      </c>
      <c r="D18" s="107"/>
      <c r="E18" s="108"/>
      <c r="F18" s="88"/>
      <c r="G18" s="17"/>
      <c r="H18" s="71" t="s">
        <v>52</v>
      </c>
      <c r="I18" s="89" t="s">
        <v>53</v>
      </c>
      <c r="J18" s="90"/>
      <c r="K18" s="87"/>
      <c r="L18" s="21"/>
      <c r="M18" s="22"/>
      <c r="N18" s="23"/>
      <c r="O18" s="88"/>
      <c r="P18" s="65" t="s">
        <v>54</v>
      </c>
      <c r="Q18" s="65"/>
      <c r="R18" s="65"/>
      <c r="S18" s="65" t="s">
        <v>55</v>
      </c>
      <c r="T18" s="65"/>
      <c r="U18" s="65"/>
      <c r="V18" s="65"/>
      <c r="W18" s="65"/>
      <c r="X18" s="65"/>
      <c r="Y18" s="66"/>
      <c r="Z18" s="6"/>
    </row>
    <row r="19" spans="1:26">
      <c r="A19" s="86"/>
      <c r="B19" s="87"/>
      <c r="C19" s="87"/>
      <c r="D19" s="87"/>
      <c r="E19" s="87"/>
      <c r="F19" s="88"/>
      <c r="G19" s="17"/>
      <c r="H19" s="71"/>
      <c r="I19" s="92"/>
      <c r="J19" s="90"/>
      <c r="K19" s="87"/>
      <c r="L19" s="64"/>
      <c r="M19" s="65"/>
      <c r="N19" s="66"/>
      <c r="O19" s="88"/>
      <c r="P19" s="65" t="s">
        <v>56</v>
      </c>
      <c r="Q19" s="65"/>
      <c r="R19" s="65"/>
      <c r="S19" s="65"/>
      <c r="T19" s="65"/>
      <c r="U19" s="65"/>
      <c r="V19" s="65"/>
      <c r="W19" s="65"/>
      <c r="X19" s="65"/>
      <c r="Y19" s="66"/>
      <c r="Z19" s="6"/>
    </row>
    <row r="20" spans="1:26">
      <c r="A20" s="89" t="s">
        <v>57</v>
      </c>
      <c r="B20" s="90"/>
      <c r="C20" s="65">
        <v>40</v>
      </c>
      <c r="D20" s="87"/>
      <c r="E20" s="87">
        <f>IF(C20&gt;=0,C20,0)</f>
        <v>40</v>
      </c>
      <c r="F20" s="88"/>
      <c r="G20" s="17">
        <v>0</v>
      </c>
      <c r="H20" s="71" t="s">
        <v>58</v>
      </c>
      <c r="I20" s="89" t="s">
        <v>59</v>
      </c>
      <c r="J20" s="90"/>
      <c r="K20" s="87"/>
      <c r="L20" s="64"/>
      <c r="M20" s="65"/>
      <c r="N20" s="66"/>
      <c r="O20" s="88"/>
      <c r="P20" s="65" t="s">
        <v>60</v>
      </c>
      <c r="Q20" s="65"/>
      <c r="R20" s="65"/>
      <c r="S20" s="65" t="s">
        <v>61</v>
      </c>
      <c r="T20" s="65"/>
      <c r="U20" s="65"/>
      <c r="V20" s="65"/>
      <c r="W20" s="65"/>
      <c r="X20" s="65"/>
      <c r="Y20" s="66"/>
      <c r="Z20" s="6"/>
    </row>
    <row r="21" spans="1:26">
      <c r="A21" s="92"/>
      <c r="B21" s="90"/>
      <c r="C21" s="87"/>
      <c r="D21" s="87"/>
      <c r="E21" s="87"/>
      <c r="F21" s="88"/>
      <c r="G21" s="17"/>
      <c r="H21" s="71"/>
      <c r="I21" s="92"/>
      <c r="J21" s="90"/>
      <c r="K21" s="87"/>
      <c r="L21" s="64"/>
      <c r="M21" s="65"/>
      <c r="N21" s="66"/>
      <c r="O21" s="88"/>
      <c r="P21" s="65"/>
      <c r="Q21" s="65"/>
      <c r="R21" s="65"/>
      <c r="S21" s="65"/>
      <c r="T21" s="65"/>
      <c r="U21" s="65"/>
      <c r="V21" s="65"/>
      <c r="W21" s="65"/>
      <c r="X21" s="65"/>
      <c r="Y21" s="66"/>
      <c r="Z21" s="6"/>
    </row>
    <row r="22" spans="1:26" ht="15.6">
      <c r="A22" s="89" t="s">
        <v>62</v>
      </c>
      <c r="B22" s="90"/>
      <c r="C22" s="87"/>
      <c r="D22" s="87"/>
      <c r="E22" s="87">
        <f>LOOKUP(C18,A36:A47,D36:D47)*COS(C20*PI()/180)+SIN(C20*PI()/180)</f>
        <v>0.94920538693413048</v>
      </c>
      <c r="F22" s="88"/>
      <c r="G22" s="17"/>
      <c r="H22" s="71" t="s">
        <v>63</v>
      </c>
      <c r="I22" s="89" t="s">
        <v>64</v>
      </c>
      <c r="J22" s="90"/>
      <c r="K22" s="87"/>
      <c r="L22" s="64"/>
      <c r="M22" s="65"/>
      <c r="N22" s="66"/>
      <c r="O22" s="88"/>
      <c r="P22" s="69" t="s">
        <v>65</v>
      </c>
      <c r="Q22" s="65"/>
      <c r="R22" s="65"/>
      <c r="S22" s="65"/>
      <c r="T22" s="65"/>
      <c r="U22" s="65"/>
      <c r="V22" s="65"/>
      <c r="W22" s="65"/>
      <c r="X22" s="65"/>
      <c r="Y22" s="66"/>
      <c r="Z22" s="6"/>
    </row>
    <row r="23" spans="1:26">
      <c r="A23" s="92"/>
      <c r="B23" s="90"/>
      <c r="C23" s="87"/>
      <c r="D23" s="87"/>
      <c r="E23" s="87"/>
      <c r="F23" s="88"/>
      <c r="G23" s="17"/>
      <c r="H23" s="71"/>
      <c r="I23" s="92"/>
      <c r="J23" s="90"/>
      <c r="K23" s="87"/>
      <c r="L23" s="64"/>
      <c r="M23" s="65"/>
      <c r="N23" s="66"/>
      <c r="O23" s="88"/>
      <c r="P23" s="65" t="s">
        <v>66</v>
      </c>
      <c r="Q23" s="65"/>
      <c r="R23" s="65"/>
      <c r="S23" s="65"/>
      <c r="T23" s="65"/>
      <c r="U23" s="65"/>
      <c r="V23" s="65"/>
      <c r="W23" s="65"/>
      <c r="X23" s="65"/>
      <c r="Y23" s="66"/>
      <c r="Z23" s="6"/>
    </row>
    <row r="24" spans="1:26">
      <c r="A24" s="89" t="s">
        <v>67</v>
      </c>
      <c r="B24" s="90"/>
      <c r="C24" s="65">
        <v>1.1499999999999999</v>
      </c>
      <c r="D24" s="90" t="s">
        <v>68</v>
      </c>
      <c r="E24" s="87">
        <f>IF(C24&gt;0,C24,0)</f>
        <v>1.1499999999999999</v>
      </c>
      <c r="F24" s="88"/>
      <c r="G24" s="17">
        <v>1.1499999999999999</v>
      </c>
      <c r="H24" s="71" t="s">
        <v>29</v>
      </c>
      <c r="I24" s="89" t="s">
        <v>69</v>
      </c>
      <c r="J24" s="90"/>
      <c r="K24" s="87"/>
      <c r="L24" s="64"/>
      <c r="M24" s="65"/>
      <c r="N24" s="66"/>
      <c r="O24" s="88"/>
      <c r="P24" s="65" t="s">
        <v>70</v>
      </c>
      <c r="Q24" s="65"/>
      <c r="R24" s="65"/>
      <c r="S24" s="65"/>
      <c r="T24" s="65"/>
      <c r="U24" s="65"/>
      <c r="V24" s="65"/>
      <c r="W24" s="65"/>
      <c r="X24" s="65"/>
      <c r="Y24" s="66"/>
      <c r="Z24" s="6"/>
    </row>
    <row r="25" spans="1:26">
      <c r="A25" s="92"/>
      <c r="B25" s="90"/>
      <c r="C25" s="87"/>
      <c r="D25" s="90"/>
      <c r="E25" s="87"/>
      <c r="F25" s="88"/>
      <c r="G25" s="17"/>
      <c r="H25" s="71"/>
      <c r="I25" s="92"/>
      <c r="J25" s="90"/>
      <c r="K25" s="87"/>
      <c r="L25" s="64"/>
      <c r="M25" s="65"/>
      <c r="N25" s="66"/>
      <c r="O25" s="88"/>
      <c r="P25" s="65" t="s">
        <v>71</v>
      </c>
      <c r="Q25" s="65"/>
      <c r="R25" s="65"/>
      <c r="S25" s="65"/>
      <c r="T25" s="65"/>
      <c r="U25" s="65"/>
      <c r="V25" s="65"/>
      <c r="W25" s="65"/>
      <c r="X25" s="65"/>
      <c r="Y25" s="66"/>
      <c r="Z25" s="6"/>
    </row>
    <row r="26" spans="1:26" ht="15" thickBot="1">
      <c r="A26" s="89" t="s">
        <v>72</v>
      </c>
      <c r="B26" s="90"/>
      <c r="C26" s="65">
        <v>2</v>
      </c>
      <c r="D26" s="90" t="s">
        <v>73</v>
      </c>
      <c r="E26" s="87">
        <f>IF(C26&gt;0,C26,0)</f>
        <v>2</v>
      </c>
      <c r="F26" s="88"/>
      <c r="G26" s="17">
        <v>2</v>
      </c>
      <c r="H26" s="71" t="s">
        <v>74</v>
      </c>
      <c r="I26" s="92" t="s">
        <v>75</v>
      </c>
      <c r="J26" s="90"/>
      <c r="K26" s="87"/>
      <c r="L26" s="26"/>
      <c r="M26" s="27"/>
      <c r="N26" s="28"/>
      <c r="O26" s="88"/>
      <c r="P26" s="65"/>
      <c r="Q26" s="65"/>
      <c r="R26" s="65"/>
      <c r="S26" s="65" t="s">
        <v>76</v>
      </c>
      <c r="T26" s="65"/>
      <c r="U26" s="65"/>
      <c r="V26" s="65"/>
      <c r="W26" s="65"/>
      <c r="X26" s="65"/>
      <c r="Y26" s="66"/>
      <c r="Z26" s="6"/>
    </row>
    <row r="27" spans="1:26">
      <c r="A27" s="92"/>
      <c r="B27" s="90"/>
      <c r="C27" s="87"/>
      <c r="D27" s="90"/>
      <c r="E27" s="87"/>
      <c r="F27" s="88"/>
      <c r="G27" s="17"/>
      <c r="H27" s="71"/>
      <c r="I27" s="86"/>
      <c r="J27" s="87"/>
      <c r="K27" s="87"/>
      <c r="L27" s="87"/>
      <c r="M27" s="87"/>
      <c r="N27" s="87"/>
      <c r="O27" s="88"/>
      <c r="P27" s="65" t="s">
        <v>77</v>
      </c>
      <c r="Q27" s="65"/>
      <c r="R27" s="65"/>
      <c r="S27" s="65"/>
      <c r="T27" s="65"/>
      <c r="U27" s="65"/>
      <c r="V27" s="65"/>
      <c r="W27" s="65"/>
      <c r="X27" s="65"/>
      <c r="Y27" s="66"/>
      <c r="Z27" s="6"/>
    </row>
    <row r="28" spans="1:26">
      <c r="A28" s="92" t="s">
        <v>78</v>
      </c>
      <c r="B28" s="90"/>
      <c r="C28" s="65">
        <v>1</v>
      </c>
      <c r="D28" s="90" t="s">
        <v>9</v>
      </c>
      <c r="E28" s="87">
        <f>IF(C28&gt;0,C28,0)</f>
        <v>1</v>
      </c>
      <c r="F28" s="88"/>
      <c r="G28" s="17">
        <v>1</v>
      </c>
      <c r="H28" s="71" t="s">
        <v>74</v>
      </c>
      <c r="I28" s="86"/>
      <c r="J28" s="87"/>
      <c r="K28" s="87"/>
      <c r="L28" s="87"/>
      <c r="M28" s="87"/>
      <c r="N28" s="87"/>
      <c r="O28" s="88"/>
      <c r="P28" s="65"/>
      <c r="Q28" s="65"/>
      <c r="R28" s="65"/>
      <c r="S28" s="65" t="s">
        <v>79</v>
      </c>
      <c r="T28" s="65"/>
      <c r="U28" s="65"/>
      <c r="V28" s="65"/>
      <c r="W28" s="65"/>
      <c r="X28" s="65"/>
      <c r="Y28" s="66"/>
      <c r="Z28" s="6"/>
    </row>
    <row r="29" spans="1:26">
      <c r="A29" s="92"/>
      <c r="B29" s="90"/>
      <c r="C29" s="87"/>
      <c r="D29" s="87"/>
      <c r="E29" s="87"/>
      <c r="F29" s="88"/>
      <c r="G29" s="17"/>
      <c r="H29" s="71"/>
      <c r="I29" s="86"/>
      <c r="J29" s="87"/>
      <c r="K29" s="87"/>
      <c r="L29" s="87"/>
      <c r="M29" s="87"/>
      <c r="N29" s="87"/>
      <c r="O29" s="88"/>
      <c r="P29" s="65"/>
      <c r="Q29" s="65"/>
      <c r="R29" s="65"/>
      <c r="S29" s="65"/>
      <c r="T29" s="65"/>
      <c r="U29" s="65"/>
      <c r="V29" s="65"/>
      <c r="W29" s="65"/>
      <c r="X29" s="65"/>
      <c r="Y29" s="66"/>
      <c r="Z29" s="6"/>
    </row>
    <row r="30" spans="1:26" ht="15" thickBot="1">
      <c r="A30" s="93"/>
      <c r="B30" s="94"/>
      <c r="C30" s="94"/>
      <c r="D30" s="94"/>
      <c r="E30" s="94"/>
      <c r="F30" s="95"/>
      <c r="G30" s="18"/>
      <c r="H30" s="73"/>
      <c r="I30" s="93"/>
      <c r="J30" s="94"/>
      <c r="K30" s="94"/>
      <c r="L30" s="94"/>
      <c r="M30" s="94"/>
      <c r="N30" s="87"/>
      <c r="O30" s="88"/>
      <c r="P30" s="65"/>
      <c r="Q30" s="65"/>
      <c r="R30" s="65"/>
      <c r="S30" s="65"/>
      <c r="T30" s="65"/>
      <c r="U30" s="65"/>
      <c r="V30" s="65"/>
      <c r="W30" s="65"/>
      <c r="X30" s="65"/>
      <c r="Y30" s="66"/>
      <c r="Z30" s="6"/>
    </row>
    <row r="31" spans="1:26" ht="19.149999999999999" thickTop="1" thickBot="1">
      <c r="A31" s="124" t="s">
        <v>80</v>
      </c>
      <c r="B31" s="125"/>
      <c r="C31" s="125"/>
      <c r="D31" s="125"/>
      <c r="E31" s="125"/>
      <c r="F31" s="125"/>
      <c r="G31" s="126"/>
      <c r="H31" s="126"/>
      <c r="I31" s="125"/>
      <c r="J31" s="125"/>
      <c r="K31" s="127"/>
      <c r="L31" s="65"/>
      <c r="M31" s="65"/>
      <c r="N31" s="106" t="s">
        <v>81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8"/>
      <c r="Z31" s="6"/>
    </row>
    <row r="32" spans="1:26" ht="15" thickTop="1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109" t="s">
        <v>82</v>
      </c>
      <c r="O32" s="22"/>
      <c r="P32" s="22"/>
      <c r="Q32" s="22"/>
      <c r="R32" s="22"/>
      <c r="S32" s="22"/>
      <c r="T32" s="22"/>
      <c r="U32" s="22"/>
      <c r="V32" s="22"/>
      <c r="W32" s="22"/>
      <c r="X32" s="110"/>
      <c r="Y32" s="23"/>
      <c r="Z32" s="2"/>
    </row>
    <row r="33" spans="1:26" ht="15" thickBot="1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4"/>
      <c r="O33" s="65" t="s">
        <v>83</v>
      </c>
      <c r="P33" s="65"/>
      <c r="Q33" s="65"/>
      <c r="R33" s="65"/>
      <c r="S33" s="65"/>
      <c r="T33" s="65"/>
      <c r="U33" s="65"/>
      <c r="V33" s="65"/>
      <c r="W33" s="65"/>
      <c r="X33" s="65"/>
      <c r="Y33" s="66"/>
      <c r="Z33" s="2"/>
    </row>
    <row r="34" spans="1:26" ht="16.899999999999999" thickTop="1" thickBot="1">
      <c r="A34" s="103"/>
      <c r="B34" s="128" t="s">
        <v>84</v>
      </c>
      <c r="C34" s="128"/>
      <c r="D34" s="128"/>
      <c r="E34" s="128"/>
      <c r="F34" s="128"/>
      <c r="G34" s="128"/>
      <c r="H34" s="128"/>
      <c r="I34" s="128"/>
      <c r="J34" s="128"/>
      <c r="K34" s="129"/>
      <c r="L34" s="65"/>
      <c r="M34" s="65"/>
      <c r="N34" s="70" t="s">
        <v>85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6"/>
      <c r="Z34" s="2"/>
    </row>
    <row r="35" spans="1:26" ht="16.899999999999999" thickTop="1" thickBot="1">
      <c r="A35" s="112" t="s">
        <v>86</v>
      </c>
      <c r="B35" s="47"/>
      <c r="C35" s="48"/>
      <c r="D35" s="54">
        <v>0</v>
      </c>
      <c r="E35" s="35">
        <v>10</v>
      </c>
      <c r="F35" s="35">
        <v>20</v>
      </c>
      <c r="G35" s="35">
        <v>30</v>
      </c>
      <c r="H35" s="35">
        <v>40</v>
      </c>
      <c r="I35" s="35">
        <v>50</v>
      </c>
      <c r="J35" s="35">
        <v>60</v>
      </c>
      <c r="K35" s="35">
        <v>70</v>
      </c>
      <c r="L35" s="35">
        <v>80</v>
      </c>
      <c r="M35" s="38">
        <v>90</v>
      </c>
      <c r="N35" s="70" t="s">
        <v>87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6"/>
      <c r="Z35" s="2"/>
    </row>
    <row r="36" spans="1:26" ht="15" thickTop="1">
      <c r="A36" s="57" t="s">
        <v>51</v>
      </c>
      <c r="B36" s="41"/>
      <c r="C36" s="49"/>
      <c r="D36" s="76">
        <v>2.5000000000000001E-2</v>
      </c>
      <c r="E36" s="77">
        <v>0.19</v>
      </c>
      <c r="F36" s="77">
        <v>0.36</v>
      </c>
      <c r="G36" s="77">
        <v>0.52</v>
      </c>
      <c r="H36" s="77">
        <v>0.66</v>
      </c>
      <c r="I36" s="77">
        <v>0.78</v>
      </c>
      <c r="J36" s="77">
        <v>0.88</v>
      </c>
      <c r="K36" s="77">
        <v>0.95</v>
      </c>
      <c r="L36" s="77">
        <v>0.99</v>
      </c>
      <c r="M36" s="78">
        <v>1</v>
      </c>
      <c r="N36" s="74" t="s">
        <v>88</v>
      </c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6"/>
      <c r="Z36" s="2"/>
    </row>
    <row r="37" spans="1:26">
      <c r="A37" s="58" t="s">
        <v>89</v>
      </c>
      <c r="B37" s="15"/>
      <c r="C37" s="43"/>
      <c r="D37" s="79">
        <v>2.5000000000000001E-2</v>
      </c>
      <c r="E37" s="80">
        <v>0.19</v>
      </c>
      <c r="F37" s="80">
        <v>0.36</v>
      </c>
      <c r="G37" s="80">
        <v>0.52</v>
      </c>
      <c r="H37" s="80">
        <v>0.66</v>
      </c>
      <c r="I37" s="80">
        <v>0.78</v>
      </c>
      <c r="J37" s="80">
        <v>0.88</v>
      </c>
      <c r="K37" s="80">
        <v>0.95</v>
      </c>
      <c r="L37" s="80">
        <v>0.99</v>
      </c>
      <c r="M37" s="81">
        <v>1</v>
      </c>
      <c r="N37" s="70" t="s">
        <v>90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6"/>
      <c r="Z37" s="2"/>
    </row>
    <row r="38" spans="1:26">
      <c r="A38" s="58" t="s">
        <v>91</v>
      </c>
      <c r="B38" s="15"/>
      <c r="C38" s="43"/>
      <c r="D38" s="55">
        <v>0.2</v>
      </c>
      <c r="E38" s="36">
        <v>0.37</v>
      </c>
      <c r="F38" s="36">
        <v>0.53</v>
      </c>
      <c r="G38" s="36">
        <v>0.67</v>
      </c>
      <c r="H38" s="36">
        <v>0.8</v>
      </c>
      <c r="I38" s="36">
        <v>0.89</v>
      </c>
      <c r="J38" s="36">
        <v>0.97</v>
      </c>
      <c r="K38" s="36">
        <v>1.01</v>
      </c>
      <c r="L38" s="36">
        <v>1.02</v>
      </c>
      <c r="M38" s="39">
        <v>1</v>
      </c>
      <c r="N38" s="70" t="s">
        <v>92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6"/>
      <c r="Z38" s="2"/>
    </row>
    <row r="39" spans="1:26" ht="15" thickBot="1">
      <c r="A39" s="58" t="s">
        <v>93</v>
      </c>
      <c r="B39" s="15"/>
      <c r="C39" s="43"/>
      <c r="D39" s="55">
        <v>0.27</v>
      </c>
      <c r="E39" s="36">
        <v>0.44</v>
      </c>
      <c r="F39" s="36">
        <v>0.6</v>
      </c>
      <c r="G39" s="36">
        <v>0.74</v>
      </c>
      <c r="H39" s="36">
        <v>0.85</v>
      </c>
      <c r="I39" s="36">
        <v>0.94</v>
      </c>
      <c r="J39" s="36">
        <v>1</v>
      </c>
      <c r="K39" s="36">
        <v>1.03</v>
      </c>
      <c r="L39" s="36">
        <v>1.03</v>
      </c>
      <c r="M39" s="39">
        <v>1</v>
      </c>
      <c r="N39" s="75" t="s">
        <v>94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  <c r="Z39" s="2"/>
    </row>
    <row r="40" spans="1:26" ht="18.600000000000001" thickBot="1">
      <c r="A40" s="58" t="s">
        <v>95</v>
      </c>
      <c r="B40" s="15"/>
      <c r="C40" s="43"/>
      <c r="D40" s="55">
        <v>0.32</v>
      </c>
      <c r="E40" s="36">
        <v>0.49</v>
      </c>
      <c r="F40" s="36">
        <v>0.63</v>
      </c>
      <c r="G40" s="36">
        <v>0.77</v>
      </c>
      <c r="H40" s="36">
        <v>0.88</v>
      </c>
      <c r="I40" s="36">
        <v>0.97</v>
      </c>
      <c r="J40" s="36">
        <v>1.02</v>
      </c>
      <c r="K40" s="36">
        <v>1.04</v>
      </c>
      <c r="L40" s="36">
        <v>1.04</v>
      </c>
      <c r="M40" s="39">
        <v>1</v>
      </c>
      <c r="N40" s="106" t="s">
        <v>96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8"/>
      <c r="Z40" s="2"/>
    </row>
    <row r="41" spans="1:26">
      <c r="A41" s="58" t="s">
        <v>97</v>
      </c>
      <c r="B41" s="15"/>
      <c r="C41" s="43"/>
      <c r="D41" s="79">
        <v>0.35</v>
      </c>
      <c r="E41" s="80">
        <v>0.52</v>
      </c>
      <c r="F41" s="80">
        <v>0.67</v>
      </c>
      <c r="G41" s="80">
        <v>0.8</v>
      </c>
      <c r="H41" s="80">
        <v>0.91</v>
      </c>
      <c r="I41" s="80">
        <v>0.99</v>
      </c>
      <c r="J41" s="80">
        <v>1.04</v>
      </c>
      <c r="K41" s="80">
        <v>1.06</v>
      </c>
      <c r="L41" s="80">
        <v>1.05</v>
      </c>
      <c r="M41" s="81">
        <v>1</v>
      </c>
      <c r="N41" s="64" t="s">
        <v>98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6"/>
      <c r="Z41" s="2"/>
    </row>
    <row r="42" spans="1:26">
      <c r="A42" s="58" t="s">
        <v>99</v>
      </c>
      <c r="B42" s="15"/>
      <c r="C42" s="43"/>
      <c r="D42" s="79">
        <v>0.35</v>
      </c>
      <c r="E42" s="80">
        <v>0.52</v>
      </c>
      <c r="F42" s="80">
        <v>0.67</v>
      </c>
      <c r="G42" s="80">
        <v>0.8</v>
      </c>
      <c r="H42" s="80">
        <v>0.91</v>
      </c>
      <c r="I42" s="80">
        <v>0.99</v>
      </c>
      <c r="J42" s="80">
        <v>1.04</v>
      </c>
      <c r="K42" s="80">
        <v>1.06</v>
      </c>
      <c r="L42" s="80">
        <v>1.05</v>
      </c>
      <c r="M42" s="81">
        <v>1</v>
      </c>
      <c r="N42" s="64" t="s">
        <v>100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6"/>
      <c r="Z42" s="2"/>
    </row>
    <row r="43" spans="1:26">
      <c r="A43" s="58" t="s">
        <v>101</v>
      </c>
      <c r="B43" s="15"/>
      <c r="C43" s="43"/>
      <c r="D43" s="79">
        <v>0.35</v>
      </c>
      <c r="E43" s="80">
        <v>0.52</v>
      </c>
      <c r="F43" s="80">
        <v>0.67</v>
      </c>
      <c r="G43" s="80">
        <v>0.8</v>
      </c>
      <c r="H43" s="80">
        <v>0.91</v>
      </c>
      <c r="I43" s="80">
        <v>0.99</v>
      </c>
      <c r="J43" s="80">
        <v>1.04</v>
      </c>
      <c r="K43" s="80">
        <v>1.06</v>
      </c>
      <c r="L43" s="80">
        <v>1.05</v>
      </c>
      <c r="M43" s="81">
        <v>1</v>
      </c>
      <c r="N43" s="64" t="s">
        <v>102</v>
      </c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6"/>
      <c r="Z43" s="2"/>
    </row>
    <row r="44" spans="1:26">
      <c r="A44" s="58" t="s">
        <v>103</v>
      </c>
      <c r="B44" s="15"/>
      <c r="C44" s="43"/>
      <c r="D44" s="55">
        <v>0.4</v>
      </c>
      <c r="E44" s="36">
        <v>0.56999999999999995</v>
      </c>
      <c r="F44" s="36">
        <v>0.72</v>
      </c>
      <c r="G44" s="36">
        <v>0.85</v>
      </c>
      <c r="H44" s="36">
        <v>0.95</v>
      </c>
      <c r="I44" s="36">
        <v>1.02</v>
      </c>
      <c r="J44" s="36">
        <v>1.07</v>
      </c>
      <c r="K44" s="36">
        <v>1.08</v>
      </c>
      <c r="L44" s="36">
        <v>1.05</v>
      </c>
      <c r="M44" s="39">
        <v>1</v>
      </c>
      <c r="N44" s="64"/>
      <c r="O44" s="65"/>
      <c r="P44" s="65"/>
      <c r="Q44" s="65" t="s">
        <v>104</v>
      </c>
      <c r="R44" s="65"/>
      <c r="S44" s="65"/>
      <c r="T44" s="65"/>
      <c r="U44" s="65"/>
      <c r="V44" s="65"/>
      <c r="W44" s="65"/>
      <c r="X44" s="65"/>
      <c r="Y44" s="66"/>
      <c r="Z44" s="2"/>
    </row>
    <row r="45" spans="1:26">
      <c r="A45" s="58" t="s">
        <v>105</v>
      </c>
      <c r="B45" s="15"/>
      <c r="C45" s="43"/>
      <c r="D45" s="55">
        <v>0.45</v>
      </c>
      <c r="E45" s="36">
        <v>0.62</v>
      </c>
      <c r="F45" s="36">
        <v>0.76</v>
      </c>
      <c r="G45" s="36">
        <v>0.89</v>
      </c>
      <c r="H45" s="36">
        <v>0.99</v>
      </c>
      <c r="I45" s="36">
        <v>1.05</v>
      </c>
      <c r="J45" s="36">
        <v>1.0900000000000001</v>
      </c>
      <c r="K45" s="36">
        <v>1.0900000000000001</v>
      </c>
      <c r="L45" s="36">
        <v>1.06</v>
      </c>
      <c r="M45" s="39">
        <v>1</v>
      </c>
      <c r="N45" s="42"/>
      <c r="O45" s="65"/>
      <c r="P45" s="65"/>
      <c r="Q45" s="65" t="s">
        <v>106</v>
      </c>
      <c r="R45" s="65"/>
      <c r="S45" s="65"/>
      <c r="T45" s="65"/>
      <c r="U45" s="65"/>
      <c r="V45" s="65"/>
      <c r="W45" s="65"/>
      <c r="X45" s="65"/>
      <c r="Y45" s="66"/>
      <c r="Z45" s="2"/>
    </row>
    <row r="46" spans="1:26">
      <c r="A46" s="58" t="s">
        <v>107</v>
      </c>
      <c r="B46" s="15"/>
      <c r="C46" s="43"/>
      <c r="D46" s="55">
        <v>0.5</v>
      </c>
      <c r="E46" s="36">
        <v>0.67</v>
      </c>
      <c r="F46" s="36">
        <v>0.81</v>
      </c>
      <c r="G46" s="36">
        <v>0.93</v>
      </c>
      <c r="H46" s="36">
        <v>1.03</v>
      </c>
      <c r="I46" s="36">
        <v>1.0900000000000001</v>
      </c>
      <c r="J46" s="36">
        <v>1.1200000000000001</v>
      </c>
      <c r="K46" s="36">
        <v>1.1100000000000001</v>
      </c>
      <c r="L46" s="36">
        <v>1.07</v>
      </c>
      <c r="M46" s="39">
        <v>1</v>
      </c>
      <c r="N46" s="64"/>
      <c r="O46" s="65"/>
      <c r="P46" s="65"/>
      <c r="Q46" s="15"/>
      <c r="R46" s="65"/>
      <c r="S46" s="65"/>
      <c r="T46" s="65"/>
      <c r="U46" s="65"/>
      <c r="V46" s="65"/>
      <c r="W46" s="65"/>
      <c r="X46" s="65"/>
      <c r="Y46" s="66"/>
      <c r="Z46" s="2"/>
    </row>
    <row r="47" spans="1:26" ht="15" thickBot="1">
      <c r="A47" s="59" t="s">
        <v>108</v>
      </c>
      <c r="B47" s="45"/>
      <c r="C47" s="46"/>
      <c r="D47" s="56">
        <v>0.56000000000000005</v>
      </c>
      <c r="E47" s="37">
        <v>0.72</v>
      </c>
      <c r="F47" s="37">
        <v>0.87</v>
      </c>
      <c r="G47" s="37">
        <v>0.98</v>
      </c>
      <c r="H47" s="37">
        <v>1.06</v>
      </c>
      <c r="I47" s="37">
        <v>1.1200000000000001</v>
      </c>
      <c r="J47" s="37">
        <v>1.1200000000000001</v>
      </c>
      <c r="K47" s="37">
        <v>1.1299999999999999</v>
      </c>
      <c r="L47" s="37">
        <v>1.08</v>
      </c>
      <c r="M47" s="40">
        <v>1</v>
      </c>
      <c r="N47" s="64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6"/>
      <c r="Z47" s="2"/>
    </row>
    <row r="48" spans="1:26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4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6"/>
      <c r="Z48" s="2"/>
    </row>
    <row r="49" spans="1:26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4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6"/>
      <c r="Z49" s="2"/>
    </row>
    <row r="50" spans="1:26">
      <c r="A50" s="64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4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6"/>
      <c r="Z50" s="2"/>
    </row>
    <row r="51" spans="1:26" ht="15" thickBot="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6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  <c r="Z51" s="2"/>
    </row>
    <row r="52" spans="1:26">
      <c r="A52" s="65"/>
      <c r="B52" s="65"/>
      <c r="C52" s="65"/>
      <c r="D52" s="6"/>
      <c r="E52" s="6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65"/>
      <c r="B53" s="65"/>
      <c r="C53" s="65"/>
      <c r="D53" s="6"/>
      <c r="E53" s="6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65"/>
      <c r="B54" s="65"/>
      <c r="C54" s="65"/>
      <c r="D54" s="6"/>
      <c r="E54" s="6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65"/>
      <c r="B55" s="65"/>
      <c r="C55" s="65"/>
      <c r="D55" s="6"/>
      <c r="E55" s="6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65"/>
      <c r="B56" s="65"/>
      <c r="C56" s="65"/>
      <c r="D56" s="6"/>
      <c r="E56" s="6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5"/>
      <c r="B57" s="65"/>
      <c r="C57" s="65"/>
      <c r="D57" s="6"/>
      <c r="E57" s="6"/>
      <c r="F57" s="6"/>
      <c r="G57" s="2"/>
      <c r="H57" s="2"/>
      <c r="I57" s="2"/>
      <c r="J57" s="2"/>
      <c r="K57" s="2"/>
      <c r="L57" s="2"/>
      <c r="M57" s="2"/>
      <c r="N57" s="2"/>
      <c r="O57" s="104"/>
      <c r="P57" s="104"/>
      <c r="Q57" s="104"/>
      <c r="R57" s="6"/>
      <c r="S57" s="6"/>
      <c r="T57" s="6"/>
      <c r="U57" s="2"/>
      <c r="V57" s="2"/>
      <c r="W57" s="2"/>
      <c r="X57" s="2"/>
      <c r="Y57" s="2"/>
      <c r="Z57" s="2"/>
    </row>
    <row r="58" spans="1:26">
      <c r="A58" s="65"/>
      <c r="B58" s="65"/>
      <c r="C58" s="65"/>
      <c r="D58" s="6"/>
      <c r="E58" s="6"/>
      <c r="F58" s="6"/>
      <c r="G58" s="2"/>
      <c r="H58" s="2"/>
      <c r="I58" s="2"/>
      <c r="J58" s="2"/>
      <c r="K58" s="2"/>
      <c r="L58" s="2"/>
      <c r="M58" s="2"/>
      <c r="N58" s="2"/>
      <c r="O58" s="6"/>
      <c r="P58" s="6"/>
      <c r="Q58" s="6"/>
      <c r="R58" s="6"/>
      <c r="S58" s="6"/>
      <c r="T58" s="6"/>
      <c r="U58" s="2"/>
      <c r="V58" s="2"/>
      <c r="W58" s="2"/>
      <c r="X58" s="2"/>
      <c r="Y58" s="2"/>
      <c r="Z58" s="2"/>
    </row>
    <row r="59" spans="1:26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6"/>
      <c r="P59" s="6"/>
      <c r="Q59" s="6"/>
      <c r="R59" s="6"/>
      <c r="S59" s="6"/>
      <c r="T59" s="6"/>
      <c r="U59" s="2"/>
      <c r="V59" s="2"/>
      <c r="W59" s="2"/>
      <c r="X59" s="2"/>
      <c r="Y59" s="2"/>
      <c r="Z59" s="2"/>
    </row>
    <row r="60" spans="1:26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6"/>
      <c r="P60" s="6"/>
      <c r="Q60" s="6"/>
      <c r="R60" s="6"/>
      <c r="S60" s="6"/>
      <c r="T60" s="6"/>
      <c r="U60" s="2"/>
      <c r="V60" s="2"/>
      <c r="W60" s="2"/>
      <c r="X60" s="2"/>
      <c r="Y60" s="2"/>
      <c r="Z60" s="2"/>
    </row>
    <row r="61" spans="1:26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6"/>
      <c r="P61" s="6"/>
      <c r="Q61" s="6"/>
      <c r="R61" s="6"/>
      <c r="S61" s="6"/>
      <c r="T61" s="6"/>
      <c r="U61" s="2"/>
      <c r="V61" s="2"/>
      <c r="W61" s="2"/>
      <c r="X61" s="2"/>
      <c r="Y61" s="2"/>
      <c r="Z61" s="2"/>
    </row>
    <row r="62" spans="1:26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6"/>
      <c r="P62" s="6"/>
      <c r="Q62" s="6"/>
      <c r="R62" s="6"/>
      <c r="S62" s="6"/>
      <c r="T62" s="6"/>
      <c r="U62" s="6"/>
      <c r="V62" s="6"/>
      <c r="W62" s="2"/>
      <c r="X62" s="2"/>
      <c r="Y62" s="2"/>
      <c r="Z62" s="2"/>
    </row>
    <row r="63" spans="1:26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6"/>
      <c r="P63" s="6"/>
      <c r="Q63" s="6"/>
      <c r="R63" s="6"/>
      <c r="S63" s="6"/>
      <c r="T63" s="6"/>
      <c r="U63" s="6"/>
      <c r="V63" s="6"/>
      <c r="W63" s="2"/>
      <c r="X63" s="2"/>
      <c r="Y63" s="2"/>
      <c r="Z63" s="2"/>
    </row>
    <row r="64" spans="1:26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6"/>
      <c r="P64" s="6"/>
      <c r="Q64" s="6"/>
      <c r="R64" s="6"/>
      <c r="S64" s="6"/>
      <c r="T64" s="6"/>
      <c r="U64" s="6"/>
      <c r="V64" s="6"/>
      <c r="W64" s="2"/>
      <c r="X64" s="2"/>
      <c r="Y64" s="2"/>
      <c r="Z64" s="2"/>
    </row>
    <row r="65" spans="1:26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4:26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4:26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4:26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4:26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4:26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4:26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4:26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4:26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4:26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4:26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4:26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4:26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4:26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4:26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4:26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4:26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4:26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4:26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4:26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4:26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</sheetData>
  <mergeCells count="2">
    <mergeCell ref="A31:K31"/>
    <mergeCell ref="B34:K34"/>
  </mergeCells>
  <dataValidations count="1">
    <dataValidation type="list" allowBlank="1" showInputMessage="1" showErrorMessage="1" sqref="C18">
      <formula1>$A$36:$A$47</formula1>
    </dataValidation>
  </dataValidations>
  <pageMargins left="0.7" right="0.7" top="0.75" bottom="0.75" header="0.3" footer="0.3"/>
  <pageSetup paperSize="9" orientation="portrait" r:id="rId1"/>
  <drawing r:id="rId2"/>
  <webPublishItems count="1">
    <webPublishItem id="5500" divId="ConveyorTwo_5500" sourceType="sheet" destinationFile="C:\Users\Mike\Desktop\IT7x01\Project_Assignment\ConveyorTwo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6" sqref="K6"/>
    </sheetView>
  </sheetViews>
  <sheetFormatPr defaultRowHeight="14.45"/>
  <sheetData>
    <row r="1" spans="1:12" ht="18">
      <c r="A1" s="117"/>
      <c r="B1" s="119" t="s">
        <v>109</v>
      </c>
      <c r="C1" s="83"/>
      <c r="D1" s="83"/>
      <c r="E1" s="83"/>
      <c r="F1" s="83"/>
      <c r="G1" s="83"/>
      <c r="H1" s="83"/>
      <c r="I1" s="83"/>
      <c r="J1" s="83"/>
      <c r="K1" s="83"/>
      <c r="L1" s="85"/>
    </row>
    <row r="2" spans="1:12" ht="15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1:12" ht="16.149999999999999" thickBot="1">
      <c r="A3" s="118"/>
      <c r="B3" s="114" t="s">
        <v>110</v>
      </c>
      <c r="C3" s="115" t="s">
        <v>111</v>
      </c>
      <c r="D3" s="115" t="s">
        <v>112</v>
      </c>
      <c r="E3" s="115" t="s">
        <v>113</v>
      </c>
      <c r="F3" s="115" t="s">
        <v>114</v>
      </c>
      <c r="G3" s="116" t="s">
        <v>115</v>
      </c>
      <c r="H3" s="87"/>
      <c r="I3" s="87"/>
      <c r="J3" s="120" t="s">
        <v>116</v>
      </c>
      <c r="K3" s="60"/>
      <c r="L3" s="88"/>
    </row>
    <row r="4" spans="1:12">
      <c r="A4" s="118"/>
      <c r="B4" s="12">
        <v>19</v>
      </c>
      <c r="C4" s="3">
        <v>1400</v>
      </c>
      <c r="D4" s="3">
        <v>12</v>
      </c>
      <c r="E4" s="6">
        <v>1.8</v>
      </c>
      <c r="F4" s="6">
        <v>3</v>
      </c>
      <c r="G4" s="7"/>
      <c r="H4" s="87"/>
      <c r="I4" s="87"/>
      <c r="J4" s="42"/>
      <c r="K4" s="43"/>
      <c r="L4" s="88"/>
    </row>
    <row r="5" spans="1:12">
      <c r="A5" s="118"/>
      <c r="B5" s="12"/>
      <c r="C5" s="3">
        <v>546</v>
      </c>
      <c r="D5" s="3">
        <v>30</v>
      </c>
      <c r="E5" s="6">
        <v>1.8</v>
      </c>
      <c r="F5" s="6">
        <v>1.6</v>
      </c>
      <c r="G5" s="7"/>
      <c r="H5" s="87"/>
      <c r="I5" s="87"/>
      <c r="J5" s="42"/>
      <c r="K5" s="43"/>
      <c r="L5" s="88"/>
    </row>
    <row r="6" spans="1:12">
      <c r="A6" s="118"/>
      <c r="B6" s="12"/>
      <c r="C6" s="3">
        <v>285</v>
      </c>
      <c r="D6" s="3">
        <v>48</v>
      </c>
      <c r="E6" s="6">
        <v>1.5</v>
      </c>
      <c r="F6" s="6">
        <v>1</v>
      </c>
      <c r="G6" s="7"/>
      <c r="H6" s="87"/>
      <c r="I6" s="87"/>
      <c r="J6" s="42" t="s">
        <v>117</v>
      </c>
      <c r="K6" s="43">
        <v>127</v>
      </c>
      <c r="L6" s="88"/>
    </row>
    <row r="7" spans="1:12" ht="15" thickBot="1">
      <c r="A7" s="118"/>
      <c r="B7" s="13"/>
      <c r="C7" s="5">
        <v>142</v>
      </c>
      <c r="D7" s="5">
        <v>48</v>
      </c>
      <c r="E7" s="8">
        <v>0.75</v>
      </c>
      <c r="F7" s="8">
        <v>1</v>
      </c>
      <c r="G7" s="9"/>
      <c r="H7" s="87"/>
      <c r="I7" s="87"/>
      <c r="J7" s="42"/>
      <c r="K7" s="43"/>
      <c r="L7" s="88"/>
    </row>
    <row r="8" spans="1:12" ht="15" thickBot="1">
      <c r="A8" s="118"/>
      <c r="B8" s="14">
        <v>24</v>
      </c>
      <c r="C8" s="4">
        <v>1400</v>
      </c>
      <c r="D8" s="4">
        <v>26</v>
      </c>
      <c r="E8" s="10">
        <v>4</v>
      </c>
      <c r="F8" s="10">
        <v>2.7</v>
      </c>
      <c r="G8" s="11"/>
      <c r="H8" s="87"/>
      <c r="I8" s="87"/>
      <c r="J8" s="44" t="s">
        <v>118</v>
      </c>
      <c r="K8" s="46">
        <v>180</v>
      </c>
      <c r="L8" s="88"/>
    </row>
    <row r="9" spans="1:12">
      <c r="A9" s="118"/>
      <c r="B9" s="12"/>
      <c r="C9" s="3">
        <v>546</v>
      </c>
      <c r="D9" s="3">
        <v>68</v>
      </c>
      <c r="E9" s="6">
        <v>4</v>
      </c>
      <c r="F9" s="6">
        <v>1.4</v>
      </c>
      <c r="G9" s="7"/>
      <c r="H9" s="87"/>
      <c r="I9" s="87"/>
      <c r="J9" s="87"/>
      <c r="K9" s="87"/>
      <c r="L9" s="88"/>
    </row>
    <row r="10" spans="1:12">
      <c r="A10" s="118"/>
      <c r="B10" s="12"/>
      <c r="C10" s="3">
        <v>285</v>
      </c>
      <c r="D10" s="3">
        <v>97</v>
      </c>
      <c r="E10" s="6">
        <v>3</v>
      </c>
      <c r="F10" s="6">
        <v>1</v>
      </c>
      <c r="G10" s="7"/>
      <c r="H10" s="87"/>
      <c r="I10" s="87"/>
      <c r="J10" s="87"/>
      <c r="K10" s="87"/>
      <c r="L10" s="88"/>
    </row>
    <row r="11" spans="1:12" ht="15" thickBot="1">
      <c r="A11" s="118"/>
      <c r="B11" s="13"/>
      <c r="C11" s="5">
        <v>142</v>
      </c>
      <c r="D11" s="5">
        <v>98</v>
      </c>
      <c r="E11" s="8">
        <v>1.5</v>
      </c>
      <c r="F11" s="8">
        <v>1</v>
      </c>
      <c r="G11" s="9"/>
      <c r="H11" s="87"/>
      <c r="I11" s="87"/>
      <c r="J11" s="87"/>
      <c r="K11" s="87"/>
      <c r="L11" s="88"/>
    </row>
    <row r="12" spans="1:12">
      <c r="A12" s="118"/>
      <c r="B12" s="14">
        <v>28</v>
      </c>
      <c r="C12" s="4">
        <v>1400</v>
      </c>
      <c r="D12" s="4">
        <v>61</v>
      </c>
      <c r="E12" s="10">
        <v>9.1999999999999993</v>
      </c>
      <c r="F12" s="10">
        <v>2.4</v>
      </c>
      <c r="G12" s="11"/>
      <c r="H12" s="87"/>
      <c r="I12" s="87"/>
      <c r="J12" s="87"/>
      <c r="K12" s="87"/>
      <c r="L12" s="88"/>
    </row>
    <row r="13" spans="1:12">
      <c r="A13" s="118"/>
      <c r="B13" s="12"/>
      <c r="C13" s="3">
        <v>546</v>
      </c>
      <c r="D13" s="3">
        <v>156</v>
      </c>
      <c r="E13" s="6">
        <v>9.1999999999999993</v>
      </c>
      <c r="F13" s="6">
        <v>1.2</v>
      </c>
      <c r="G13" s="7"/>
      <c r="H13" s="87"/>
      <c r="I13" s="87"/>
      <c r="J13" s="87"/>
      <c r="K13" s="87"/>
      <c r="L13" s="88"/>
    </row>
    <row r="14" spans="1:12">
      <c r="A14" s="118"/>
      <c r="B14" s="12"/>
      <c r="C14" s="3">
        <v>285</v>
      </c>
      <c r="D14" s="3">
        <v>179</v>
      </c>
      <c r="E14" s="6">
        <v>5.5</v>
      </c>
      <c r="F14" s="6">
        <v>1</v>
      </c>
      <c r="G14" s="7"/>
      <c r="H14" s="87"/>
      <c r="I14" s="87"/>
      <c r="J14" s="87"/>
      <c r="K14" s="87"/>
      <c r="L14" s="88"/>
    </row>
    <row r="15" spans="1:12" ht="15" thickBot="1">
      <c r="A15" s="118"/>
      <c r="B15" s="13"/>
      <c r="C15" s="5">
        <v>142</v>
      </c>
      <c r="D15" s="5">
        <v>196</v>
      </c>
      <c r="E15" s="8">
        <v>3</v>
      </c>
      <c r="F15" s="8">
        <v>1</v>
      </c>
      <c r="G15" s="9"/>
      <c r="H15" s="87"/>
      <c r="I15" s="87"/>
      <c r="J15" s="87"/>
      <c r="K15" s="87"/>
      <c r="L15" s="88"/>
    </row>
    <row r="16" spans="1:12">
      <c r="A16" s="118"/>
      <c r="B16" s="14">
        <v>38</v>
      </c>
      <c r="C16" s="4">
        <v>1400</v>
      </c>
      <c r="D16" s="4">
        <v>146</v>
      </c>
      <c r="E16" s="10">
        <v>22</v>
      </c>
      <c r="F16" s="10">
        <v>2</v>
      </c>
      <c r="G16" s="11"/>
      <c r="H16" s="87"/>
      <c r="I16" s="87"/>
      <c r="J16" s="87"/>
      <c r="K16" s="87"/>
      <c r="L16" s="88"/>
    </row>
    <row r="17" spans="1:12">
      <c r="A17" s="118"/>
      <c r="B17" s="12"/>
      <c r="C17" s="3">
        <v>546</v>
      </c>
      <c r="D17" s="3">
        <v>373</v>
      </c>
      <c r="E17" s="6">
        <v>22</v>
      </c>
      <c r="F17" s="6">
        <v>1</v>
      </c>
      <c r="G17" s="7"/>
      <c r="H17" s="87"/>
      <c r="I17" s="87"/>
      <c r="J17" s="87"/>
      <c r="K17" s="87"/>
      <c r="L17" s="88"/>
    </row>
    <row r="18" spans="1:12">
      <c r="A18" s="118"/>
      <c r="B18" s="12"/>
      <c r="C18" s="3">
        <v>285</v>
      </c>
      <c r="D18" s="3">
        <v>357</v>
      </c>
      <c r="E18" s="6">
        <v>11</v>
      </c>
      <c r="F18" s="6">
        <v>1</v>
      </c>
      <c r="G18" s="7"/>
      <c r="H18" s="87"/>
      <c r="I18" s="87"/>
      <c r="J18" s="87"/>
      <c r="K18" s="87"/>
      <c r="L18" s="88"/>
    </row>
    <row r="19" spans="1:12" ht="15" thickBot="1">
      <c r="A19" s="118"/>
      <c r="B19" s="13"/>
      <c r="C19" s="5">
        <v>142</v>
      </c>
      <c r="D19" s="5">
        <v>359</v>
      </c>
      <c r="E19" s="8">
        <v>5.5</v>
      </c>
      <c r="F19" s="8">
        <v>1</v>
      </c>
      <c r="G19" s="9"/>
      <c r="H19" s="87"/>
      <c r="I19" s="87"/>
      <c r="J19" s="87"/>
      <c r="K19" s="87"/>
      <c r="L19" s="88"/>
    </row>
    <row r="20" spans="1:12">
      <c r="A20" s="118"/>
      <c r="B20" s="14">
        <v>48</v>
      </c>
      <c r="C20" s="4">
        <v>1400</v>
      </c>
      <c r="D20" s="4">
        <v>199</v>
      </c>
      <c r="E20" s="10">
        <v>30</v>
      </c>
      <c r="F20" s="10">
        <v>3</v>
      </c>
      <c r="G20" s="11"/>
      <c r="H20" s="87"/>
      <c r="I20" s="87"/>
      <c r="J20" s="87"/>
      <c r="K20" s="87"/>
      <c r="L20" s="88"/>
    </row>
    <row r="21" spans="1:12">
      <c r="A21" s="118"/>
      <c r="B21" s="12"/>
      <c r="C21" s="3">
        <v>546</v>
      </c>
      <c r="D21" s="3">
        <v>509</v>
      </c>
      <c r="E21" s="6">
        <v>30</v>
      </c>
      <c r="F21" s="6">
        <v>1.5</v>
      </c>
      <c r="G21" s="7"/>
      <c r="H21" s="87"/>
      <c r="I21" s="87"/>
      <c r="J21" s="87"/>
      <c r="K21" s="87"/>
      <c r="L21" s="88"/>
    </row>
    <row r="22" spans="1:12">
      <c r="A22" s="118"/>
      <c r="B22" s="12"/>
      <c r="C22" s="3">
        <v>285</v>
      </c>
      <c r="D22" s="3">
        <v>715</v>
      </c>
      <c r="E22" s="6">
        <v>22</v>
      </c>
      <c r="F22" s="6">
        <v>1</v>
      </c>
      <c r="G22" s="7"/>
      <c r="H22" s="87"/>
      <c r="I22" s="87"/>
      <c r="J22" s="87"/>
      <c r="K22" s="87"/>
      <c r="L22" s="88"/>
    </row>
    <row r="23" spans="1:12" ht="15" thickBot="1">
      <c r="A23" s="118"/>
      <c r="B23" s="13"/>
      <c r="C23" s="5">
        <v>285</v>
      </c>
      <c r="D23" s="5">
        <v>717</v>
      </c>
      <c r="E23" s="8">
        <v>11</v>
      </c>
      <c r="F23" s="8">
        <v>1</v>
      </c>
      <c r="G23" s="9"/>
      <c r="H23" s="87"/>
      <c r="I23" s="87"/>
      <c r="J23" s="87"/>
      <c r="K23" s="87"/>
      <c r="L23" s="88"/>
    </row>
    <row r="24" spans="1:1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8"/>
    </row>
    <row r="25" spans="1:12" ht="15" thickBot="1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5"/>
    </row>
    <row r="26" spans="1:12">
      <c r="A26" s="1"/>
      <c r="B26" s="1"/>
      <c r="C26" s="1"/>
      <c r="D26" s="1"/>
      <c r="E26" s="1"/>
      <c r="F26" s="1"/>
      <c r="G26" s="1"/>
      <c r="J26" s="1"/>
      <c r="K26" s="1"/>
    </row>
  </sheetData>
  <conditionalFormatting sqref="D4">
    <cfRule type="cellIs" dxfId="81" priority="81" operator="lessThan">
      <formula>12</formula>
    </cfRule>
    <cfRule type="cellIs" dxfId="80" priority="82" operator="equal">
      <formula>12</formula>
    </cfRule>
  </conditionalFormatting>
  <conditionalFormatting sqref="C4">
    <cfRule type="cellIs" dxfId="79" priority="79" operator="lessThan">
      <formula>1400</formula>
    </cfRule>
    <cfRule type="cellIs" dxfId="78" priority="80" operator="equal">
      <formula>1400</formula>
    </cfRule>
  </conditionalFormatting>
  <conditionalFormatting sqref="C5">
    <cfRule type="cellIs" dxfId="77" priority="77" operator="lessThan">
      <formula>546</formula>
    </cfRule>
    <cfRule type="cellIs" dxfId="76" priority="78" operator="equal">
      <formula>546</formula>
    </cfRule>
  </conditionalFormatting>
  <conditionalFormatting sqref="D5">
    <cfRule type="cellIs" dxfId="75" priority="75" operator="lessThan">
      <formula>30</formula>
    </cfRule>
    <cfRule type="cellIs" dxfId="74" priority="76" operator="equal">
      <formula>30</formula>
    </cfRule>
  </conditionalFormatting>
  <conditionalFormatting sqref="C6">
    <cfRule type="cellIs" dxfId="73" priority="73" operator="lessThan">
      <formula>285</formula>
    </cfRule>
    <cfRule type="cellIs" dxfId="72" priority="74" operator="equal">
      <formula>285</formula>
    </cfRule>
  </conditionalFormatting>
  <conditionalFormatting sqref="D6">
    <cfRule type="cellIs" dxfId="71" priority="71" operator="lessThan">
      <formula>48</formula>
    </cfRule>
    <cfRule type="cellIs" dxfId="70" priority="72" operator="equal">
      <formula>48</formula>
    </cfRule>
  </conditionalFormatting>
  <conditionalFormatting sqref="C7">
    <cfRule type="cellIs" dxfId="69" priority="69" operator="lessThan">
      <formula>142</formula>
    </cfRule>
    <cfRule type="cellIs" dxfId="68" priority="70" operator="equal">
      <formula>142</formula>
    </cfRule>
  </conditionalFormatting>
  <conditionalFormatting sqref="D7">
    <cfRule type="cellIs" dxfId="67" priority="67" operator="lessThan">
      <formula>48</formula>
    </cfRule>
    <cfRule type="cellIs" dxfId="66" priority="68" operator="equal">
      <formula>48</formula>
    </cfRule>
  </conditionalFormatting>
  <conditionalFormatting sqref="C8">
    <cfRule type="cellIs" dxfId="65" priority="65" operator="lessThan">
      <formula>1400</formula>
    </cfRule>
    <cfRule type="cellIs" dxfId="64" priority="66" operator="equal">
      <formula>1400</formula>
    </cfRule>
  </conditionalFormatting>
  <conditionalFormatting sqref="D8">
    <cfRule type="cellIs" dxfId="63" priority="63" operator="lessThan">
      <formula>26</formula>
    </cfRule>
    <cfRule type="cellIs" dxfId="62" priority="64" operator="equal">
      <formula>26</formula>
    </cfRule>
  </conditionalFormatting>
  <conditionalFormatting sqref="C9">
    <cfRule type="cellIs" dxfId="61" priority="61" operator="lessThan">
      <formula>546</formula>
    </cfRule>
    <cfRule type="cellIs" dxfId="60" priority="62" operator="equal">
      <formula>546</formula>
    </cfRule>
  </conditionalFormatting>
  <conditionalFormatting sqref="D9">
    <cfRule type="cellIs" dxfId="59" priority="59" operator="lessThan">
      <formula>68</formula>
    </cfRule>
    <cfRule type="cellIs" dxfId="58" priority="60" operator="equal">
      <formula>68</formula>
    </cfRule>
  </conditionalFormatting>
  <conditionalFormatting sqref="C10">
    <cfRule type="cellIs" dxfId="57" priority="57" operator="lessThan">
      <formula>285</formula>
    </cfRule>
    <cfRule type="cellIs" dxfId="56" priority="58" operator="equal">
      <formula>285</formula>
    </cfRule>
  </conditionalFormatting>
  <conditionalFormatting sqref="D10">
    <cfRule type="cellIs" dxfId="55" priority="55" operator="lessThan">
      <formula>97</formula>
    </cfRule>
    <cfRule type="cellIs" dxfId="54" priority="56" operator="equal">
      <formula>97</formula>
    </cfRule>
  </conditionalFormatting>
  <conditionalFormatting sqref="C11">
    <cfRule type="cellIs" dxfId="53" priority="53" operator="lessThan">
      <formula>142</formula>
    </cfRule>
    <cfRule type="cellIs" dxfId="52" priority="54" operator="equal">
      <formula>142</formula>
    </cfRule>
  </conditionalFormatting>
  <conditionalFormatting sqref="D11">
    <cfRule type="cellIs" dxfId="51" priority="51" operator="lessThan">
      <formula>98</formula>
    </cfRule>
    <cfRule type="cellIs" dxfId="50" priority="52" operator="equal">
      <formula>98</formula>
    </cfRule>
  </conditionalFormatting>
  <conditionalFormatting sqref="C12">
    <cfRule type="cellIs" dxfId="49" priority="49" operator="lessThan">
      <formula>1400</formula>
    </cfRule>
    <cfRule type="cellIs" dxfId="48" priority="50" operator="equal">
      <formula>1400</formula>
    </cfRule>
  </conditionalFormatting>
  <conditionalFormatting sqref="D12">
    <cfRule type="cellIs" dxfId="47" priority="47" operator="lessThan">
      <formula>61</formula>
    </cfRule>
    <cfRule type="cellIs" dxfId="46" priority="48" operator="equal">
      <formula>61</formula>
    </cfRule>
  </conditionalFormatting>
  <conditionalFormatting sqref="C13">
    <cfRule type="cellIs" dxfId="45" priority="45" operator="lessThan">
      <formula>546</formula>
    </cfRule>
    <cfRule type="cellIs" dxfId="44" priority="46" operator="equal">
      <formula>546</formula>
    </cfRule>
  </conditionalFormatting>
  <conditionalFormatting sqref="D13">
    <cfRule type="cellIs" dxfId="43" priority="43" operator="lessThan">
      <formula>156</formula>
    </cfRule>
    <cfRule type="cellIs" dxfId="42" priority="44" operator="equal">
      <formula>156</formula>
    </cfRule>
  </conditionalFormatting>
  <conditionalFormatting sqref="C14">
    <cfRule type="cellIs" dxfId="41" priority="41" operator="lessThan">
      <formula>285</formula>
    </cfRule>
    <cfRule type="cellIs" dxfId="40" priority="42" operator="equal">
      <formula>285</formula>
    </cfRule>
  </conditionalFormatting>
  <conditionalFormatting sqref="D14">
    <cfRule type="cellIs" dxfId="39" priority="39" operator="lessThan">
      <formula>179</formula>
    </cfRule>
    <cfRule type="cellIs" dxfId="38" priority="40" operator="equal">
      <formula>179</formula>
    </cfRule>
  </conditionalFormatting>
  <conditionalFormatting sqref="C15">
    <cfRule type="cellIs" dxfId="37" priority="37" operator="lessThan">
      <formula>142</formula>
    </cfRule>
    <cfRule type="cellIs" dxfId="36" priority="38" operator="equal">
      <formula>142</formula>
    </cfRule>
  </conditionalFormatting>
  <conditionalFormatting sqref="D15">
    <cfRule type="cellIs" dxfId="35" priority="35" operator="lessThan">
      <formula>196</formula>
    </cfRule>
    <cfRule type="cellIs" dxfId="34" priority="36" operator="equal">
      <formula>196</formula>
    </cfRule>
  </conditionalFormatting>
  <conditionalFormatting sqref="C16">
    <cfRule type="cellIs" dxfId="33" priority="33" operator="lessThan">
      <formula>1400</formula>
    </cfRule>
    <cfRule type="cellIs" dxfId="32" priority="34" operator="equal">
      <formula>1400</formula>
    </cfRule>
  </conditionalFormatting>
  <conditionalFormatting sqref="D16">
    <cfRule type="cellIs" dxfId="31" priority="31" operator="lessThan">
      <formula>146</formula>
    </cfRule>
    <cfRule type="cellIs" dxfId="30" priority="32" operator="equal">
      <formula>146</formula>
    </cfRule>
  </conditionalFormatting>
  <conditionalFormatting sqref="C17">
    <cfRule type="cellIs" dxfId="29" priority="29" operator="lessThan">
      <formula>546</formula>
    </cfRule>
    <cfRule type="cellIs" dxfId="28" priority="30" operator="equal">
      <formula>546</formula>
    </cfRule>
  </conditionalFormatting>
  <conditionalFormatting sqref="D17">
    <cfRule type="cellIs" dxfId="27" priority="27" operator="lessThan">
      <formula>373</formula>
    </cfRule>
    <cfRule type="cellIs" dxfId="26" priority="28" operator="equal">
      <formula>373</formula>
    </cfRule>
  </conditionalFormatting>
  <conditionalFormatting sqref="C18">
    <cfRule type="cellIs" dxfId="25" priority="25" operator="lessThan">
      <formula>285</formula>
    </cfRule>
    <cfRule type="cellIs" dxfId="24" priority="26" operator="equal">
      <formula>285</formula>
    </cfRule>
  </conditionalFormatting>
  <conditionalFormatting sqref="D18">
    <cfRule type="cellIs" dxfId="23" priority="23" operator="lessThan">
      <formula>357</formula>
    </cfRule>
    <cfRule type="cellIs" dxfId="22" priority="24" operator="equal">
      <formula>357</formula>
    </cfRule>
  </conditionalFormatting>
  <conditionalFormatting sqref="C19">
    <cfRule type="cellIs" dxfId="21" priority="19" operator="lessThan">
      <formula>142</formula>
    </cfRule>
    <cfRule type="cellIs" dxfId="20" priority="20" operator="equal">
      <formula>142</formula>
    </cfRule>
    <cfRule type="cellIs" dxfId="19" priority="21" operator="lessThan">
      <formula>142</formula>
    </cfRule>
    <cfRule type="cellIs" dxfId="18" priority="22" operator="equal">
      <formula>$P$5</formula>
    </cfRule>
  </conditionalFormatting>
  <conditionalFormatting sqref="D19">
    <cfRule type="cellIs" dxfId="17" priority="17" operator="lessThan">
      <formula>359</formula>
    </cfRule>
    <cfRule type="cellIs" dxfId="16" priority="18" operator="equal">
      <formula>359</formula>
    </cfRule>
  </conditionalFormatting>
  <conditionalFormatting sqref="C20">
    <cfRule type="cellIs" dxfId="15" priority="15" operator="lessThan">
      <formula>1400</formula>
    </cfRule>
    <cfRule type="cellIs" dxfId="14" priority="16" operator="equal">
      <formula>1400</formula>
    </cfRule>
  </conditionalFormatting>
  <conditionalFormatting sqref="D20">
    <cfRule type="cellIs" dxfId="13" priority="13" operator="lessThan">
      <formula>199</formula>
    </cfRule>
    <cfRule type="cellIs" dxfId="12" priority="14" operator="equal">
      <formula>199</formula>
    </cfRule>
  </conditionalFormatting>
  <conditionalFormatting sqref="C21">
    <cfRule type="cellIs" dxfId="11" priority="11" operator="lessThan">
      <formula>546</formula>
    </cfRule>
    <cfRule type="cellIs" dxfId="10" priority="12" operator="equal">
      <formula>546</formula>
    </cfRule>
  </conditionalFormatting>
  <conditionalFormatting sqref="D21">
    <cfRule type="cellIs" dxfId="9" priority="9" operator="lessThan">
      <formula>509</formula>
    </cfRule>
    <cfRule type="cellIs" dxfId="8" priority="10" operator="equal">
      <formula>509</formula>
    </cfRule>
  </conditionalFormatting>
  <conditionalFormatting sqref="C22:C23">
    <cfRule type="cellIs" dxfId="7" priority="8" operator="equal">
      <formula>285</formula>
    </cfRule>
  </conditionalFormatting>
  <conditionalFormatting sqref="C22">
    <cfRule type="cellIs" dxfId="6" priority="7" operator="lessThan">
      <formula>285</formula>
    </cfRule>
  </conditionalFormatting>
  <conditionalFormatting sqref="D22">
    <cfRule type="cellIs" dxfId="5" priority="5" operator="lessThan">
      <formula>715</formula>
    </cfRule>
    <cfRule type="cellIs" dxfId="4" priority="6" operator="equal">
      <formula>715</formula>
    </cfRule>
  </conditionalFormatting>
  <conditionalFormatting sqref="D23">
    <cfRule type="cellIs" dxfId="3" priority="3" operator="lessThan">
      <formula>717</formula>
    </cfRule>
    <cfRule type="cellIs" dxfId="2" priority="4" operator="equal">
      <formula>717</formula>
    </cfRule>
  </conditionalFormatting>
  <conditionalFormatting sqref="C4:C23">
    <cfRule type="cellIs" dxfId="1" priority="2" operator="greaterThan">
      <formula>$K$6</formula>
    </cfRule>
  </conditionalFormatting>
  <conditionalFormatting sqref="D4:D23">
    <cfRule type="cellIs" dxfId="0" priority="1" operator="greaterThan">
      <formula>$K$8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22" sqref="I22"/>
    </sheetView>
  </sheetViews>
  <sheetFormatPr defaultRowHeight="14.45"/>
  <sheetData>
    <row r="1" spans="1:7">
      <c r="A1" s="21"/>
      <c r="B1" s="22"/>
      <c r="C1" s="23"/>
      <c r="D1" s="20"/>
      <c r="E1" s="21"/>
      <c r="F1" s="22"/>
      <c r="G1" s="23"/>
    </row>
    <row r="2" spans="1:7">
      <c r="A2" s="24" t="s">
        <v>119</v>
      </c>
      <c r="B2" s="19"/>
      <c r="C2" s="25"/>
      <c r="D2" s="20"/>
      <c r="E2" s="24" t="s">
        <v>119</v>
      </c>
      <c r="F2" s="19"/>
      <c r="G2" s="25"/>
    </row>
    <row r="3" spans="1:7" ht="15" thickBot="1">
      <c r="A3" s="26"/>
      <c r="B3" s="27"/>
      <c r="C3" s="28"/>
      <c r="D3" s="2"/>
      <c r="E3" s="26"/>
      <c r="F3" s="27"/>
      <c r="G3" s="28"/>
    </row>
    <row r="4" spans="1:7">
      <c r="A4" s="29"/>
      <c r="B4" s="16" t="s">
        <v>120</v>
      </c>
      <c r="C4" s="30"/>
      <c r="E4" s="29"/>
      <c r="F4" s="16" t="s">
        <v>121</v>
      </c>
      <c r="G4" s="30"/>
    </row>
    <row r="5" spans="1:7">
      <c r="A5" s="31"/>
      <c r="B5" s="17" t="s">
        <v>122</v>
      </c>
      <c r="C5" s="32"/>
      <c r="E5" s="31"/>
      <c r="F5" s="17" t="s">
        <v>123</v>
      </c>
      <c r="G5" s="32"/>
    </row>
    <row r="6" spans="1:7">
      <c r="A6" s="31"/>
      <c r="B6" s="17" t="s">
        <v>124</v>
      </c>
      <c r="C6" s="32"/>
      <c r="E6" s="31"/>
      <c r="F6" s="17" t="s">
        <v>125</v>
      </c>
      <c r="G6" s="32"/>
    </row>
    <row r="7" spans="1:7">
      <c r="A7" s="31"/>
      <c r="B7" s="17" t="s">
        <v>126</v>
      </c>
      <c r="C7" s="32"/>
      <c r="E7" s="31"/>
      <c r="F7" s="17" t="s">
        <v>127</v>
      </c>
      <c r="G7" s="32"/>
    </row>
    <row r="8" spans="1:7">
      <c r="A8" s="31"/>
      <c r="B8" s="17" t="s">
        <v>128</v>
      </c>
      <c r="C8" s="32"/>
      <c r="E8" s="31"/>
      <c r="F8" s="17" t="s">
        <v>129</v>
      </c>
      <c r="G8" s="32"/>
    </row>
    <row r="9" spans="1:7">
      <c r="A9" s="31"/>
      <c r="B9" s="17" t="s">
        <v>130</v>
      </c>
      <c r="C9" s="32"/>
      <c r="E9" s="31"/>
      <c r="F9" s="17" t="s">
        <v>130</v>
      </c>
      <c r="G9" s="32"/>
    </row>
    <row r="10" spans="1:7">
      <c r="A10" s="31"/>
      <c r="B10" s="17" t="s">
        <v>131</v>
      </c>
      <c r="C10" s="32"/>
      <c r="E10" s="31"/>
      <c r="F10" s="17" t="s">
        <v>131</v>
      </c>
      <c r="G10" s="32"/>
    </row>
    <row r="11" spans="1:7">
      <c r="A11" s="31"/>
      <c r="B11" s="17" t="s">
        <v>132</v>
      </c>
      <c r="C11" s="32"/>
      <c r="E11" s="31"/>
      <c r="F11" s="17" t="s">
        <v>132</v>
      </c>
      <c r="G11" s="32"/>
    </row>
    <row r="12" spans="1:7">
      <c r="A12" s="31"/>
      <c r="B12" s="17" t="s">
        <v>133</v>
      </c>
      <c r="C12" s="32"/>
      <c r="E12" s="31"/>
      <c r="F12" s="17" t="s">
        <v>133</v>
      </c>
      <c r="G12" s="32"/>
    </row>
    <row r="13" spans="1:7">
      <c r="A13" s="31"/>
      <c r="B13" s="17" t="s">
        <v>134</v>
      </c>
      <c r="C13" s="32"/>
      <c r="E13" s="31"/>
      <c r="F13" s="17" t="s">
        <v>134</v>
      </c>
      <c r="G13" s="32"/>
    </row>
    <row r="14" spans="1:7">
      <c r="A14" s="31"/>
      <c r="B14" s="17" t="s">
        <v>135</v>
      </c>
      <c r="C14" s="32"/>
      <c r="E14" s="31"/>
      <c r="F14" s="17" t="s">
        <v>135</v>
      </c>
      <c r="G14" s="32"/>
    </row>
    <row r="15" spans="1:7">
      <c r="A15" s="31"/>
      <c r="B15" s="17" t="s">
        <v>136</v>
      </c>
      <c r="C15" s="32"/>
      <c r="E15" s="31"/>
      <c r="F15" s="17" t="s">
        <v>136</v>
      </c>
      <c r="G15" s="32"/>
    </row>
    <row r="16" spans="1:7">
      <c r="A16" s="31"/>
      <c r="B16" s="17" t="s">
        <v>137</v>
      </c>
      <c r="C16" s="32"/>
      <c r="E16" s="31"/>
      <c r="F16" s="17" t="s">
        <v>137</v>
      </c>
      <c r="G16" s="32"/>
    </row>
    <row r="17" spans="1:7">
      <c r="A17" s="31"/>
      <c r="B17" s="17" t="s">
        <v>138</v>
      </c>
      <c r="C17" s="32"/>
      <c r="E17" s="31"/>
      <c r="F17" s="17" t="s">
        <v>138</v>
      </c>
      <c r="G17" s="32"/>
    </row>
    <row r="18" spans="1:7">
      <c r="A18" s="31"/>
      <c r="B18" s="17" t="s">
        <v>139</v>
      </c>
      <c r="C18" s="32"/>
      <c r="E18" s="31"/>
      <c r="F18" s="17" t="s">
        <v>139</v>
      </c>
      <c r="G18" s="32"/>
    </row>
    <row r="19" spans="1:7">
      <c r="A19" s="31"/>
      <c r="B19" s="17" t="s">
        <v>140</v>
      </c>
      <c r="C19" s="32"/>
      <c r="E19" s="31"/>
      <c r="F19" s="17" t="s">
        <v>140</v>
      </c>
      <c r="G19" s="32"/>
    </row>
    <row r="20" spans="1:7">
      <c r="A20" s="31"/>
      <c r="B20" s="17" t="s">
        <v>141</v>
      </c>
      <c r="C20" s="32"/>
      <c r="E20" s="31"/>
      <c r="F20" s="17" t="s">
        <v>141</v>
      </c>
      <c r="G20" s="32"/>
    </row>
    <row r="21" spans="1:7">
      <c r="A21" s="31"/>
      <c r="B21" s="17" t="s">
        <v>142</v>
      </c>
      <c r="C21" s="32"/>
      <c r="E21" s="31"/>
      <c r="F21" s="17" t="s">
        <v>142</v>
      </c>
      <c r="G21" s="32"/>
    </row>
    <row r="22" spans="1:7">
      <c r="A22" s="31"/>
      <c r="B22" s="17" t="s">
        <v>143</v>
      </c>
      <c r="C22" s="32"/>
      <c r="E22" s="31"/>
      <c r="F22" s="17" t="s">
        <v>143</v>
      </c>
      <c r="G22" s="32"/>
    </row>
    <row r="23" spans="1:7">
      <c r="A23" s="31"/>
      <c r="B23" s="17" t="s">
        <v>144</v>
      </c>
      <c r="C23" s="32"/>
      <c r="E23" s="31"/>
      <c r="F23" s="17" t="s">
        <v>144</v>
      </c>
      <c r="G23" s="32"/>
    </row>
    <row r="24" spans="1:7">
      <c r="A24" s="31"/>
      <c r="B24" s="17" t="s">
        <v>145</v>
      </c>
      <c r="C24" s="32"/>
      <c r="E24" s="31"/>
      <c r="F24" s="17" t="s">
        <v>145</v>
      </c>
      <c r="G24" s="32"/>
    </row>
    <row r="25" spans="1:7" ht="15" thickBot="1">
      <c r="A25" s="31"/>
      <c r="B25" s="18" t="s">
        <v>146</v>
      </c>
      <c r="C25" s="32"/>
      <c r="E25" s="31"/>
      <c r="F25" s="18" t="s">
        <v>146</v>
      </c>
      <c r="G25" s="32"/>
    </row>
    <row r="26" spans="1:7" ht="15" thickBot="1">
      <c r="A26" s="33"/>
      <c r="B26" s="5"/>
      <c r="C26" s="34"/>
      <c r="E26" s="33"/>
      <c r="F26" s="5"/>
      <c r="G26" s="34"/>
    </row>
    <row r="27" spans="1:7">
      <c r="B27" s="1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Mike Flannigan</cp:lastModifiedBy>
  <cp:revision/>
  <dcterms:created xsi:type="dcterms:W3CDTF">2017-09-20T08:30:50Z</dcterms:created>
  <dcterms:modified xsi:type="dcterms:W3CDTF">2018-02-28T11:00:01Z</dcterms:modified>
  <cp:category/>
  <cp:contentStatus/>
</cp:coreProperties>
</file>