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ll Theme Text" sheetId="1" r:id="rId4"/>
    <sheet state="visible" name="Languages" sheetId="2" r:id="rId5"/>
  </sheets>
  <definedNames/>
  <calcPr/>
  <extLst>
    <ext uri="GoogleSheetsCustomDataVersion2">
      <go:sheetsCustomData xmlns:go="http://customooxmlschemas.google.com/" r:id="rId6" roundtripDataChecksum="/12XA7Zl7fx87CV3LOSx9IA7FwloyjieVwrFHRj7i/U="/>
    </ext>
  </extLst>
</workbook>
</file>

<file path=xl/sharedStrings.xml><?xml version="1.0" encoding="utf-8"?>
<sst xmlns="http://schemas.openxmlformats.org/spreadsheetml/2006/main" count="147" uniqueCount="125">
  <si>
    <t>key</t>
  </si>
  <si>
    <t>Anh</t>
  </si>
  <si>
    <t>Trung Giản thể</t>
  </si>
  <si>
    <t>Hindi</t>
  </si>
  <si>
    <t>Tây Ban Nha</t>
  </si>
  <si>
    <t>Pháp</t>
  </si>
  <si>
    <t>Ả Rập</t>
  </si>
  <si>
    <t>Nga</t>
  </si>
  <si>
    <t>Bồ Đào Nha</t>
  </si>
  <si>
    <t>Bengal</t>
  </si>
  <si>
    <t>Urdu</t>
  </si>
  <si>
    <t>Đức</t>
  </si>
  <si>
    <t>Nhật</t>
  </si>
  <si>
    <t>Marathi</t>
  </si>
  <si>
    <t>Telugu</t>
  </si>
  <si>
    <t>Thổ Nhĩ Kỳ</t>
  </si>
  <si>
    <t>Tamil</t>
  </si>
  <si>
    <t>Hàn</t>
  </si>
  <si>
    <t>Việt</t>
  </si>
  <si>
    <t>Italia</t>
  </si>
  <si>
    <t>Thái</t>
  </si>
  <si>
    <t>en</t>
  </si>
  <si>
    <t>zh</t>
  </si>
  <si>
    <t>HI</t>
  </si>
  <si>
    <t>ES</t>
  </si>
  <si>
    <t>FR</t>
  </si>
  <si>
    <t>AR</t>
  </si>
  <si>
    <t>RU</t>
  </si>
  <si>
    <t>PT</t>
  </si>
  <si>
    <t>BN</t>
  </si>
  <si>
    <t>ur</t>
  </si>
  <si>
    <t>DE</t>
  </si>
  <si>
    <t>JA</t>
  </si>
  <si>
    <t>MR</t>
  </si>
  <si>
    <t>TE</t>
  </si>
  <si>
    <t>TR</t>
  </si>
  <si>
    <t>TA</t>
  </si>
  <si>
    <t>KO</t>
  </si>
  <si>
    <t>VI</t>
  </si>
  <si>
    <t>IT</t>
  </si>
  <si>
    <t>TH</t>
  </si>
  <si>
    <t>show_wifi_password</t>
  </si>
  <si>
    <t>Show Wifi Password</t>
  </si>
  <si>
    <t>all_connect_devices</t>
  </si>
  <si>
    <t>All connect devices</t>
  </si>
  <si>
    <t>available_wifi_list</t>
  </si>
  <si>
    <t>Available wifi list</t>
  </si>
  <si>
    <t>available_network</t>
  </si>
  <si>
    <t>Available Network</t>
  </si>
  <si>
    <t>wifi_shown</t>
  </si>
  <si>
    <t>Wifi passwords are shown for your connection</t>
  </si>
  <si>
    <t>detect_devices</t>
  </si>
  <si>
    <t>Detect all devices that are connecting to your wifi</t>
  </si>
  <si>
    <t>scan_wifi</t>
  </si>
  <si>
    <t>Scan and analyze nearby wifi network</t>
  </si>
  <si>
    <t>next</t>
  </si>
  <si>
    <t>Next</t>
  </si>
  <si>
    <t>contain_ads</t>
  </si>
  <si>
    <t>This action may contain ads</t>
  </si>
  <si>
    <t>ask_grant_permission</t>
  </si>
  <si>
    <t>Wifi manager app uses Access Location permission</t>
  </si>
  <si>
    <t>grant_permission</t>
  </si>
  <si>
    <t>Grand Permission</t>
  </si>
  <si>
    <t>grant_permission_description</t>
  </si>
  <si>
    <t>To getting start, we need your permission to access to your location.</t>
  </si>
  <si>
    <t>ok</t>
  </si>
  <si>
    <t>Ok</t>
  </si>
  <si>
    <t>cancel</t>
  </si>
  <si>
    <t>Cancel</t>
  </si>
  <si>
    <t>enter_password</t>
  </si>
  <si>
    <t>Enter password</t>
  </si>
  <si>
    <t>connect</t>
  </si>
  <si>
    <t>Connect</t>
  </si>
  <si>
    <t>show_password</t>
  </si>
  <si>
    <t>Show Password</t>
  </si>
  <si>
    <t>we_are_working_hard_for_a_better_user_experience</t>
  </si>
  <si>
    <t>We are working hard for a better user experience</t>
  </si>
  <si>
    <t>the_best_rating_star</t>
  </si>
  <si>
    <t>The best rating star</t>
  </si>
  <si>
    <t>exit_popup_message</t>
  </si>
  <si>
    <t>We love to hear from you. Help us make our app even more awesome</t>
  </si>
  <si>
    <t>no_exit</t>
  </si>
  <si>
    <t>No, exit app</t>
  </si>
  <si>
    <t>STT</t>
  </si>
  <si>
    <t>Tiếng</t>
  </si>
  <si>
    <t>Key</t>
  </si>
  <si>
    <t>Localization</t>
  </si>
  <si>
    <t>English</t>
  </si>
  <si>
    <t>zh-rCN</t>
  </si>
  <si>
    <t>简体中文</t>
  </si>
  <si>
    <t>hi</t>
  </si>
  <si>
    <t>हिंदी</t>
  </si>
  <si>
    <t>es</t>
  </si>
  <si>
    <t>Español</t>
  </si>
  <si>
    <t>fr</t>
  </si>
  <si>
    <t>Français</t>
  </si>
  <si>
    <t>ar</t>
  </si>
  <si>
    <t>العربية</t>
  </si>
  <si>
    <t>ru</t>
  </si>
  <si>
    <t>Русский</t>
  </si>
  <si>
    <t>pt</t>
  </si>
  <si>
    <t>Português</t>
  </si>
  <si>
    <t>bn</t>
  </si>
  <si>
    <t>বাংলা</t>
  </si>
  <si>
    <t>اردو</t>
  </si>
  <si>
    <t>de</t>
  </si>
  <si>
    <t>Deutsch</t>
  </si>
  <si>
    <t>ja</t>
  </si>
  <si>
    <t>日本語</t>
  </si>
  <si>
    <t>mr</t>
  </si>
  <si>
    <t>मराठी</t>
  </si>
  <si>
    <t>te</t>
  </si>
  <si>
    <t>తెలుగు</t>
  </si>
  <si>
    <t>tr</t>
  </si>
  <si>
    <t>Türkçe</t>
  </si>
  <si>
    <t>ta</t>
  </si>
  <si>
    <t>தமிழ்</t>
  </si>
  <si>
    <t>ko</t>
  </si>
  <si>
    <t>한국인</t>
  </si>
  <si>
    <t>vi</t>
  </si>
  <si>
    <t>Tiếng Việt</t>
  </si>
  <si>
    <t>it</t>
  </si>
  <si>
    <t>Italiano</t>
  </si>
  <si>
    <t>th</t>
  </si>
  <si>
    <t>ภาษาไทย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</si>
</sst>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sz val="13.0"/>
      <color rgb="FF000000"/>
      <name val="Arial"/>
    </font>
    <font>
      <b/>
      <color theme="1"/>
      <name val="Arial"/>
    </font>
    <font>
      <sz val="14.0"/>
      <color rgb="FF000000"/>
      <name val="Arial"/>
    </font>
    <font>
      <sz val="10.0"/>
      <color theme="1"/>
      <name val="Arial"/>
    </font>
    <font>
      <color theme="1"/>
      <name val="Arial"/>
    </font>
    <font>
      <sz val="10.0"/>
      <color rgb="FF212529"/>
      <name val="Arial"/>
    </font>
    <font>
      <sz val="12.0"/>
      <color rgb="FF212529"/>
      <name val="Roboto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top" wrapText="0"/>
    </xf>
    <xf borderId="0" fillId="0" fontId="2" numFmtId="0" xfId="0" applyAlignment="1" applyFont="1">
      <alignment horizontal="center" shrinkToFit="0" wrapText="0"/>
    </xf>
    <xf borderId="0" fillId="0" fontId="3" numFmtId="0" xfId="0" applyAlignment="1" applyFont="1">
      <alignment readingOrder="0" shrinkToFit="0" vertical="top" wrapText="0"/>
    </xf>
    <xf borderId="0" fillId="0" fontId="4" numFmtId="0" xfId="0" applyAlignment="1" applyFont="1">
      <alignment shrinkToFit="0" wrapText="0"/>
    </xf>
    <xf borderId="0" fillId="0" fontId="5" numFmtId="0" xfId="0" applyAlignment="1" applyFont="1">
      <alignment shrinkToFit="0" wrapText="0"/>
    </xf>
    <xf borderId="0" fillId="0" fontId="6" numFmtId="0" xfId="0" applyAlignment="1" applyFont="1">
      <alignment readingOrder="0" shrinkToFit="0" vertical="top" wrapText="0"/>
    </xf>
    <xf borderId="0" fillId="0" fontId="5" numFmtId="0" xfId="0" applyAlignment="1" applyFont="1">
      <alignment readingOrder="0" shrinkToFit="0" vertical="top" wrapText="0"/>
    </xf>
    <xf borderId="0" fillId="0" fontId="5" numFmtId="0" xfId="0" applyAlignment="1" applyFont="1">
      <alignment readingOrder="0" shrinkToFit="0" wrapText="0"/>
    </xf>
    <xf borderId="0" fillId="0" fontId="5" numFmtId="0" xfId="0" applyAlignment="1" applyFont="1">
      <alignment shrinkToFit="0" vertical="top" wrapText="0"/>
    </xf>
    <xf borderId="0" fillId="0" fontId="5" numFmtId="0" xfId="0" applyAlignment="1" applyFont="1">
      <alignment readingOrder="0" shrinkToFit="0" vertical="top" wrapText="1"/>
    </xf>
    <xf borderId="0" fillId="0" fontId="7" numFmtId="0" xfId="0" applyAlignment="1" applyFont="1">
      <alignment readingOrder="0" shrinkToFit="0" vertical="top" wrapText="0"/>
    </xf>
    <xf borderId="0" fillId="0" fontId="7" numFmtId="0" xfId="0" applyAlignment="1" applyFont="1">
      <alignment readingOrder="0" shrinkToFit="0" vertical="center" wrapText="1"/>
    </xf>
    <xf borderId="0" fillId="0" fontId="5" numFmtId="0" xfId="0" applyAlignment="1" applyFont="1">
      <alignment readingOrder="0" shrinkToFit="0" vertical="center" wrapText="1"/>
    </xf>
    <xf borderId="0" fillId="0" fontId="5" numFmtId="0" xfId="0" applyAlignment="1" applyFont="1">
      <alignment shrinkToFit="0" vertical="center" wrapText="1"/>
    </xf>
    <xf borderId="0" fillId="0" fontId="5" numFmtId="0" xfId="0" applyAlignment="1" applyFont="1">
      <alignment readingOrder="0" vertical="bottom"/>
    </xf>
    <xf borderId="0" fillId="0" fontId="8" numFmtId="0" xfId="0" applyAlignment="1" applyFont="1">
      <alignment readingOrder="0"/>
    </xf>
    <xf borderId="0" fillId="0" fontId="5" numFmtId="0" xfId="0" applyAlignment="1" applyFont="1">
      <alignment readingOrder="0" shrinkToFit="0" vertical="bottom" wrapText="0"/>
    </xf>
    <xf borderId="0" fillId="0" fontId="2" numFmtId="0" xfId="0" applyAlignment="1" applyFont="1">
      <alignment horizontal="center"/>
    </xf>
    <xf borderId="0" fillId="0" fontId="5" numFmtId="0" xfId="0" applyFont="1"/>
    <xf borderId="0" fillId="0" fontId="5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27.75"/>
    <col customWidth="1" min="2" max="2" width="31.13"/>
    <col customWidth="1" min="3" max="3" width="28.25"/>
    <col customWidth="1" min="4" max="18" width="23.5"/>
    <col customWidth="1" min="19" max="19" width="58.13"/>
    <col customWidth="1" min="20" max="40" width="23.5"/>
  </cols>
  <sheetData>
    <row r="1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</row>
    <row r="2" ht="15.75" customHeight="1">
      <c r="A2" s="3"/>
      <c r="B2" s="2" t="s">
        <v>21</v>
      </c>
      <c r="C2" s="2" t="s">
        <v>22</v>
      </c>
      <c r="D2" s="2" t="s">
        <v>23</v>
      </c>
      <c r="E2" s="2" t="s">
        <v>24</v>
      </c>
      <c r="F2" s="2" t="s">
        <v>25</v>
      </c>
      <c r="G2" s="2" t="s">
        <v>26</v>
      </c>
      <c r="H2" s="2" t="s">
        <v>27</v>
      </c>
      <c r="I2" s="2" t="s">
        <v>28</v>
      </c>
      <c r="J2" s="2" t="s">
        <v>29</v>
      </c>
      <c r="K2" s="2" t="s">
        <v>30</v>
      </c>
      <c r="L2" s="2" t="s">
        <v>31</v>
      </c>
      <c r="M2" s="2" t="s">
        <v>32</v>
      </c>
      <c r="N2" s="2" t="s">
        <v>33</v>
      </c>
      <c r="O2" s="2" t="s">
        <v>34</v>
      </c>
      <c r="P2" s="2" t="s">
        <v>35</v>
      </c>
      <c r="Q2" s="2" t="s">
        <v>36</v>
      </c>
      <c r="R2" s="2" t="s">
        <v>37</v>
      </c>
      <c r="S2" s="2" t="s">
        <v>38</v>
      </c>
      <c r="T2" s="2" t="s">
        <v>39</v>
      </c>
      <c r="U2" s="2" t="s">
        <v>40</v>
      </c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</row>
    <row r="3" ht="15.75" customHeight="1">
      <c r="A3" s="4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</row>
    <row r="4" ht="15.75" customHeight="1">
      <c r="A4" s="6" t="s">
        <v>41</v>
      </c>
      <c r="B4" s="7" t="s">
        <v>42</v>
      </c>
      <c r="C4" s="8" t="str">
        <f>IFERROR(__xludf.DUMMYFUNCTION("GOOGLETRANSLATE($B4, $B$2, C2)"),"显示WiFi密码")</f>
        <v>显示WiFi密码</v>
      </c>
      <c r="D4" s="8" t="str">
        <f>IFERROR(__xludf.DUMMYFUNCTION("GOOGLETRANSLATE($B4, $B$2, D$2)"),"वाईफाई पासवर्ड दिखाएं")</f>
        <v>वाईफाई पासवर्ड दिखाएं</v>
      </c>
      <c r="E4" s="8" t="str">
        <f>IFERROR(__xludf.DUMMYFUNCTION("GOOGLETRANSLATE($B4, $B$2, E$2)"),"Mostrar contraseña WiFi")</f>
        <v>Mostrar contraseña WiFi</v>
      </c>
      <c r="F4" s="8" t="str">
        <f>IFERROR(__xludf.DUMMYFUNCTION("GOOGLETRANSLATE($B4, $B$2, F$2)"),"Afficher le mot de passe wifi")</f>
        <v>Afficher le mot de passe wifi</v>
      </c>
      <c r="G4" s="8" t="str">
        <f>IFERROR(__xludf.DUMMYFUNCTION("GOOGLETRANSLATE($B4, $B$2, G$2)"),"عرض كلمة مرور wifi")</f>
        <v>عرض كلمة مرور wifi</v>
      </c>
      <c r="H4" s="8" t="str">
        <f>IFERROR(__xludf.DUMMYFUNCTION("GOOGLETRANSLATE($B4, $B$2, H$2)"),"Показать пароль Wi -Fi")</f>
        <v>Показать пароль Wi -Fi</v>
      </c>
      <c r="I4" s="8" t="str">
        <f>IFERROR(__xludf.DUMMYFUNCTION("GOOGLETRANSLATE($B4, $B$2, I$2)"),"Mostre senha wifi")</f>
        <v>Mostre senha wifi</v>
      </c>
      <c r="J4" s="8" t="str">
        <f>IFERROR(__xludf.DUMMYFUNCTION("GOOGLETRANSLATE($B4, $B$2, J$2)"),"ওয়াইফাই পাসওয়ার্ড দেখান")</f>
        <v>ওয়াইফাই পাসওয়ার্ড দেখান</v>
      </c>
      <c r="K4" s="8" t="str">
        <f>IFERROR(__xludf.DUMMYFUNCTION("GOOGLETRANSLATE($B4, $B$2, K$2)"),"وائی ​​فائی پاس ورڈ دکھائیں")</f>
        <v>وائی ​​فائی پاس ورڈ دکھائیں</v>
      </c>
      <c r="L4" s="8" t="str">
        <f>IFERROR(__xludf.DUMMYFUNCTION("GOOGLETRANSLATE($B4, $B$2, L$2)"),"WLAN -Passwort anzeigen")</f>
        <v>WLAN -Passwort anzeigen</v>
      </c>
      <c r="M4" s="8" t="str">
        <f>IFERROR(__xludf.DUMMYFUNCTION("GOOGLETRANSLATE($B4, $B$2, M$2)"),"WiFiパスワードを表示します")</f>
        <v>WiFiパスワードを表示します</v>
      </c>
      <c r="N4" s="8" t="str">
        <f>IFERROR(__xludf.DUMMYFUNCTION("GOOGLETRANSLATE($B4, $B$2, N$2)"),"वायफाय संकेतशब्द दर्शवा")</f>
        <v>वायफाय संकेतशब्द दर्शवा</v>
      </c>
      <c r="O4" s="8" t="str">
        <f>IFERROR(__xludf.DUMMYFUNCTION("GOOGLETRANSLATE($B4, $B$2, O$2)"),"వైఫై పాస్‌వర్డ్ చూపించు")</f>
        <v>వైఫై పాస్‌వర్డ్ చూపించు</v>
      </c>
      <c r="P4" s="8" t="str">
        <f>IFERROR(__xludf.DUMMYFUNCTION("GOOGLETRANSLATE($B4, $B$2, P$2)"),"WiFi şifresini göster")</f>
        <v>WiFi şifresini göster</v>
      </c>
      <c r="Q4" s="8" t="str">
        <f>IFERROR(__xludf.DUMMYFUNCTION("GOOGLETRANSLATE($B4, $B$2, Q$2)"),"வைஃபை கடவுச்சொல்லைக் காட்டு")</f>
        <v>வைஃபை கடவுச்சொல்லைக் காட்டு</v>
      </c>
      <c r="R4" s="8" t="str">
        <f>IFERROR(__xludf.DUMMYFUNCTION("GOOGLETRANSLATE($B4, $B$2, R$2)"),"Wi -Fi 비밀번호 표시")</f>
        <v>Wi -Fi 비밀번호 표시</v>
      </c>
      <c r="S4" s="8" t="str">
        <f>IFERROR(__xludf.DUMMYFUNCTION("GOOGLETRANSLATE($B4, $B$2, S$2)"),"Hiển thị mật khẩu wifi")</f>
        <v>Hiển thị mật khẩu wifi</v>
      </c>
      <c r="T4" s="8" t="str">
        <f>IFERROR(__xludf.DUMMYFUNCTION("GOOGLETRANSLATE($B4, $B$2, T$2)"),"Mostra la password WiFi")</f>
        <v>Mostra la password WiFi</v>
      </c>
      <c r="U4" s="8" t="str">
        <f>IFERROR(__xludf.DUMMYFUNCTION("GOOGLETRANSLATE($B4, $B$2, U$2)"),"แสดงรหัสผ่าน wifi")</f>
        <v>แสดงรหัสผ่าน wifi</v>
      </c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</row>
    <row r="5" ht="15.75" customHeight="1">
      <c r="A5" s="6" t="s">
        <v>43</v>
      </c>
      <c r="B5" s="7" t="s">
        <v>44</v>
      </c>
      <c r="C5" s="8" t="str">
        <f>IFERROR(__xludf.DUMMYFUNCTION("GOOGLETRANSLATE($B5, $B$2, C$2)"),"所有连接设备")</f>
        <v>所有连接设备</v>
      </c>
      <c r="D5" s="8" t="str">
        <f>IFERROR(__xludf.DUMMYFUNCTION("GOOGLETRANSLATE($B5, $B$2, D$2)"),"सभी कनेक्ट डिवाइस")</f>
        <v>सभी कनेक्ट डिवाइस</v>
      </c>
      <c r="E5" s="8" t="str">
        <f>IFERROR(__xludf.DUMMYFUNCTION("GOOGLETRANSLATE($B5, $B$2, E$2)"),"Todos los dispositivos de conexión")</f>
        <v>Todos los dispositivos de conexión</v>
      </c>
      <c r="F5" s="8" t="str">
        <f>IFERROR(__xludf.DUMMYFUNCTION("GOOGLETRANSLATE($B5, $B$2, F$2)"),"Tous les appareils de connexion")</f>
        <v>Tous les appareils de connexion</v>
      </c>
      <c r="G5" s="8" t="str">
        <f>IFERROR(__xludf.DUMMYFUNCTION("GOOGLETRANSLATE($B5, $B$2, G$2)"),"جميع توصيل الأجهزة")</f>
        <v>جميع توصيل الأجهزة</v>
      </c>
      <c r="H5" s="8" t="str">
        <f>IFERROR(__xludf.DUMMYFUNCTION("GOOGLETRANSLATE($B5, $B$2, H$2)"),"Все подключают устройства")</f>
        <v>Все подключают устройства</v>
      </c>
      <c r="I5" s="8" t="str">
        <f>IFERROR(__xludf.DUMMYFUNCTION("GOOGLETRANSLATE($B5, $B$2, I$2)"),"Todos os dispositivos de conexão")</f>
        <v>Todos os dispositivos de conexão</v>
      </c>
      <c r="J5" s="8" t="str">
        <f>IFERROR(__xludf.DUMMYFUNCTION("GOOGLETRANSLATE($B5, $B$2, J$2)"),"সমস্ত সংযোগ ডিভাইস")</f>
        <v>সমস্ত সংযোগ ডিভাইস</v>
      </c>
      <c r="K5" s="8" t="str">
        <f>IFERROR(__xludf.DUMMYFUNCTION("GOOGLETRANSLATE($B5, $B$2, K$2)"),"تمام کنیکٹ ڈیوائسز")</f>
        <v>تمام کنیکٹ ڈیوائسز</v>
      </c>
      <c r="L5" s="8" t="str">
        <f>IFERROR(__xludf.DUMMYFUNCTION("GOOGLETRANSLATE($B5, $B$2, L$2)"),"Alle verbinden Geräte")</f>
        <v>Alle verbinden Geräte</v>
      </c>
      <c r="M5" s="8" t="str">
        <f>IFERROR(__xludf.DUMMYFUNCTION("GOOGLETRANSLATE($B5, $B$2, M$2)"),"すべての接続デバイス")</f>
        <v>すべての接続デバイス</v>
      </c>
      <c r="N5" s="8" t="str">
        <f>IFERROR(__xludf.DUMMYFUNCTION("GOOGLETRANSLATE($B5, $B$2, N$2)"),"सर्व कनेक्ट डिव्हाइस")</f>
        <v>सर्व कनेक्ट डिव्हाइस</v>
      </c>
      <c r="O5" s="8" t="str">
        <f>IFERROR(__xludf.DUMMYFUNCTION("GOOGLETRANSLATE($B5, $B$2, O$2)"),"అన్ని కనెక్ట్ పరికరాలు")</f>
        <v>అన్ని కనెక్ట్ పరికరాలు</v>
      </c>
      <c r="P5" s="8" t="str">
        <f>IFERROR(__xludf.DUMMYFUNCTION("GOOGLETRANSLATE($B5, $B$2, P$2)"),"Tüm bağlantı cihazları")</f>
        <v>Tüm bağlantı cihazları</v>
      </c>
      <c r="Q5" s="8" t="str">
        <f>IFERROR(__xludf.DUMMYFUNCTION("GOOGLETRANSLATE($B5, $B$2, Q$2)"),"அனைத்து இணைக்க சாதனங்களும்")</f>
        <v>அனைத்து இணைக்க சாதனங்களும்</v>
      </c>
      <c r="R5" s="8" t="str">
        <f>IFERROR(__xludf.DUMMYFUNCTION("GOOGLETRANSLATE($B5, $B$2, R$2)"),"모든 연결 장치")</f>
        <v>모든 연결 장치</v>
      </c>
      <c r="S5" s="8" t="str">
        <f>IFERROR(__xludf.DUMMYFUNCTION("GOOGLETRANSLATE($B5, $B$2, S$2)"),"Tất cả các thiết bị kết nối")</f>
        <v>Tất cả các thiết bị kết nối</v>
      </c>
      <c r="T5" s="8" t="str">
        <f>IFERROR(__xludf.DUMMYFUNCTION("GOOGLETRANSLATE($B5, $B$2, T$2)"),"Tutti i dispositivi di connessione")</f>
        <v>Tutti i dispositivi di connessione</v>
      </c>
      <c r="U5" s="8" t="str">
        <f>IFERROR(__xludf.DUMMYFUNCTION("GOOGLETRANSLATE($B5, $B$2, U$2)"),"อุปกรณ์เชื่อมต่อทั้งหมด")</f>
        <v>อุปกรณ์เชื่อมต่อทั้งหมด</v>
      </c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</row>
    <row r="6">
      <c r="A6" s="6" t="s">
        <v>45</v>
      </c>
      <c r="B6" s="10" t="s">
        <v>46</v>
      </c>
      <c r="C6" s="8" t="str">
        <f>IFERROR(__xludf.DUMMYFUNCTION("GOOGLETRANSLATE(B6, $B$2, C$2)"),"可用的WiFi列表")</f>
        <v>可用的WiFi列表</v>
      </c>
      <c r="D6" s="8" t="str">
        <f>IFERROR(__xludf.DUMMYFUNCTION("GOOGLETRANSLATE($B6, $B$2, D$2)"),"उपलब्ध वाईफाई सूची")</f>
        <v>उपलब्ध वाईफाई सूची</v>
      </c>
      <c r="E6" s="8" t="str">
        <f>IFERROR(__xludf.DUMMYFUNCTION("GOOGLETRANSLATE($B6, $B$2, E$2)"),"Lista de wifi disponible")</f>
        <v>Lista de wifi disponible</v>
      </c>
      <c r="F6" s="8" t="str">
        <f>IFERROR(__xludf.DUMMYFUNCTION("GOOGLETRANSLATE($B6, $B$2, F$2)"),"Liste wifi disponible")</f>
        <v>Liste wifi disponible</v>
      </c>
      <c r="G6" s="8" t="str">
        <f>IFERROR(__xludf.DUMMYFUNCTION("GOOGLETRANSLATE($B6, $B$2, G$2)"),"قائمة wifi المتاحة")</f>
        <v>قائمة wifi المتاحة</v>
      </c>
      <c r="H6" s="8" t="str">
        <f>IFERROR(__xludf.DUMMYFUNCTION("GOOGLETRANSLATE($B6, $B$2, H$2)"),"Доступный список Wi -Fi")</f>
        <v>Доступный список Wi -Fi</v>
      </c>
      <c r="I6" s="8" t="str">
        <f>IFERROR(__xludf.DUMMYFUNCTION("GOOGLETRANSLATE($B6, $B$2, I$2)"),"Lista de wifi disponível")</f>
        <v>Lista de wifi disponível</v>
      </c>
      <c r="J6" s="8" t="str">
        <f>IFERROR(__xludf.DUMMYFUNCTION("GOOGLETRANSLATE($B6, $B$2, J$2)"),"উপলব্ধ ওয়াইফাই তালিকা")</f>
        <v>উপলব্ধ ওয়াইফাই তালিকা</v>
      </c>
      <c r="K6" s="8" t="str">
        <f>IFERROR(__xludf.DUMMYFUNCTION("GOOGLETRANSLATE($B6, $B$2, K$2)"),"وائی ​​فائی کی دستیاب فہرست")</f>
        <v>وائی ​​فائی کی دستیاب فہرست</v>
      </c>
      <c r="L6" s="8" t="str">
        <f>IFERROR(__xludf.DUMMYFUNCTION("GOOGLETRANSLATE($B6, $B$2, L$2)"),"Verfügbare WLAN -Liste")</f>
        <v>Verfügbare WLAN -Liste</v>
      </c>
      <c r="M6" s="8" t="str">
        <f>IFERROR(__xludf.DUMMYFUNCTION("GOOGLETRANSLATE($B6, $B$2, M$2)"),"利用可能なWiFiリスト")</f>
        <v>利用可能なWiFiリスト</v>
      </c>
      <c r="N6" s="8" t="str">
        <f>IFERROR(__xludf.DUMMYFUNCTION("GOOGLETRANSLATE($B6, $B$2, N$2)"),"उपलब्ध वायफाय यादी")</f>
        <v>उपलब्ध वायफाय यादी</v>
      </c>
      <c r="O6" s="8" t="str">
        <f>IFERROR(__xludf.DUMMYFUNCTION("GOOGLETRANSLATE($B6, $B$2, O$2)"),"అందుబాటులో ఉన్న వైఫై జాబితా")</f>
        <v>అందుబాటులో ఉన్న వైఫై జాబితా</v>
      </c>
      <c r="P6" s="8" t="str">
        <f>IFERROR(__xludf.DUMMYFUNCTION("GOOGLETRANSLATE($B6, $B$2, P$2)"),"Mevcut WiFi Listesi")</f>
        <v>Mevcut WiFi Listesi</v>
      </c>
      <c r="Q6" s="8" t="str">
        <f>IFERROR(__xludf.DUMMYFUNCTION("GOOGLETRANSLATE($B6, $B$2, Q$2)"),"கிடைக்கும் வைஃபை பட்டியல்")</f>
        <v>கிடைக்கும் வைஃபை பட்டியல்</v>
      </c>
      <c r="R6" s="8" t="str">
        <f>IFERROR(__xludf.DUMMYFUNCTION("GOOGLETRANSLATE($B6, $B$2, R$2)"),"사용 가능한 WiFi 목록")</f>
        <v>사용 가능한 WiFi 목록</v>
      </c>
      <c r="S6" s="8" t="str">
        <f>IFERROR(__xludf.DUMMYFUNCTION("GOOGLETRANSLATE($B6, $B$2, S$2)"),"Danh sách WiFi có sẵn")</f>
        <v>Danh sách WiFi có sẵn</v>
      </c>
      <c r="T6" s="8" t="str">
        <f>IFERROR(__xludf.DUMMYFUNCTION("GOOGLETRANSLATE($B6, $B$2, T$2)"),"Elenco WiFi disponibile")</f>
        <v>Elenco WiFi disponibile</v>
      </c>
      <c r="U6" s="8" t="str">
        <f>IFERROR(__xludf.DUMMYFUNCTION("GOOGLETRANSLATE($B6, $B$2, U$2)"),"รายการ wifi ที่มีอยู่")</f>
        <v>รายการ wifi ที่มีอยู่</v>
      </c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</row>
    <row r="7">
      <c r="A7" s="6" t="s">
        <v>47</v>
      </c>
      <c r="B7" s="10" t="s">
        <v>48</v>
      </c>
      <c r="C7" s="8" t="str">
        <f>IFERROR(__xludf.DUMMYFUNCTION("GOOGLETRANSLATE(B7, $B$2, C$2)"),"可用网络")</f>
        <v>可用网络</v>
      </c>
      <c r="D7" s="8" t="str">
        <f>IFERROR(__xludf.DUMMYFUNCTION("GOOGLETRANSLATE($B7, $B$2, D$2)"),"उपलब्ध नेटवर्क")</f>
        <v>उपलब्ध नेटवर्क</v>
      </c>
      <c r="E7" s="8" t="str">
        <f>IFERROR(__xludf.DUMMYFUNCTION("GOOGLETRANSLATE($B7, $B$2, E$2)"),"Red disponible")</f>
        <v>Red disponible</v>
      </c>
      <c r="F7" s="8" t="str">
        <f>IFERROR(__xludf.DUMMYFUNCTION("GOOGLETRANSLATE($B7, $B$2, F$2)"),"Réseau disponible")</f>
        <v>Réseau disponible</v>
      </c>
      <c r="G7" s="8" t="str">
        <f>IFERROR(__xludf.DUMMYFUNCTION("GOOGLETRANSLATE($B7, $B$2, G$2)"),"الشبكة المتاحة")</f>
        <v>الشبكة المتاحة</v>
      </c>
      <c r="H7" s="8" t="str">
        <f>IFERROR(__xludf.DUMMYFUNCTION("GOOGLETRANSLATE($B7, $B$2, H$2)"),"Доступная сеть")</f>
        <v>Доступная сеть</v>
      </c>
      <c r="I7" s="8" t="str">
        <f>IFERROR(__xludf.DUMMYFUNCTION("GOOGLETRANSLATE($B7, $B$2, I$2)"),"Rede disponível")</f>
        <v>Rede disponível</v>
      </c>
      <c r="J7" s="8" t="str">
        <f>IFERROR(__xludf.DUMMYFUNCTION("GOOGLETRANSLATE($B7, $B$2, J$2)"),"উপলব্ধ নেটওয়ার্ক")</f>
        <v>উপলব্ধ নেটওয়ার্ক</v>
      </c>
      <c r="K7" s="8" t="str">
        <f>IFERROR(__xludf.DUMMYFUNCTION("GOOGLETRANSLATE($B7, $B$2, K$2)"),"دستیاب نیٹ ورک")</f>
        <v>دستیاب نیٹ ورک</v>
      </c>
      <c r="L7" s="8" t="str">
        <f>IFERROR(__xludf.DUMMYFUNCTION("GOOGLETRANSLATE($B7, $B$2, L$2)"),"Verfügbares Netzwerk")</f>
        <v>Verfügbares Netzwerk</v>
      </c>
      <c r="M7" s="8" t="str">
        <f>IFERROR(__xludf.DUMMYFUNCTION("GOOGLETRANSLATE($B7, $B$2, M$2)"),"利用可能なネットワーク")</f>
        <v>利用可能なネットワーク</v>
      </c>
      <c r="N7" s="8" t="str">
        <f>IFERROR(__xludf.DUMMYFUNCTION("GOOGLETRANSLATE($B7, $B$2, N$2)"),"उपलब्ध नेटवर्क")</f>
        <v>उपलब्ध नेटवर्क</v>
      </c>
      <c r="O7" s="8" t="str">
        <f>IFERROR(__xludf.DUMMYFUNCTION("GOOGLETRANSLATE($B7, $B$2, O$2)"),"అందుబాటులో ఉన్న నెట్‌వర్క్")</f>
        <v>అందుబాటులో ఉన్న నెట్‌వర్క్</v>
      </c>
      <c r="P7" s="8" t="str">
        <f>IFERROR(__xludf.DUMMYFUNCTION("GOOGLETRANSLATE($B7, $B$2, P$2)"),"Mevcut Ağ")</f>
        <v>Mevcut Ağ</v>
      </c>
      <c r="Q7" s="8" t="str">
        <f>IFERROR(__xludf.DUMMYFUNCTION("GOOGLETRANSLATE($B7, $B$2, Q$2)"),"கிடைக்கும் நெட்வொர்க்")</f>
        <v>கிடைக்கும் நெட்வொர்க்</v>
      </c>
      <c r="R7" s="8" t="str">
        <f>IFERROR(__xludf.DUMMYFUNCTION("GOOGLETRANSLATE($B7, $B$2, R$2)"),"사용 가능한 네트워크")</f>
        <v>사용 가능한 네트워크</v>
      </c>
      <c r="S7" s="8" t="str">
        <f>IFERROR(__xludf.DUMMYFUNCTION("GOOGLETRANSLATE($B7, $B$2, S$2)"),"Mạng có sẵn")</f>
        <v>Mạng có sẵn</v>
      </c>
      <c r="T7" s="8" t="str">
        <f>IFERROR(__xludf.DUMMYFUNCTION("GOOGLETRANSLATE($B7, $B$2, T$2)"),"Rete disponibile")</f>
        <v>Rete disponibile</v>
      </c>
      <c r="U7" s="8" t="str">
        <f>IFERROR(__xludf.DUMMYFUNCTION("GOOGLETRANSLATE($B7, $B$2, U$2)"),"เครือข่ายที่มีอยู่")</f>
        <v>เครือข่ายที่มีอยู่</v>
      </c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</row>
    <row r="8">
      <c r="A8" s="6" t="s">
        <v>49</v>
      </c>
      <c r="B8" s="10" t="s">
        <v>50</v>
      </c>
      <c r="C8" s="8" t="str">
        <f>IFERROR(__xludf.DUMMYFUNCTION("GOOGLETRANSLATE(B8, $B$2, C$2)"),"为您的连接显示WiFi密码")</f>
        <v>为您的连接显示WiFi密码</v>
      </c>
      <c r="D8" s="8" t="str">
        <f>IFERROR(__xludf.DUMMYFUNCTION("GOOGLETRANSLATE($B8, $B$2, D$2)"),"वाईफाई पासवर्ड आपके कनेक्शन के लिए दिखाए गए हैं")</f>
        <v>वाईफाई पासवर्ड आपके कनेक्शन के लिए दिखाए गए हैं</v>
      </c>
      <c r="E8" s="8" t="str">
        <f>IFERROR(__xludf.DUMMYFUNCTION("GOOGLETRANSLATE($B8, $B$2, E$2)"),"Se muestran contraseñas wifi para su conexión")</f>
        <v>Se muestran contraseñas wifi para su conexión</v>
      </c>
      <c r="F8" s="8" t="str">
        <f>IFERROR(__xludf.DUMMYFUNCTION("GOOGLETRANSLATE($B8, $B$2, F$2)"),"Les mots de passe WiFi sont affichés pour votre connexion")</f>
        <v>Les mots de passe WiFi sont affichés pour votre connexion</v>
      </c>
      <c r="G8" s="8" t="str">
        <f>IFERROR(__xludf.DUMMYFUNCTION("GOOGLETRANSLATE($B8, $B$2, G$2)"),"يتم عرض كلمات مرور WiFi لاتصالك")</f>
        <v>يتم عرض كلمات مرور WiFi لاتصالك</v>
      </c>
      <c r="H8" s="8" t="str">
        <f>IFERROR(__xludf.DUMMYFUNCTION("GOOGLETRANSLATE($B8, $B$2, H$2)"),"Пароли Wi -Fi показаны для вашего подключения")</f>
        <v>Пароли Wi -Fi показаны для вашего подключения</v>
      </c>
      <c r="I8" s="8" t="str">
        <f>IFERROR(__xludf.DUMMYFUNCTION("GOOGLETRANSLATE($B8, $B$2, I$2)"),"Senhas de wifi são mostradas para sua conexão")</f>
        <v>Senhas de wifi são mostradas para sua conexão</v>
      </c>
      <c r="J8" s="8" t="str">
        <f>IFERROR(__xludf.DUMMYFUNCTION("GOOGLETRANSLATE($B8, $B$2, J$2)"),"আপনার সংযোগের জন্য ওয়াইফাই পাসওয়ার্ডগুলি দেখানো হয়েছে")</f>
        <v>আপনার সংযোগের জন্য ওয়াইফাই পাসওয়ার্ডগুলি দেখানো হয়েছে</v>
      </c>
      <c r="K8" s="8" t="str">
        <f>IFERROR(__xludf.DUMMYFUNCTION("GOOGLETRANSLATE($B8, $B$2, K$2)"),"آپ کے کنکشن کے لئے وائی فائی پاس ورڈ دکھائے گئے ہیں")</f>
        <v>آپ کے کنکشن کے لئے وائی فائی پاس ورڈ دکھائے گئے ہیں</v>
      </c>
      <c r="L8" s="8" t="str">
        <f>IFERROR(__xludf.DUMMYFUNCTION("GOOGLETRANSLATE($B8, $B$2, L$2)"),"WLAN -Passwörter werden für Ihre Verbindung angezeigt")</f>
        <v>WLAN -Passwörter werden für Ihre Verbindung angezeigt</v>
      </c>
      <c r="M8" s="8" t="str">
        <f>IFERROR(__xludf.DUMMYFUNCTION("GOOGLETRANSLATE($B8, $B$2, M$2)"),"接続にWiFiパスワードが表示されます")</f>
        <v>接続にWiFiパスワードが表示されます</v>
      </c>
      <c r="N8" s="8" t="str">
        <f>IFERROR(__xludf.DUMMYFUNCTION("GOOGLETRANSLATE($B8, $B$2, N$2)"),"आपल्या कनेक्शनसाठी वायफाय संकेतशब्द दर्शविले आहेत")</f>
        <v>आपल्या कनेक्शनसाठी वायफाय संकेतशब्द दर्शविले आहेत</v>
      </c>
      <c r="O8" s="8" t="str">
        <f>IFERROR(__xludf.DUMMYFUNCTION("GOOGLETRANSLATE($B8, $B$2, O$2)"),"మీ కనెక్షన్ కోసం వైఫై పాస్‌వర్డ్‌లు చూపబడ్డాయి")</f>
        <v>మీ కనెక్షన్ కోసం వైఫై పాస్‌వర్డ్‌లు చూపబడ్డాయి</v>
      </c>
      <c r="P8" s="8" t="str">
        <f>IFERROR(__xludf.DUMMYFUNCTION("GOOGLETRANSLATE($B8, $B$2, P$2)"),"Bağlantınız için WiFi şifreleri gösterilmiştir")</f>
        <v>Bağlantınız için WiFi şifreleri gösterilmiştir</v>
      </c>
      <c r="Q8" s="8" t="str">
        <f>IFERROR(__xludf.DUMMYFUNCTION("GOOGLETRANSLATE($B8, $B$2, Q$2)"),"உங்கள் இணைப்பிற்கு வைஃபை கடவுச்சொற்கள் காட்டப்பட்டுள்ளன")</f>
        <v>உங்கள் இணைப்பிற்கு வைஃபை கடவுச்சொற்கள் காட்டப்பட்டுள்ளன</v>
      </c>
      <c r="R8" s="8" t="str">
        <f>IFERROR(__xludf.DUMMYFUNCTION("GOOGLETRANSLATE($B8, $B$2, R$2)"),"연결에 대한 Wi -Fi 비밀번호가 표시됩니다")</f>
        <v>연결에 대한 Wi -Fi 비밀번호가 표시됩니다</v>
      </c>
      <c r="S8" s="8" t="str">
        <f>IFERROR(__xludf.DUMMYFUNCTION("GOOGLETRANSLATE($B8, $B$2, S$2)"),"Mật khẩu wifi được hiển thị cho kết nối của bạn")</f>
        <v>Mật khẩu wifi được hiển thị cho kết nối của bạn</v>
      </c>
      <c r="T8" s="8" t="str">
        <f>IFERROR(__xludf.DUMMYFUNCTION("GOOGLETRANSLATE($B8, $B$2, T$2)"),"Le password WiFi sono mostrate per la connessione")</f>
        <v>Le password WiFi sono mostrate per la connessione</v>
      </c>
      <c r="U8" s="8" t="str">
        <f>IFERROR(__xludf.DUMMYFUNCTION("GOOGLETRANSLATE($B8, $B$2, U$2)"),"รหัสผ่าน wifi จะแสดงสำหรับการเชื่อมต่อของคุณ")</f>
        <v>รหัสผ่าน wifi จะแสดงสำหรับการเชื่อมต่อของคุณ</v>
      </c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</row>
    <row r="9" ht="15.75" customHeight="1">
      <c r="A9" s="11" t="s">
        <v>51</v>
      </c>
      <c r="B9" s="7" t="s">
        <v>52</v>
      </c>
      <c r="C9" s="8" t="str">
        <f>IFERROR(__xludf.DUMMYFUNCTION("GOOGLETRANSLATE(B9, $B$2, C$2)"),"检测连接到您的WiFi的所有设备")</f>
        <v>检测连接到您的WiFi的所有设备</v>
      </c>
      <c r="D9" s="8" t="str">
        <f>IFERROR(__xludf.DUMMYFUNCTION("GOOGLETRANSLATE($B9, $B$2, D$2)"),"उन सभी उपकरणों का पता लगाएं जो आपके वाईफाई से जुड़ रहे हैं")</f>
        <v>उन सभी उपकरणों का पता लगाएं जो आपके वाईफाई से जुड़ रहे हैं</v>
      </c>
      <c r="E9" s="8" t="str">
        <f>IFERROR(__xludf.DUMMYFUNCTION("GOOGLETRANSLATE($B9, $B$2, E$2)"),"Detectar todos los dispositivos que se conectan a su wifi")</f>
        <v>Detectar todos los dispositivos que se conectan a su wifi</v>
      </c>
      <c r="F9" s="8" t="str">
        <f>IFERROR(__xludf.DUMMYFUNCTION("GOOGLETRANSLATE($B9, $B$2, F$2)"),"Détecter tous les appareils qui se connectent à votre wifi")</f>
        <v>Détecter tous les appareils qui se connectent à votre wifi</v>
      </c>
      <c r="G9" s="8" t="str">
        <f>IFERROR(__xludf.DUMMYFUNCTION("GOOGLETRANSLATE($B9, $B$2, G$2)"),"اكتشف جميع الأجهزة التي تتصل بشبكة WiFi")</f>
        <v>اكتشف جميع الأجهزة التي تتصل بشبكة WiFi</v>
      </c>
      <c r="H9" s="8" t="str">
        <f>IFERROR(__xludf.DUMMYFUNCTION("GOOGLETRANSLATE($B9, $B$2, H$2)"),"Обнаружение всех устройств, которые подключаются к вашему Wi -Fi")</f>
        <v>Обнаружение всех устройств, которые подключаются к вашему Wi -Fi</v>
      </c>
      <c r="I9" s="8" t="str">
        <f>IFERROR(__xludf.DUMMYFUNCTION("GOOGLETRANSLATE($B9, $B$2, I$2)"),"Detecte todos os dispositivos que estão se conectando ao seu wifi")</f>
        <v>Detecte todos os dispositivos que estão se conectando ao seu wifi</v>
      </c>
      <c r="J9" s="8" t="str">
        <f>IFERROR(__xludf.DUMMYFUNCTION("GOOGLETRANSLATE($B9, $B$2, J$2)"),"আপনার ওয়াইফাইয়ের সাথে সংযোগকারী সমস্ত ডিভাইস সনাক্ত করুন")</f>
        <v>আপনার ওয়াইফাইয়ের সাথে সংযোগকারী সমস্ত ডিভাইস সনাক্ত করুন</v>
      </c>
      <c r="K9" s="8" t="str">
        <f>IFERROR(__xludf.DUMMYFUNCTION("GOOGLETRANSLATE($B9, $B$2, K$2)"),"آپ کے وائی فائی سے منسلک تمام آلات کا پتہ لگائیں")</f>
        <v>آپ کے وائی فائی سے منسلک تمام آلات کا پتہ لگائیں</v>
      </c>
      <c r="L9" s="8" t="str">
        <f>IFERROR(__xludf.DUMMYFUNCTION("GOOGLETRANSLATE($B9, $B$2, L$2)"),"Erkennen Sie alle Geräte, die mit Ihrem WLAN verbunden sind")</f>
        <v>Erkennen Sie alle Geräte, die mit Ihrem WLAN verbunden sind</v>
      </c>
      <c r="M9" s="8" t="str">
        <f>IFERROR(__xludf.DUMMYFUNCTION("GOOGLETRANSLATE($B9, $B$2, M$2)"),"WiFiに接続しているすべてのデバイスを検出します")</f>
        <v>WiFiに接続しているすべてのデバイスを検出します</v>
      </c>
      <c r="N9" s="8" t="str">
        <f>IFERROR(__xludf.DUMMYFUNCTION("GOOGLETRANSLATE($B9, $B$2, N$2)"),"आपल्या वायफायशी कनेक्ट होणारी सर्व डिव्हाइस शोधा")</f>
        <v>आपल्या वायफायशी कनेक्ट होणारी सर्व डिव्हाइस शोधा</v>
      </c>
      <c r="O9" s="8" t="str">
        <f>IFERROR(__xludf.DUMMYFUNCTION("GOOGLETRANSLATE($B9, $B$2, O$2)"),"మీ వైఫైకి కనెక్ట్ అవుతున్న అన్ని పరికరాలను గుర్తించండి")</f>
        <v>మీ వైఫైకి కనెక్ట్ అవుతున్న అన్ని పరికరాలను గుర్తించండి</v>
      </c>
      <c r="P9" s="8" t="str">
        <f>IFERROR(__xludf.DUMMYFUNCTION("GOOGLETRANSLATE($B9, $B$2, P$2)"),"WiFi'nize bağlanan tüm cihazları algılayın")</f>
        <v>WiFi'nize bağlanan tüm cihazları algılayın</v>
      </c>
      <c r="Q9" s="8" t="str">
        <f>IFERROR(__xludf.DUMMYFUNCTION("GOOGLETRANSLATE($B9, $B$2, Q$2)"),"உங்கள் வைஃபை உடன் இணைக்கும் அனைத்து சாதனங்களையும் கண்டறியவும்")</f>
        <v>உங்கள் வைஃபை உடன் இணைக்கும் அனைத்து சாதனங்களையும் கண்டறியவும்</v>
      </c>
      <c r="R9" s="8" t="str">
        <f>IFERROR(__xludf.DUMMYFUNCTION("GOOGLETRANSLATE($B9, $B$2, R$2)"),"Wi -Fi에 연결하는 모든 장치를 감지하십시오")</f>
        <v>Wi -Fi에 연결하는 모든 장치를 감지하십시오</v>
      </c>
      <c r="S9" s="8" t="str">
        <f>IFERROR(__xludf.DUMMYFUNCTION("GOOGLETRANSLATE($B9, $B$2, S$2)"),"Phát hiện tất cả các thiết bị đang kết nối với wifi của bạn")</f>
        <v>Phát hiện tất cả các thiết bị đang kết nối với wifi của bạn</v>
      </c>
      <c r="T9" s="8" t="str">
        <f>IFERROR(__xludf.DUMMYFUNCTION("GOOGLETRANSLATE($B9, $B$2, T$2)"),"Rileva tutti i dispositivi che si collegano al tuo WiFi")</f>
        <v>Rileva tutti i dispositivi che si collegano al tuo WiFi</v>
      </c>
      <c r="U9" s="8" t="str">
        <f>IFERROR(__xludf.DUMMYFUNCTION("GOOGLETRANSLATE($B9, $B$2, U$2)"),"ตรวจจับอุปกรณ์ทั้งหมดที่เชื่อมต่อกับ wifi ของคุณ")</f>
        <v>ตรวจจับอุปกรณ์ทั้งหมดที่เชื่อมต่อกับ wifi ของคุณ</v>
      </c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</row>
    <row r="10" ht="63.0" customHeight="1">
      <c r="A10" s="12" t="s">
        <v>53</v>
      </c>
      <c r="B10" s="13" t="s">
        <v>54</v>
      </c>
      <c r="C10" s="8" t="str">
        <f>IFERROR(__xludf.DUMMYFUNCTION("GOOGLETRANSLATE(B10, $B$2, C$2)"),"扫描和分析附近的WiFi网络")</f>
        <v>扫描和分析附近的WiFi网络</v>
      </c>
      <c r="D10" s="8" t="str">
        <f>IFERROR(__xludf.DUMMYFUNCTION("GOOGLETRANSLATE($B10, $B$2, D$2)"),"पास के वाईफाई नेटवर्क को स्कैन और विश्लेषण करें")</f>
        <v>पास के वाईफाई नेटवर्क को स्कैन और विश्लेषण करें</v>
      </c>
      <c r="E10" s="8" t="str">
        <f>IFERROR(__xludf.DUMMYFUNCTION("GOOGLETRANSLATE($B10, $B$2, E$2)"),"Escanear y analizar la red WiFi cercana")</f>
        <v>Escanear y analizar la red WiFi cercana</v>
      </c>
      <c r="F10" s="8" t="str">
        <f>IFERROR(__xludf.DUMMYFUNCTION("GOOGLETRANSLATE($B10, $B$2, F$2)"),"Analyser et analyser le réseau WiFi à proximité")</f>
        <v>Analyser et analyser le réseau WiFi à proximité</v>
      </c>
      <c r="G10" s="8" t="str">
        <f>IFERROR(__xludf.DUMMYFUNCTION("GOOGLETRANSLATE($B10, $B$2, G$2)"),"مسح وتحليل شبكة wifi القريبة")</f>
        <v>مسح وتحليل شبكة wifi القريبة</v>
      </c>
      <c r="H10" s="8" t="str">
        <f>IFERROR(__xludf.DUMMYFUNCTION("GOOGLETRANSLATE($B10, $B$2, H$2)"),"Сканировать и анализировать близлежащую сеть Wi -Fi")</f>
        <v>Сканировать и анализировать близлежащую сеть Wi -Fi</v>
      </c>
      <c r="I10" s="8" t="str">
        <f>IFERROR(__xludf.DUMMYFUNCTION("GOOGLETRANSLATE($B10, $B$2, I$2)"),"Digitalize e analise a rede Wi -Fi próxima")</f>
        <v>Digitalize e analise a rede Wi -Fi próxima</v>
      </c>
      <c r="J10" s="8" t="str">
        <f>IFERROR(__xludf.DUMMYFUNCTION("GOOGLETRANSLATE($B10, $B$2, J$2)"),"কাছাকাছি ওয়াইফাই নেটওয়ার্ক স্ক্যান করুন এবং বিশ্লেষণ করুন")</f>
        <v>কাছাকাছি ওয়াইফাই নেটওয়ার্ক স্ক্যান করুন এবং বিশ্লেষণ করুন</v>
      </c>
      <c r="K10" s="8" t="str">
        <f>IFERROR(__xludf.DUMMYFUNCTION("GOOGLETRANSLATE($B10, $B$2, K$2)"),"قریبی وائی فائی نیٹ ورک کو اسکین اور تجزیہ کریں")</f>
        <v>قریبی وائی فائی نیٹ ورک کو اسکین اور تجزیہ کریں</v>
      </c>
      <c r="L10" s="8" t="str">
        <f>IFERROR(__xludf.DUMMYFUNCTION("GOOGLETRANSLATE($B10, $B$2, L$2)"),"Scannen und analysieren Sie das nahe gelegene WLAN -Netzwerk")</f>
        <v>Scannen und analysieren Sie das nahe gelegene WLAN -Netzwerk</v>
      </c>
      <c r="M10" s="8" t="str">
        <f>IFERROR(__xludf.DUMMYFUNCTION("GOOGLETRANSLATE($B10, $B$2, M$2)"),"近くのWiFiネットワークをスキャンして分析します")</f>
        <v>近くのWiFiネットワークをスキャンして分析します</v>
      </c>
      <c r="N10" s="8" t="str">
        <f>IFERROR(__xludf.DUMMYFUNCTION("GOOGLETRANSLATE($B10, $B$2, N$2)"),"जवळील वायफाय नेटवर्क स्कॅन आणि विश्लेषण करा")</f>
        <v>जवळील वायफाय नेटवर्क स्कॅन आणि विश्लेषण करा</v>
      </c>
      <c r="O10" s="8" t="str">
        <f>IFERROR(__xludf.DUMMYFUNCTION("GOOGLETRANSLATE($B10, $B$2, O$2)"),"సమీపంలోని వైఫై నెట్‌వర్క్‌ను స్కాన్ చేయండి మరియు విశ్లేషించండి")</f>
        <v>సమీపంలోని వైఫై నెట్‌వర్క్‌ను స్కాన్ చేయండి మరియు విశ్లేషించండి</v>
      </c>
      <c r="P10" s="8" t="str">
        <f>IFERROR(__xludf.DUMMYFUNCTION("GOOGLETRANSLATE($B10, $B$2, P$2)"),"Yakındaki WiFi Ağı tarayın ve analiz edin")</f>
        <v>Yakındaki WiFi Ağı tarayın ve analiz edin</v>
      </c>
      <c r="Q10" s="8" t="str">
        <f>IFERROR(__xludf.DUMMYFUNCTION("GOOGLETRANSLATE($B10, $B$2, Q$2)"),"அருகிலுள்ள வைஃபை நெட்வொர்க்கை ஸ்கேன் செய்து பகுப்பாய்வு செய்யுங்கள்")</f>
        <v>அருகிலுள்ள வைஃபை நெட்வொர்க்கை ஸ்கேன் செய்து பகுப்பாய்வு செய்யுங்கள்</v>
      </c>
      <c r="R10" s="8" t="str">
        <f>IFERROR(__xludf.DUMMYFUNCTION("GOOGLETRANSLATE($B10, $B$2, R$2)"),"근처 Wi -Fi 네트워크를 스캔하고 분석하십시오")</f>
        <v>근처 Wi -Fi 네트워크를 스캔하고 분석하십시오</v>
      </c>
      <c r="S10" s="8" t="str">
        <f>IFERROR(__xludf.DUMMYFUNCTION("GOOGLETRANSLATE($B10, $B$2, S$2)"),"Quét và phân tích mạng WiFi gần đó")</f>
        <v>Quét và phân tích mạng WiFi gần đó</v>
      </c>
      <c r="T10" s="8" t="str">
        <f>IFERROR(__xludf.DUMMYFUNCTION("GOOGLETRANSLATE($B10, $B$2, T$2)"),"Scansiona e analizza la rete WiFi vicina")</f>
        <v>Scansiona e analizza la rete WiFi vicina</v>
      </c>
      <c r="U10" s="8" t="str">
        <f>IFERROR(__xludf.DUMMYFUNCTION("GOOGLETRANSLATE($B10, $B$2, U$2)"),"สแกนและวิเคราะห์เครือข่าย WiFi ใกล้เคียง")</f>
        <v>สแกนและวิเคราะห์เครือข่าย WiFi ใกล้เคียง</v>
      </c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</row>
    <row r="11" ht="15.75" customHeight="1">
      <c r="A11" s="11" t="s">
        <v>55</v>
      </c>
      <c r="B11" s="15" t="s">
        <v>56</v>
      </c>
      <c r="C11" s="8" t="str">
        <f>IFERROR(__xludf.DUMMYFUNCTION("GOOGLETRANSLATE(B11, $B$2, C$2)"),"下一个")</f>
        <v>下一个</v>
      </c>
      <c r="D11" s="8" t="str">
        <f>IFERROR(__xludf.DUMMYFUNCTION("GOOGLETRANSLATE($B11, $B$2, D$2)"),"अगला")</f>
        <v>अगला</v>
      </c>
      <c r="E11" s="8" t="str">
        <f>IFERROR(__xludf.DUMMYFUNCTION("GOOGLETRANSLATE($B11, $B$2, E$2)"),"Próximo")</f>
        <v>Próximo</v>
      </c>
      <c r="F11" s="8" t="str">
        <f>IFERROR(__xludf.DUMMYFUNCTION("GOOGLETRANSLATE($B11, $B$2, F$2)"),"Suivant")</f>
        <v>Suivant</v>
      </c>
      <c r="G11" s="8" t="str">
        <f>IFERROR(__xludf.DUMMYFUNCTION("GOOGLETRANSLATE($B11, $B$2, G$2)"),"التالي")</f>
        <v>التالي</v>
      </c>
      <c r="H11" s="8" t="str">
        <f>IFERROR(__xludf.DUMMYFUNCTION("GOOGLETRANSLATE($B11, $B$2, H$2)"),"Следующий")</f>
        <v>Следующий</v>
      </c>
      <c r="I11" s="8" t="str">
        <f>IFERROR(__xludf.DUMMYFUNCTION("GOOGLETRANSLATE($B11, $B$2, I$2)"),"Próximo")</f>
        <v>Próximo</v>
      </c>
      <c r="J11" s="8" t="str">
        <f>IFERROR(__xludf.DUMMYFUNCTION("GOOGLETRANSLATE($B11, $B$2, J$2)"),"পরবর্তী")</f>
        <v>পরবর্তী</v>
      </c>
      <c r="K11" s="8" t="str">
        <f>IFERROR(__xludf.DUMMYFUNCTION("GOOGLETRANSLATE($B11, $B$2, K$2)"),"اگلے")</f>
        <v>اگلے</v>
      </c>
      <c r="L11" s="8" t="str">
        <f>IFERROR(__xludf.DUMMYFUNCTION("GOOGLETRANSLATE($B11, $B$2, L$2)"),"Nächste")</f>
        <v>Nächste</v>
      </c>
      <c r="M11" s="8" t="str">
        <f>IFERROR(__xludf.DUMMYFUNCTION("GOOGLETRANSLATE($B11, $B$2, M$2)"),"次")</f>
        <v>次</v>
      </c>
      <c r="N11" s="8" t="str">
        <f>IFERROR(__xludf.DUMMYFUNCTION("GOOGLETRANSLATE($B11, $B$2, N$2)"),"पुढे")</f>
        <v>पुढे</v>
      </c>
      <c r="O11" s="8" t="str">
        <f>IFERROR(__xludf.DUMMYFUNCTION("GOOGLETRANSLATE($B11, $B$2, O$2)"),"తరువాత")</f>
        <v>తరువాత</v>
      </c>
      <c r="P11" s="8" t="str">
        <f>IFERROR(__xludf.DUMMYFUNCTION("GOOGLETRANSLATE($B11, $B$2, P$2)"),"Sonraki")</f>
        <v>Sonraki</v>
      </c>
      <c r="Q11" s="8" t="str">
        <f>IFERROR(__xludf.DUMMYFUNCTION("GOOGLETRANSLATE($B11, $B$2, Q$2)"),"அடுத்தது")</f>
        <v>அடுத்தது</v>
      </c>
      <c r="R11" s="8" t="str">
        <f>IFERROR(__xludf.DUMMYFUNCTION("GOOGLETRANSLATE($B11, $B$2, R$2)"),"다음")</f>
        <v>다음</v>
      </c>
      <c r="S11" s="8" t="str">
        <f>IFERROR(__xludf.DUMMYFUNCTION("GOOGLETRANSLATE($B11, $B$2, S$2)"),"Kế tiếp")</f>
        <v>Kế tiếp</v>
      </c>
      <c r="T11" s="8" t="str">
        <f>IFERROR(__xludf.DUMMYFUNCTION("GOOGLETRANSLATE($B11, $B$2, T$2)"),"Prossimo")</f>
        <v>Prossimo</v>
      </c>
      <c r="U11" s="8" t="str">
        <f>IFERROR(__xludf.DUMMYFUNCTION("GOOGLETRANSLATE($B11, $B$2, U$2)"),"ต่อไป")</f>
        <v>ต่อไป</v>
      </c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</row>
    <row r="12" ht="15.75" customHeight="1">
      <c r="A12" s="7" t="s">
        <v>57</v>
      </c>
      <c r="B12" s="15" t="s">
        <v>58</v>
      </c>
      <c r="C12" s="8" t="str">
        <f>IFERROR(__xludf.DUMMYFUNCTION("GOOGLETRANSLATE(B12, $B$2, C$2)"),"此操作可能包含广告")</f>
        <v>此操作可能包含广告</v>
      </c>
      <c r="D12" s="8" t="str">
        <f>IFERROR(__xludf.DUMMYFUNCTION("GOOGLETRANSLATE($B12, $B$2, D$2)"),"इस कार्रवाई में विज्ञापन हो सकते हैं")</f>
        <v>इस कार्रवाई में विज्ञापन हो सकते हैं</v>
      </c>
      <c r="E12" s="8" t="str">
        <f>IFERROR(__xludf.DUMMYFUNCTION("GOOGLETRANSLATE($B12, $B$2, E$2)"),"Esta acción puede contener anuncios")</f>
        <v>Esta acción puede contener anuncios</v>
      </c>
      <c r="F12" s="8" t="str">
        <f>IFERROR(__xludf.DUMMYFUNCTION("GOOGLETRANSLATE($B12, $B$2, F$2)"),"Cette action peut contenir des annonces")</f>
        <v>Cette action peut contenir des annonces</v>
      </c>
      <c r="G12" s="8" t="str">
        <f>IFERROR(__xludf.DUMMYFUNCTION("GOOGLETRANSLATE($B12, $B$2, G$2)"),"قد يحتوي هذا الإجراء على إعلانات")</f>
        <v>قد يحتوي هذا الإجراء على إعلانات</v>
      </c>
      <c r="H12" s="8" t="str">
        <f>IFERROR(__xludf.DUMMYFUNCTION("GOOGLETRANSLATE($B12, $B$2, H$2)"),"Это действие может содержать рекламу")</f>
        <v>Это действие может содержать рекламу</v>
      </c>
      <c r="I12" s="8" t="str">
        <f>IFERROR(__xludf.DUMMYFUNCTION("GOOGLETRANSLATE($B12, $B$2, I$2)"),"Esta ação pode conter anúncios")</f>
        <v>Esta ação pode conter anúncios</v>
      </c>
      <c r="J12" s="8" t="str">
        <f>IFERROR(__xludf.DUMMYFUNCTION("GOOGLETRANSLATE($B12, $B$2, J$2)"),"এই ক্রিয়াতে বিজ্ঞাপন থাকতে পারে")</f>
        <v>এই ক্রিয়াতে বিজ্ঞাপন থাকতে পারে</v>
      </c>
      <c r="K12" s="8" t="str">
        <f>IFERROR(__xludf.DUMMYFUNCTION("GOOGLETRANSLATE($B12, $B$2, K$2)"),"اس کارروائی میں اشتہارات شامل ہوسکتے ہیں")</f>
        <v>اس کارروائی میں اشتہارات شامل ہوسکتے ہیں</v>
      </c>
      <c r="L12" s="8" t="str">
        <f>IFERROR(__xludf.DUMMYFUNCTION("GOOGLETRANSLATE($B12, $B$2, L$2)"),"Diese Aktion kann Anzeigen enthalten")</f>
        <v>Diese Aktion kann Anzeigen enthalten</v>
      </c>
      <c r="M12" s="8" t="str">
        <f>IFERROR(__xludf.DUMMYFUNCTION("GOOGLETRANSLATE($B12, $B$2, M$2)"),"このアクションには広告が含まれている場合があります")</f>
        <v>このアクションには広告が含まれている場合があります</v>
      </c>
      <c r="N12" s="8" t="str">
        <f>IFERROR(__xludf.DUMMYFUNCTION("GOOGLETRANSLATE($B12, $B$2, N$2)"),"या क्रियेमध्ये जाहिराती असू शकतात")</f>
        <v>या क्रियेमध्ये जाहिराती असू शकतात</v>
      </c>
      <c r="O12" s="8" t="str">
        <f>IFERROR(__xludf.DUMMYFUNCTION("GOOGLETRANSLATE($B12, $B$2, O$2)"),"ఈ చర్యలో ప్రకటనలు ఉండవచ్చు")</f>
        <v>ఈ చర్యలో ప్రకటనలు ఉండవచ్చు</v>
      </c>
      <c r="P12" s="8" t="str">
        <f>IFERROR(__xludf.DUMMYFUNCTION("GOOGLETRANSLATE($B12, $B$2, P$2)"),"Bu eylem reklam içerebilir")</f>
        <v>Bu eylem reklam içerebilir</v>
      </c>
      <c r="Q12" s="8" t="str">
        <f>IFERROR(__xludf.DUMMYFUNCTION("GOOGLETRANSLATE($B12, $B$2, Q$2)"),"இந்த செயலில் விளம்பரங்கள் இருக்கலாம்")</f>
        <v>இந்த செயலில் விளம்பரங்கள் இருக்கலாம்</v>
      </c>
      <c r="R12" s="8" t="str">
        <f>IFERROR(__xludf.DUMMYFUNCTION("GOOGLETRANSLATE($B12, $B$2, R$2)"),"이 조치에는 광고가 포함될 수 있습니다")</f>
        <v>이 조치에는 광고가 포함될 수 있습니다</v>
      </c>
      <c r="S12" s="8" t="str">
        <f>IFERROR(__xludf.DUMMYFUNCTION("GOOGLETRANSLATE($B12, $B$2, S$2)"),"Hành động này có thể chứa quảng cáo")</f>
        <v>Hành động này có thể chứa quảng cáo</v>
      </c>
      <c r="T12" s="8" t="str">
        <f>IFERROR(__xludf.DUMMYFUNCTION("GOOGLETRANSLATE($B12, $B$2, T$2)"),"Questa azione può contenere annunci")</f>
        <v>Questa azione può contenere annunci</v>
      </c>
      <c r="U12" s="8" t="str">
        <f>IFERROR(__xludf.DUMMYFUNCTION("GOOGLETRANSLATE($B12, $B$2, U$2)"),"การกระทำนี้อาจมีโฆษณา")</f>
        <v>การกระทำนี้อาจมีโฆษณา</v>
      </c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</row>
    <row r="13" ht="15.75" customHeight="1">
      <c r="A13" s="7" t="s">
        <v>59</v>
      </c>
      <c r="B13" s="15" t="s">
        <v>60</v>
      </c>
      <c r="C13" s="8" t="str">
        <f>IFERROR(__xludf.DUMMYFUNCTION("GOOGLETRANSLATE(B13, $B$2, C$2)"),"WiFi Manager应用程序使用访问位置许可")</f>
        <v>WiFi Manager应用程序使用访问位置许可</v>
      </c>
      <c r="D13" s="8" t="str">
        <f>IFERROR(__xludf.DUMMYFUNCTION("GOOGLETRANSLATE($B13, $B$2, D$2)"),"वाईफाई मैनेजर ऐप एक्सेस स्थान की अनुमति का उपयोग करता है")</f>
        <v>वाईफाई मैनेजर ऐप एक्सेस स्थान की अनुमति का उपयोग करता है</v>
      </c>
      <c r="E13" s="8" t="str">
        <f>IFERROR(__xludf.DUMMYFUNCTION("GOOGLETRANSLATE($B13, $B$2, E$2)"),"La aplicación WiFi Manager utiliza el permiso de ubicación de acceso")</f>
        <v>La aplicación WiFi Manager utiliza el permiso de ubicación de acceso</v>
      </c>
      <c r="F13" s="8" t="str">
        <f>IFERROR(__xludf.DUMMYFUNCTION("GOOGLETRANSLATE($B13, $B$2, F$2)"),"L'application WiFi Manager utilise l'autorisation d'emplacement d'accès")</f>
        <v>L'application WiFi Manager utilise l'autorisation d'emplacement d'accès</v>
      </c>
      <c r="G13" s="8" t="str">
        <f>IFERROR(__xludf.DUMMYFUNCTION("GOOGLETRANSLATE($B13, $B$2, G$2)"),"يستخدم تطبيق WiFi Manager إذن موقع الوصول")</f>
        <v>يستخدم تطبيق WiFi Manager إذن موقع الوصول</v>
      </c>
      <c r="H13" s="8" t="str">
        <f>IFERROR(__xludf.DUMMYFUNCTION("GOOGLETRANSLATE($B13, $B$2, H$2)"),"Приложение Wi -Fi Manager использует разрешение на местоположение доступа")</f>
        <v>Приложение Wi -Fi Manager использует разрешение на местоположение доступа</v>
      </c>
      <c r="I13" s="8" t="str">
        <f>IFERROR(__xludf.DUMMYFUNCTION("GOOGLETRANSLATE($B13, $B$2, I$2)"),"O aplicativo WiFi Manager usa a permissão de localização de acesso")</f>
        <v>O aplicativo WiFi Manager usa a permissão de localização de acesso</v>
      </c>
      <c r="J13" s="8" t="str">
        <f>IFERROR(__xludf.DUMMYFUNCTION("GOOGLETRANSLATE($B13, $B$2, J$2)"),"ওয়াইফাই ম্যানেজার অ্যাপ্লিকেশন অ্যাক্সেস অবস্থানের অনুমতি ব্যবহার করে")</f>
        <v>ওয়াইফাই ম্যানেজার অ্যাপ্লিকেশন অ্যাক্সেস অবস্থানের অনুমতি ব্যবহার করে</v>
      </c>
      <c r="K13" s="8" t="str">
        <f>IFERROR(__xludf.DUMMYFUNCTION("GOOGLETRANSLATE($B13, $B$2, K$2)"),"وائی ​​فائی مینیجر ایپ تک رسائی کی اجازت کی اجازت استعمال کرتی ہے")</f>
        <v>وائی ​​فائی مینیجر ایپ تک رسائی کی اجازت کی اجازت استعمال کرتی ہے</v>
      </c>
      <c r="L13" s="8" t="str">
        <f>IFERROR(__xludf.DUMMYFUNCTION("GOOGLETRANSLATE($B13, $B$2, L$2)"),"Die WiFi Manager -App verwendet den Zugriffsortberechtigte")</f>
        <v>Die WiFi Manager -App verwendet den Zugriffsortberechtigte</v>
      </c>
      <c r="M13" s="8" t="str">
        <f>IFERROR(__xludf.DUMMYFUNCTION("GOOGLETRANSLATE($B13, $B$2, M$2)"),"WiFiマネージャーアプリは、アクセス場所の許可を使用します")</f>
        <v>WiFiマネージャーアプリは、アクセス場所の許可を使用します</v>
      </c>
      <c r="N13" s="8" t="str">
        <f>IFERROR(__xludf.DUMMYFUNCTION("GOOGLETRANSLATE($B13, $B$2, N$2)"),"वायफाय मॅनेजर अ‍ॅप प्रवेश स्थान परवानगी वापरते")</f>
        <v>वायफाय मॅनेजर अ‍ॅप प्रवेश स्थान परवानगी वापरते</v>
      </c>
      <c r="O13" s="8" t="str">
        <f>IFERROR(__xludf.DUMMYFUNCTION("GOOGLETRANSLATE($B13, $B$2, O$2)"),"వైఫై మేనేజర్ అనువర్తనం యాక్సెస్ స్థాన అనుమతిని ఉపయోగిస్తుంది")</f>
        <v>వైఫై మేనేజర్ అనువర్తనం యాక్సెస్ స్థాన అనుమతిని ఉపయోగిస్తుంది</v>
      </c>
      <c r="P13" s="8" t="str">
        <f>IFERROR(__xludf.DUMMYFUNCTION("GOOGLETRANSLATE($B13, $B$2, P$2)"),"WiFi Manager uygulaması erişim konum izni kullanıyor")</f>
        <v>WiFi Manager uygulaması erişim konum izni kullanıyor</v>
      </c>
      <c r="Q13" s="8" t="str">
        <f>IFERROR(__xludf.DUMMYFUNCTION("GOOGLETRANSLATE($B13, $B$2, Q$2)"),"வைஃபை மேலாளர் பயன்பாடு அணுகல் இருப்பிட அனுமதியைப் பயன்படுத்துகிறது")</f>
        <v>வைஃபை மேலாளர் பயன்பாடு அணுகல் இருப்பிட அனுமதியைப் பயன்படுத்துகிறது</v>
      </c>
      <c r="R13" s="8" t="str">
        <f>IFERROR(__xludf.DUMMYFUNCTION("GOOGLETRANSLATE($B13, $B$2, R$2)"),"Wi -Fi Manager App은 액세스 위치 권한을 사용합니다")</f>
        <v>Wi -Fi Manager App은 액세스 위치 권한을 사용합니다</v>
      </c>
      <c r="S13" s="8" t="str">
        <f>IFERROR(__xludf.DUMMYFUNCTION("GOOGLETRANSLATE($B13, $B$2, S$2)"),"Ứng dụng WiFi Manager sử dụng quyền truy cập vị trí")</f>
        <v>Ứng dụng WiFi Manager sử dụng quyền truy cập vị trí</v>
      </c>
      <c r="T13" s="8" t="str">
        <f>IFERROR(__xludf.DUMMYFUNCTION("GOOGLETRANSLATE($B13, $B$2, T$2)"),"L'app Wifi Manager utilizza l'autorizzazione della posizione di accesso")</f>
        <v>L'app Wifi Manager utilizza l'autorizzazione della posizione di accesso</v>
      </c>
      <c r="U13" s="8" t="str">
        <f>IFERROR(__xludf.DUMMYFUNCTION("GOOGLETRANSLATE($B13, $B$2, U$2)"),"แอป WiFi Manager ใช้สิทธิ์การเข้าถึงตำแหน่ง")</f>
        <v>แอป WiFi Manager ใช้สิทธิ์การเข้าถึงตำแหน่ง</v>
      </c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</row>
    <row r="14" ht="15.75" customHeight="1">
      <c r="A14" s="7" t="s">
        <v>61</v>
      </c>
      <c r="B14" s="16" t="s">
        <v>62</v>
      </c>
      <c r="C14" s="8" t="str">
        <f>IFERROR(__xludf.DUMMYFUNCTION("GOOGLETRANSLATE(B14, $B$2, C$2)"),"盛大的许可")</f>
        <v>盛大的许可</v>
      </c>
      <c r="D14" s="8" t="str">
        <f>IFERROR(__xludf.DUMMYFUNCTION("GOOGLETRANSLATE($B14, $B$2, D$2)"),"भव्य अनुमति")</f>
        <v>भव्य अनुमति</v>
      </c>
      <c r="E14" s="8" t="str">
        <f>IFERROR(__xludf.DUMMYFUNCTION("GOOGLETRANSLATE($B14, $B$2, E$2)"),"Gran permiso")</f>
        <v>Gran permiso</v>
      </c>
      <c r="F14" s="8" t="str">
        <f>IFERROR(__xludf.DUMMYFUNCTION("GOOGLETRANSLATE($B14, $B$2, F$2)"),"Permission")</f>
        <v>Permission</v>
      </c>
      <c r="G14" s="8" t="str">
        <f>IFERROR(__xludf.DUMMYFUNCTION("GOOGLETRANSLATE($B14, $B$2, G$2)"),"إذن كبير")</f>
        <v>إذن كبير</v>
      </c>
      <c r="H14" s="8" t="str">
        <f>IFERROR(__xludf.DUMMYFUNCTION("GOOGLETRANSLATE($B14, $B$2, H$2)"),"Великое разрешение")</f>
        <v>Великое разрешение</v>
      </c>
      <c r="I14" s="8" t="str">
        <f>IFERROR(__xludf.DUMMYFUNCTION("GOOGLETRANSLATE($B14, $B$2, I$2)"),"Grande permissão")</f>
        <v>Grande permissão</v>
      </c>
      <c r="J14" s="8" t="str">
        <f>IFERROR(__xludf.DUMMYFUNCTION("GOOGLETRANSLATE($B14, $B$2, J$2)"),"গ্র্যান্ড অনুমতি")</f>
        <v>গ্র্যান্ড অনুমতি</v>
      </c>
      <c r="K14" s="8" t="str">
        <f>IFERROR(__xludf.DUMMYFUNCTION("GOOGLETRANSLATE($B14, $B$2, K$2)"),"عظیم الشان اجازت")</f>
        <v>عظیم الشان اجازت</v>
      </c>
      <c r="L14" s="8" t="str">
        <f>IFERROR(__xludf.DUMMYFUNCTION("GOOGLETRANSLATE($B14, $B$2, L$2)"),"Große Erlaubnis")</f>
        <v>Große Erlaubnis</v>
      </c>
      <c r="M14" s="8" t="str">
        <f>IFERROR(__xludf.DUMMYFUNCTION("GOOGLETRANSLATE($B14, $B$2, M$2)"),"壮大な許可")</f>
        <v>壮大な許可</v>
      </c>
      <c r="N14" s="8" t="str">
        <f>IFERROR(__xludf.DUMMYFUNCTION("GOOGLETRANSLATE($B14, $B$2, N$2)"),"भव्य परवानगी")</f>
        <v>भव्य परवानगी</v>
      </c>
      <c r="O14" s="8" t="str">
        <f>IFERROR(__xludf.DUMMYFUNCTION("GOOGLETRANSLATE($B14, $B$2, O$2)"),"గ్రాండ్ అనుమతి")</f>
        <v>గ్రాండ్ అనుమతి</v>
      </c>
      <c r="P14" s="8" t="str">
        <f>IFERROR(__xludf.DUMMYFUNCTION("GOOGLETRANSLATE($B14, $B$2, P$2)"),"Büyük izin")</f>
        <v>Büyük izin</v>
      </c>
      <c r="Q14" s="8" t="str">
        <f>IFERROR(__xludf.DUMMYFUNCTION("GOOGLETRANSLATE($B14, $B$2, Q$2)"),"பெரிய அனுமதி")</f>
        <v>பெரிய அனுமதி</v>
      </c>
      <c r="R14" s="8" t="str">
        <f>IFERROR(__xludf.DUMMYFUNCTION("GOOGLETRANSLATE($B14, $B$2, R$2)"),"그랜드 허가")</f>
        <v>그랜드 허가</v>
      </c>
      <c r="S14" s="8" t="str">
        <f>IFERROR(__xludf.DUMMYFUNCTION("GOOGLETRANSLATE($B14, $B$2, S$2)"),"Sự cho phép lớn")</f>
        <v>Sự cho phép lớn</v>
      </c>
      <c r="T14" s="8" t="str">
        <f>IFERROR(__xludf.DUMMYFUNCTION("GOOGLETRANSLATE($B14, $B$2, T$2)"),"Grande autorizzazione")</f>
        <v>Grande autorizzazione</v>
      </c>
      <c r="U14" s="8" t="str">
        <f>IFERROR(__xludf.DUMMYFUNCTION("GOOGLETRANSLATE($B14, $B$2, U$2)"),"การอนุญาตอันยิ่งใหญ่")</f>
        <v>การอนุญาตอันยิ่งใหญ่</v>
      </c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</row>
    <row r="15" ht="15.75" customHeight="1">
      <c r="A15" s="7" t="s">
        <v>63</v>
      </c>
      <c r="B15" s="17" t="s">
        <v>64</v>
      </c>
      <c r="C15" s="8" t="str">
        <f>IFERROR(__xludf.DUMMYFUNCTION("GOOGLETRANSLATE(B15, $B$2, C$2)"),"要开始，我们需要您的许可才能访问您的位置。")</f>
        <v>要开始，我们需要您的许可才能访问您的位置。</v>
      </c>
      <c r="D15" s="8" t="str">
        <f>IFERROR(__xludf.DUMMYFUNCTION("GOOGLETRANSLATE($B15, $B$2, D$2)"),"शुरू करने के लिए, हमें आपके स्थान तक पहुंचने के लिए आपकी अनुमति की आवश्यकता है।")</f>
        <v>शुरू करने के लिए, हमें आपके स्थान तक पहुंचने के लिए आपकी अनुमति की आवश्यकता है।</v>
      </c>
      <c r="E15" s="8" t="str">
        <f>IFERROR(__xludf.DUMMYFUNCTION("GOOGLETRANSLATE($B15, $B$2, E$2)"),"Para comenzar, necesitamos su permiso para acceder a su ubicación.")</f>
        <v>Para comenzar, necesitamos su permiso para acceder a su ubicación.</v>
      </c>
      <c r="F15" s="8" t="str">
        <f>IFERROR(__xludf.DUMMYFUNCTION("GOOGLETRANSLATE($B15, $B$2, F$2)"),"Pour commencer, nous avons besoin de votre autorisation pour accéder à votre emplacement.")</f>
        <v>Pour commencer, nous avons besoin de votre autorisation pour accéder à votre emplacement.</v>
      </c>
      <c r="G15" s="8" t="str">
        <f>IFERROR(__xludf.DUMMYFUNCTION("GOOGLETRANSLATE($B15, $B$2, G$2)"),"للبدء ، نحتاج إلى إذنك للوصول إلى موقعك.")</f>
        <v>للبدء ، نحتاج إلى إذنك للوصول إلى موقعك.</v>
      </c>
      <c r="H15" s="8" t="str">
        <f>IFERROR(__xludf.DUMMYFUNCTION("GOOGLETRANSLATE($B15, $B$2, H$2)"),"Для начала нам нужно ваше разрешение на доступ к вашему местоположению.")</f>
        <v>Для начала нам нужно ваше разрешение на доступ к вашему местоположению.</v>
      </c>
      <c r="I15" s="8" t="str">
        <f>IFERROR(__xludf.DUMMYFUNCTION("GOOGLETRANSLATE($B15, $B$2, I$2)"),"Para começar, precisamos da sua permissão para acessar sua localização.")</f>
        <v>Para começar, precisamos da sua permissão para acessar sua localização.</v>
      </c>
      <c r="J15" s="8" t="str">
        <f>IFERROR(__xludf.DUMMYFUNCTION("GOOGLETRANSLATE($B15, $B$2, J$2)"),"শুরু করার জন্য, আপনার অবস্থান অ্যাক্সেস করার জন্য আমাদের আপনার অনুমতি প্রয়োজন।")</f>
        <v>শুরু করার জন্য, আপনার অবস্থান অ্যাক্সেস করার জন্য আমাদের আপনার অনুমতি প্রয়োজন।</v>
      </c>
      <c r="K15" s="8" t="str">
        <f>IFERROR(__xludf.DUMMYFUNCTION("GOOGLETRANSLATE($B15, $B$2, K$2)"),"شروع کرنے کے ل we ، ہمیں آپ کے مقام تک رسائی کے ل your آپ کی اجازت کی ضرورت ہے۔")</f>
        <v>شروع کرنے کے ل we ، ہمیں آپ کے مقام تک رسائی کے ل your آپ کی اجازت کی ضرورت ہے۔</v>
      </c>
      <c r="L15" s="8" t="str">
        <f>IFERROR(__xludf.DUMMYFUNCTION("GOOGLETRANSLATE($B15, $B$2, L$2)"),"Um den Start zu haben, benötigen wir Ihre Erlaubnis, um auf Ihren Standort zuzugreifen.")</f>
        <v>Um den Start zu haben, benötigen wir Ihre Erlaubnis, um auf Ihren Standort zuzugreifen.</v>
      </c>
      <c r="M15" s="8" t="str">
        <f>IFERROR(__xludf.DUMMYFUNCTION("GOOGLETRANSLATE($B15, $B$2, M$2)"),"開始するには、あなたの場所にアクセスする許可が必要です。")</f>
        <v>開始するには、あなたの場所にアクセスする許可が必要です。</v>
      </c>
      <c r="N15" s="8" t="str">
        <f>IFERROR(__xludf.DUMMYFUNCTION("GOOGLETRANSLATE($B15, $B$2, N$2)"),"प्रारंभ करण्यासाठी, आम्हाला आपल्या स्थानावर प्रवेश करण्यासाठी आपल्या परवानगीची आवश्यकता आहे.")</f>
        <v>प्रारंभ करण्यासाठी, आम्हाला आपल्या स्थानावर प्रवेश करण्यासाठी आपल्या परवानगीची आवश्यकता आहे.</v>
      </c>
      <c r="O15" s="8" t="str">
        <f>IFERROR(__xludf.DUMMYFUNCTION("GOOGLETRANSLATE($B15, $B$2, O$2)"),"ప్రారంభించడానికి, మీ స్థానానికి ప్రాప్యత చేయడానికి మాకు మీ అనుమతి అవసరం.")</f>
        <v>ప్రారంభించడానికి, మీ స్థానానికి ప్రాప్యత చేయడానికి మాకు మీ అనుమతి అవసరం.</v>
      </c>
      <c r="P15" s="8" t="str">
        <f>IFERROR(__xludf.DUMMYFUNCTION("GOOGLETRANSLATE($B15, $B$2, P$2)"),"Başlamak için konumunuza erişme izninize ihtiyacımız var.")</f>
        <v>Başlamak için konumunuza erişme izninize ihtiyacımız var.</v>
      </c>
      <c r="Q15" s="8" t="str">
        <f>IFERROR(__xludf.DUMMYFUNCTION("GOOGLETRANSLATE($B15, $B$2, Q$2)"),"தொடங்குவதற்கு, உங்கள் இருப்பிடத்தை அணுக எங்களுக்கு உங்கள் அனுமதி தேவை.")</f>
        <v>தொடங்குவதற்கு, உங்கள் இருப்பிடத்தை அணுக எங்களுக்கு உங்கள் அனுமதி தேவை.</v>
      </c>
      <c r="R15" s="8" t="str">
        <f>IFERROR(__xludf.DUMMYFUNCTION("GOOGLETRANSLATE($B15, $B$2, R$2)"),"시작하려면 귀하의 위치에 대한 액세스 권한이 필요합니다.")</f>
        <v>시작하려면 귀하의 위치에 대한 액세스 권한이 필요합니다.</v>
      </c>
      <c r="S15" s="8" t="str">
        <f>IFERROR(__xludf.DUMMYFUNCTION("GOOGLETRANSLATE($B15, $B$2, S$2)"),"Để bắt đầu, chúng tôi cần sự cho phép của bạn để truy cập vào vị trí của bạn.")</f>
        <v>Để bắt đầu, chúng tôi cần sự cho phép của bạn để truy cập vào vị trí của bạn.</v>
      </c>
      <c r="T15" s="8" t="str">
        <f>IFERROR(__xludf.DUMMYFUNCTION("GOOGLETRANSLATE($B15, $B$2, T$2)"),"Per iniziare, abbiamo bisogno del tuo permesso per accedere alla tua posizione.")</f>
        <v>Per iniziare, abbiamo bisogno del tuo permesso per accedere alla tua posizione.</v>
      </c>
      <c r="U15" s="8" t="str">
        <f>IFERROR(__xludf.DUMMYFUNCTION("GOOGLETRANSLATE($B15, $B$2, U$2)"),"ในการเริ่มต้นเราต้องได้รับอนุญาตในการเข้าถึงตำแหน่งของคุณ")</f>
        <v>ในการเริ่มต้นเราต้องได้รับอนุญาตในการเข้าถึงตำแหน่งของคุณ</v>
      </c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</row>
    <row r="16" ht="15.75" customHeight="1">
      <c r="A16" s="7" t="s">
        <v>65</v>
      </c>
      <c r="B16" s="15" t="s">
        <v>66</v>
      </c>
      <c r="C16" s="8" t="str">
        <f>IFERROR(__xludf.DUMMYFUNCTION("GOOGLETRANSLATE(B16, $B$2, C$2)"),"好的")</f>
        <v>好的</v>
      </c>
      <c r="D16" s="8" t="str">
        <f>IFERROR(__xludf.DUMMYFUNCTION("GOOGLETRANSLATE($B16, $B$2, D$2)"),"ठीक है")</f>
        <v>ठीक है</v>
      </c>
      <c r="E16" s="8" t="str">
        <f>IFERROR(__xludf.DUMMYFUNCTION("GOOGLETRANSLATE($B16, $B$2, E$2)"),"De acuerdo")</f>
        <v>De acuerdo</v>
      </c>
      <c r="F16" s="8" t="str">
        <f>IFERROR(__xludf.DUMMYFUNCTION("GOOGLETRANSLATE($B16, $B$2, F$2)"),"D'accord")</f>
        <v>D'accord</v>
      </c>
      <c r="G16" s="8" t="str">
        <f>IFERROR(__xludf.DUMMYFUNCTION("GOOGLETRANSLATE($B16, $B$2, G$2)"),"نعم")</f>
        <v>نعم</v>
      </c>
      <c r="H16" s="8" t="str">
        <f>IFERROR(__xludf.DUMMYFUNCTION("GOOGLETRANSLATE($B16, $B$2, H$2)"),"Хорошо")</f>
        <v>Хорошо</v>
      </c>
      <c r="I16" s="8" t="str">
        <f>IFERROR(__xludf.DUMMYFUNCTION("GOOGLETRANSLATE($B16, $B$2, I$2)"),"OK")</f>
        <v>OK</v>
      </c>
      <c r="J16" s="8" t="str">
        <f>IFERROR(__xludf.DUMMYFUNCTION("GOOGLETRANSLATE($B16, $B$2, J$2)"),"ঠিক আছে")</f>
        <v>ঠিক আছে</v>
      </c>
      <c r="K16" s="8" t="str">
        <f>IFERROR(__xludf.DUMMYFUNCTION("GOOGLETRANSLATE($B16, $B$2, K$2)"),"ٹھیک ہے")</f>
        <v>ٹھیک ہے</v>
      </c>
      <c r="L16" s="8" t="str">
        <f>IFERROR(__xludf.DUMMYFUNCTION("GOOGLETRANSLATE($B16, $B$2, L$2)"),"OK")</f>
        <v>OK</v>
      </c>
      <c r="M16" s="8" t="str">
        <f>IFERROR(__xludf.DUMMYFUNCTION("GOOGLETRANSLATE($B16, $B$2, M$2)"),"わかりました")</f>
        <v>わかりました</v>
      </c>
      <c r="N16" s="8" t="str">
        <f>IFERROR(__xludf.DUMMYFUNCTION("GOOGLETRANSLATE($B16, $B$2, N$2)"),"ठीक आहे")</f>
        <v>ठीक आहे</v>
      </c>
      <c r="O16" s="8" t="str">
        <f>IFERROR(__xludf.DUMMYFUNCTION("GOOGLETRANSLATE($B16, $B$2, O$2)"),"అలాగే")</f>
        <v>అలాగే</v>
      </c>
      <c r="P16" s="8" t="str">
        <f>IFERROR(__xludf.DUMMYFUNCTION("GOOGLETRANSLATE($B16, $B$2, P$2)"),"Tamam")</f>
        <v>Tamam</v>
      </c>
      <c r="Q16" s="8" t="str">
        <f>IFERROR(__xludf.DUMMYFUNCTION("GOOGLETRANSLATE($B16, $B$2, Q$2)"),"சரி")</f>
        <v>சரி</v>
      </c>
      <c r="R16" s="8" t="str">
        <f>IFERROR(__xludf.DUMMYFUNCTION("GOOGLETRANSLATE($B16, $B$2, R$2)"),"좋아요")</f>
        <v>좋아요</v>
      </c>
      <c r="S16" s="8" t="str">
        <f>IFERROR(__xludf.DUMMYFUNCTION("GOOGLETRANSLATE($B16, $B$2, S$2)"),"Được rồi")</f>
        <v>Được rồi</v>
      </c>
      <c r="T16" s="8" t="str">
        <f>IFERROR(__xludf.DUMMYFUNCTION("GOOGLETRANSLATE($B16, $B$2, T$2)"),"OK")</f>
        <v>OK</v>
      </c>
      <c r="U16" s="8" t="str">
        <f>IFERROR(__xludf.DUMMYFUNCTION("GOOGLETRANSLATE($B16, $B$2, U$2)"),"ตกลง")</f>
        <v>ตกลง</v>
      </c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</row>
    <row r="17" ht="15.75" customHeight="1">
      <c r="A17" s="7" t="s">
        <v>67</v>
      </c>
      <c r="B17" s="17" t="s">
        <v>68</v>
      </c>
      <c r="C17" s="8" t="str">
        <f>IFERROR(__xludf.DUMMYFUNCTION("GOOGLETRANSLATE(B17, $B$2, C$2)"),"取消")</f>
        <v>取消</v>
      </c>
      <c r="D17" s="8" t="str">
        <f>IFERROR(__xludf.DUMMYFUNCTION("GOOGLETRANSLATE($B17, $B$2, D$2)"),"रद्द करना")</f>
        <v>रद्द करना</v>
      </c>
      <c r="E17" s="8" t="str">
        <f>IFERROR(__xludf.DUMMYFUNCTION("GOOGLETRANSLATE($B17, $B$2, E$2)"),"Cancelar")</f>
        <v>Cancelar</v>
      </c>
      <c r="F17" s="8" t="str">
        <f>IFERROR(__xludf.DUMMYFUNCTION("GOOGLETRANSLATE($B17, $B$2, F$2)"),"Annuler")</f>
        <v>Annuler</v>
      </c>
      <c r="G17" s="8" t="str">
        <f>IFERROR(__xludf.DUMMYFUNCTION("GOOGLETRANSLATE($B17, $B$2, G$2)"),"يلغي")</f>
        <v>يلغي</v>
      </c>
      <c r="H17" s="8" t="str">
        <f>IFERROR(__xludf.DUMMYFUNCTION("GOOGLETRANSLATE($B17, $B$2, H$2)"),"Отмена")</f>
        <v>Отмена</v>
      </c>
      <c r="I17" s="8" t="str">
        <f>IFERROR(__xludf.DUMMYFUNCTION("GOOGLETRANSLATE($B17, $B$2, I$2)"),"Cancelar")</f>
        <v>Cancelar</v>
      </c>
      <c r="J17" s="8" t="str">
        <f>IFERROR(__xludf.DUMMYFUNCTION("GOOGLETRANSLATE($B17, $B$2, J$2)"),"বাতিল")</f>
        <v>বাতিল</v>
      </c>
      <c r="K17" s="8" t="str">
        <f>IFERROR(__xludf.DUMMYFUNCTION("GOOGLETRANSLATE($B17, $B$2, K$2)"),"منسوخ کریں")</f>
        <v>منسوخ کریں</v>
      </c>
      <c r="L17" s="8" t="str">
        <f>IFERROR(__xludf.DUMMYFUNCTION("GOOGLETRANSLATE($B17, $B$2, L$2)"),"Stornieren")</f>
        <v>Stornieren</v>
      </c>
      <c r="M17" s="8" t="str">
        <f>IFERROR(__xludf.DUMMYFUNCTION("GOOGLETRANSLATE($B17, $B$2, M$2)"),"キャンセル")</f>
        <v>キャンセル</v>
      </c>
      <c r="N17" s="8" t="str">
        <f>IFERROR(__xludf.DUMMYFUNCTION("GOOGLETRANSLATE($B17, $B$2, N$2)"),"रद्द करा")</f>
        <v>रद्द करा</v>
      </c>
      <c r="O17" s="8" t="str">
        <f>IFERROR(__xludf.DUMMYFUNCTION("GOOGLETRANSLATE($B17, $B$2, O$2)"),"రద్దు చేయండి")</f>
        <v>రద్దు చేయండి</v>
      </c>
      <c r="P17" s="8" t="str">
        <f>IFERROR(__xludf.DUMMYFUNCTION("GOOGLETRANSLATE($B17, $B$2, P$2)"),"İptal etmek")</f>
        <v>İptal etmek</v>
      </c>
      <c r="Q17" s="8" t="str">
        <f>IFERROR(__xludf.DUMMYFUNCTION("GOOGLETRANSLATE($B17, $B$2, Q$2)"),"ரத்துசெய்")</f>
        <v>ரத்துசெய்</v>
      </c>
      <c r="R17" s="8" t="str">
        <f>IFERROR(__xludf.DUMMYFUNCTION("GOOGLETRANSLATE($B17, $B$2, R$2)"),"취소")</f>
        <v>취소</v>
      </c>
      <c r="S17" s="8" t="str">
        <f>IFERROR(__xludf.DUMMYFUNCTION("GOOGLETRANSLATE($B17, $B$2, S$2)"),"Hủy bỏ")</f>
        <v>Hủy bỏ</v>
      </c>
      <c r="T17" s="8" t="str">
        <f>IFERROR(__xludf.DUMMYFUNCTION("GOOGLETRANSLATE($B17, $B$2, T$2)"),"Annulla")</f>
        <v>Annulla</v>
      </c>
      <c r="U17" s="8" t="str">
        <f>IFERROR(__xludf.DUMMYFUNCTION("GOOGLETRANSLATE($B17, $B$2, U$2)"),"ยกเลิก")</f>
        <v>ยกเลิก</v>
      </c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</row>
    <row r="18" ht="15.75" customHeight="1">
      <c r="A18" s="7" t="s">
        <v>69</v>
      </c>
      <c r="B18" s="7" t="s">
        <v>70</v>
      </c>
      <c r="C18" s="8" t="str">
        <f>IFERROR(__xludf.DUMMYFUNCTION("GOOGLETRANSLATE(B18, $B$2, C$2)"),"输入密码")</f>
        <v>输入密码</v>
      </c>
      <c r="D18" s="8" t="str">
        <f>IFERROR(__xludf.DUMMYFUNCTION("GOOGLETRANSLATE($B18, $B$2, D$2)"),"पास वर्ड दर्ज करें")</f>
        <v>पास वर्ड दर्ज करें</v>
      </c>
      <c r="E18" s="8" t="str">
        <f>IFERROR(__xludf.DUMMYFUNCTION("GOOGLETRANSLATE($B18, $B$2, E$2)"),"Introducir la contraseña")</f>
        <v>Introducir la contraseña</v>
      </c>
      <c r="F18" s="8" t="str">
        <f>IFERROR(__xludf.DUMMYFUNCTION("GOOGLETRANSLATE($B18, $B$2, F$2)"),"Entrer le mot de passe")</f>
        <v>Entrer le mot de passe</v>
      </c>
      <c r="G18" s="8" t="str">
        <f>IFERROR(__xludf.DUMMYFUNCTION("GOOGLETRANSLATE($B18, $B$2, G$2)"),"أدخل كلمة المرور")</f>
        <v>أدخل كلمة المرور</v>
      </c>
      <c r="H18" s="8" t="str">
        <f>IFERROR(__xludf.DUMMYFUNCTION("GOOGLETRANSLATE($B18, $B$2, H$2)"),"Введите пароль")</f>
        <v>Введите пароль</v>
      </c>
      <c r="I18" s="8" t="str">
        <f>IFERROR(__xludf.DUMMYFUNCTION("GOOGLETRANSLATE($B18, $B$2, I$2)"),"Digite a senha")</f>
        <v>Digite a senha</v>
      </c>
      <c r="J18" s="8" t="str">
        <f>IFERROR(__xludf.DUMMYFUNCTION("GOOGLETRANSLATE($B18, $B$2, J$2)"),"পাসওয়ার্ড লিখুন")</f>
        <v>পাসওয়ার্ড লিখুন</v>
      </c>
      <c r="K18" s="8" t="str">
        <f>IFERROR(__xludf.DUMMYFUNCTION("GOOGLETRANSLATE($B18, $B$2, K$2)"),"پاس ورڈ درج کریں")</f>
        <v>پاس ورڈ درج کریں</v>
      </c>
      <c r="L18" s="8" t="str">
        <f>IFERROR(__xludf.DUMMYFUNCTION("GOOGLETRANSLATE($B18, $B$2, L$2)"),"Passwort eingeben")</f>
        <v>Passwort eingeben</v>
      </c>
      <c r="M18" s="8" t="str">
        <f>IFERROR(__xludf.DUMMYFUNCTION("GOOGLETRANSLATE($B18, $B$2, M$2)"),"パスワードを入力する")</f>
        <v>パスワードを入力する</v>
      </c>
      <c r="N18" s="8" t="str">
        <f>IFERROR(__xludf.DUMMYFUNCTION("GOOGLETRANSLATE($B18, $B$2, N$2)"),"पासवर्ड टाका")</f>
        <v>पासवर्ड टाका</v>
      </c>
      <c r="O18" s="8" t="str">
        <f>IFERROR(__xludf.DUMMYFUNCTION("GOOGLETRANSLATE($B18, $B$2, O$2)"),"రహస్య సంకేతం తెలపండి")</f>
        <v>రహస్య సంకేతం తెలపండి</v>
      </c>
      <c r="P18" s="8" t="str">
        <f>IFERROR(__xludf.DUMMYFUNCTION("GOOGLETRANSLATE($B18, $B$2, P$2)"),"Parolanı Gir")</f>
        <v>Parolanı Gir</v>
      </c>
      <c r="Q18" s="8" t="str">
        <f>IFERROR(__xludf.DUMMYFUNCTION("GOOGLETRANSLATE($B18, $B$2, Q$2)"),"கடவுச்சொல்லை உள்ளிடவும்")</f>
        <v>கடவுச்சொல்லை உள்ளிடவும்</v>
      </c>
      <c r="R18" s="8" t="str">
        <f>IFERROR(__xludf.DUMMYFUNCTION("GOOGLETRANSLATE($B18, $B$2, R$2)"),"암호를 입력")</f>
        <v>암호를 입력</v>
      </c>
      <c r="S18" s="8" t="str">
        <f>IFERROR(__xludf.DUMMYFUNCTION("GOOGLETRANSLATE($B18, $B$2, S$2)"),"Nhập mật khẩu")</f>
        <v>Nhập mật khẩu</v>
      </c>
      <c r="T18" s="8" t="str">
        <f>IFERROR(__xludf.DUMMYFUNCTION("GOOGLETRANSLATE($B18, $B$2, T$2)"),"Inserire la password")</f>
        <v>Inserire la password</v>
      </c>
      <c r="U18" s="8" t="str">
        <f>IFERROR(__xludf.DUMMYFUNCTION("GOOGLETRANSLATE($B18, $B$2, U$2)"),"ใส่รหัสผ่าน")</f>
        <v>ใส่รหัสผ่าน</v>
      </c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</row>
    <row r="19" ht="15.75" customHeight="1">
      <c r="A19" s="7" t="s">
        <v>71</v>
      </c>
      <c r="B19" s="7" t="s">
        <v>72</v>
      </c>
      <c r="C19" s="8" t="str">
        <f>IFERROR(__xludf.DUMMYFUNCTION("GOOGLETRANSLATE(B19, $B$2, C$2)"),"连接")</f>
        <v>连接</v>
      </c>
      <c r="D19" s="8" t="str">
        <f>IFERROR(__xludf.DUMMYFUNCTION("GOOGLETRANSLATE($B19, $B$2, D$2)"),"जोड़ना")</f>
        <v>जोड़ना</v>
      </c>
      <c r="E19" s="8" t="str">
        <f>IFERROR(__xludf.DUMMYFUNCTION("GOOGLETRANSLATE($B19, $B$2, E$2)"),"Conectar")</f>
        <v>Conectar</v>
      </c>
      <c r="F19" s="8" t="str">
        <f>IFERROR(__xludf.DUMMYFUNCTION("GOOGLETRANSLATE($B19, $B$2, F$2)"),"Connecter")</f>
        <v>Connecter</v>
      </c>
      <c r="G19" s="8" t="str">
        <f>IFERROR(__xludf.DUMMYFUNCTION("GOOGLETRANSLATE($B19, $B$2, G$2)"),"يتصل")</f>
        <v>يتصل</v>
      </c>
      <c r="H19" s="8" t="str">
        <f>IFERROR(__xludf.DUMMYFUNCTION("GOOGLETRANSLATE($B19, $B$2, H$2)"),"Соединять")</f>
        <v>Соединять</v>
      </c>
      <c r="I19" s="8" t="str">
        <f>IFERROR(__xludf.DUMMYFUNCTION("GOOGLETRANSLATE($B19, $B$2, I$2)"),"Conectar")</f>
        <v>Conectar</v>
      </c>
      <c r="J19" s="8" t="str">
        <f>IFERROR(__xludf.DUMMYFUNCTION("GOOGLETRANSLATE($B19, $B$2, J$2)"),"সংযুক্ত")</f>
        <v>সংযুক্ত</v>
      </c>
      <c r="K19" s="8" t="str">
        <f>IFERROR(__xludf.DUMMYFUNCTION("GOOGLETRANSLATE($B19, $B$2, K$2)"),"جڑیں")</f>
        <v>جڑیں</v>
      </c>
      <c r="L19" s="8" t="str">
        <f>IFERROR(__xludf.DUMMYFUNCTION("GOOGLETRANSLATE($B19, $B$2, L$2)"),"Verbinden")</f>
        <v>Verbinden</v>
      </c>
      <c r="M19" s="8" t="str">
        <f>IFERROR(__xludf.DUMMYFUNCTION("GOOGLETRANSLATE($B19, $B$2, M$2)"),"接続する")</f>
        <v>接続する</v>
      </c>
      <c r="N19" s="8" t="str">
        <f>IFERROR(__xludf.DUMMYFUNCTION("GOOGLETRANSLATE($B19, $B$2, N$2)"),"कनेक्ट करा")</f>
        <v>कनेक्ट करा</v>
      </c>
      <c r="O19" s="8" t="str">
        <f>IFERROR(__xludf.DUMMYFUNCTION("GOOGLETRANSLATE($B19, $B$2, O$2)"),"కనెక్ట్")</f>
        <v>కనెక్ట్</v>
      </c>
      <c r="P19" s="8" t="str">
        <f>IFERROR(__xludf.DUMMYFUNCTION("GOOGLETRANSLATE($B19, $B$2, P$2)"),"Bağlamak")</f>
        <v>Bağlamak</v>
      </c>
      <c r="Q19" s="8" t="str">
        <f>IFERROR(__xludf.DUMMYFUNCTION("GOOGLETRANSLATE($B19, $B$2, Q$2)"),"இணைக்கவும்")</f>
        <v>இணைக்கவும்</v>
      </c>
      <c r="R19" s="8" t="str">
        <f>IFERROR(__xludf.DUMMYFUNCTION("GOOGLETRANSLATE($B19, $B$2, R$2)"),"연결하다")</f>
        <v>연결하다</v>
      </c>
      <c r="S19" s="8" t="str">
        <f>IFERROR(__xludf.DUMMYFUNCTION("GOOGLETRANSLATE($B19, $B$2, S$2)"),"Kết nối")</f>
        <v>Kết nối</v>
      </c>
      <c r="T19" s="8" t="str">
        <f>IFERROR(__xludf.DUMMYFUNCTION("GOOGLETRANSLATE($B19, $B$2, T$2)"),"Collegare")</f>
        <v>Collegare</v>
      </c>
      <c r="U19" s="8" t="str">
        <f>IFERROR(__xludf.DUMMYFUNCTION("GOOGLETRANSLATE($B19, $B$2, U$2)"),"เชื่อมต่อ")</f>
        <v>เชื่อมต่อ</v>
      </c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</row>
    <row r="20" ht="15.75" customHeight="1">
      <c r="A20" s="7" t="s">
        <v>73</v>
      </c>
      <c r="B20" s="7" t="s">
        <v>74</v>
      </c>
      <c r="C20" s="8" t="str">
        <f>IFERROR(__xludf.DUMMYFUNCTION("GOOGLETRANSLATE(B20, $B$2, C$2)"),"显示密码")</f>
        <v>显示密码</v>
      </c>
      <c r="D20" s="8" t="str">
        <f>IFERROR(__xludf.DUMMYFUNCTION("GOOGLETRANSLATE($B20, $B$2, D$2)"),"पासवर्ड दिखाए")</f>
        <v>पासवर्ड दिखाए</v>
      </c>
      <c r="E20" s="8" t="str">
        <f>IFERROR(__xludf.DUMMYFUNCTION("GOOGLETRANSLATE($B20, $B$2, E$2)"),"Mostrar contraseña")</f>
        <v>Mostrar contraseña</v>
      </c>
      <c r="F20" s="8" t="str">
        <f>IFERROR(__xludf.DUMMYFUNCTION("GOOGLETRANSLATE($B20, $B$2, F$2)"),"Montrer le mot de passe")</f>
        <v>Montrer le mot de passe</v>
      </c>
      <c r="G20" s="8" t="str">
        <f>IFERROR(__xludf.DUMMYFUNCTION("GOOGLETRANSLATE($B20, $B$2, G$2)"),"عرض كلمة المرور")</f>
        <v>عرض كلمة المرور</v>
      </c>
      <c r="H20" s="8" t="str">
        <f>IFERROR(__xludf.DUMMYFUNCTION("GOOGLETRANSLATE($B20, $B$2, H$2)"),"Показать пароль")</f>
        <v>Показать пароль</v>
      </c>
      <c r="I20" s="8" t="str">
        <f>IFERROR(__xludf.DUMMYFUNCTION("GOOGLETRANSLATE($B20, $B$2, I$2)"),"Mostre a senha")</f>
        <v>Mostre a senha</v>
      </c>
      <c r="J20" s="8" t="str">
        <f>IFERROR(__xludf.DUMMYFUNCTION("GOOGLETRANSLATE($B20, $B$2, J$2)"),"পাসওয়ার্ড দেখাও")</f>
        <v>পাসওয়ার্ড দেখাও</v>
      </c>
      <c r="K20" s="8" t="str">
        <f>IFERROR(__xludf.DUMMYFUNCTION("GOOGLETRANSLATE($B20, $B$2, K$2)"),"پاسورڈ دکھاو")</f>
        <v>پاسورڈ دکھاو</v>
      </c>
      <c r="L20" s="8" t="str">
        <f>IFERROR(__xludf.DUMMYFUNCTION("GOOGLETRANSLATE($B20, $B$2, L$2)"),"Passwort anzeigen")</f>
        <v>Passwort anzeigen</v>
      </c>
      <c r="M20" s="8" t="str">
        <f>IFERROR(__xludf.DUMMYFUNCTION("GOOGLETRANSLATE($B20, $B$2, M$2)"),"パスワードを表示します")</f>
        <v>パスワードを表示します</v>
      </c>
      <c r="N20" s="8" t="str">
        <f>IFERROR(__xludf.DUMMYFUNCTION("GOOGLETRANSLATE($B20, $B$2, N$2)"),"संकेतशब्द दर्शवा")</f>
        <v>संकेतशब्द दर्शवा</v>
      </c>
      <c r="O20" s="8" t="str">
        <f>IFERROR(__xludf.DUMMYFUNCTION("GOOGLETRANSLATE($B20, $B$2, O$2)"),"సంకేత పదాన్ని చూపించండి")</f>
        <v>సంకేత పదాన్ని చూపించండి</v>
      </c>
      <c r="P20" s="8" t="str">
        <f>IFERROR(__xludf.DUMMYFUNCTION("GOOGLETRANSLATE($B20, $B$2, P$2)"),"Şifreyi göster")</f>
        <v>Şifreyi göster</v>
      </c>
      <c r="Q20" s="8" t="str">
        <f>IFERROR(__xludf.DUMMYFUNCTION("GOOGLETRANSLATE($B20, $B$2, Q$2)"),"கடவுச்சொல்லை காட்டவும்")</f>
        <v>கடவுச்சொல்லை காட்டவும்</v>
      </c>
      <c r="R20" s="8" t="str">
        <f>IFERROR(__xludf.DUMMYFUNCTION("GOOGLETRANSLATE($B20, $B$2, R$2)"),"비밀번호 표시")</f>
        <v>비밀번호 표시</v>
      </c>
      <c r="S20" s="8" t="str">
        <f>IFERROR(__xludf.DUMMYFUNCTION("GOOGLETRANSLATE($B20, $B$2, S$2)"),"Hiển thị mật khẩu")</f>
        <v>Hiển thị mật khẩu</v>
      </c>
      <c r="T20" s="8" t="str">
        <f>IFERROR(__xludf.DUMMYFUNCTION("GOOGLETRANSLATE($B20, $B$2, T$2)"),"Mostra password")</f>
        <v>Mostra password</v>
      </c>
      <c r="U20" s="8" t="str">
        <f>IFERROR(__xludf.DUMMYFUNCTION("GOOGLETRANSLATE($B20, $B$2, U$2)"),"แสดงรหัสผ่าน")</f>
        <v>แสดงรหัสผ่าน</v>
      </c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</row>
    <row r="21" ht="15.75" customHeight="1">
      <c r="A21" s="7" t="s">
        <v>75</v>
      </c>
      <c r="B21" s="7" t="s">
        <v>76</v>
      </c>
      <c r="C21" s="8" t="str">
        <f>IFERROR(__xludf.DUMMYFUNCTION("GOOGLETRANSLATE(B21, $B$2, C$2)"),"我们正在努力争取更好的用户体验")</f>
        <v>我们正在努力争取更好的用户体验</v>
      </c>
      <c r="D21" s="8" t="str">
        <f>IFERROR(__xludf.DUMMYFUNCTION("GOOGLETRANSLATE($B21, $B$2, D$2)"),"हम एक बेहतर उपयोगकर्ता अनुभव के लिए कड़ी मेहनत कर रहे हैं")</f>
        <v>हम एक बेहतर उपयोगकर्ता अनुभव के लिए कड़ी मेहनत कर रहे हैं</v>
      </c>
      <c r="E21" s="8" t="str">
        <f>IFERROR(__xludf.DUMMYFUNCTION("GOOGLETRANSLATE($B21, $B$2, E$2)"),"Estamos trabajando duro para una mejor experiencia de usuario")</f>
        <v>Estamos trabajando duro para una mejor experiencia de usuario</v>
      </c>
      <c r="F21" s="8" t="str">
        <f>IFERROR(__xludf.DUMMYFUNCTION("GOOGLETRANSLATE($B21, $B$2, F$2)"),"Nous travaillons dur pour une meilleure expérience utilisateur")</f>
        <v>Nous travaillons dur pour une meilleure expérience utilisateur</v>
      </c>
      <c r="G21" s="8" t="str">
        <f>IFERROR(__xludf.DUMMYFUNCTION("GOOGLETRANSLATE($B21, $B$2, G$2)"),"نحن نعمل بجد من أجل تجربة مستخدم أفضل")</f>
        <v>نحن نعمل بجد من أجل تجربة مستخدم أفضل</v>
      </c>
      <c r="H21" s="8" t="str">
        <f>IFERROR(__xludf.DUMMYFUNCTION("GOOGLETRANSLATE($B21, $B$2, H$2)"),"Мы усердно работаем для лучшего пользовательского опыта")</f>
        <v>Мы усердно работаем для лучшего пользовательского опыта</v>
      </c>
      <c r="I21" s="8" t="str">
        <f>IFERROR(__xludf.DUMMYFUNCTION("GOOGLETRANSLATE($B21, $B$2, I$2)"),"Estamos trabalhando duro para uma melhor experiência do usuário")</f>
        <v>Estamos trabalhando duro para uma melhor experiência do usuário</v>
      </c>
      <c r="J21" s="8" t="str">
        <f>IFERROR(__xludf.DUMMYFUNCTION("GOOGLETRANSLATE($B21, $B$2, J$2)"),"আমরা আরও ভাল ব্যবহারকারীর অভিজ্ঞতার জন্য কঠোর পরিশ্রম করছি")</f>
        <v>আমরা আরও ভাল ব্যবহারকারীর অভিজ্ঞতার জন্য কঠোর পরিশ্রম করছি</v>
      </c>
      <c r="K21" s="8" t="str">
        <f>IFERROR(__xludf.DUMMYFUNCTION("GOOGLETRANSLATE($B21, $B$2, K$2)"),"ہم بہتر صارف کے تجربے کے لئے سخت محنت کر رہے ہیں")</f>
        <v>ہم بہتر صارف کے تجربے کے لئے سخت محنت کر رہے ہیں</v>
      </c>
      <c r="L21" s="8" t="str">
        <f>IFERROR(__xludf.DUMMYFUNCTION("GOOGLETRANSLATE($B21, $B$2, L$2)"),"Wir arbeiten hart für eine bessere Benutzererfahrung")</f>
        <v>Wir arbeiten hart für eine bessere Benutzererfahrung</v>
      </c>
      <c r="M21" s="8" t="str">
        <f>IFERROR(__xludf.DUMMYFUNCTION("GOOGLETRANSLATE($B21, $B$2, M$2)"),"私たちは、より良いユーザーエクスペリエンスのために一生懸命働いています")</f>
        <v>私たちは、より良いユーザーエクスペリエンスのために一生懸命働いています</v>
      </c>
      <c r="N21" s="8" t="str">
        <f>IFERROR(__xludf.DUMMYFUNCTION("GOOGLETRANSLATE($B21, $B$2, N$2)"),"आम्ही चांगल्या वापरकर्त्याच्या अनुभवासाठी कठोर परिश्रम करीत आहोत")</f>
        <v>आम्ही चांगल्या वापरकर्त्याच्या अनुभवासाठी कठोर परिश्रम करीत आहोत</v>
      </c>
      <c r="O21" s="8" t="str">
        <f>IFERROR(__xludf.DUMMYFUNCTION("GOOGLETRANSLATE($B21, $B$2, O$2)"),"మంచి వినియోగదారు అనుభవం కోసం మేము తీవ్రంగా కృషి చేస్తున్నాము")</f>
        <v>మంచి వినియోగదారు అనుభవం కోసం మేము తీవ్రంగా కృషి చేస్తున్నాము</v>
      </c>
      <c r="P21" s="8" t="str">
        <f>IFERROR(__xludf.DUMMYFUNCTION("GOOGLETRANSLATE($B21, $B$2, P$2)"),"Daha iyi bir kullanıcı deneyimi için çok çalışıyoruz")</f>
        <v>Daha iyi bir kullanıcı deneyimi için çok çalışıyoruz</v>
      </c>
      <c r="Q21" s="8" t="str">
        <f>IFERROR(__xludf.DUMMYFUNCTION("GOOGLETRANSLATE($B21, $B$2, Q$2)"),"சிறந்த பயனர் அனுபவத்திற்காக நாங்கள் கடுமையாக உழைக்கிறோம்")</f>
        <v>சிறந்த பயனர் அனுபவத்திற்காக நாங்கள் கடுமையாக உழைக்கிறோம்</v>
      </c>
      <c r="R21" s="8" t="str">
        <f>IFERROR(__xludf.DUMMYFUNCTION("GOOGLETRANSLATE($B21, $B$2, R$2)"),"우리는 더 나은 사용자 경험을 위해 열심히 노력하고 있습니다")</f>
        <v>우리는 더 나은 사용자 경험을 위해 열심히 노력하고 있습니다</v>
      </c>
      <c r="S21" s="8" t="str">
        <f>IFERROR(__xludf.DUMMYFUNCTION("GOOGLETRANSLATE($B21, $B$2, S$2)"),"Chúng tôi đang làm việc chăm chỉ cho trải nghiệm người dùng tốt hơn")</f>
        <v>Chúng tôi đang làm việc chăm chỉ cho trải nghiệm người dùng tốt hơn</v>
      </c>
      <c r="T21" s="8" t="str">
        <f>IFERROR(__xludf.DUMMYFUNCTION("GOOGLETRANSLATE($B21, $B$2, T$2)"),"Stiamo lavorando duramente per una migliore esperienza utente")</f>
        <v>Stiamo lavorando duramente per una migliore esperienza utente</v>
      </c>
      <c r="U21" s="8" t="str">
        <f>IFERROR(__xludf.DUMMYFUNCTION("GOOGLETRANSLATE($B21, $B$2, U$2)"),"เรากำลังทำงานอย่างหนักเพื่อประสบการณ์การใช้งานที่ดีขึ้น")</f>
        <v>เรากำลังทำงานอย่างหนักเพื่อประสบการณ์การใช้งานที่ดีขึ้น</v>
      </c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</row>
    <row r="22" ht="15.75" customHeight="1">
      <c r="A22" s="7" t="s">
        <v>77</v>
      </c>
      <c r="B22" s="7" t="s">
        <v>78</v>
      </c>
      <c r="C22" s="8" t="str">
        <f>IFERROR(__xludf.DUMMYFUNCTION("GOOGLETRANSLATE(B22, $B$2, C$2)"),"最好的评分明星")</f>
        <v>最好的评分明星</v>
      </c>
      <c r="D22" s="8" t="str">
        <f>IFERROR(__xludf.DUMMYFUNCTION("GOOGLETRANSLATE($B22, $B$2, D$2)"),"सबसे अच्छा रेटिंग स्टार")</f>
        <v>सबसे अच्छा रेटिंग स्टार</v>
      </c>
      <c r="E22" s="8" t="str">
        <f>IFERROR(__xludf.DUMMYFUNCTION("GOOGLETRANSLATE($B22, $B$2, E$2)"),"La mejor estrella de calificación")</f>
        <v>La mejor estrella de calificación</v>
      </c>
      <c r="F22" s="8" t="str">
        <f>IFERROR(__xludf.DUMMYFUNCTION("GOOGLETRANSLATE($B22, $B$2, F$2)"),"La meilleure étoile de notation")</f>
        <v>La meilleure étoile de notation</v>
      </c>
      <c r="G22" s="8" t="str">
        <f>IFERROR(__xludf.DUMMYFUNCTION("GOOGLETRANSLATE($B22, $B$2, G$2)"),"أفضل نجم تصنيف")</f>
        <v>أفضل نجم تصنيف</v>
      </c>
      <c r="H22" s="8" t="str">
        <f>IFERROR(__xludf.DUMMYFUNCTION("GOOGLETRANSLATE($B22, $B$2, H$2)"),"Лучшая рейтинговая звезда")</f>
        <v>Лучшая рейтинговая звезда</v>
      </c>
      <c r="I22" s="8" t="str">
        <f>IFERROR(__xludf.DUMMYFUNCTION("GOOGLETRANSLATE($B22, $B$2, I$2)"),"A melhor estrela de classificação")</f>
        <v>A melhor estrela de classificação</v>
      </c>
      <c r="J22" s="8" t="str">
        <f>IFERROR(__xludf.DUMMYFUNCTION("GOOGLETRANSLATE($B22, $B$2, J$2)"),"সেরা রেটিং তারকা")</f>
        <v>সেরা রেটিং তারকা</v>
      </c>
      <c r="K22" s="8" t="str">
        <f>IFERROR(__xludf.DUMMYFUNCTION("GOOGLETRANSLATE($B22, $B$2, K$2)"),"بہترین درجہ بندی کا ستارہ")</f>
        <v>بہترین درجہ بندی کا ستارہ</v>
      </c>
      <c r="L22" s="8" t="str">
        <f>IFERROR(__xludf.DUMMYFUNCTION("GOOGLETRANSLATE($B22, $B$2, L$2)"),"Der beste Bewertungsstar")</f>
        <v>Der beste Bewertungsstar</v>
      </c>
      <c r="M22" s="8" t="str">
        <f>IFERROR(__xludf.DUMMYFUNCTION("GOOGLETRANSLATE($B22, $B$2, M$2)"),"最高の評価スター")</f>
        <v>最高の評価スター</v>
      </c>
      <c r="N22" s="8" t="str">
        <f>IFERROR(__xludf.DUMMYFUNCTION("GOOGLETRANSLATE($B22, $B$2, N$2)"),"सर्वोत्कृष्ट रेटिंग स्टार")</f>
        <v>सर्वोत्कृष्ट रेटिंग स्टार</v>
      </c>
      <c r="O22" s="8" t="str">
        <f>IFERROR(__xludf.DUMMYFUNCTION("GOOGLETRANSLATE($B22, $B$2, O$2)"),"ఉత్తమ రేటింగ్ స్టార్")</f>
        <v>ఉత్తమ రేటింగ్ స్టార్</v>
      </c>
      <c r="P22" s="8" t="str">
        <f>IFERROR(__xludf.DUMMYFUNCTION("GOOGLETRANSLATE($B22, $B$2, P$2)"),"En iyi derecelendirme yıldızı")</f>
        <v>En iyi derecelendirme yıldızı</v>
      </c>
      <c r="Q22" s="8" t="str">
        <f>IFERROR(__xludf.DUMMYFUNCTION("GOOGLETRANSLATE($B22, $B$2, Q$2)"),"சிறந்த மதிப்பீட்டு நட்சத்திரம்")</f>
        <v>சிறந்த மதிப்பீட்டு நட்சத்திரம்</v>
      </c>
      <c r="R22" s="8" t="str">
        <f>IFERROR(__xludf.DUMMYFUNCTION("GOOGLETRANSLATE($B22, $B$2, R$2)"),"최고의 등급 스타")</f>
        <v>최고의 등급 스타</v>
      </c>
      <c r="S22" s="8" t="str">
        <f>IFERROR(__xludf.DUMMYFUNCTION("GOOGLETRANSLATE($B22, $B$2, S$2)"),"Ngôi sao xếp hạng tốt nhất")</f>
        <v>Ngôi sao xếp hạng tốt nhất</v>
      </c>
      <c r="T22" s="8" t="str">
        <f>IFERROR(__xludf.DUMMYFUNCTION("GOOGLETRANSLATE($B22, $B$2, T$2)"),"La migliore stella di valutazione")</f>
        <v>La migliore stella di valutazione</v>
      </c>
      <c r="U22" s="8" t="str">
        <f>IFERROR(__xludf.DUMMYFUNCTION("GOOGLETRANSLATE($B22, $B$2, U$2)"),"ดาวคะแนนที่ดีที่สุด")</f>
        <v>ดาวคะแนนที่ดีที่สุด</v>
      </c>
      <c r="V22" s="8" t="str">
        <f>IFERROR(__xludf.DUMMYFUNCTION("GOOGLETRANSLATE($B22, $B$2, V$2)"),"#VALUE!")</f>
        <v>#VALUE!</v>
      </c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</row>
    <row r="23" ht="15.75" customHeight="1">
      <c r="A23" s="7" t="s">
        <v>79</v>
      </c>
      <c r="B23" s="7" t="s">
        <v>80</v>
      </c>
      <c r="C23" s="8" t="str">
        <f>IFERROR(__xludf.DUMMYFUNCTION("GOOGLETRANSLATE(B23, $B$2, C$2)"),"我们喜欢收到您的来信。帮助我们使我们的应用程序更加棒极了")</f>
        <v>我们喜欢收到您的来信。帮助我们使我们的应用程序更加棒极了</v>
      </c>
      <c r="D23" s="8" t="str">
        <f>IFERROR(__xludf.DUMMYFUNCTION("GOOGLETRANSLATE($B23, $B$2, D$2)"),"हमें आपके उत्तर की प्रतीक्षा रहती है। हमारे ऐप को और भी अधिक भयानक बनाने में हमारी मदद करें")</f>
        <v>हमें आपके उत्तर की प्रतीक्षा रहती है। हमारे ऐप को और भी अधिक भयानक बनाने में हमारी मदद करें</v>
      </c>
      <c r="E23" s="8" t="str">
        <f>IFERROR(__xludf.DUMMYFUNCTION("GOOGLETRANSLATE($B23, $B$2, E$2)"),"Nos encanta saber de ti. Ayúdanos a hacer que nuestra aplicación sea aún más impresionante")</f>
        <v>Nos encanta saber de ti. Ayúdanos a hacer que nuestra aplicación sea aún más impresionante</v>
      </c>
      <c r="F23" s="8" t="str">
        <f>IFERROR(__xludf.DUMMYFUNCTION("GOOGLETRANSLATE($B23, $B$2, F$2)"),"Nous aimons avoir de vos nouvelles. Aidez-nous à rendre notre application encore plus géniale")</f>
        <v>Nous aimons avoir de vos nouvelles. Aidez-nous à rendre notre application encore plus géniale</v>
      </c>
      <c r="G23" s="8" t="str">
        <f>IFERROR(__xludf.DUMMYFUNCTION("GOOGLETRANSLATE($B23, $B$2, G$2)"),"نحن نحب أن نسمع منك. ساعدنا في جعل تطبيقنا أكثر روعة")</f>
        <v>نحن نحب أن نسمع منك. ساعدنا في جعل تطبيقنا أكثر روعة</v>
      </c>
      <c r="H23" s="8" t="str">
        <f>IFERROR(__xludf.DUMMYFUNCTION("GOOGLETRANSLATE($B23, $B$2, H$2)"),"Мы любим слышать от вас. Помогите нам сделать наше приложение еще более удивительным")</f>
        <v>Мы любим слышать от вас. Помогите нам сделать наше приложение еще более удивительным</v>
      </c>
      <c r="I23" s="8" t="str">
        <f>IFERROR(__xludf.DUMMYFUNCTION("GOOGLETRANSLATE($B23, $B$2, I$2)"),"Nós gostamos de ouvir de você. Ajude -nos a tornar nosso aplicativo ainda mais incrível")</f>
        <v>Nós gostamos de ouvir de você. Ajude -nos a tornar nosso aplicativo ainda mais incrível</v>
      </c>
      <c r="J23" s="8" t="str">
        <f>IFERROR(__xludf.DUMMYFUNCTION("GOOGLETRANSLATE($B23, $B$2, J$2)"),"আমরা আপনার কাছ থেকে শুনতে ভালোবাসি. আমাদের অ্যাপ্লিকেশনটিকে আরও দুর্দান্ত করে তুলতে আমাদের সহায়তা করুন")</f>
        <v>আমরা আপনার কাছ থেকে শুনতে ভালোবাসি. আমাদের অ্যাপ্লিকেশনটিকে আরও দুর্দান্ত করে তুলতে আমাদের সহায়তা করুন</v>
      </c>
      <c r="K23" s="8" t="str">
        <f>IFERROR(__xludf.DUMMYFUNCTION("GOOGLETRANSLATE($B23, $B$2, K$2)"),"ہمیں آپ سے سننا پسند ہے۔ ہماری ایپ کو اور بھی خوفناک بنانے میں ہماری مدد کریں")</f>
        <v>ہمیں آپ سے سننا پسند ہے۔ ہماری ایپ کو اور بھی خوفناک بنانے میں ہماری مدد کریں</v>
      </c>
      <c r="L23" s="8" t="str">
        <f>IFERROR(__xludf.DUMMYFUNCTION("GOOGLETRANSLATE($B23, $B$2, L$2)"),"Wir lieben es, von Ihnen zu hören. Helfen Sie uns, unsere App noch großartiger zu machen")</f>
        <v>Wir lieben es, von Ihnen zu hören. Helfen Sie uns, unsere App noch großartiger zu machen</v>
      </c>
      <c r="M23" s="8" t="str">
        <f>IFERROR(__xludf.DUMMYFUNCTION("GOOGLETRANSLATE($B23, $B$2, M$2)"),"私たちはあなたから聞くのが大好きです。アプリをさらに素晴らしいものにするのを手伝ってください")</f>
        <v>私たちはあなたから聞くのが大好きです。アプリをさらに素晴らしいものにするのを手伝ってください</v>
      </c>
      <c r="N23" s="8" t="str">
        <f>IFERROR(__xludf.DUMMYFUNCTION("GOOGLETRANSLATE($B23, $B$2, N$2)"),"आम्हाला आपल्याकडून ऐकायला आवडते. आम्हाला आमचा अॅप आणखी छान बनविण्यात मदत करा")</f>
        <v>आम्हाला आपल्याकडून ऐकायला आवडते. आम्हाला आमचा अॅप आणखी छान बनविण्यात मदत करा</v>
      </c>
      <c r="O23" s="8" t="str">
        <f>IFERROR(__xludf.DUMMYFUNCTION("GOOGLETRANSLATE($B23, $B$2, O$2)"),"మేము మీ నుండి వినడానికి ఇష్టపడతాము. మా అనువర్తనాన్ని మరింత అద్భుతంగా చేయడానికి మాకు సహాయపడండి")</f>
        <v>మేము మీ నుండి వినడానికి ఇష్టపడతాము. మా అనువర్తనాన్ని మరింత అద్భుతంగా చేయడానికి మాకు సహాయపడండి</v>
      </c>
      <c r="P23" s="8" t="str">
        <f>IFERROR(__xludf.DUMMYFUNCTION("GOOGLETRANSLATE($B23, $B$2, P$2)"),"Sizden haber almayı seviyoruz. Uygulamamızı daha da harika yapmamıza yardımcı olun")</f>
        <v>Sizden haber almayı seviyoruz. Uygulamamızı daha da harika yapmamıza yardımcı olun</v>
      </c>
      <c r="Q23" s="8" t="str">
        <f>IFERROR(__xludf.DUMMYFUNCTION("GOOGLETRANSLATE($B23, $B$2, Q$2)"),"உங்களிடமிருந்து கேட்க நாங்கள் விரும்புகிறோம். எங்கள் பயன்பாட்டை இன்னும் அருமையாக மாற்ற எங்களுக்கு உதவுங்கள்")</f>
        <v>உங்களிடமிருந்து கேட்க நாங்கள் விரும்புகிறோம். எங்கள் பயன்பாட்டை இன்னும் அருமையாக மாற்ற எங்களுக்கு உதவுங்கள்</v>
      </c>
      <c r="R23" s="8" t="str">
        <f>IFERROR(__xludf.DUMMYFUNCTION("GOOGLETRANSLATE($B23, $B$2, R$2)"),"우리는 당신의 의견을 듣는 것을 좋아합니다. 우리가 앱을 더욱 멋지게 만들도록 도와줍니다")</f>
        <v>우리는 당신의 의견을 듣는 것을 좋아합니다. 우리가 앱을 더욱 멋지게 만들도록 도와줍니다</v>
      </c>
      <c r="S23" s="8" t="str">
        <f>IFERROR(__xludf.DUMMYFUNCTION("GOOGLETRANSLATE($B23, $B$2, S$2)"),"Chúng tôi thích nghe từ bạn. Giúp chúng tôi làm cho ứng dụng của chúng tôi trở nên tuyệt vời hơn")</f>
        <v>Chúng tôi thích nghe từ bạn. Giúp chúng tôi làm cho ứng dụng của chúng tôi trở nên tuyệt vời hơn</v>
      </c>
      <c r="T23" s="8" t="str">
        <f>IFERROR(__xludf.DUMMYFUNCTION("GOOGLETRANSLATE($B23, $B$2, T$2)"),"Ci piace sentirti. Aiutaci a rendere la nostra app ancora più fantastica")</f>
        <v>Ci piace sentirti. Aiutaci a rendere la nostra app ancora più fantastica</v>
      </c>
      <c r="U23" s="8" t="str">
        <f>IFERROR(__xludf.DUMMYFUNCTION("GOOGLETRANSLATE($B23, $B$2, U$2)"),"เราชอบที่จะได้ยินจากคุณ. ช่วยเราทำให้แอพของเรายอดเยี่ยมยิ่งขึ้น")</f>
        <v>เราชอบที่จะได้ยินจากคุณ. ช่วยเราทำให้แอพของเรายอดเยี่ยมยิ่งขึ้น</v>
      </c>
      <c r="V23" s="8" t="str">
        <f>IFERROR(__xludf.DUMMYFUNCTION("GOOGLETRANSLATE($B23, $B$2, V$2)"),"#VALUE!")</f>
        <v>#VALUE!</v>
      </c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</row>
    <row r="24" ht="15.75" customHeight="1">
      <c r="A24" s="7" t="s">
        <v>81</v>
      </c>
      <c r="B24" s="7" t="s">
        <v>82</v>
      </c>
      <c r="C24" s="8" t="str">
        <f>IFERROR(__xludf.DUMMYFUNCTION("GOOGLETRANSLATE(B24, $B$2, C$2)"),"不，退出应用")</f>
        <v>不，退出应用</v>
      </c>
      <c r="D24" s="8" t="str">
        <f>IFERROR(__xludf.DUMMYFUNCTION("GOOGLETRANSLATE($B24, $B$2, D$2)"),"नहीं, बाहर निकलें ऐप")</f>
        <v>नहीं, बाहर निकलें ऐप</v>
      </c>
      <c r="E24" s="8" t="str">
        <f>IFERROR(__xludf.DUMMYFUNCTION("GOOGLETRANSLATE($B24, $B$2, E$2)"),"No, aplicación de salida")</f>
        <v>No, aplicación de salida</v>
      </c>
      <c r="F24" s="8" t="str">
        <f>IFERROR(__xludf.DUMMYFUNCTION("GOOGLETRANSLATE($B24, $B$2, F$2)"),"Non, application de sortie")</f>
        <v>Non, application de sortie</v>
      </c>
      <c r="G24" s="8" t="str">
        <f>IFERROR(__xludf.DUMMYFUNCTION("GOOGLETRANSLATE($B24, $B$2, G$2)"),"لا ، تطبيق الخروج")</f>
        <v>لا ، تطبيق الخروج</v>
      </c>
      <c r="H24" s="8" t="str">
        <f>IFERROR(__xludf.DUMMYFUNCTION("GOOGLETRANSLATE($B24, $B$2, H$2)"),"Нет, приложение для выхода")</f>
        <v>Нет, приложение для выхода</v>
      </c>
      <c r="I24" s="8" t="str">
        <f>IFERROR(__xludf.DUMMYFUNCTION("GOOGLETRANSLATE($B24, $B$2, I$2)"),"Não, saída de saída")</f>
        <v>Não, saída de saída</v>
      </c>
      <c r="J24" s="8" t="str">
        <f>IFERROR(__xludf.DUMMYFUNCTION("GOOGLETRANSLATE($B24, $B$2, J$2)"),"না, প্রস্থান অ্যাপ")</f>
        <v>না, প্রস্থান অ্যাপ</v>
      </c>
      <c r="K24" s="8" t="str">
        <f>IFERROR(__xludf.DUMMYFUNCTION("GOOGLETRANSLATE($B24, $B$2, K$2)"),"نہیں ، ایگزٹ ایپ")</f>
        <v>نہیں ، ایگزٹ ایپ</v>
      </c>
      <c r="L24" s="8" t="str">
        <f>IFERROR(__xludf.DUMMYFUNCTION("GOOGLETRANSLATE($B24, $B$2, L$2)"),"Nein, beenden Sie App beenden")</f>
        <v>Nein, beenden Sie App beenden</v>
      </c>
      <c r="M24" s="8" t="str">
        <f>IFERROR(__xludf.DUMMYFUNCTION("GOOGLETRANSLATE($B24, $B$2, M$2)"),"いいえ、アプリを終了します")</f>
        <v>いいえ、アプリを終了します</v>
      </c>
      <c r="N24" s="8" t="str">
        <f>IFERROR(__xludf.DUMMYFUNCTION("GOOGLETRANSLATE($B24, $B$2, N$2)"),"नाही, एक्झिट अॅप")</f>
        <v>नाही, एक्झिट अॅप</v>
      </c>
      <c r="O24" s="8" t="str">
        <f>IFERROR(__xludf.DUMMYFUNCTION("GOOGLETRANSLATE($B24, $B$2, O$2)"),"లేదు, అనువర్తనం నిష్క్రమించండి")</f>
        <v>లేదు, అనువర్తనం నిష్క్రమించండి</v>
      </c>
      <c r="P24" s="8" t="str">
        <f>IFERROR(__xludf.DUMMYFUNCTION("GOOGLETRANSLATE($B24, $B$2, P$2)"),"Hayır, çıkış uygulaması")</f>
        <v>Hayır, çıkış uygulaması</v>
      </c>
      <c r="Q24" s="8" t="str">
        <f>IFERROR(__xludf.DUMMYFUNCTION("GOOGLETRANSLATE($B24, $B$2, Q$2)"),"இல்லை, வெளியேறு பயன்பாடு")</f>
        <v>இல்லை, வெளியேறு பயன்பாடு</v>
      </c>
      <c r="R24" s="8" t="str">
        <f>IFERROR(__xludf.DUMMYFUNCTION("GOOGLETRANSLATE($B24, $B$2, R$2)"),"아니요, 앱을 종료하십시오")</f>
        <v>아니요, 앱을 종료하십시오</v>
      </c>
      <c r="S24" s="8" t="str">
        <f>IFERROR(__xludf.DUMMYFUNCTION("GOOGLETRANSLATE($B24, $B$2, S$2)"),"Không, ứng dụng thoát")</f>
        <v>Không, ứng dụng thoát</v>
      </c>
      <c r="T24" s="8" t="str">
        <f>IFERROR(__xludf.DUMMYFUNCTION("GOOGLETRANSLATE($B24, $B$2, T$2)"),"No, app di uscita")</f>
        <v>No, app di uscita</v>
      </c>
      <c r="U24" s="8" t="str">
        <f>IFERROR(__xludf.DUMMYFUNCTION("GOOGLETRANSLATE($B24, $B$2, U$2)"),"ไม่ออกจากแอป")</f>
        <v>ไม่ออกจากแอป</v>
      </c>
      <c r="V24" s="8" t="str">
        <f>IFERROR(__xludf.DUMMYFUNCTION("GOOGLETRANSLATE($B24, $B$2, V$2)"),"#VALUE!")</f>
        <v>#VALUE!</v>
      </c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</row>
    <row r="25" ht="15.75" customHeight="1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</row>
    <row r="26" ht="15.75" customHeight="1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</row>
    <row r="27" ht="15.75" customHeight="1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</row>
    <row r="28" ht="15.75" customHeight="1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</row>
    <row r="29" ht="15.75" customHeight="1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</row>
    <row r="30" ht="15.75" customHeight="1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</row>
    <row r="31" ht="15.75" customHeight="1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</row>
    <row r="32" ht="15.75" customHeight="1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</row>
    <row r="33" ht="15.75" customHeight="1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</row>
    <row r="34" ht="15.75" customHeight="1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</row>
    <row r="35" ht="15.75" customHeight="1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</row>
    <row r="36" ht="15.75" customHeight="1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</row>
    <row r="37" ht="15.75" customHeight="1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</row>
    <row r="38" ht="15.75" customHeight="1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</row>
    <row r="39" ht="15.75" customHeight="1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</row>
    <row r="40" ht="15.75" customHeight="1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</row>
    <row r="41" ht="15.75" customHeight="1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</row>
    <row r="42" ht="15.75" customHeight="1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</row>
    <row r="43" ht="15.75" customHeight="1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</row>
    <row r="44" ht="15.75" customHeight="1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</row>
    <row r="45" ht="15.75" customHeight="1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</row>
    <row r="46" ht="15.75" customHeight="1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</row>
    <row r="47" ht="15.75" customHeight="1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</row>
    <row r="48" ht="15.75" customHeight="1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</row>
    <row r="49" ht="15.75" customHeight="1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</row>
    <row r="50" ht="15.75" customHeight="1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</row>
    <row r="51" ht="15.75" customHeight="1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</row>
    <row r="52" ht="15.75" customHeight="1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</row>
    <row r="53" ht="15.75" customHeight="1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</row>
    <row r="54" ht="15.75" customHeight="1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</row>
    <row r="55" ht="15.75" customHeight="1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</row>
    <row r="56" ht="15.75" customHeight="1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</row>
    <row r="57" ht="15.75" customHeight="1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</row>
    <row r="58" ht="15.75" customHeight="1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</row>
    <row r="59" ht="15.75" customHeight="1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</row>
    <row r="60" ht="15.75" customHeight="1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</row>
    <row r="61" ht="15.75" customHeight="1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</row>
    <row r="62" ht="15.75" customHeight="1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</row>
    <row r="63" ht="15.75" customHeight="1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</row>
    <row r="64" ht="15.75" customHeight="1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</row>
    <row r="65" ht="15.75" customHeight="1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</row>
    <row r="66" ht="15.75" customHeight="1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</row>
    <row r="67" ht="15.75" customHeight="1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</row>
    <row r="68" ht="15.75" customHeight="1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</row>
    <row r="69" ht="15.75" customHeight="1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</row>
    <row r="70" ht="15.75" customHeight="1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</row>
    <row r="71" ht="15.75" customHeight="1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</row>
    <row r="72" ht="15.75" customHeight="1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</row>
    <row r="73" ht="15.75" customHeight="1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</row>
    <row r="74" ht="15.75" customHeight="1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</row>
    <row r="75" ht="15.75" customHeight="1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</row>
    <row r="76" ht="15.75" customHeight="1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</row>
    <row r="77" ht="15.75" customHeight="1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</row>
    <row r="78" ht="15.75" customHeight="1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</row>
    <row r="79" ht="15.75" customHeight="1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</row>
    <row r="80" ht="15.75" customHeight="1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</row>
    <row r="81" ht="15.75" customHeight="1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</row>
    <row r="82" ht="15.75" customHeight="1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</row>
    <row r="83" ht="15.75" customHeight="1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</row>
    <row r="84" ht="15.75" customHeight="1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</row>
    <row r="85" ht="15.75" customHeight="1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</row>
    <row r="86" ht="15.75" customHeight="1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</row>
    <row r="87" ht="15.75" customHeight="1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</row>
    <row r="88" ht="15.75" customHeight="1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</row>
    <row r="89" ht="15.75" customHeight="1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</row>
    <row r="90" ht="15.75" customHeight="1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</row>
    <row r="91" ht="15.75" customHeight="1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</row>
    <row r="92" ht="15.75" customHeight="1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</row>
    <row r="93" ht="15.75" customHeight="1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</row>
    <row r="94" ht="15.75" customHeight="1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</row>
    <row r="95" ht="15.75" customHeight="1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9"/>
    </row>
    <row r="96" ht="15.75" customHeight="1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9"/>
    </row>
    <row r="97" ht="15.75" customHeight="1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  <c r="AN97" s="9"/>
    </row>
    <row r="98" ht="15.75" customHeight="1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  <c r="AN98" s="9"/>
    </row>
    <row r="99" ht="15.75" customHeight="1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  <c r="AN99" s="9"/>
    </row>
    <row r="100" ht="15.75" customHeight="1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9"/>
    </row>
    <row r="101" ht="15.75" customHeight="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9"/>
    </row>
    <row r="102" ht="15.75" customHeight="1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9"/>
    </row>
    <row r="103" ht="15.75" customHeight="1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</row>
    <row r="104" ht="15.75" customHeight="1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  <c r="AN104" s="9"/>
    </row>
    <row r="105" ht="15.75" customHeight="1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</row>
    <row r="106" ht="15.75" customHeight="1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</row>
    <row r="107" ht="15.75" customHeight="1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</row>
    <row r="108" ht="15.75" customHeight="1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  <c r="AN108" s="9"/>
    </row>
    <row r="109" ht="15.75" customHeight="1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</row>
    <row r="110" ht="15.75" customHeight="1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  <c r="AN110" s="9"/>
    </row>
    <row r="111" ht="15.75" customHeight="1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9"/>
    </row>
    <row r="112" ht="15.75" customHeight="1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</row>
    <row r="113" ht="15.75" customHeight="1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  <c r="AN113" s="9"/>
    </row>
    <row r="114" ht="15.75" customHeight="1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  <c r="AN114" s="9"/>
    </row>
    <row r="115" ht="15.75" customHeight="1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</row>
    <row r="116" ht="15.75" customHeight="1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</row>
    <row r="117" ht="15.75" customHeight="1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  <c r="AN117" s="9"/>
    </row>
    <row r="118" ht="15.75" customHeight="1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9"/>
    </row>
    <row r="119" ht="15.75" customHeight="1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</row>
    <row r="120" ht="15.75" customHeight="1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</row>
    <row r="121" ht="15.75" customHeight="1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9"/>
    </row>
    <row r="122" ht="15.75" customHeight="1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</row>
    <row r="123" ht="15.75" customHeight="1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</row>
    <row r="124" ht="15.75" customHeight="1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</row>
    <row r="125" ht="15.75" customHeight="1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  <c r="AN125" s="9"/>
    </row>
    <row r="126" ht="15.75" customHeight="1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  <c r="AN126" s="9"/>
    </row>
    <row r="127" ht="15.75" customHeight="1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  <c r="AN127" s="9"/>
    </row>
    <row r="128" ht="15.75" customHeight="1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M128" s="9"/>
      <c r="AN128" s="9"/>
    </row>
    <row r="129" ht="15.75" customHeight="1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  <c r="AM129" s="9"/>
      <c r="AN129" s="9"/>
    </row>
    <row r="130" ht="15.75" customHeight="1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</row>
    <row r="131" ht="15.75" customHeight="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</row>
    <row r="132" ht="15.75" customHeight="1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</row>
    <row r="133" ht="15.75" customHeight="1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9"/>
      <c r="AM133" s="9"/>
      <c r="AN133" s="9"/>
    </row>
    <row r="134" ht="15.75" customHeight="1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  <c r="AN134" s="9"/>
    </row>
    <row r="135" ht="15.75" customHeight="1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  <c r="AN135" s="9"/>
    </row>
    <row r="136" ht="15.75" customHeight="1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</row>
    <row r="137" ht="15.75" customHeight="1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</row>
    <row r="138" ht="15.75" customHeight="1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  <c r="AN138" s="9"/>
    </row>
    <row r="139" ht="15.75" customHeight="1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/>
    </row>
    <row r="140" ht="15.75" customHeight="1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/>
      <c r="AN140" s="9"/>
    </row>
    <row r="141" ht="15.75" customHeight="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</row>
    <row r="142" ht="15.75" customHeight="1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  <c r="AN142" s="9"/>
    </row>
    <row r="143" ht="15.75" customHeight="1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  <c r="AN143" s="9"/>
    </row>
    <row r="144" ht="15.75" customHeight="1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/>
      <c r="AN144" s="9"/>
    </row>
    <row r="145" ht="15.75" customHeight="1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  <c r="AN145" s="9"/>
    </row>
    <row r="146" ht="15.75" customHeight="1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/>
      <c r="AN146" s="9"/>
    </row>
    <row r="147" ht="15.75" customHeight="1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  <c r="AN147" s="9"/>
    </row>
    <row r="148" ht="15.75" customHeight="1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/>
      <c r="AN148" s="9"/>
    </row>
    <row r="149" ht="15.75" customHeight="1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/>
      <c r="AJ149" s="9"/>
      <c r="AK149" s="9"/>
      <c r="AL149" s="9"/>
      <c r="AM149" s="9"/>
      <c r="AN149" s="9"/>
    </row>
    <row r="150" ht="15.75" customHeight="1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  <c r="AN150" s="9"/>
    </row>
    <row r="151" ht="15.75" customHeight="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9"/>
      <c r="AM151" s="9"/>
      <c r="AN151" s="9"/>
    </row>
    <row r="152" ht="15.75" customHeight="1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  <c r="AN152" s="9"/>
    </row>
    <row r="153" ht="15.75" customHeight="1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9"/>
      <c r="AL153" s="9"/>
      <c r="AM153" s="9"/>
      <c r="AN153" s="9"/>
    </row>
    <row r="154" ht="15.75" customHeight="1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M154" s="9"/>
      <c r="AN154" s="9"/>
    </row>
    <row r="155" ht="15.75" customHeight="1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9"/>
      <c r="AM155" s="9"/>
      <c r="AN155" s="9"/>
    </row>
    <row r="156" ht="15.75" customHeight="1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9"/>
      <c r="AM156" s="9"/>
      <c r="AN156" s="9"/>
    </row>
    <row r="157" ht="15.75" customHeight="1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/>
      <c r="AN157" s="9"/>
    </row>
    <row r="158" ht="15.75" customHeight="1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9"/>
    </row>
    <row r="159" ht="15.75" customHeight="1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M159" s="9"/>
      <c r="AN159" s="9"/>
    </row>
    <row r="160" ht="15.75" customHeight="1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9"/>
      <c r="AM160" s="9"/>
      <c r="AN160" s="9"/>
    </row>
    <row r="161" ht="15.75" customHeight="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9"/>
      <c r="AM161" s="9"/>
      <c r="AN161" s="9"/>
    </row>
    <row r="162" ht="15.75" customHeight="1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9"/>
      <c r="AM162" s="9"/>
      <c r="AN162" s="9"/>
    </row>
    <row r="163" ht="15.75" customHeight="1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  <c r="AJ163" s="9"/>
      <c r="AK163" s="9"/>
      <c r="AL163" s="9"/>
      <c r="AM163" s="9"/>
      <c r="AN163" s="9"/>
    </row>
    <row r="164" ht="15.75" customHeight="1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9"/>
      <c r="AJ164" s="9"/>
      <c r="AK164" s="9"/>
      <c r="AL164" s="9"/>
      <c r="AM164" s="9"/>
      <c r="AN164" s="9"/>
    </row>
    <row r="165" ht="15.75" customHeight="1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  <c r="AJ165" s="9"/>
      <c r="AK165" s="9"/>
      <c r="AL165" s="9"/>
      <c r="AM165" s="9"/>
      <c r="AN165" s="9"/>
    </row>
    <row r="166" ht="15.75" customHeight="1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  <c r="AJ166" s="9"/>
      <c r="AK166" s="9"/>
      <c r="AL166" s="9"/>
      <c r="AM166" s="9"/>
      <c r="AN166" s="9"/>
    </row>
    <row r="167" ht="15.75" customHeight="1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9"/>
      <c r="AM167" s="9"/>
      <c r="AN167" s="9"/>
    </row>
    <row r="168" ht="15.75" customHeight="1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9"/>
      <c r="AI168" s="9"/>
      <c r="AJ168" s="9"/>
      <c r="AK168" s="9"/>
      <c r="AL168" s="9"/>
      <c r="AM168" s="9"/>
      <c r="AN168" s="9"/>
    </row>
    <row r="169" ht="15.75" customHeight="1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  <c r="AH169" s="9"/>
      <c r="AI169" s="9"/>
      <c r="AJ169" s="9"/>
      <c r="AK169" s="9"/>
      <c r="AL169" s="9"/>
      <c r="AM169" s="9"/>
      <c r="AN169" s="9"/>
    </row>
    <row r="170" ht="15.75" customHeight="1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  <c r="AI170" s="9"/>
      <c r="AJ170" s="9"/>
      <c r="AK170" s="9"/>
      <c r="AL170" s="9"/>
      <c r="AM170" s="9"/>
      <c r="AN170" s="9"/>
    </row>
    <row r="171" ht="15.75" customHeight="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  <c r="AI171" s="9"/>
      <c r="AJ171" s="9"/>
      <c r="AK171" s="9"/>
      <c r="AL171" s="9"/>
      <c r="AM171" s="9"/>
      <c r="AN171" s="9"/>
    </row>
    <row r="172" ht="15.75" customHeight="1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  <c r="AJ172" s="9"/>
      <c r="AK172" s="9"/>
      <c r="AL172" s="9"/>
      <c r="AM172" s="9"/>
      <c r="AN172" s="9"/>
    </row>
    <row r="173" ht="15.75" customHeight="1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  <c r="AJ173" s="9"/>
      <c r="AK173" s="9"/>
      <c r="AL173" s="9"/>
      <c r="AM173" s="9"/>
      <c r="AN173" s="9"/>
    </row>
    <row r="174" ht="15.75" customHeight="1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9"/>
      <c r="AJ174" s="9"/>
      <c r="AK174" s="9"/>
      <c r="AL174" s="9"/>
      <c r="AM174" s="9"/>
      <c r="AN174" s="9"/>
    </row>
    <row r="175" ht="15.75" customHeight="1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9"/>
      <c r="AM175" s="9"/>
      <c r="AN175" s="9"/>
    </row>
    <row r="176" ht="15.75" customHeight="1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9"/>
      <c r="AM176" s="9"/>
      <c r="AN176" s="9"/>
    </row>
    <row r="177" ht="15.75" customHeight="1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9"/>
      <c r="AI177" s="9"/>
      <c r="AJ177" s="9"/>
      <c r="AK177" s="9"/>
      <c r="AL177" s="9"/>
      <c r="AM177" s="9"/>
      <c r="AN177" s="9"/>
    </row>
    <row r="178" ht="15.75" customHeight="1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9"/>
      <c r="AI178" s="9"/>
      <c r="AJ178" s="9"/>
      <c r="AK178" s="9"/>
      <c r="AL178" s="9"/>
      <c r="AM178" s="9"/>
      <c r="AN178" s="9"/>
    </row>
    <row r="179" ht="15.75" customHeight="1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  <c r="AH179" s="9"/>
      <c r="AI179" s="9"/>
      <c r="AJ179" s="9"/>
      <c r="AK179" s="9"/>
      <c r="AL179" s="9"/>
      <c r="AM179" s="9"/>
      <c r="AN179" s="9"/>
    </row>
    <row r="180" ht="15.75" customHeight="1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  <c r="AH180" s="9"/>
      <c r="AI180" s="9"/>
      <c r="AJ180" s="9"/>
      <c r="AK180" s="9"/>
      <c r="AL180" s="9"/>
      <c r="AM180" s="9"/>
      <c r="AN180" s="9"/>
    </row>
    <row r="181" ht="15.75" customHeight="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"/>
      <c r="AH181" s="9"/>
      <c r="AI181" s="9"/>
      <c r="AJ181" s="9"/>
      <c r="AK181" s="9"/>
      <c r="AL181" s="9"/>
      <c r="AM181" s="9"/>
      <c r="AN181" s="9"/>
    </row>
    <row r="182" ht="15.75" customHeight="1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  <c r="AH182" s="9"/>
      <c r="AI182" s="9"/>
      <c r="AJ182" s="9"/>
      <c r="AK182" s="9"/>
      <c r="AL182" s="9"/>
      <c r="AM182" s="9"/>
      <c r="AN182" s="9"/>
    </row>
    <row r="183" ht="15.75" customHeight="1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  <c r="AI183" s="9"/>
      <c r="AJ183" s="9"/>
      <c r="AK183" s="9"/>
      <c r="AL183" s="9"/>
      <c r="AM183" s="9"/>
      <c r="AN183" s="9"/>
    </row>
    <row r="184" ht="15.75" customHeight="1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9"/>
      <c r="AM184" s="9"/>
      <c r="AN184" s="9"/>
    </row>
    <row r="185" ht="15.75" customHeight="1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9"/>
      <c r="AM185" s="9"/>
      <c r="AN185" s="9"/>
    </row>
    <row r="186" ht="15.75" customHeight="1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  <c r="AH186" s="9"/>
      <c r="AI186" s="9"/>
      <c r="AJ186" s="9"/>
      <c r="AK186" s="9"/>
      <c r="AL186" s="9"/>
      <c r="AM186" s="9"/>
      <c r="AN186" s="9"/>
    </row>
    <row r="187" ht="15.75" customHeight="1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  <c r="AI187" s="9"/>
      <c r="AJ187" s="9"/>
      <c r="AK187" s="9"/>
      <c r="AL187" s="9"/>
      <c r="AM187" s="9"/>
      <c r="AN187" s="9"/>
    </row>
    <row r="188" ht="15.75" customHeight="1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  <c r="AH188" s="9"/>
      <c r="AI188" s="9"/>
      <c r="AJ188" s="9"/>
      <c r="AK188" s="9"/>
      <c r="AL188" s="9"/>
      <c r="AM188" s="9"/>
      <c r="AN188" s="9"/>
    </row>
    <row r="189" ht="15.75" customHeight="1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  <c r="AH189" s="9"/>
      <c r="AI189" s="9"/>
      <c r="AJ189" s="9"/>
      <c r="AK189" s="9"/>
      <c r="AL189" s="9"/>
      <c r="AM189" s="9"/>
      <c r="AN189" s="9"/>
    </row>
    <row r="190" ht="15.75" customHeight="1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9"/>
      <c r="AI190" s="9"/>
      <c r="AJ190" s="9"/>
      <c r="AK190" s="9"/>
      <c r="AL190" s="9"/>
      <c r="AM190" s="9"/>
      <c r="AN190" s="9"/>
    </row>
    <row r="191" ht="15.75" customHeight="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/>
      <c r="AJ191" s="9"/>
      <c r="AK191" s="9"/>
      <c r="AL191" s="9"/>
      <c r="AM191" s="9"/>
      <c r="AN191" s="9"/>
    </row>
    <row r="192" ht="15.75" customHeight="1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  <c r="AI192" s="9"/>
      <c r="AJ192" s="9"/>
      <c r="AK192" s="9"/>
      <c r="AL192" s="9"/>
      <c r="AM192" s="9"/>
      <c r="AN192" s="9"/>
    </row>
    <row r="193" ht="15.75" customHeight="1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  <c r="AH193" s="9"/>
      <c r="AI193" s="9"/>
      <c r="AJ193" s="9"/>
      <c r="AK193" s="9"/>
      <c r="AL193" s="9"/>
      <c r="AM193" s="9"/>
      <c r="AN193" s="9"/>
    </row>
    <row r="194" ht="15.75" customHeight="1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  <c r="AH194" s="9"/>
      <c r="AI194" s="9"/>
      <c r="AJ194" s="9"/>
      <c r="AK194" s="9"/>
      <c r="AL194" s="9"/>
      <c r="AM194" s="9"/>
      <c r="AN194" s="9"/>
    </row>
    <row r="195" ht="15.75" customHeight="1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9"/>
      <c r="AM195" s="9"/>
      <c r="AN195" s="9"/>
    </row>
    <row r="196" ht="15.75" customHeight="1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9"/>
      <c r="AI196" s="9"/>
      <c r="AJ196" s="9"/>
      <c r="AK196" s="9"/>
      <c r="AL196" s="9"/>
      <c r="AM196" s="9"/>
      <c r="AN196" s="9"/>
    </row>
    <row r="197" ht="15.75" customHeight="1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9"/>
      <c r="AI197" s="9"/>
      <c r="AJ197" s="9"/>
      <c r="AK197" s="9"/>
      <c r="AL197" s="9"/>
      <c r="AM197" s="9"/>
      <c r="AN197" s="9"/>
    </row>
    <row r="198" ht="15.75" customHeight="1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9"/>
      <c r="AH198" s="9"/>
      <c r="AI198" s="9"/>
      <c r="AJ198" s="9"/>
      <c r="AK198" s="9"/>
      <c r="AL198" s="9"/>
      <c r="AM198" s="9"/>
      <c r="AN198" s="9"/>
    </row>
    <row r="199" ht="15.75" customHeight="1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  <c r="AH199" s="9"/>
      <c r="AI199" s="9"/>
      <c r="AJ199" s="9"/>
      <c r="AK199" s="9"/>
      <c r="AL199" s="9"/>
      <c r="AM199" s="9"/>
      <c r="AN199" s="9"/>
    </row>
    <row r="200" ht="15.75" customHeight="1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M200" s="9"/>
      <c r="AN200" s="9"/>
    </row>
    <row r="201" ht="15.75" customHeight="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9"/>
      <c r="AI201" s="9"/>
      <c r="AJ201" s="9"/>
      <c r="AK201" s="9"/>
      <c r="AL201" s="9"/>
      <c r="AM201" s="9"/>
      <c r="AN201" s="9"/>
    </row>
    <row r="202" ht="15.75" customHeight="1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  <c r="AI202" s="9"/>
      <c r="AJ202" s="9"/>
      <c r="AK202" s="9"/>
      <c r="AL202" s="9"/>
      <c r="AM202" s="9"/>
      <c r="AN202" s="9"/>
    </row>
    <row r="203" ht="15.75" customHeight="1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  <c r="AH203" s="9"/>
      <c r="AI203" s="9"/>
      <c r="AJ203" s="9"/>
      <c r="AK203" s="9"/>
      <c r="AL203" s="9"/>
      <c r="AM203" s="9"/>
      <c r="AN203" s="9"/>
    </row>
    <row r="204" ht="15.75" customHeight="1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  <c r="AH204" s="9"/>
      <c r="AI204" s="9"/>
      <c r="AJ204" s="9"/>
      <c r="AK204" s="9"/>
      <c r="AL204" s="9"/>
      <c r="AM204" s="9"/>
      <c r="AN204" s="9"/>
    </row>
    <row r="205" ht="15.75" customHeight="1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  <c r="AH205" s="9"/>
      <c r="AI205" s="9"/>
      <c r="AJ205" s="9"/>
      <c r="AK205" s="9"/>
      <c r="AL205" s="9"/>
      <c r="AM205" s="9"/>
      <c r="AN205" s="9"/>
    </row>
    <row r="206" ht="15.75" customHeight="1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  <c r="AH206" s="9"/>
      <c r="AI206" s="9"/>
      <c r="AJ206" s="9"/>
      <c r="AK206" s="9"/>
      <c r="AL206" s="9"/>
      <c r="AM206" s="9"/>
      <c r="AN206" s="9"/>
    </row>
    <row r="207" ht="15.75" customHeight="1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  <c r="AH207" s="9"/>
      <c r="AI207" s="9"/>
      <c r="AJ207" s="9"/>
      <c r="AK207" s="9"/>
      <c r="AL207" s="9"/>
      <c r="AM207" s="9"/>
      <c r="AN207" s="9"/>
    </row>
    <row r="208" ht="15.75" customHeight="1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  <c r="AH208" s="9"/>
      <c r="AI208" s="9"/>
      <c r="AJ208" s="9"/>
      <c r="AK208" s="9"/>
      <c r="AL208" s="9"/>
      <c r="AM208" s="9"/>
      <c r="AN208" s="9"/>
    </row>
    <row r="209" ht="15.75" customHeight="1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  <c r="AG209" s="9"/>
      <c r="AH209" s="9"/>
      <c r="AI209" s="9"/>
      <c r="AJ209" s="9"/>
      <c r="AK209" s="9"/>
      <c r="AL209" s="9"/>
      <c r="AM209" s="9"/>
      <c r="AN209" s="9"/>
    </row>
    <row r="210" ht="15.75" customHeight="1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  <c r="AH210" s="9"/>
      <c r="AI210" s="9"/>
      <c r="AJ210" s="9"/>
      <c r="AK210" s="9"/>
      <c r="AL210" s="9"/>
      <c r="AM210" s="9"/>
      <c r="AN210" s="9"/>
    </row>
    <row r="211" ht="15.75" customHeight="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  <c r="AG211" s="9"/>
      <c r="AH211" s="9"/>
      <c r="AI211" s="9"/>
      <c r="AJ211" s="9"/>
      <c r="AK211" s="9"/>
      <c r="AL211" s="9"/>
      <c r="AM211" s="9"/>
      <c r="AN211" s="9"/>
    </row>
    <row r="212" ht="15.75" customHeight="1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  <c r="AH212" s="9"/>
      <c r="AI212" s="9"/>
      <c r="AJ212" s="9"/>
      <c r="AK212" s="9"/>
      <c r="AL212" s="9"/>
      <c r="AM212" s="9"/>
      <c r="AN212" s="9"/>
    </row>
    <row r="213" ht="15.75" customHeight="1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  <c r="AG213" s="9"/>
      <c r="AH213" s="9"/>
      <c r="AI213" s="9"/>
      <c r="AJ213" s="9"/>
      <c r="AK213" s="9"/>
      <c r="AL213" s="9"/>
      <c r="AM213" s="9"/>
      <c r="AN213" s="9"/>
    </row>
    <row r="214" ht="15.75" customHeight="1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9"/>
      <c r="AH214" s="9"/>
      <c r="AI214" s="9"/>
      <c r="AJ214" s="9"/>
      <c r="AK214" s="9"/>
      <c r="AL214" s="9"/>
      <c r="AM214" s="9"/>
      <c r="AN214" s="9"/>
    </row>
    <row r="215" ht="15.75" customHeight="1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9"/>
      <c r="AH215" s="9"/>
      <c r="AI215" s="9"/>
      <c r="AJ215" s="9"/>
      <c r="AK215" s="9"/>
      <c r="AL215" s="9"/>
      <c r="AM215" s="9"/>
      <c r="AN215" s="9"/>
    </row>
    <row r="216" ht="15.75" customHeight="1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  <c r="AH216" s="9"/>
      <c r="AI216" s="9"/>
      <c r="AJ216" s="9"/>
      <c r="AK216" s="9"/>
      <c r="AL216" s="9"/>
      <c r="AM216" s="9"/>
      <c r="AN216" s="9"/>
    </row>
    <row r="217" ht="15.75" customHeight="1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  <c r="AH217" s="9"/>
      <c r="AI217" s="9"/>
      <c r="AJ217" s="9"/>
      <c r="AK217" s="9"/>
      <c r="AL217" s="9"/>
      <c r="AM217" s="9"/>
      <c r="AN217" s="9"/>
    </row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8.88"/>
  </cols>
  <sheetData>
    <row r="1" ht="15.75" customHeight="1">
      <c r="A1" s="18" t="s">
        <v>83</v>
      </c>
      <c r="B1" s="2" t="s">
        <v>84</v>
      </c>
      <c r="C1" s="2" t="s">
        <v>85</v>
      </c>
      <c r="D1" s="18" t="s">
        <v>86</v>
      </c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</row>
    <row r="2" ht="15.75" customHeight="1">
      <c r="A2" s="19">
        <v>1.0</v>
      </c>
      <c r="B2" s="2" t="s">
        <v>1</v>
      </c>
      <c r="C2" s="2" t="s">
        <v>21</v>
      </c>
      <c r="D2" s="19" t="s">
        <v>87</v>
      </c>
    </row>
    <row r="3" ht="15.75" customHeight="1">
      <c r="A3" s="19">
        <f t="shared" ref="A3:A21" si="1">A2+1</f>
        <v>2</v>
      </c>
      <c r="B3" s="2" t="s">
        <v>2</v>
      </c>
      <c r="C3" s="2" t="s">
        <v>88</v>
      </c>
      <c r="D3" s="19" t="s">
        <v>89</v>
      </c>
    </row>
    <row r="4" ht="15.75" customHeight="1">
      <c r="A4" s="19">
        <f t="shared" si="1"/>
        <v>3</v>
      </c>
      <c r="B4" s="2" t="s">
        <v>3</v>
      </c>
      <c r="C4" s="2" t="s">
        <v>90</v>
      </c>
      <c r="D4" s="19" t="s">
        <v>91</v>
      </c>
    </row>
    <row r="5" ht="15.75" customHeight="1">
      <c r="A5" s="19">
        <f t="shared" si="1"/>
        <v>4</v>
      </c>
      <c r="B5" s="2" t="s">
        <v>4</v>
      </c>
      <c r="C5" s="2" t="s">
        <v>92</v>
      </c>
      <c r="D5" s="19" t="s">
        <v>93</v>
      </c>
    </row>
    <row r="6" ht="15.75" customHeight="1">
      <c r="A6" s="19">
        <f t="shared" si="1"/>
        <v>5</v>
      </c>
      <c r="B6" s="2" t="s">
        <v>5</v>
      </c>
      <c r="C6" s="2" t="s">
        <v>94</v>
      </c>
      <c r="D6" s="19" t="s">
        <v>95</v>
      </c>
    </row>
    <row r="7" ht="15.75" customHeight="1">
      <c r="A7" s="19">
        <f t="shared" si="1"/>
        <v>6</v>
      </c>
      <c r="B7" s="2" t="s">
        <v>6</v>
      </c>
      <c r="C7" s="2" t="s">
        <v>96</v>
      </c>
      <c r="D7" s="20" t="s">
        <v>97</v>
      </c>
    </row>
    <row r="8" ht="15.75" customHeight="1">
      <c r="A8" s="19">
        <f t="shared" si="1"/>
        <v>7</v>
      </c>
      <c r="B8" s="2" t="s">
        <v>7</v>
      </c>
      <c r="C8" s="2" t="s">
        <v>98</v>
      </c>
      <c r="D8" s="19" t="s">
        <v>99</v>
      </c>
    </row>
    <row r="9" ht="15.75" customHeight="1">
      <c r="A9" s="19">
        <f t="shared" si="1"/>
        <v>8</v>
      </c>
      <c r="B9" s="2" t="s">
        <v>8</v>
      </c>
      <c r="C9" s="2" t="s">
        <v>100</v>
      </c>
      <c r="D9" s="19" t="s">
        <v>101</v>
      </c>
    </row>
    <row r="10" ht="15.75" customHeight="1">
      <c r="A10" s="19">
        <f t="shared" si="1"/>
        <v>9</v>
      </c>
      <c r="B10" s="2" t="s">
        <v>9</v>
      </c>
      <c r="C10" s="2" t="s">
        <v>102</v>
      </c>
      <c r="D10" s="19" t="s">
        <v>103</v>
      </c>
    </row>
    <row r="11" ht="15.75" customHeight="1">
      <c r="A11" s="19">
        <f t="shared" si="1"/>
        <v>10</v>
      </c>
      <c r="B11" s="2" t="s">
        <v>10</v>
      </c>
      <c r="C11" s="2" t="s">
        <v>30</v>
      </c>
      <c r="D11" s="20" t="s">
        <v>104</v>
      </c>
    </row>
    <row r="12" ht="15.75" customHeight="1">
      <c r="A12" s="19">
        <f t="shared" si="1"/>
        <v>11</v>
      </c>
      <c r="B12" s="2" t="s">
        <v>11</v>
      </c>
      <c r="C12" s="2" t="s">
        <v>105</v>
      </c>
      <c r="D12" s="19" t="s">
        <v>106</v>
      </c>
    </row>
    <row r="13" ht="15.75" customHeight="1">
      <c r="A13" s="19">
        <f t="shared" si="1"/>
        <v>12</v>
      </c>
      <c r="B13" s="2" t="s">
        <v>12</v>
      </c>
      <c r="C13" s="2" t="s">
        <v>107</v>
      </c>
      <c r="D13" s="19" t="s">
        <v>108</v>
      </c>
    </row>
    <row r="14" ht="15.75" customHeight="1">
      <c r="A14" s="19">
        <f t="shared" si="1"/>
        <v>13</v>
      </c>
      <c r="B14" s="2" t="s">
        <v>13</v>
      </c>
      <c r="C14" s="2" t="s">
        <v>109</v>
      </c>
      <c r="D14" s="19" t="s">
        <v>110</v>
      </c>
    </row>
    <row r="15" ht="15.75" customHeight="1">
      <c r="A15" s="19">
        <f t="shared" si="1"/>
        <v>14</v>
      </c>
      <c r="B15" s="2" t="s">
        <v>14</v>
      </c>
      <c r="C15" s="2" t="s">
        <v>111</v>
      </c>
      <c r="D15" s="19" t="s">
        <v>112</v>
      </c>
    </row>
    <row r="16" ht="15.75" customHeight="1">
      <c r="A16" s="19">
        <f t="shared" si="1"/>
        <v>15</v>
      </c>
      <c r="B16" s="2" t="s">
        <v>15</v>
      </c>
      <c r="C16" s="2" t="s">
        <v>113</v>
      </c>
      <c r="D16" s="19" t="s">
        <v>114</v>
      </c>
    </row>
    <row r="17" ht="15.75" customHeight="1">
      <c r="A17" s="19">
        <f t="shared" si="1"/>
        <v>16</v>
      </c>
      <c r="B17" s="2" t="s">
        <v>16</v>
      </c>
      <c r="C17" s="2" t="s">
        <v>115</v>
      </c>
      <c r="D17" s="19" t="s">
        <v>116</v>
      </c>
    </row>
    <row r="18" ht="15.75" customHeight="1">
      <c r="A18" s="19">
        <f t="shared" si="1"/>
        <v>17</v>
      </c>
      <c r="B18" s="2" t="s">
        <v>17</v>
      </c>
      <c r="C18" s="2" t="s">
        <v>117</v>
      </c>
      <c r="D18" s="19" t="s">
        <v>118</v>
      </c>
    </row>
    <row r="19" ht="15.75" customHeight="1">
      <c r="A19" s="19">
        <f t="shared" si="1"/>
        <v>18</v>
      </c>
      <c r="B19" s="2" t="s">
        <v>18</v>
      </c>
      <c r="C19" s="2" t="s">
        <v>119</v>
      </c>
      <c r="D19" s="19" t="s">
        <v>120</v>
      </c>
    </row>
    <row r="20" ht="15.75" customHeight="1">
      <c r="A20" s="19">
        <f t="shared" si="1"/>
        <v>19</v>
      </c>
      <c r="B20" s="2" t="s">
        <v>19</v>
      </c>
      <c r="C20" s="2" t="s">
        <v>121</v>
      </c>
      <c r="D20" s="19" t="s">
        <v>122</v>
      </c>
    </row>
    <row r="21" ht="15.75" customHeight="1">
      <c r="A21" s="19">
        <f t="shared" si="1"/>
        <v>20</v>
      </c>
      <c r="B21" s="2" t="s">
        <v>20</v>
      </c>
      <c r="C21" s="2" t="s">
        <v>123</v>
      </c>
      <c r="D21" s="19" t="s">
        <v>124</v>
      </c>
    </row>
    <row r="22" ht="15.75" customHeight="1">
      <c r="B22" s="18"/>
      <c r="C22" s="18"/>
    </row>
    <row r="23" ht="15.75" customHeight="1">
      <c r="B23" s="18"/>
      <c r="C23" s="18"/>
    </row>
    <row r="24" ht="15.75" customHeight="1">
      <c r="B24" s="18"/>
      <c r="C24" s="18"/>
    </row>
    <row r="25" ht="15.75" customHeight="1">
      <c r="B25" s="18"/>
      <c r="C25" s="18"/>
    </row>
    <row r="26" ht="15.75" customHeight="1">
      <c r="B26" s="18"/>
      <c r="C26" s="18"/>
    </row>
    <row r="27" ht="15.75" customHeight="1">
      <c r="B27" s="18"/>
      <c r="C27" s="18"/>
    </row>
    <row r="28" ht="15.75" customHeight="1">
      <c r="B28" s="18"/>
      <c r="C28" s="18"/>
    </row>
    <row r="29" ht="15.75" customHeight="1">
      <c r="B29" s="18"/>
      <c r="C29" s="18"/>
    </row>
    <row r="30" ht="15.75" customHeight="1">
      <c r="B30" s="18"/>
      <c r="C30" s="18"/>
    </row>
    <row r="31" ht="15.75" customHeight="1">
      <c r="B31" s="18"/>
      <c r="C31" s="18"/>
    </row>
    <row r="32" ht="15.75" customHeight="1">
      <c r="B32" s="18"/>
      <c r="C32" s="18"/>
    </row>
    <row r="33" ht="15.75" customHeight="1">
      <c r="B33" s="18"/>
      <c r="C33" s="18"/>
    </row>
    <row r="34" ht="15.75" customHeight="1">
      <c r="B34" s="18"/>
      <c r="C34" s="18"/>
    </row>
    <row r="35" ht="15.75" customHeight="1">
      <c r="B35" s="18"/>
      <c r="C35" s="18"/>
    </row>
    <row r="36" ht="15.75" customHeight="1">
      <c r="B36" s="18"/>
      <c r="C36" s="18"/>
    </row>
    <row r="37" ht="15.75" customHeight="1">
      <c r="B37" s="18"/>
      <c r="C37" s="18"/>
    </row>
    <row r="38" ht="15.75" customHeight="1">
      <c r="B38" s="18"/>
      <c r="C38" s="18"/>
    </row>
    <row r="39" ht="15.75" customHeight="1">
      <c r="B39" s="18"/>
      <c r="C39" s="18"/>
    </row>
    <row r="40" ht="15.75" customHeight="1">
      <c r="B40" s="18"/>
      <c r="C40" s="18"/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