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800" yWindow="0" windowWidth="10800" windowHeight="13800" firstSheet="2" activeTab="2"/>
  </bookViews>
  <sheets>
    <sheet name="Sheet1" sheetId="1" r:id="rId1"/>
    <sheet name="스테이터스 등" sheetId="2" r:id="rId2"/>
    <sheet name="Sheet3" sheetId="3" r:id="rId3"/>
    <sheet name="전요소 회귀 분석" sheetId="4" r:id="rId4"/>
    <sheet name="Sheet5" sheetId="5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3" l="1"/>
  <c r="D209" i="2" l="1"/>
  <c r="D9" i="2"/>
  <c r="D12" i="2" s="1"/>
  <c r="D10" i="2"/>
  <c r="D13" i="2" s="1"/>
  <c r="D11" i="2"/>
  <c r="D14" i="2" s="1"/>
  <c r="D29" i="2"/>
  <c r="D30" i="2"/>
  <c r="D33" i="2" s="1"/>
  <c r="D31" i="2"/>
  <c r="D32" i="2"/>
  <c r="D34" i="2"/>
  <c r="D49" i="2"/>
  <c r="D52" i="2" s="1"/>
  <c r="D50" i="2"/>
  <c r="D51" i="2"/>
  <c r="D53" i="2"/>
  <c r="D54" i="2"/>
  <c r="D69" i="2"/>
  <c r="D70" i="2"/>
  <c r="D73" i="2" s="1"/>
  <c r="D71" i="2"/>
  <c r="D74" i="2" s="1"/>
  <c r="D72" i="2"/>
  <c r="D89" i="2"/>
  <c r="D92" i="2" s="1"/>
  <c r="D90" i="2"/>
  <c r="D93" i="2" s="1"/>
  <c r="D91" i="2"/>
  <c r="D94" i="2" s="1"/>
  <c r="D109" i="2"/>
  <c r="D112" i="2" s="1"/>
  <c r="D110" i="2"/>
  <c r="D113" i="2" s="1"/>
  <c r="D111" i="2"/>
  <c r="D114" i="2" s="1"/>
  <c r="D129" i="2"/>
  <c r="D132" i="2" s="1"/>
  <c r="D130" i="2"/>
  <c r="D133" i="2" s="1"/>
  <c r="D131" i="2"/>
  <c r="D134" i="2" s="1"/>
  <c r="D149" i="2"/>
  <c r="D152" i="2" s="1"/>
  <c r="D150" i="2"/>
  <c r="D153" i="2" s="1"/>
  <c r="D151" i="2"/>
  <c r="D154" i="2" s="1"/>
  <c r="D169" i="2"/>
  <c r="D172" i="2" s="1"/>
  <c r="D170" i="2"/>
  <c r="D173" i="2" s="1"/>
  <c r="D171" i="2"/>
  <c r="D174" i="2" s="1"/>
  <c r="D189" i="2"/>
  <c r="D192" i="2" s="1"/>
  <c r="D190" i="2"/>
  <c r="D193" i="2" s="1"/>
  <c r="D191" i="2"/>
  <c r="D194" i="2" s="1"/>
  <c r="D212" i="2"/>
  <c r="D210" i="2"/>
  <c r="D213" i="2" s="1"/>
  <c r="D211" i="2"/>
  <c r="D214" i="2" s="1"/>
  <c r="D229" i="2"/>
  <c r="D232" i="2" s="1"/>
  <c r="D230" i="2"/>
  <c r="D233" i="2" s="1"/>
  <c r="D231" i="2"/>
  <c r="D234" i="2"/>
  <c r="D249" i="2"/>
  <c r="D252" i="2" s="1"/>
  <c r="D250" i="2"/>
  <c r="D253" i="2" s="1"/>
  <c r="D251" i="2"/>
  <c r="D254" i="2" s="1"/>
  <c r="J4" i="3" l="1"/>
  <c r="I4" i="3"/>
  <c r="H4" i="3"/>
  <c r="G4" i="3"/>
  <c r="F4" i="3"/>
  <c r="E4" i="3"/>
  <c r="C4" i="3"/>
  <c r="B4" i="3"/>
  <c r="J3" i="3" a="1"/>
  <c r="J3" i="3" s="1"/>
  <c r="I3" i="3" a="1"/>
  <c r="I3" i="3" s="1"/>
  <c r="H3" i="3" a="1"/>
  <c r="H3" i="3" s="1"/>
  <c r="G3" i="3" a="1"/>
  <c r="G3" i="3" s="1"/>
  <c r="F3" i="3" a="1"/>
  <c r="F3" i="3" s="1"/>
  <c r="E3" i="3" a="1"/>
  <c r="E3" i="3" s="1"/>
  <c r="D3" i="3" a="1"/>
  <c r="D3" i="3" s="1"/>
  <c r="C3" i="3" a="1"/>
  <c r="C3" i="3" s="1"/>
  <c r="B3" i="3" a="1"/>
  <c r="B3" i="3" s="1"/>
</calcChain>
</file>

<file path=xl/comments1.xml><?xml version="1.0" encoding="utf-8"?>
<comments xmlns="http://schemas.openxmlformats.org/spreadsheetml/2006/main">
  <authors>
    <author>tc={DD4D479E-8A90-4AB1-8A44-2C8418915DC4}</author>
    <author>tc={3098278F-9AE8-4A40-B3B0-CDD8044EE662}</author>
    <author>tc={FC1C9E2D-849D-4634-970E-1E350A66A8F7}</author>
    <author>tc={5691A104-67ED-41B1-97BE-D94E4CAA79AC}</author>
  </authors>
  <commentList>
    <comment ref="C5" authorId="0">
      <text>
        <r>
          <rPr>
            <sz val="11"/>
            <color theme="1"/>
            <rFont val="맑은 고딕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+203(추후 좀더 확인)</t>
        </r>
      </text>
    </comment>
    <comment ref="C12" authorId="1">
      <text>
        <r>
          <rPr>
            <sz val="11"/>
            <color theme="1"/>
            <rFont val="맑은 고딕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초반 데미지: {초반 스킬 증폭(아이템)+초반 스킬 증폭(아이템)초반 스킬 증폭}피해량 계수+피해량 상수</t>
        </r>
      </text>
    </comment>
    <comment ref="C13" authorId="2">
      <text>
        <r>
          <rPr>
            <sz val="11"/>
            <color theme="1"/>
            <rFont val="맑은 고딕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중반 데미지: {중반 스킬 증폭(아이템)+중반 스킬 증폭(아이템)중반 스킬 증폭}피해량 계수+피해량 상수 
</t>
        </r>
      </text>
    </comment>
    <comment ref="C14" authorId="3">
      <text>
        <r>
          <rPr>
            <sz val="11"/>
            <color theme="1"/>
            <rFont val="맑은 고딕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후반 데미지: {후반 스킬 증폭(아이템)+후반 스킬 증폭(아이템)후반 스킬 증폭}피해량 계수+피해량 상수 </t>
        </r>
      </text>
    </comment>
  </commentList>
</comments>
</file>

<file path=xl/comments2.xml><?xml version="1.0" encoding="utf-8"?>
<comments xmlns="http://schemas.openxmlformats.org/spreadsheetml/2006/main">
  <authors>
    <author>우승범</author>
    <author>tc={D04B3EE2-3D3E-493C-B750-A3A53614FE8D}</author>
    <author>tc={C0A3B52F-8B4A-43D7-8A27-410B9187605F}</author>
    <author>tc={244D0088-94EE-4B7E-AC53-5F1C84D23287}</author>
    <author>tc={4EE7BECF-ECD4-49D2-A785-490701E7B101}</author>
    <author>tc={F344C22E-9EA9-4742-B84D-4193F50538FA}</author>
    <author>tc={E59CB95C-50C2-438F-AA28-14998F99A0B3}</author>
    <author>tc={BB9FA9EA-7F28-4F9F-8D4C-FC411EF523BD}</author>
    <author>tc={69AD017E-552A-4539-9FB0-F1B88C05969D}</author>
    <author>tc={E16FBC7F-BACA-46D6-B415-B8C7D9959ABA}</author>
    <author>tc={6207A632-D613-46CB-80C3-FAE1588F7D52}</author>
  </authors>
  <commentList>
    <comment ref="B2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달을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처리용하고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스턴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W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거진</t>
        </r>
        <r>
          <rPr>
            <sz val="9"/>
            <color indexed="81"/>
            <rFont val="Tahoma"/>
            <family val="2"/>
          </rPr>
          <t>….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보호막을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사실상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아군한테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용이</t>
        </r>
        <r>
          <rPr>
            <sz val="9"/>
            <color indexed="81"/>
            <rFont val="Tahoma"/>
            <family val="2"/>
          </rPr>
          <t xml:space="preserve"> 90%</t>
        </r>
        <r>
          <rPr>
            <sz val="9"/>
            <color indexed="81"/>
            <rFont val="돋움"/>
            <family val="3"/>
            <charset val="129"/>
          </rPr>
          <t>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안넣고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아군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근캐와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막고라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보호막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사실상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달임</t>
        </r>
        <r>
          <rPr>
            <sz val="9"/>
            <color indexed="81"/>
            <rFont val="Tahoma"/>
            <family val="2"/>
          </rPr>
          <t>.</t>
        </r>
      </text>
    </comment>
    <comment ref="C2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사용하고</t>
        </r>
        <r>
          <rPr>
            <sz val="9"/>
            <color indexed="81"/>
            <rFont val="Tahoma"/>
            <family val="2"/>
          </rPr>
          <t>, W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사실상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>.</t>
        </r>
      </text>
    </comment>
    <comment ref="D2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q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포킹및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파밍겸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시야용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사실상</t>
        </r>
        <r>
          <rPr>
            <sz val="9"/>
            <color indexed="81"/>
            <rFont val="Tahoma"/>
            <family val="2"/>
          </rPr>
          <t xml:space="preserve"> e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궁각을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본다</t>
        </r>
        <r>
          <rPr>
            <sz val="9"/>
            <color indexed="81"/>
            <rFont val="Tahoma"/>
            <family val="2"/>
          </rPr>
          <t>.
Q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한타에서쿨타임돌면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실제로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용으로도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꽤많이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쓴다</t>
        </r>
        <r>
          <rPr>
            <sz val="9"/>
            <color indexed="81"/>
            <rFont val="Tahoma"/>
            <family val="2"/>
          </rPr>
          <t>.</t>
        </r>
      </text>
    </comment>
    <comment ref="E2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Q</t>
        </r>
        <r>
          <rPr>
            <sz val="9"/>
            <color indexed="81"/>
            <rFont val="돋움"/>
            <family val="3"/>
            <charset val="129"/>
          </rPr>
          <t>쓰느라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못쓰고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F2" authorId="0">
      <text>
        <r>
          <rPr>
            <sz val="11"/>
            <color theme="1"/>
            <rFont val="맑은 고딕"/>
            <family val="2"/>
            <scheme val="minor"/>
          </rPr>
          <t>우승범:
Q가 패시브 스택을 쌓기 위해서 그냥 던지는 게 아닌 경우만을 계산 했음.
그래도, W를 의식해서, Q를 여러명 노리는것 보다는, e로 여러명을 에어본 시키는 것을 더 선호 하기에….</t>
        </r>
      </text>
    </comment>
    <comment ref="D4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지형조정하기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움직이다가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지나갈때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죽일려고</t>
        </r>
        <r>
          <rPr>
            <sz val="9"/>
            <color indexed="81"/>
            <rFont val="Tahoma"/>
            <family val="2"/>
          </rPr>
          <t xml:space="preserve"> 2~3</t>
        </r>
        <r>
          <rPr>
            <sz val="9"/>
            <color indexed="81"/>
            <rFont val="돋움"/>
            <family val="3"/>
            <charset val="129"/>
          </rPr>
          <t>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달라붙을때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발악</t>
        </r>
        <r>
          <rPr>
            <sz val="9"/>
            <color indexed="81"/>
            <rFont val="Tahoma"/>
            <family val="2"/>
          </rPr>
          <t>.</t>
        </r>
      </text>
    </comment>
    <comment ref="B5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47122230</t>
        </r>
      </text>
    </comment>
    <comment ref="C5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47122230</t>
        </r>
      </text>
    </comment>
    <comment ref="D5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47181422
</t>
        </r>
      </text>
    </comment>
    <comment ref="E5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47205054</t>
        </r>
      </text>
    </comment>
    <comment ref="F5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47177522</t>
        </r>
      </text>
    </comment>
    <comment ref="G5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47100560</t>
        </r>
      </text>
    </comment>
    <comment ref="H5" authorId="1">
      <text>
        <r>
          <rPr>
            <sz val="11"/>
            <color theme="1"/>
            <rFont val="맑은 고딕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47126980</t>
        </r>
      </text>
    </comment>
    <comment ref="I5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47045505</t>
        </r>
      </text>
    </comment>
    <comment ref="J5" authorId="2">
      <text>
        <r>
          <rPr>
            <sz val="11"/>
            <color theme="1"/>
            <rFont val="맑은 고딕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47050011</t>
        </r>
      </text>
    </comment>
    <comment ref="B20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47129494</t>
        </r>
      </text>
    </comment>
    <comment ref="E20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47171637</t>
        </r>
      </text>
    </comment>
    <comment ref="J20" authorId="3">
      <text>
        <r>
          <rPr>
            <sz val="11"/>
            <color theme="1"/>
            <rFont val="맑은 고딕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47075737</t>
        </r>
      </text>
    </comment>
    <comment ref="C21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47129494</t>
        </r>
      </text>
    </comment>
    <comment ref="H22" authorId="4">
      <text>
        <r>
          <rPr>
            <sz val="11"/>
            <color theme="1"/>
            <rFont val="맑은 고딕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47125399</t>
        </r>
      </text>
    </comment>
    <comment ref="F25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47176671</t>
        </r>
      </text>
    </comment>
    <comment ref="E32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47022849</t>
        </r>
      </text>
    </comment>
    <comment ref="B36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47129703</t>
        </r>
      </text>
    </comment>
    <comment ref="C38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47129703</t>
        </r>
      </text>
    </comment>
    <comment ref="I38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47129142</t>
        </r>
      </text>
    </comment>
    <comment ref="D40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47178492</t>
        </r>
      </text>
    </comment>
    <comment ref="H41" authorId="5">
      <text>
        <r>
          <rPr>
            <sz val="11"/>
            <color theme="1"/>
            <rFont val="맑은 고딕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47120871</t>
        </r>
      </text>
    </comment>
    <comment ref="B42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47204096</t>
        </r>
      </text>
    </comment>
    <comment ref="C46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47204096</t>
        </r>
      </text>
    </comment>
    <comment ref="G46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47100288</t>
        </r>
      </text>
    </comment>
    <comment ref="E50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46992979</t>
        </r>
      </text>
    </comment>
    <comment ref="B53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47088669</t>
        </r>
      </text>
    </comment>
    <comment ref="J53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47136394</t>
        </r>
      </text>
    </comment>
    <comment ref="H54" authorId="6">
      <text>
        <r>
          <rPr>
            <sz val="11"/>
            <color theme="1"/>
            <rFont val="맑은 고딕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47119803</t>
        </r>
      </text>
    </comment>
    <comment ref="F55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47167365</t>
        </r>
      </text>
    </comment>
    <comment ref="C56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47088669</t>
        </r>
      </text>
    </comment>
    <comment ref="G66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47072110</t>
        </r>
      </text>
    </comment>
    <comment ref="B68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47081159</t>
        </r>
      </text>
    </comment>
    <comment ref="F70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47167122</t>
        </r>
      </text>
    </comment>
    <comment ref="H70" authorId="7">
      <text>
        <r>
          <rPr>
            <sz val="11"/>
            <color theme="1"/>
            <rFont val="맑은 고딕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47094187</t>
        </r>
      </text>
    </comment>
    <comment ref="I71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47136167</t>
        </r>
      </text>
    </comment>
    <comment ref="D72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47175329
</t>
        </r>
      </text>
    </comment>
    <comment ref="C76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47081159</t>
        </r>
      </text>
    </comment>
    <comment ref="B77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47071151</t>
        </r>
      </text>
    </comment>
    <comment ref="G77" authorId="8">
      <text>
        <r>
          <rPr>
            <sz val="11"/>
            <color theme="1"/>
            <rFont val="맑은 고딕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47072666</t>
        </r>
      </text>
    </comment>
    <comment ref="I77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47206950</t>
        </r>
      </text>
    </comment>
    <comment ref="E78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46992761</t>
        </r>
      </text>
    </comment>
    <comment ref="J80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47190423</t>
        </r>
      </text>
    </comment>
    <comment ref="H83" authorId="9">
      <text>
        <r>
          <rPr>
            <sz val="11"/>
            <color theme="1"/>
            <rFont val="맑은 고딕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47159870</t>
        </r>
      </text>
    </comment>
    <comment ref="C84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47071151</t>
        </r>
      </text>
    </comment>
    <comment ref="D84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47147877</t>
        </r>
      </text>
    </comment>
    <comment ref="E85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46992145</t>
        </r>
      </text>
    </comment>
    <comment ref="B89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47063252</t>
        </r>
      </text>
    </comment>
    <comment ref="C92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47063252</t>
        </r>
      </text>
    </comment>
    <comment ref="F93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47167122</t>
        </r>
      </text>
    </comment>
    <comment ref="H94" authorId="10">
      <text>
        <r>
          <rPr>
            <sz val="11"/>
            <color theme="1"/>
            <rFont val="맑은 고딕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47158526</t>
        </r>
      </text>
    </comment>
    <comment ref="J96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47013012</t>
        </r>
      </text>
    </comment>
    <comment ref="I97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47208495</t>
        </r>
      </text>
    </comment>
    <comment ref="B101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47061258</t>
        </r>
      </text>
    </comment>
    <comment ref="C102" authorId="0">
      <text>
        <r>
          <rPr>
            <b/>
            <sz val="9"/>
            <color indexed="81"/>
            <rFont val="돋움"/>
            <family val="3"/>
            <charset val="129"/>
          </rPr>
          <t>우승범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47061258</t>
        </r>
      </text>
    </comment>
  </commentList>
</comments>
</file>

<file path=xl/sharedStrings.xml><?xml version="1.0" encoding="utf-8"?>
<sst xmlns="http://schemas.openxmlformats.org/spreadsheetml/2006/main" count="531" uniqueCount="177">
  <si>
    <t>실험체 명</t>
    <phoneticPr fontId="1" type="noConversion"/>
  </si>
  <si>
    <t>스킬 명</t>
  </si>
  <si>
    <t>적중률</t>
  </si>
  <si>
    <t>적중률</t>
    <phoneticPr fontId="1" type="noConversion"/>
  </si>
  <si>
    <t>나타폰</t>
  </si>
  <si>
    <t>Q 스냅샷</t>
  </si>
  <si>
    <t xml:space="preserve">르노어 </t>
  </si>
  <si>
    <t>E 달 세뇨</t>
  </si>
  <si>
    <t>아델라 (레이피어)</t>
  </si>
  <si>
    <t>Q 프로모션</t>
    <phoneticPr fontId="1" type="noConversion"/>
  </si>
  <si>
    <t>아델라 (방망이)</t>
  </si>
  <si>
    <t xml:space="preserve">Q 프로모션 </t>
    <phoneticPr fontId="1" type="noConversion"/>
  </si>
  <si>
    <t>아디나</t>
    <phoneticPr fontId="1" type="noConversion"/>
  </si>
  <si>
    <t>W 트라인 에스펙트 (별)</t>
  </si>
  <si>
    <t>W 트라인 에스펙트 (달)</t>
  </si>
  <si>
    <t>W 트라인 에스펙트 (해)</t>
    <phoneticPr fontId="1" type="noConversion"/>
  </si>
  <si>
    <t>아르다</t>
  </si>
  <si>
    <t>E 님루드의 비석</t>
  </si>
  <si>
    <t>엠마 (아르카나)</t>
  </si>
  <si>
    <t>W 폭죽 모자</t>
    <phoneticPr fontId="1" type="noConversion"/>
  </si>
  <si>
    <t>엠마 (암기)</t>
  </si>
  <si>
    <t>자히르 (암기)</t>
  </si>
  <si>
    <t>Q 나라야나스트라</t>
    <phoneticPr fontId="1" type="noConversion"/>
  </si>
  <si>
    <t>자히르 (투척)</t>
  </si>
  <si>
    <t xml:space="preserve">Q 나라야나스트라 </t>
    <phoneticPr fontId="1" type="noConversion"/>
  </si>
  <si>
    <t>헤이즈</t>
  </si>
  <si>
    <t>Q 40mm 유탄 (돌격소총 폼)</t>
  </si>
  <si>
    <t>실험체 명</t>
    <phoneticPr fontId="14" type="noConversion"/>
  </si>
  <si>
    <t>Q 프로모션</t>
    <phoneticPr fontId="14" type="noConversion"/>
  </si>
  <si>
    <t xml:space="preserve">Q 프로모션 </t>
    <phoneticPr fontId="14" type="noConversion"/>
  </si>
  <si>
    <t>아디나</t>
    <phoneticPr fontId="14" type="noConversion"/>
  </si>
  <si>
    <t>W 트라인 에스펙트 (해)</t>
    <phoneticPr fontId="14" type="noConversion"/>
  </si>
  <si>
    <t>W 폭죽 모자</t>
    <phoneticPr fontId="14" type="noConversion"/>
  </si>
  <si>
    <t>Q 나라야나스트라</t>
    <phoneticPr fontId="14" type="noConversion"/>
  </si>
  <si>
    <t xml:space="preserve">Q 나라야나스트라 </t>
    <phoneticPr fontId="14" type="noConversion"/>
  </si>
  <si>
    <t xml:space="preserve">실험체 명 </t>
  </si>
  <si>
    <t>아디나</t>
  </si>
  <si>
    <t>스킬명</t>
  </si>
  <si>
    <t>W 트라인 에스펙트(해)</t>
  </si>
  <si>
    <t>피해량</t>
  </si>
  <si>
    <r>
      <t xml:space="preserve">(+스킬 증폭의 </t>
    </r>
    <r>
      <rPr>
        <sz val="11"/>
        <color rgb="FF212529"/>
        <rFont val="Open Sans"/>
        <family val="3"/>
        <charset val="129"/>
      </rPr>
      <t>80</t>
    </r>
    <r>
      <rPr>
        <sz val="11"/>
        <color rgb="FF212529"/>
        <rFont val="Open Sans"/>
        <family val="3"/>
        <charset val="129"/>
      </rPr>
      <t>%)</t>
    </r>
    <phoneticPr fontId="12" type="noConversion"/>
  </si>
  <si>
    <t xml:space="preserve">무기 스킬 증폭 </t>
  </si>
  <si>
    <t>초반 스킬 증폭(아이템)</t>
  </si>
  <si>
    <t>중반 스킬 증폭(아이템)</t>
  </si>
  <si>
    <t>후반 스킬  증폭(아이템)</t>
  </si>
  <si>
    <t>레벨 당 스킬증폭</t>
  </si>
  <si>
    <t>초반 스킬 증폭</t>
  </si>
  <si>
    <t>중반 스킬 증폭</t>
  </si>
  <si>
    <t>후반 스킬 증폭</t>
  </si>
  <si>
    <t>최종 데미지</t>
  </si>
  <si>
    <t>초반 데미지</t>
  </si>
  <si>
    <t>중반 데미지</t>
  </si>
  <si>
    <t>후반 데미지</t>
  </si>
  <si>
    <t>재사용 대기 시간</t>
  </si>
  <si>
    <t>시전 시간</t>
  </si>
  <si>
    <t>0.80s</t>
    <phoneticPr fontId="1" type="noConversion"/>
  </si>
  <si>
    <t>사거리</t>
  </si>
  <si>
    <t>7m</t>
  </si>
  <si>
    <t>피해 범위</t>
  </si>
  <si>
    <t>8.77m²</t>
  </si>
  <si>
    <t>유틸리티</t>
  </si>
  <si>
    <t>W 트라인 에스펙트 달</t>
  </si>
  <si>
    <t>(+스킬 증폭의 65%)</t>
  </si>
  <si>
    <t>무기 스킬 증폭</t>
  </si>
  <si>
    <t>1.25초 기절</t>
    <phoneticPr fontId="1" type="noConversion"/>
  </si>
  <si>
    <t>W 트라인 에스펙트 별</t>
  </si>
  <si>
    <t>범위 내 아군에게 1.5초동안 보호막</t>
  </si>
  <si>
    <t>자히르(투척)</t>
  </si>
  <si>
    <t>Q - 나라야나스트라</t>
  </si>
  <si>
    <t>(+스킬 증폭의 60%)</t>
  </si>
  <si>
    <t>0.49s</t>
    <phoneticPr fontId="1" type="noConversion"/>
  </si>
  <si>
    <t>8m</t>
  </si>
  <si>
    <t>4.91m²</t>
  </si>
  <si>
    <t>1.25*1.25*3.14</t>
  </si>
  <si>
    <t>이동 중 시전 가능</t>
  </si>
  <si>
    <t>자히르(암기)</t>
  </si>
  <si>
    <t>르노어</t>
  </si>
  <si>
    <t>E - 달 세뇨</t>
  </si>
  <si>
    <t>0.58s</t>
    <phoneticPr fontId="14" type="noConversion"/>
  </si>
  <si>
    <t>7m</t>
    <phoneticPr fontId="14" type="noConversion"/>
  </si>
  <si>
    <t>3.14m²</t>
    <phoneticPr fontId="14" type="noConversion"/>
  </si>
  <si>
    <t>아델라(레이피어)</t>
  </si>
  <si>
    <t>Q 프로모션</t>
  </si>
  <si>
    <t>(스킬 증폭의 65%)</t>
    <phoneticPr fontId="12" type="noConversion"/>
  </si>
  <si>
    <t>0.68s</t>
  </si>
  <si>
    <t>13.8m²</t>
    <phoneticPr fontId="12" type="noConversion"/>
  </si>
  <si>
    <t>3번 사용시 강화</t>
    <phoneticPr fontId="12" type="noConversion"/>
  </si>
  <si>
    <t>아델라 (방망이)</t>
    <phoneticPr fontId="1" type="noConversion"/>
  </si>
  <si>
    <t>13.8m²</t>
  </si>
  <si>
    <t>(스킬 증폭의 75%)</t>
    <phoneticPr fontId="12" type="noConversion"/>
  </si>
  <si>
    <t>0.49s</t>
    <phoneticPr fontId="14" type="noConversion"/>
  </si>
  <si>
    <t>3m²</t>
    <phoneticPr fontId="14" type="noConversion"/>
  </si>
  <si>
    <t>E 니루드의 비석</t>
  </si>
  <si>
    <t>+스킬 증폭의 60%)</t>
  </si>
  <si>
    <t>0.97s</t>
    <phoneticPr fontId="14" type="noConversion"/>
  </si>
  <si>
    <t>12.56m²</t>
    <phoneticPr fontId="14" type="noConversion"/>
  </si>
  <si>
    <t>넉백</t>
    <phoneticPr fontId="14" type="noConversion"/>
  </si>
  <si>
    <t>Q 40mm 유탄 (돌격소총 폼)</t>
    <phoneticPr fontId="1" type="noConversion"/>
  </si>
  <si>
    <t>(+스킬 증폭의 85%)</t>
    <phoneticPr fontId="12" type="noConversion"/>
  </si>
  <si>
    <t>0.43s</t>
    <phoneticPr fontId="14" type="noConversion"/>
  </si>
  <si>
    <t>6m</t>
    <phoneticPr fontId="14" type="noConversion"/>
  </si>
  <si>
    <t>10.18m²</t>
    <phoneticPr fontId="14" type="noConversion"/>
  </si>
  <si>
    <t>최대 2회 충전(각각의 재사용 대기 시간 별개)</t>
  </si>
  <si>
    <t>엠마(암기)</t>
  </si>
  <si>
    <t>W 폭죽 모자</t>
  </si>
  <si>
    <t>+스킬 증폭의 80%)</t>
  </si>
  <si>
    <t>0.68s</t>
    <phoneticPr fontId="14" type="noConversion"/>
  </si>
  <si>
    <t>9.08m²</t>
    <phoneticPr fontId="14" type="noConversion"/>
  </si>
  <si>
    <t>적중 시 재사용 대기 시간 30% 반환</t>
    <phoneticPr fontId="14" type="noConversion"/>
  </si>
  <si>
    <t>엠마(아르카나)</t>
  </si>
  <si>
    <t>스킬 명</t>
    <phoneticPr fontId="14" type="noConversion"/>
  </si>
  <si>
    <t>아디나 해, 달 w</t>
    <phoneticPr fontId="14" type="noConversion"/>
  </si>
  <si>
    <t>아디나 별 w</t>
    <phoneticPr fontId="14" type="noConversion"/>
  </si>
  <si>
    <t>자히르 q</t>
    <phoneticPr fontId="14" type="noConversion"/>
  </si>
  <si>
    <t>르노어 e</t>
    <phoneticPr fontId="14" type="noConversion"/>
  </si>
  <si>
    <t>아델라 q</t>
    <phoneticPr fontId="14" type="noConversion"/>
  </si>
  <si>
    <t>나타폰 q</t>
    <phoneticPr fontId="14" type="noConversion"/>
  </si>
  <si>
    <t>아르다 e</t>
    <phoneticPr fontId="14" type="noConversion"/>
  </si>
  <si>
    <t>헤이즈 q</t>
    <phoneticPr fontId="14" type="noConversion"/>
  </si>
  <si>
    <t>엠마 w</t>
    <phoneticPr fontId="14" type="noConversion"/>
  </si>
  <si>
    <t>분석 시간</t>
    <phoneticPr fontId="14" type="noConversion"/>
  </si>
  <si>
    <t>제외 기준</t>
    <phoneticPr fontId="14" type="noConversion"/>
  </si>
  <si>
    <t>선정 플레이어</t>
    <phoneticPr fontId="14" type="noConversion"/>
  </si>
  <si>
    <t>boongwa</t>
    <phoneticPr fontId="14" type="noConversion"/>
  </si>
  <si>
    <t>Twitch 오플몬</t>
    <phoneticPr fontId="14" type="noConversion"/>
  </si>
  <si>
    <t>몽상진설</t>
    <phoneticPr fontId="12" type="noConversion"/>
  </si>
  <si>
    <t>용맹</t>
    <phoneticPr fontId="14" type="noConversion"/>
  </si>
  <si>
    <t>깨어난천사엄빠TV</t>
    <phoneticPr fontId="12" type="noConversion"/>
  </si>
  <si>
    <t>아오에스텔아줌마</t>
  </si>
  <si>
    <t>scarlettsisters</t>
    <phoneticPr fontId="14" type="noConversion"/>
  </si>
  <si>
    <t>기준은 전캐릭 1.44.0기준</t>
  </si>
  <si>
    <t xml:space="preserve">부쉬(수풀)에 사용하는 경우 제함.  </t>
    <phoneticPr fontId="14" type="noConversion"/>
  </si>
  <si>
    <t>시야 밝히다 운좋아서 맞친경우 제외</t>
  </si>
  <si>
    <t>1명 이상 적중률</t>
    <phoneticPr fontId="14" type="noConversion"/>
  </si>
  <si>
    <t>하이퍼루프 이용시 사용하는 경우 제함.</t>
    <phoneticPr fontId="14" type="noConversion"/>
  </si>
  <si>
    <t>2명 이상 적중률</t>
    <phoneticPr fontId="14" type="noConversion"/>
  </si>
  <si>
    <t>빈사 상태의 적에 사용하는 경우 제함.</t>
    <phoneticPr fontId="14" type="noConversion"/>
  </si>
  <si>
    <t>스킬 1회 당 적중 인수</t>
    <phoneticPr fontId="14" type="noConversion"/>
  </si>
  <si>
    <t>야생동물에 겨냥한 경우 제함.</t>
    <phoneticPr fontId="14" type="noConversion"/>
  </si>
  <si>
    <t>특이사항</t>
    <phoneticPr fontId="14" type="noConversion"/>
  </si>
  <si>
    <t>아델라가 패시브와 w를 의식해 아무데나 둔 경우는 고려하지 못함. 적중률이 실제론 이보다 높을 수도 있음.</t>
    <phoneticPr fontId="14" type="noConversion"/>
  </si>
  <si>
    <t xml:space="preserve">고티어로 가니 아델라 스킬의 위치를 w로 그건 일단 제외, </t>
  </si>
  <si>
    <t>스노우 볼을 보기위해서 좀 가까이 나두는 경우가 있는데,</t>
  </si>
  <si>
    <t>제외 하지 않을 경우 명중률이 반토막이 남.</t>
  </si>
  <si>
    <t>아디나가 보호막을 제공하기 위해 아군에게 사용하는 경우는 고려하지 못함. 적을 겨냥한 것과 아군을 겨냥한 것을 명확히 구분할 수가 없었음.</t>
    <phoneticPr fontId="14" type="noConversion"/>
  </si>
  <si>
    <t>요약</t>
    <phoneticPr fontId="14" type="noConversion"/>
  </si>
  <si>
    <t>회귀분석 통계량</t>
    <phoneticPr fontId="14" type="noConversion"/>
  </si>
  <si>
    <t>다중 상관계수</t>
    <phoneticPr fontId="14" type="noConversion"/>
  </si>
  <si>
    <t>결정계수</t>
    <phoneticPr fontId="14" type="noConversion"/>
  </si>
  <si>
    <t>조정된 결정계수</t>
    <phoneticPr fontId="14" type="noConversion"/>
  </si>
  <si>
    <t>표준 오차</t>
  </si>
  <si>
    <t>관측수</t>
  </si>
  <si>
    <t>분산 분석</t>
  </si>
  <si>
    <t>자유도</t>
  </si>
  <si>
    <t>제곱합</t>
  </si>
  <si>
    <t>제곱 평균</t>
    <phoneticPr fontId="14" type="noConversion"/>
  </si>
  <si>
    <t>F 비</t>
  </si>
  <si>
    <t>유의한 F</t>
  </si>
  <si>
    <t>회귀</t>
  </si>
  <si>
    <t>잔차</t>
  </si>
  <si>
    <t>계</t>
  </si>
  <si>
    <t>회귀 분석</t>
    <phoneticPr fontId="14" type="noConversion"/>
  </si>
  <si>
    <t>계수</t>
  </si>
  <si>
    <t>t 통계량</t>
  </si>
  <si>
    <t>P-값</t>
    <phoneticPr fontId="14" type="noConversion"/>
  </si>
  <si>
    <t>하위 95%</t>
    <phoneticPr fontId="14" type="noConversion"/>
  </si>
  <si>
    <t>상위 95%</t>
  </si>
  <si>
    <t>Y 절편</t>
  </si>
  <si>
    <t>재사용 대기 시간(s)</t>
    <phoneticPr fontId="14" type="noConversion"/>
  </si>
  <si>
    <t>시전 시간(s)</t>
  </si>
  <si>
    <t>사거리(m)</t>
  </si>
  <si>
    <t>피해 범위(m²)</t>
  </si>
  <si>
    <t>자히르 q가 w를 맞으면 줄어들다 보니, 일단 쿨이되면 쓰는 경향이 ㅇ생김오히려하드cc기인 e를 가장 신경을많이쓰고, q는 E가 맞으면 쓰는 경우가 많아서, 오히려 덕분에 명중률은 높음편</t>
    <phoneticPr fontId="12" type="noConversion"/>
  </si>
  <si>
    <t>P4RADOX</t>
    <phoneticPr fontId="14" type="noConversion"/>
  </si>
  <si>
    <t>모든 캐릭터 이터니티 랭크 픽률 30%이상</t>
    <phoneticPr fontId="12" type="noConversion"/>
  </si>
  <si>
    <t xml:space="preserve">메타의 변화로 파밍시간 이외에는 </t>
    <phoneticPr fontId="12" type="noConversion"/>
  </si>
  <si>
    <t>싸우는 형식이 되어버림.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</si>
</sst>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rgb="FF242424"/>
      <name val="Aptos Narrow"/>
      <family val="3"/>
      <charset val="129"/>
    </font>
    <font>
      <sz val="11"/>
      <color rgb="FF000000"/>
      <name val="Pretendard"/>
      <family val="3"/>
      <charset val="129"/>
    </font>
    <font>
      <b/>
      <sz val="11"/>
      <color theme="1"/>
      <name val="Pretendard"/>
      <family val="3"/>
      <charset val="129"/>
    </font>
    <font>
      <sz val="11"/>
      <color rgb="FFC00000"/>
      <name val="Pretendard"/>
      <family val="3"/>
      <charset val="129"/>
    </font>
    <font>
      <sz val="11"/>
      <color rgb="FF212529"/>
      <name val="Open Sans"/>
      <family val="3"/>
      <charset val="129"/>
    </font>
    <font>
      <sz val="11"/>
      <color rgb="FF212529"/>
      <name val="Pretendard JP"/>
      <family val="3"/>
      <charset val="129"/>
    </font>
    <font>
      <sz val="11"/>
      <color theme="4"/>
      <name val="Pretendard"/>
      <family val="3"/>
      <charset val="129"/>
    </font>
    <font>
      <sz val="11"/>
      <color rgb="FF000000"/>
      <name val="Pretendard JP"/>
      <family val="3"/>
      <charset val="129"/>
    </font>
    <font>
      <sz val="9"/>
      <color rgb="FF333333"/>
      <name val="Segoe UI"/>
      <family val="2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Pretendard"/>
      <family val="3"/>
      <charset val="129"/>
    </font>
    <font>
      <sz val="8"/>
      <name val="맑은 고딕"/>
      <family val="2"/>
      <charset val="129"/>
      <scheme val="minor"/>
    </font>
    <font>
      <sz val="11"/>
      <color rgb="FF242424"/>
      <name val="Aptos Narrow"/>
      <family val="2"/>
    </font>
    <font>
      <sz val="8"/>
      <color rgb="FF212529"/>
      <name val="Segoe UI"/>
      <family val="2"/>
    </font>
    <font>
      <sz val="8"/>
      <color rgb="FF000000"/>
      <name val="Segoe UI"/>
      <family val="2"/>
    </font>
    <font>
      <sz val="11"/>
      <color rgb="FFFF0000"/>
      <name val="Pretendard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u/>
      <sz val="11"/>
      <color theme="10"/>
      <name val="맑은 고딕"/>
      <family val="2"/>
      <scheme val="minor"/>
    </font>
    <font>
      <sz val="11"/>
      <color rgb="FF242424"/>
      <name val="Aptos Narrow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7C80"/>
        <bgColor indexed="64"/>
      </patternFill>
    </fill>
  </fills>
  <borders count="46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9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10" fontId="0" fillId="0" borderId="0" xfId="0" applyNumberFormat="1"/>
    <xf numFmtId="9" fontId="0" fillId="0" borderId="0" xfId="0" applyNumberFormat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10" fillId="0" borderId="0" xfId="0" applyFont="1"/>
    <xf numFmtId="0" fontId="8" fillId="0" borderId="0" xfId="0" applyFont="1" applyAlignment="1">
      <alignment horizontal="left" vertical="center" wrapText="1"/>
    </xf>
    <xf numFmtId="0" fontId="11" fillId="0" borderId="0" xfId="0" applyFont="1"/>
    <xf numFmtId="0" fontId="4" fillId="0" borderId="0" xfId="0" applyFont="1" applyAlignment="1">
      <alignment vertical="center"/>
    </xf>
    <xf numFmtId="0" fontId="13" fillId="0" borderId="5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5" fillId="0" borderId="0" xfId="0" applyFont="1"/>
    <xf numFmtId="0" fontId="16" fillId="0" borderId="0" xfId="0" applyFont="1"/>
    <xf numFmtId="10" fontId="17" fillId="0" borderId="0" xfId="0" applyNumberFormat="1" applyFont="1"/>
    <xf numFmtId="0" fontId="18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3" borderId="0" xfId="0" applyFont="1" applyFill="1" applyAlignment="1">
      <alignment vertical="center"/>
    </xf>
    <xf numFmtId="0" fontId="0" fillId="0" borderId="10" xfId="0" applyBorder="1" applyAlignment="1">
      <alignment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0" fontId="13" fillId="3" borderId="22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3" fillId="0" borderId="23" xfId="0" applyFont="1" applyBorder="1" applyAlignment="1">
      <alignment vertical="center"/>
    </xf>
    <xf numFmtId="0" fontId="13" fillId="0" borderId="24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4" fillId="3" borderId="26" xfId="0" applyFont="1" applyFill="1" applyBorder="1" applyAlignment="1">
      <alignment horizontal="center" vertical="center"/>
    </xf>
    <xf numFmtId="0" fontId="5" fillId="0" borderId="27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4" fillId="3" borderId="32" xfId="0" applyFont="1" applyFill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0" borderId="34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13" fillId="0" borderId="37" xfId="0" applyFont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3" fillId="0" borderId="39" xfId="0" applyFont="1" applyBorder="1" applyAlignment="1">
      <alignment vertical="center"/>
    </xf>
    <xf numFmtId="0" fontId="13" fillId="0" borderId="34" xfId="0" applyFont="1" applyBorder="1" applyAlignment="1">
      <alignment vertical="center"/>
    </xf>
    <xf numFmtId="0" fontId="4" fillId="3" borderId="41" xfId="0" applyFont="1" applyFill="1" applyBorder="1" applyAlignment="1">
      <alignment horizontal="center" vertical="center"/>
    </xf>
    <xf numFmtId="0" fontId="13" fillId="0" borderId="42" xfId="0" applyFont="1" applyBorder="1" applyAlignment="1">
      <alignment vertical="center"/>
    </xf>
    <xf numFmtId="0" fontId="13" fillId="0" borderId="43" xfId="0" applyFont="1" applyBorder="1" applyAlignment="1">
      <alignment vertical="center"/>
    </xf>
    <xf numFmtId="0" fontId="13" fillId="0" borderId="44" xfId="0" applyFont="1" applyBorder="1" applyAlignment="1">
      <alignment vertical="center"/>
    </xf>
    <xf numFmtId="0" fontId="13" fillId="0" borderId="45" xfId="0" applyFont="1" applyBorder="1" applyAlignment="1">
      <alignment vertical="center"/>
    </xf>
    <xf numFmtId="0" fontId="4" fillId="3" borderId="40" xfId="0" applyFont="1" applyFill="1" applyBorder="1" applyAlignment="1">
      <alignment horizontal="center" vertical="center"/>
    </xf>
    <xf numFmtId="0" fontId="13" fillId="0" borderId="33" xfId="0" applyFont="1" applyBorder="1" applyAlignment="1">
      <alignment vertical="center"/>
    </xf>
    <xf numFmtId="0" fontId="0" fillId="4" borderId="0" xfId="0" applyFill="1"/>
    <xf numFmtId="0" fontId="0" fillId="4" borderId="0" xfId="0" applyFill="1" applyAlignment="1">
      <alignment wrapText="1"/>
    </xf>
    <xf numFmtId="0" fontId="6" fillId="4" borderId="0" xfId="0" applyFont="1" applyFill="1"/>
    <xf numFmtId="10" fontId="9" fillId="4" borderId="0" xfId="0" applyNumberFormat="1" applyFont="1" applyFill="1"/>
    <xf numFmtId="10" fontId="0" fillId="4" borderId="0" xfId="0" applyNumberFormat="1" applyFill="1"/>
    <xf numFmtId="0" fontId="23" fillId="0" borderId="39" xfId="1" applyBorder="1" applyAlignment="1">
      <alignment vertical="center"/>
    </xf>
    <xf numFmtId="0" fontId="13" fillId="3" borderId="22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13" fillId="0" borderId="31" xfId="0" applyFont="1" applyBorder="1" applyAlignment="1">
      <alignment vertical="center" wrapText="1"/>
    </xf>
    <xf numFmtId="0" fontId="24" fillId="0" borderId="0" xfId="0" applyFont="1"/>
    <xf numFmtId="0" fontId="24" fillId="0" borderId="0" xfId="0" applyFont="1" applyAlignment="1">
      <alignment wrapText="1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우승범(2019184019)" id="{6140A760-B870-43BD-80E0-8ACE2B81F73E}" userId="S::paulwoo99@tukorea.ac.kr::57be0c2e-cd84-4cf0-b57d-d44ea0d1679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25-04-01T12:18:05.49" personId="{6140A760-B870-43BD-80E0-8ACE2B81F73E}" id="{DD4D479E-8A90-4AB1-8A44-2C8418915DC4}">
    <text>+203(추후 좀더 확인)</text>
  </threadedComment>
  <threadedComment ref="C12" dT="2025-04-01T12:07:37.15" personId="{6140A760-B870-43BD-80E0-8ACE2B81F73E}" id="{3098278F-9AE8-4A40-B3B0-CDD8044EE662}">
    <text>초반 데미지: {초반 스킬 증폭(아이템)+초반 스킬 증폭(아이템)초반 스킬 증폭}피해량 계수+피해량 상수</text>
  </threadedComment>
  <threadedComment ref="C13" dT="2025-04-01T12:07:54.66" personId="{6140A760-B870-43BD-80E0-8ACE2B81F73E}" id="{FC1C9E2D-849D-4634-970E-1E350A66A8F7}">
    <text xml:space="preserve">중반 데미지: {중반 스킬 증폭(아이템)+중반 스킬 증폭(아이템)중반 스킬 증폭}피해량 계수+피해량 상수 
</text>
  </threadedComment>
  <threadedComment ref="C14" dT="2025-04-01T12:08:09.91" personId="{6140A760-B870-43BD-80E0-8ACE2B81F73E}" id="{5691A104-67ED-41B1-97BE-D94E4CAA79AC}">
    <text xml:space="preserve">후반 데미지: {후반 스킬 증폭(아이템)+후반 스킬 증폭(아이템)후반 스킬 증폭}피해량 계수+피해량 상수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5" dT="2025-04-16T03:29:14.15" personId="{6140A760-B870-43BD-80E0-8ACE2B81F73E}" id="{D04B3EE2-3D3E-493C-B750-A3A53614FE8D}">
    <text>47126980</text>
  </threadedComment>
  <threadedComment ref="J5" dT="2025-04-16T05:42:12.51" personId="{6140A760-B870-43BD-80E0-8ACE2B81F73E}" id="{C0A3B52F-8B4A-43D7-8A27-410B9187605F}">
    <text>47050011</text>
  </threadedComment>
  <threadedComment ref="J20" dT="2025-04-16T05:56:39.82" personId="{6140A760-B870-43BD-80E0-8ACE2B81F73E}" id="{244D0088-94EE-4B7E-AC53-5F1C84D23287}">
    <text>47075737</text>
  </threadedComment>
  <threadedComment ref="H22" dT="2025-04-16T03:54:29.80" personId="{6140A760-B870-43BD-80E0-8ACE2B81F73E}" id="{4EE7BECF-ECD4-49D2-A785-490701E7B101}">
    <text>47125399</text>
  </threadedComment>
  <threadedComment ref="H41" dT="2025-04-16T04:19:51.76" personId="{6140A760-B870-43BD-80E0-8ACE2B81F73E}" id="{F344C22E-9EA9-4742-B84D-4193F50538FA}">
    <text>47120871</text>
  </threadedComment>
  <threadedComment ref="H54" dT="2025-04-16T04:32:52.99" personId="{6140A760-B870-43BD-80E0-8ACE2B81F73E}" id="{E59CB95C-50C2-438F-AA28-14998F99A0B3}">
    <text>47119803</text>
  </threadedComment>
  <threadedComment ref="H70" dT="2025-04-16T04:52:54.24" personId="{6140A760-B870-43BD-80E0-8ACE2B81F73E}" id="{BB9FA9EA-7F28-4F9F-8D4C-FC411EF523BD}">
    <text>47094187</text>
  </threadedComment>
  <threadedComment ref="G77" dT="2025-04-16T03:28:03.19" personId="{6140A760-B870-43BD-80E0-8ACE2B81F73E}" id="{69AD017E-552A-4539-9FB0-F1B88C05969D}">
    <text>47072666</text>
  </threadedComment>
  <threadedComment ref="H83" dT="2025-04-16T05:08:03.25" personId="{6140A760-B870-43BD-80E0-8ACE2B81F73E}" id="{E16FBC7F-BACA-46D6-B415-B8C7D9959ABA}">
    <text>47159870</text>
  </threadedComment>
  <threadedComment ref="H94" dT="2025-04-16T05:25:36.53" personId="{6140A760-B870-43BD-80E0-8ACE2B81F73E}" id="{6207A632-D613-46CB-80C3-FAE1588F7D52}">
    <text>47158526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file:///\\1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41"/>
  <sheetViews>
    <sheetView workbookViewId="0">
      <selection activeCell="D8" sqref="D8"/>
    </sheetView>
  </sheetViews>
  <sheetFormatPr defaultRowHeight="16.5"/>
  <cols>
    <col min="1" max="1" width="14.875" customWidth="1"/>
    <col min="2" max="2" width="25.625" customWidth="1"/>
  </cols>
  <sheetData>
    <row r="8" spans="1:10" ht="17.25" thickBot="1"/>
    <row r="9" spans="1:10" ht="17.25" thickBot="1">
      <c r="A9" s="7" t="s">
        <v>0</v>
      </c>
      <c r="B9" s="8" t="s">
        <v>1</v>
      </c>
      <c r="C9" s="13" t="s">
        <v>2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3" t="s">
        <v>3</v>
      </c>
      <c r="J9" s="13" t="s">
        <v>3</v>
      </c>
    </row>
    <row r="10" spans="1:10" ht="17.25" thickTop="1">
      <c r="A10" s="9" t="s">
        <v>4</v>
      </c>
      <c r="B10" s="10" t="s">
        <v>5</v>
      </c>
      <c r="C10" s="22">
        <v>306</v>
      </c>
    </row>
    <row r="11" spans="1:10">
      <c r="A11" s="9" t="s">
        <v>6</v>
      </c>
      <c r="B11" s="10" t="s">
        <v>7</v>
      </c>
      <c r="C11" s="22">
        <v>302</v>
      </c>
    </row>
    <row r="12" spans="1:10">
      <c r="A12" s="9" t="s">
        <v>8</v>
      </c>
      <c r="B12" s="10" t="s">
        <v>9</v>
      </c>
      <c r="C12" s="22">
        <v>267</v>
      </c>
    </row>
    <row r="13" spans="1:10">
      <c r="A13" s="9" t="s">
        <v>10</v>
      </c>
      <c r="B13" s="10" t="s">
        <v>11</v>
      </c>
      <c r="C13" s="22">
        <v>256</v>
      </c>
    </row>
    <row r="14" spans="1:10">
      <c r="A14" s="9" t="s">
        <v>12</v>
      </c>
      <c r="B14" s="10" t="s">
        <v>13</v>
      </c>
      <c r="C14" s="22">
        <v>254</v>
      </c>
    </row>
    <row r="15" spans="1:10">
      <c r="A15" s="9" t="s">
        <v>12</v>
      </c>
      <c r="B15" s="10" t="s">
        <v>14</v>
      </c>
      <c r="C15" s="22">
        <v>254</v>
      </c>
    </row>
    <row r="16" spans="1:10">
      <c r="A16" s="9" t="s">
        <v>12</v>
      </c>
      <c r="B16" s="10" t="s">
        <v>15</v>
      </c>
      <c r="C16" s="22">
        <v>325</v>
      </c>
    </row>
    <row r="17" spans="1:3">
      <c r="A17" s="9" t="s">
        <v>16</v>
      </c>
      <c r="B17" s="10" t="s">
        <v>17</v>
      </c>
      <c r="C17" s="22">
        <v>289</v>
      </c>
    </row>
    <row r="18" spans="1:3">
      <c r="A18" s="9" t="s">
        <v>18</v>
      </c>
      <c r="B18" s="10" t="s">
        <v>19</v>
      </c>
      <c r="C18" s="22">
        <v>352</v>
      </c>
    </row>
    <row r="19" spans="1:3">
      <c r="A19" s="9" t="s">
        <v>20</v>
      </c>
      <c r="B19" s="10" t="s">
        <v>19</v>
      </c>
      <c r="C19" s="22">
        <v>361</v>
      </c>
    </row>
    <row r="20" spans="1:3">
      <c r="A20" s="9" t="s">
        <v>21</v>
      </c>
      <c r="B20" s="10" t="s">
        <v>22</v>
      </c>
      <c r="C20" s="22">
        <v>256</v>
      </c>
    </row>
    <row r="21" spans="1:3">
      <c r="A21" s="9" t="s">
        <v>23</v>
      </c>
      <c r="B21" s="10" t="s">
        <v>24</v>
      </c>
      <c r="C21" s="22">
        <v>264</v>
      </c>
    </row>
    <row r="22" spans="1:3" ht="17.25" thickBot="1">
      <c r="A22" s="11" t="s">
        <v>25</v>
      </c>
      <c r="B22" s="12" t="s">
        <v>26</v>
      </c>
      <c r="C22" s="23">
        <v>377</v>
      </c>
    </row>
    <row r="27" spans="1:3" ht="17.25" thickBot="1"/>
    <row r="28" spans="1:3" ht="17.25" thickBot="1">
      <c r="A28" s="7" t="s">
        <v>27</v>
      </c>
      <c r="B28" s="8" t="s">
        <v>1</v>
      </c>
    </row>
    <row r="29" spans="1:3" ht="17.25" thickTop="1">
      <c r="A29" s="9" t="s">
        <v>4</v>
      </c>
      <c r="B29" s="10" t="s">
        <v>5</v>
      </c>
    </row>
    <row r="30" spans="1:3">
      <c r="A30" s="9" t="s">
        <v>6</v>
      </c>
      <c r="B30" s="10" t="s">
        <v>7</v>
      </c>
    </row>
    <row r="31" spans="1:3">
      <c r="A31" s="9" t="s">
        <v>8</v>
      </c>
      <c r="B31" s="10" t="s">
        <v>28</v>
      </c>
    </row>
    <row r="32" spans="1:3">
      <c r="A32" s="9" t="s">
        <v>10</v>
      </c>
      <c r="B32" s="10" t="s">
        <v>29</v>
      </c>
    </row>
    <row r="33" spans="1:2">
      <c r="A33" s="9" t="s">
        <v>30</v>
      </c>
      <c r="B33" s="10" t="s">
        <v>31</v>
      </c>
    </row>
    <row r="34" spans="1:2">
      <c r="A34" s="9" t="s">
        <v>30</v>
      </c>
      <c r="B34" s="10" t="s">
        <v>13</v>
      </c>
    </row>
    <row r="35" spans="1:2">
      <c r="A35" s="9" t="s">
        <v>30</v>
      </c>
      <c r="B35" s="10" t="s">
        <v>14</v>
      </c>
    </row>
    <row r="36" spans="1:2">
      <c r="A36" s="9" t="s">
        <v>16</v>
      </c>
      <c r="B36" s="10" t="s">
        <v>17</v>
      </c>
    </row>
    <row r="37" spans="1:2">
      <c r="A37" s="9" t="s">
        <v>18</v>
      </c>
      <c r="B37" s="10" t="s">
        <v>32</v>
      </c>
    </row>
    <row r="38" spans="1:2">
      <c r="A38" s="9" t="s">
        <v>20</v>
      </c>
      <c r="B38" s="10" t="s">
        <v>32</v>
      </c>
    </row>
    <row r="39" spans="1:2">
      <c r="A39" s="9" t="s">
        <v>21</v>
      </c>
      <c r="B39" s="10" t="s">
        <v>33</v>
      </c>
    </row>
    <row r="40" spans="1:2">
      <c r="A40" s="9" t="s">
        <v>23</v>
      </c>
      <c r="B40" s="10" t="s">
        <v>34</v>
      </c>
    </row>
    <row r="41" spans="1:2" ht="17.25" thickBot="1">
      <c r="A41" s="11" t="s">
        <v>25</v>
      </c>
      <c r="B41" s="12" t="s">
        <v>26</v>
      </c>
    </row>
  </sheetData>
  <phoneticPr fontId="12" type="noConversion"/>
  <conditionalFormatting sqref="C10:C2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{2AC88C3A-C7E8-4F0E-84BA-2F1C788C8809}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{353A71A2-DED4-449C-ADE2-15EB90C926E5}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AC88C3A-C7E8-4F0E-84BA-2F1C788C880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353A71A2-DED4-449C-ADE2-15EB90C926E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C10:C22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400" manualMin="200" displayEmptyCellsAs="gap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Sheet1!C10:C10</xm:f>
              <xm:sqref>C10</xm:sqref>
            </x14:sparkline>
            <x14:sparkline>
              <xm:f>Sheet1!C11:C11</xm:f>
              <xm:sqref>C11</xm:sqref>
            </x14:sparkline>
            <x14:sparkline>
              <xm:f>Sheet1!C12:C12</xm:f>
              <xm:sqref>C12</xm:sqref>
            </x14:sparkline>
            <x14:sparkline>
              <xm:f>Sheet1!C13:C13</xm:f>
              <xm:sqref>C13</xm:sqref>
            </x14:sparkline>
            <x14:sparkline>
              <xm:f>Sheet1!C14:C14</xm:f>
              <xm:sqref>C14</xm:sqref>
            </x14:sparkline>
            <x14:sparkline>
              <xm:f>Sheet1!C15:C15</xm:f>
              <xm:sqref>C15</xm:sqref>
            </x14:sparkline>
            <x14:sparkline>
              <xm:f>Sheet1!C16:C16</xm:f>
              <xm:sqref>C16</xm:sqref>
            </x14:sparkline>
            <x14:sparkline>
              <xm:f>Sheet1!C17:C17</xm:f>
              <xm:sqref>C17</xm:sqref>
            </x14:sparkline>
            <x14:sparkline>
              <xm:f>Sheet1!C18:C18</xm:f>
              <xm:sqref>C18</xm:sqref>
            </x14:sparkline>
            <x14:sparkline>
              <xm:f>Sheet1!C19:C19</xm:f>
              <xm:sqref>C19</xm:sqref>
            </x14:sparkline>
            <x14:sparkline>
              <xm:f>Sheet1!C20:C20</xm:f>
              <xm:sqref>C20</xm:sqref>
            </x14:sparkline>
            <x14:sparkline>
              <xm:f>Sheet1!C21:C21</xm:f>
              <xm:sqref>C21</xm:sqref>
            </x14:sparkline>
            <x14:sparkline>
              <xm:f>Sheet1!C22:C22</xm:f>
              <xm:sqref>C22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9"/>
  <sheetViews>
    <sheetView topLeftCell="A61" workbookViewId="0">
      <selection activeCell="D132" sqref="D132"/>
    </sheetView>
  </sheetViews>
  <sheetFormatPr defaultRowHeight="16.5"/>
  <cols>
    <col min="2" max="2" width="10.75" bestFit="1" customWidth="1"/>
    <col min="3" max="3" width="24.875" customWidth="1"/>
    <col min="4" max="4" width="31.75" customWidth="1"/>
    <col min="5" max="5" width="10.25" bestFit="1" customWidth="1"/>
    <col min="7" max="7" width="17.25" bestFit="1" customWidth="1"/>
  </cols>
  <sheetData>
    <row r="1" spans="1:7">
      <c r="A1" s="1">
        <v>1</v>
      </c>
      <c r="B1" t="s">
        <v>35</v>
      </c>
      <c r="C1" t="s">
        <v>36</v>
      </c>
    </row>
    <row r="2" spans="1:7">
      <c r="B2" t="s">
        <v>37</v>
      </c>
      <c r="C2" t="s">
        <v>38</v>
      </c>
    </row>
    <row r="3" spans="1:7">
      <c r="C3" t="s">
        <v>39</v>
      </c>
      <c r="D3" s="75">
        <v>80</v>
      </c>
      <c r="E3" s="75">
        <v>120</v>
      </c>
      <c r="F3" s="75">
        <v>160</v>
      </c>
      <c r="G3" s="77" t="s">
        <v>40</v>
      </c>
    </row>
    <row r="4" spans="1:7">
      <c r="C4" t="s">
        <v>41</v>
      </c>
      <c r="D4" s="75">
        <v>69</v>
      </c>
      <c r="E4">
        <v>95</v>
      </c>
      <c r="F4">
        <v>112</v>
      </c>
    </row>
    <row r="5" spans="1:7">
      <c r="C5" s="2" t="s">
        <v>42</v>
      </c>
      <c r="D5">
        <v>272</v>
      </c>
    </row>
    <row r="6" spans="1:7">
      <c r="C6" s="2" t="s">
        <v>43</v>
      </c>
      <c r="D6">
        <v>433</v>
      </c>
    </row>
    <row r="7" spans="1:7">
      <c r="C7" s="2" t="s">
        <v>44</v>
      </c>
      <c r="D7">
        <v>492</v>
      </c>
    </row>
    <row r="8" spans="1:7">
      <c r="C8" s="3" t="s">
        <v>45</v>
      </c>
      <c r="D8" s="5">
        <v>4.2000000000000003E-2</v>
      </c>
    </row>
    <row r="9" spans="1:7">
      <c r="C9" s="3" t="s">
        <v>46</v>
      </c>
      <c r="D9" s="5">
        <f>D8*6</f>
        <v>0.252</v>
      </c>
    </row>
    <row r="10" spans="1:7">
      <c r="C10" s="3" t="s">
        <v>47</v>
      </c>
      <c r="D10" s="5">
        <f>D8*16</f>
        <v>0.67200000000000004</v>
      </c>
    </row>
    <row r="11" spans="1:7">
      <c r="C11" s="3" t="s">
        <v>48</v>
      </c>
      <c r="D11" s="6">
        <f>D8*20</f>
        <v>0.84000000000000008</v>
      </c>
    </row>
    <row r="12" spans="1:7">
      <c r="B12" t="s">
        <v>49</v>
      </c>
      <c r="C12" s="3" t="s">
        <v>50</v>
      </c>
      <c r="D12" s="76">
        <f>(D5+D5*D9)*16/20+D3</f>
        <v>352.43520000000001</v>
      </c>
    </row>
    <row r="13" spans="1:7">
      <c r="C13" s="3" t="s">
        <v>51</v>
      </c>
      <c r="D13" s="75">
        <f>(D6+ D6*D10)*16/20+E3</f>
        <v>699.18079999999998</v>
      </c>
    </row>
    <row r="14" spans="1:7">
      <c r="C14" s="3" t="s">
        <v>52</v>
      </c>
      <c r="D14" s="75">
        <f>(D7+D7*D11)*16/20+F3</f>
        <v>884.22399999999993</v>
      </c>
    </row>
    <row r="15" spans="1:7">
      <c r="C15" s="3" t="s">
        <v>53</v>
      </c>
      <c r="D15" s="75">
        <v>9</v>
      </c>
      <c r="E15" s="75">
        <v>8</v>
      </c>
      <c r="F15" s="75">
        <v>7</v>
      </c>
    </row>
    <row r="16" spans="1:7">
      <c r="B16" t="s">
        <v>2</v>
      </c>
      <c r="C16" s="3" t="s">
        <v>54</v>
      </c>
      <c r="D16" s="14" t="s">
        <v>55</v>
      </c>
    </row>
    <row r="17" spans="1:7">
      <c r="C17" s="3" t="s">
        <v>56</v>
      </c>
      <c r="D17" t="s">
        <v>57</v>
      </c>
    </row>
    <row r="18" spans="1:7">
      <c r="C18" s="3" t="s">
        <v>58</v>
      </c>
      <c r="D18" t="s">
        <v>59</v>
      </c>
    </row>
    <row r="19" spans="1:7">
      <c r="C19" s="3" t="s">
        <v>60</v>
      </c>
    </row>
    <row r="21" spans="1:7">
      <c r="A21" s="1">
        <v>2</v>
      </c>
      <c r="B21" t="s">
        <v>35</v>
      </c>
      <c r="C21" t="s">
        <v>36</v>
      </c>
    </row>
    <row r="22" spans="1:7">
      <c r="B22" t="s">
        <v>37</v>
      </c>
      <c r="C22" t="s">
        <v>61</v>
      </c>
    </row>
    <row r="23" spans="1:7">
      <c r="C23" t="s">
        <v>39</v>
      </c>
      <c r="D23" s="75">
        <v>60</v>
      </c>
      <c r="E23" s="75">
        <v>100</v>
      </c>
      <c r="F23" s="75">
        <v>140</v>
      </c>
      <c r="G23" s="77" t="s">
        <v>62</v>
      </c>
    </row>
    <row r="24" spans="1:7">
      <c r="C24" t="s">
        <v>63</v>
      </c>
      <c r="D24" s="75">
        <v>69</v>
      </c>
      <c r="E24">
        <v>95</v>
      </c>
      <c r="F24">
        <v>112</v>
      </c>
    </row>
    <row r="25" spans="1:7">
      <c r="C25" s="2" t="s">
        <v>42</v>
      </c>
      <c r="D25">
        <v>272</v>
      </c>
    </row>
    <row r="26" spans="1:7">
      <c r="C26" s="2" t="s">
        <v>43</v>
      </c>
      <c r="D26">
        <v>433</v>
      </c>
    </row>
    <row r="27" spans="1:7">
      <c r="C27" s="2" t="s">
        <v>44</v>
      </c>
      <c r="D27">
        <v>492</v>
      </c>
    </row>
    <row r="28" spans="1:7">
      <c r="C28" s="3" t="s">
        <v>45</v>
      </c>
      <c r="D28" s="5">
        <v>4.2000000000000003E-2</v>
      </c>
    </row>
    <row r="29" spans="1:7">
      <c r="C29" s="3" t="s">
        <v>46</v>
      </c>
      <c r="D29" s="5">
        <f>D8*6</f>
        <v>0.252</v>
      </c>
    </row>
    <row r="30" spans="1:7">
      <c r="C30" s="3" t="s">
        <v>47</v>
      </c>
      <c r="D30">
        <f>D8*16</f>
        <v>0.67200000000000004</v>
      </c>
    </row>
    <row r="31" spans="1:7">
      <c r="C31" s="3" t="s">
        <v>48</v>
      </c>
      <c r="D31">
        <f>D8*20</f>
        <v>0.84000000000000008</v>
      </c>
    </row>
    <row r="32" spans="1:7">
      <c r="B32" t="s">
        <v>49</v>
      </c>
      <c r="C32" s="3" t="s">
        <v>50</v>
      </c>
      <c r="D32" s="75">
        <f>(D25+D25*D29)*13/20+D23</f>
        <v>281.35360000000003</v>
      </c>
    </row>
    <row r="33" spans="1:7">
      <c r="C33" s="3" t="s">
        <v>51</v>
      </c>
      <c r="D33" s="75">
        <f>(D26+D26*D30)*13/20+E23</f>
        <v>570.58439999999996</v>
      </c>
    </row>
    <row r="34" spans="1:7">
      <c r="C34" s="3" t="s">
        <v>52</v>
      </c>
      <c r="D34" s="75">
        <f>(D27+D27*D31)*13/20+F23</f>
        <v>728.43200000000002</v>
      </c>
    </row>
    <row r="35" spans="1:7">
      <c r="C35" s="3" t="s">
        <v>53</v>
      </c>
      <c r="D35" s="75">
        <v>9</v>
      </c>
      <c r="E35" s="75">
        <v>8</v>
      </c>
      <c r="F35" s="75">
        <v>7</v>
      </c>
    </row>
    <row r="36" spans="1:7">
      <c r="B36" t="s">
        <v>2</v>
      </c>
      <c r="C36" s="3" t="s">
        <v>54</v>
      </c>
      <c r="D36" s="14" t="s">
        <v>55</v>
      </c>
    </row>
    <row r="37" spans="1:7">
      <c r="C37" s="3" t="s">
        <v>56</v>
      </c>
      <c r="D37" t="s">
        <v>57</v>
      </c>
    </row>
    <row r="38" spans="1:7">
      <c r="C38" s="3" t="s">
        <v>58</v>
      </c>
      <c r="D38" t="s">
        <v>59</v>
      </c>
    </row>
    <row r="39" spans="1:7">
      <c r="C39" s="3" t="s">
        <v>60</v>
      </c>
      <c r="D39" s="14" t="s">
        <v>64</v>
      </c>
    </row>
    <row r="41" spans="1:7">
      <c r="A41" s="1">
        <v>3</v>
      </c>
      <c r="B41" t="s">
        <v>35</v>
      </c>
      <c r="C41" t="s">
        <v>36</v>
      </c>
    </row>
    <row r="42" spans="1:7">
      <c r="B42" t="s">
        <v>37</v>
      </c>
      <c r="C42" t="s">
        <v>65</v>
      </c>
    </row>
    <row r="43" spans="1:7">
      <c r="C43" t="s">
        <v>39</v>
      </c>
      <c r="D43" s="75">
        <v>60</v>
      </c>
      <c r="E43" s="75">
        <v>80</v>
      </c>
      <c r="F43" s="75">
        <v>140</v>
      </c>
      <c r="G43" s="77" t="s">
        <v>62</v>
      </c>
    </row>
    <row r="44" spans="1:7">
      <c r="C44" t="s">
        <v>63</v>
      </c>
      <c r="D44" s="75">
        <v>69</v>
      </c>
      <c r="E44">
        <v>95</v>
      </c>
      <c r="F44">
        <v>112</v>
      </c>
    </row>
    <row r="45" spans="1:7">
      <c r="C45" s="2" t="s">
        <v>42</v>
      </c>
      <c r="D45">
        <v>272</v>
      </c>
    </row>
    <row r="46" spans="1:7">
      <c r="C46" s="2" t="s">
        <v>43</v>
      </c>
      <c r="D46">
        <v>433</v>
      </c>
    </row>
    <row r="47" spans="1:7">
      <c r="C47" s="2" t="s">
        <v>44</v>
      </c>
      <c r="D47">
        <v>492</v>
      </c>
    </row>
    <row r="48" spans="1:7">
      <c r="C48" s="3" t="s">
        <v>45</v>
      </c>
      <c r="D48" s="5">
        <v>4.2000000000000003E-2</v>
      </c>
    </row>
    <row r="49" spans="1:7">
      <c r="C49" s="3" t="s">
        <v>46</v>
      </c>
      <c r="D49">
        <f>D48*6</f>
        <v>0.252</v>
      </c>
    </row>
    <row r="50" spans="1:7">
      <c r="C50" s="3" t="s">
        <v>47</v>
      </c>
      <c r="D50">
        <f>D48*16</f>
        <v>0.67200000000000004</v>
      </c>
    </row>
    <row r="51" spans="1:7">
      <c r="C51" s="3" t="s">
        <v>48</v>
      </c>
      <c r="D51">
        <f>D48*20</f>
        <v>0.84000000000000008</v>
      </c>
    </row>
    <row r="52" spans="1:7">
      <c r="B52" t="s">
        <v>49</v>
      </c>
      <c r="C52" s="3" t="s">
        <v>50</v>
      </c>
      <c r="D52" s="75">
        <f>(D45+D45*D49)*13/20+D43</f>
        <v>281.35360000000003</v>
      </c>
    </row>
    <row r="53" spans="1:7">
      <c r="C53" s="3" t="s">
        <v>51</v>
      </c>
      <c r="D53" s="75">
        <f>(D26+D26*D30)*13/20+E23</f>
        <v>570.58439999999996</v>
      </c>
    </row>
    <row r="54" spans="1:7">
      <c r="C54" s="3" t="s">
        <v>52</v>
      </c>
      <c r="D54" s="75">
        <f>(D47+D47*D51)*13/20+F43</f>
        <v>728.43200000000002</v>
      </c>
    </row>
    <row r="55" spans="1:7">
      <c r="C55" s="3" t="s">
        <v>53</v>
      </c>
      <c r="D55" s="75">
        <v>9</v>
      </c>
      <c r="E55" s="75">
        <v>8</v>
      </c>
      <c r="F55" s="75">
        <v>7</v>
      </c>
    </row>
    <row r="56" spans="1:7">
      <c r="B56" t="s">
        <v>2</v>
      </c>
      <c r="C56" s="3" t="s">
        <v>54</v>
      </c>
      <c r="D56" s="14" t="s">
        <v>55</v>
      </c>
    </row>
    <row r="57" spans="1:7">
      <c r="C57" s="3" t="s">
        <v>56</v>
      </c>
      <c r="D57" t="s">
        <v>57</v>
      </c>
    </row>
    <row r="58" spans="1:7">
      <c r="C58" s="3" t="s">
        <v>58</v>
      </c>
      <c r="D58" t="s">
        <v>59</v>
      </c>
    </row>
    <row r="59" spans="1:7">
      <c r="C59" s="3" t="s">
        <v>60</v>
      </c>
      <c r="D59" t="s">
        <v>66</v>
      </c>
    </row>
    <row r="61" spans="1:7">
      <c r="A61" s="1">
        <v>4</v>
      </c>
      <c r="B61" t="s">
        <v>35</v>
      </c>
      <c r="C61" t="s">
        <v>67</v>
      </c>
    </row>
    <row r="62" spans="1:7">
      <c r="B62" t="s">
        <v>37</v>
      </c>
      <c r="C62" t="s">
        <v>68</v>
      </c>
    </row>
    <row r="63" spans="1:7">
      <c r="C63" t="s">
        <v>39</v>
      </c>
      <c r="D63">
        <v>50</v>
      </c>
      <c r="E63">
        <v>130</v>
      </c>
      <c r="F63">
        <v>210</v>
      </c>
      <c r="G63" s="16" t="s">
        <v>69</v>
      </c>
    </row>
    <row r="64" spans="1:7">
      <c r="C64" t="s">
        <v>63</v>
      </c>
      <c r="D64" s="17">
        <v>77</v>
      </c>
      <c r="E64">
        <v>88</v>
      </c>
      <c r="F64">
        <v>108</v>
      </c>
    </row>
    <row r="65" spans="2:6">
      <c r="C65" s="2" t="s">
        <v>42</v>
      </c>
      <c r="D65" s="17">
        <v>280</v>
      </c>
    </row>
    <row r="66" spans="2:6">
      <c r="C66" s="2" t="s">
        <v>43</v>
      </c>
      <c r="D66" s="17">
        <v>426</v>
      </c>
    </row>
    <row r="67" spans="2:6">
      <c r="C67" s="2" t="s">
        <v>44</v>
      </c>
      <c r="D67" s="17">
        <v>488</v>
      </c>
    </row>
    <row r="68" spans="2:6">
      <c r="C68" s="3" t="s">
        <v>45</v>
      </c>
      <c r="D68" s="78">
        <v>4.3999999999999997E-2</v>
      </c>
    </row>
    <row r="69" spans="2:6">
      <c r="C69" s="3" t="s">
        <v>46</v>
      </c>
      <c r="D69" s="75">
        <f>D68*6</f>
        <v>0.26400000000000001</v>
      </c>
    </row>
    <row r="70" spans="2:6">
      <c r="C70" s="3" t="s">
        <v>47</v>
      </c>
      <c r="D70" s="75">
        <f>D68*16</f>
        <v>0.70399999999999996</v>
      </c>
    </row>
    <row r="71" spans="2:6">
      <c r="C71" s="3" t="s">
        <v>48</v>
      </c>
      <c r="D71" s="75">
        <f>D68*20</f>
        <v>0.87999999999999989</v>
      </c>
    </row>
    <row r="72" spans="2:6">
      <c r="B72" t="s">
        <v>49</v>
      </c>
      <c r="C72" s="3" t="s">
        <v>50</v>
      </c>
      <c r="D72" s="75">
        <f>(D65+D65*D69)*12/20+D63</f>
        <v>262.35199999999998</v>
      </c>
    </row>
    <row r="73" spans="2:6">
      <c r="C73" s="3" t="s">
        <v>51</v>
      </c>
      <c r="D73" s="75">
        <f>(D66+D66*D70)*12/20+E63</f>
        <v>565.54240000000004</v>
      </c>
    </row>
    <row r="74" spans="2:6">
      <c r="C74" s="3" t="s">
        <v>52</v>
      </c>
      <c r="D74" s="75">
        <f>(D67+D67*D71)*12/20+F63</f>
        <v>760.46399999999994</v>
      </c>
    </row>
    <row r="75" spans="2:6">
      <c r="C75" s="3" t="s">
        <v>53</v>
      </c>
      <c r="D75">
        <v>6</v>
      </c>
      <c r="E75">
        <v>5</v>
      </c>
      <c r="F75">
        <v>4</v>
      </c>
    </row>
    <row r="76" spans="2:6">
      <c r="B76" t="s">
        <v>2</v>
      </c>
      <c r="C76" s="3" t="s">
        <v>54</v>
      </c>
      <c r="D76" s="17" t="s">
        <v>70</v>
      </c>
    </row>
    <row r="77" spans="2:6">
      <c r="C77" s="3" t="s">
        <v>56</v>
      </c>
      <c r="D77" s="16" t="s">
        <v>71</v>
      </c>
      <c r="E77" s="18"/>
    </row>
    <row r="78" spans="2:6">
      <c r="C78" s="3" t="s">
        <v>58</v>
      </c>
      <c r="D78" s="16" t="s">
        <v>72</v>
      </c>
      <c r="E78" s="18" t="s">
        <v>73</v>
      </c>
    </row>
    <row r="79" spans="2:6">
      <c r="C79" s="3" t="s">
        <v>60</v>
      </c>
      <c r="D79" t="s">
        <v>74</v>
      </c>
    </row>
    <row r="81" spans="1:7">
      <c r="A81" s="1">
        <v>5</v>
      </c>
      <c r="B81" t="s">
        <v>35</v>
      </c>
      <c r="C81" s="4" t="s">
        <v>75</v>
      </c>
    </row>
    <row r="82" spans="1:7">
      <c r="B82" t="s">
        <v>37</v>
      </c>
      <c r="C82" t="s">
        <v>68</v>
      </c>
      <c r="G82" s="16"/>
    </row>
    <row r="83" spans="1:7">
      <c r="C83" t="s">
        <v>39</v>
      </c>
      <c r="D83">
        <v>50</v>
      </c>
      <c r="E83">
        <v>130</v>
      </c>
      <c r="F83">
        <v>210</v>
      </c>
      <c r="G83" s="16" t="s">
        <v>69</v>
      </c>
    </row>
    <row r="84" spans="1:7">
      <c r="C84" t="s">
        <v>63</v>
      </c>
      <c r="D84" s="19">
        <v>73</v>
      </c>
      <c r="E84">
        <v>91</v>
      </c>
      <c r="F84">
        <v>108</v>
      </c>
    </row>
    <row r="85" spans="1:7">
      <c r="C85" s="2" t="s">
        <v>42</v>
      </c>
      <c r="D85" s="17">
        <v>276</v>
      </c>
    </row>
    <row r="86" spans="1:7">
      <c r="C86" s="2" t="s">
        <v>43</v>
      </c>
      <c r="D86" s="17">
        <v>429</v>
      </c>
    </row>
    <row r="87" spans="1:7">
      <c r="C87" s="2" t="s">
        <v>44</v>
      </c>
      <c r="D87">
        <v>488</v>
      </c>
    </row>
    <row r="88" spans="1:7">
      <c r="C88" s="3" t="s">
        <v>45</v>
      </c>
      <c r="D88" s="78">
        <v>3.7999999999999999E-2</v>
      </c>
    </row>
    <row r="89" spans="1:7">
      <c r="C89" s="3" t="s">
        <v>46</v>
      </c>
      <c r="D89" s="75">
        <f>D88*6</f>
        <v>0.22799999999999998</v>
      </c>
    </row>
    <row r="90" spans="1:7">
      <c r="C90" s="3" t="s">
        <v>47</v>
      </c>
      <c r="D90" s="75">
        <f>D88*16</f>
        <v>0.60799999999999998</v>
      </c>
    </row>
    <row r="91" spans="1:7">
      <c r="C91" s="3" t="s">
        <v>48</v>
      </c>
      <c r="D91" s="75">
        <f>D88*20</f>
        <v>0.76</v>
      </c>
    </row>
    <row r="92" spans="1:7">
      <c r="B92" t="s">
        <v>49</v>
      </c>
      <c r="C92" s="3" t="s">
        <v>50</v>
      </c>
      <c r="D92" s="75">
        <f>(D85+D85*D89)*12/20+D82</f>
        <v>203.35679999999999</v>
      </c>
    </row>
    <row r="93" spans="1:7">
      <c r="C93" s="3" t="s">
        <v>51</v>
      </c>
      <c r="D93" s="75">
        <f>(D86+D86*D90)*12/20+E83</f>
        <v>543.89920000000006</v>
      </c>
    </row>
    <row r="94" spans="1:7">
      <c r="C94" s="3" t="s">
        <v>52</v>
      </c>
      <c r="D94" s="75">
        <f>(D87+D87*D91)*12/20+F83</f>
        <v>725.32799999999997</v>
      </c>
    </row>
    <row r="95" spans="1:7">
      <c r="C95" s="3" t="s">
        <v>53</v>
      </c>
      <c r="D95">
        <v>6</v>
      </c>
      <c r="E95">
        <v>5</v>
      </c>
      <c r="F95">
        <v>4</v>
      </c>
    </row>
    <row r="96" spans="1:7">
      <c r="B96" t="s">
        <v>2</v>
      </c>
      <c r="C96" s="3" t="s">
        <v>54</v>
      </c>
      <c r="D96" s="17" t="s">
        <v>70</v>
      </c>
    </row>
    <row r="97" spans="1:7">
      <c r="C97" s="3" t="s">
        <v>56</v>
      </c>
      <c r="D97" s="16" t="s">
        <v>71</v>
      </c>
      <c r="E97" s="18"/>
    </row>
    <row r="98" spans="1:7">
      <c r="C98" s="3" t="s">
        <v>58</v>
      </c>
      <c r="D98" s="16" t="s">
        <v>72</v>
      </c>
      <c r="E98" s="18" t="s">
        <v>73</v>
      </c>
    </row>
    <row r="99" spans="1:7">
      <c r="C99" s="3" t="s">
        <v>60</v>
      </c>
      <c r="D99" s="20" t="s">
        <v>74</v>
      </c>
    </row>
    <row r="101" spans="1:7">
      <c r="A101" s="1">
        <v>6</v>
      </c>
      <c r="B101" t="s">
        <v>35</v>
      </c>
      <c r="C101" t="s">
        <v>76</v>
      </c>
    </row>
    <row r="102" spans="1:7">
      <c r="B102" t="s">
        <v>37</v>
      </c>
      <c r="C102" t="s">
        <v>77</v>
      </c>
    </row>
    <row r="103" spans="1:7">
      <c r="C103" t="s">
        <v>39</v>
      </c>
      <c r="D103">
        <v>70</v>
      </c>
      <c r="E103">
        <v>150</v>
      </c>
      <c r="F103">
        <v>230</v>
      </c>
      <c r="G103" s="15" t="s">
        <v>62</v>
      </c>
    </row>
    <row r="104" spans="1:7">
      <c r="C104" t="s">
        <v>63</v>
      </c>
      <c r="D104" s="17">
        <v>84</v>
      </c>
      <c r="E104">
        <v>94</v>
      </c>
      <c r="F104">
        <v>118</v>
      </c>
    </row>
    <row r="105" spans="1:7">
      <c r="C105" s="2" t="s">
        <v>42</v>
      </c>
      <c r="D105" s="17">
        <v>287</v>
      </c>
    </row>
    <row r="106" spans="1:7">
      <c r="C106" s="2" t="s">
        <v>43</v>
      </c>
      <c r="D106" s="17">
        <v>432</v>
      </c>
    </row>
    <row r="107" spans="1:7">
      <c r="C107" s="2" t="s">
        <v>44</v>
      </c>
      <c r="D107" s="17">
        <v>498</v>
      </c>
    </row>
    <row r="108" spans="1:7">
      <c r="C108" s="3" t="s">
        <v>45</v>
      </c>
      <c r="D108" s="79">
        <v>4.2999999999999997E-2</v>
      </c>
    </row>
    <row r="109" spans="1:7">
      <c r="C109" s="3" t="s">
        <v>46</v>
      </c>
      <c r="D109" s="75">
        <f>D108*6</f>
        <v>0.25800000000000001</v>
      </c>
    </row>
    <row r="110" spans="1:7">
      <c r="C110" s="3" t="s">
        <v>47</v>
      </c>
      <c r="D110" s="75">
        <f>D108*16</f>
        <v>0.68799999999999994</v>
      </c>
    </row>
    <row r="111" spans="1:7">
      <c r="C111" s="3" t="s">
        <v>48</v>
      </c>
      <c r="D111" s="75">
        <f>D108*20</f>
        <v>0.85999999999999988</v>
      </c>
    </row>
    <row r="112" spans="1:7">
      <c r="B112" t="s">
        <v>49</v>
      </c>
      <c r="C112" s="3" t="s">
        <v>50</v>
      </c>
      <c r="D112" s="75">
        <f>(D105+D105*D109)*13/20+D103</f>
        <v>304.67989999999998</v>
      </c>
    </row>
    <row r="113" spans="1:7">
      <c r="C113" s="3" t="s">
        <v>51</v>
      </c>
      <c r="D113" s="75">
        <f>(D106+D106*D110)*13/20+E103</f>
        <v>623.99039999999991</v>
      </c>
    </row>
    <row r="114" spans="1:7">
      <c r="C114" s="3" t="s">
        <v>52</v>
      </c>
      <c r="D114" s="75">
        <f>(D107+D107*D111)*13/20+F103</f>
        <v>832.08199999999999</v>
      </c>
    </row>
    <row r="115" spans="1:7">
      <c r="C115" s="3" t="s">
        <v>53</v>
      </c>
      <c r="D115">
        <v>17</v>
      </c>
      <c r="E115">
        <v>15</v>
      </c>
      <c r="F115">
        <v>13</v>
      </c>
    </row>
    <row r="116" spans="1:7">
      <c r="B116" t="s">
        <v>2</v>
      </c>
      <c r="C116" s="3" t="s">
        <v>54</v>
      </c>
      <c r="D116" s="17" t="s">
        <v>78</v>
      </c>
    </row>
    <row r="117" spans="1:7">
      <c r="C117" s="3" t="s">
        <v>56</v>
      </c>
      <c r="D117" s="14" t="s">
        <v>79</v>
      </c>
    </row>
    <row r="118" spans="1:7">
      <c r="C118" s="3" t="s">
        <v>58</v>
      </c>
      <c r="D118" s="17" t="s">
        <v>80</v>
      </c>
    </row>
    <row r="119" spans="1:7">
      <c r="C119" s="3" t="s">
        <v>60</v>
      </c>
    </row>
    <row r="121" spans="1:7">
      <c r="A121" s="1">
        <v>7</v>
      </c>
      <c r="B121" t="s">
        <v>35</v>
      </c>
      <c r="C121" t="s">
        <v>81</v>
      </c>
    </row>
    <row r="122" spans="1:7">
      <c r="B122" t="s">
        <v>37</v>
      </c>
      <c r="C122" t="s">
        <v>82</v>
      </c>
    </row>
    <row r="123" spans="1:7">
      <c r="C123" t="s">
        <v>39</v>
      </c>
      <c r="D123">
        <v>40</v>
      </c>
      <c r="E123">
        <v>120</v>
      </c>
      <c r="F123">
        <v>200</v>
      </c>
      <c r="G123" t="s">
        <v>83</v>
      </c>
    </row>
    <row r="124" spans="1:7">
      <c r="C124" t="s">
        <v>63</v>
      </c>
      <c r="D124">
        <v>70</v>
      </c>
      <c r="E124">
        <v>88</v>
      </c>
      <c r="F124">
        <v>116</v>
      </c>
    </row>
    <row r="125" spans="1:7">
      <c r="C125" s="2" t="s">
        <v>42</v>
      </c>
      <c r="D125" s="17">
        <v>273</v>
      </c>
    </row>
    <row r="126" spans="1:7">
      <c r="C126" s="2" t="s">
        <v>43</v>
      </c>
      <c r="D126" s="17">
        <v>426</v>
      </c>
    </row>
    <row r="127" spans="1:7">
      <c r="C127" s="2" t="s">
        <v>44</v>
      </c>
      <c r="D127" s="17">
        <v>496</v>
      </c>
    </row>
    <row r="128" spans="1:7">
      <c r="C128" s="3" t="s">
        <v>45</v>
      </c>
      <c r="D128" s="5">
        <v>4.7E-2</v>
      </c>
    </row>
    <row r="129" spans="1:7">
      <c r="C129" s="3" t="s">
        <v>46</v>
      </c>
      <c r="D129">
        <f>D128*6</f>
        <v>0.28200000000000003</v>
      </c>
    </row>
    <row r="130" spans="1:7">
      <c r="C130" s="3" t="s">
        <v>47</v>
      </c>
      <c r="D130">
        <f>D128*16</f>
        <v>0.752</v>
      </c>
    </row>
    <row r="131" spans="1:7">
      <c r="C131" s="3" t="s">
        <v>48</v>
      </c>
      <c r="D131">
        <f>D128*20</f>
        <v>0.94</v>
      </c>
    </row>
    <row r="132" spans="1:7">
      <c r="B132" t="s">
        <v>49</v>
      </c>
      <c r="C132" s="3" t="s">
        <v>50</v>
      </c>
      <c r="D132">
        <f>(D125+D125*D129)*13/20+D123</f>
        <v>267.49090000000001</v>
      </c>
      <c r="G132" s="2"/>
    </row>
    <row r="133" spans="1:7">
      <c r="C133" s="3" t="s">
        <v>51</v>
      </c>
      <c r="D133">
        <f>(D126+D126*D130)*13/20+E123</f>
        <v>605.12879999999996</v>
      </c>
    </row>
    <row r="134" spans="1:7">
      <c r="C134" s="3" t="s">
        <v>52</v>
      </c>
      <c r="D134">
        <f>(D127+D127*D131)*13/20+F123</f>
        <v>825.45600000000002</v>
      </c>
      <c r="G134" s="24"/>
    </row>
    <row r="135" spans="1:7">
      <c r="C135" s="3" t="s">
        <v>53</v>
      </c>
      <c r="D135">
        <v>2.4</v>
      </c>
      <c r="E135">
        <v>2</v>
      </c>
      <c r="F135">
        <v>1.6</v>
      </c>
    </row>
    <row r="136" spans="1:7">
      <c r="B136" t="s">
        <v>2</v>
      </c>
      <c r="C136" s="3" t="s">
        <v>54</v>
      </c>
      <c r="D136" s="2" t="s">
        <v>84</v>
      </c>
    </row>
    <row r="137" spans="1:7">
      <c r="C137" s="3" t="s">
        <v>56</v>
      </c>
      <c r="D137" t="s">
        <v>57</v>
      </c>
    </row>
    <row r="138" spans="1:7">
      <c r="C138" s="3" t="s">
        <v>58</v>
      </c>
      <c r="D138" s="24" t="s">
        <v>85</v>
      </c>
    </row>
    <row r="139" spans="1:7">
      <c r="C139" s="3" t="s">
        <v>60</v>
      </c>
      <c r="D139" t="s">
        <v>86</v>
      </c>
    </row>
    <row r="141" spans="1:7">
      <c r="A141" s="1">
        <v>8</v>
      </c>
      <c r="B141" t="s">
        <v>35</v>
      </c>
      <c r="C141" s="21" t="s">
        <v>87</v>
      </c>
    </row>
    <row r="142" spans="1:7">
      <c r="B142" t="s">
        <v>37</v>
      </c>
      <c r="C142" s="21" t="s">
        <v>9</v>
      </c>
    </row>
    <row r="143" spans="1:7">
      <c r="C143" t="s">
        <v>39</v>
      </c>
      <c r="D143">
        <v>40</v>
      </c>
      <c r="E143">
        <v>120</v>
      </c>
      <c r="F143">
        <v>200</v>
      </c>
      <c r="G143" t="s">
        <v>83</v>
      </c>
    </row>
    <row r="144" spans="1:7">
      <c r="C144" t="s">
        <v>63</v>
      </c>
      <c r="D144">
        <v>69</v>
      </c>
      <c r="E144">
        <v>97</v>
      </c>
      <c r="F144">
        <v>112</v>
      </c>
    </row>
    <row r="145" spans="2:6">
      <c r="C145" s="2" t="s">
        <v>42</v>
      </c>
      <c r="D145" s="17">
        <v>266</v>
      </c>
    </row>
    <row r="146" spans="2:6">
      <c r="C146" s="2" t="s">
        <v>43</v>
      </c>
      <c r="D146" s="17">
        <v>435</v>
      </c>
    </row>
    <row r="147" spans="2:6">
      <c r="C147" s="2" t="s">
        <v>44</v>
      </c>
      <c r="D147" s="17">
        <v>492</v>
      </c>
    </row>
    <row r="148" spans="2:6">
      <c r="C148" s="3" t="s">
        <v>45</v>
      </c>
      <c r="D148" s="79">
        <v>4.3999999999999997E-2</v>
      </c>
    </row>
    <row r="149" spans="2:6">
      <c r="C149" s="3" t="s">
        <v>46</v>
      </c>
      <c r="D149" s="75">
        <f>D148*6</f>
        <v>0.26400000000000001</v>
      </c>
    </row>
    <row r="150" spans="2:6">
      <c r="C150" s="3" t="s">
        <v>47</v>
      </c>
      <c r="D150" s="75">
        <f>D148*16</f>
        <v>0.70399999999999996</v>
      </c>
    </row>
    <row r="151" spans="2:6">
      <c r="C151" s="3" t="s">
        <v>48</v>
      </c>
      <c r="D151" s="75">
        <f>D148*20</f>
        <v>0.87999999999999989</v>
      </c>
    </row>
    <row r="152" spans="2:6">
      <c r="B152" t="s">
        <v>49</v>
      </c>
      <c r="C152" s="3" t="s">
        <v>50</v>
      </c>
      <c r="D152" s="75">
        <f>(D145+D145*D149)*13/20+D143</f>
        <v>258.54560000000004</v>
      </c>
    </row>
    <row r="153" spans="2:6">
      <c r="C153" s="3" t="s">
        <v>51</v>
      </c>
      <c r="D153" s="75">
        <f>(D146+D146*D150)*13/20+E143</f>
        <v>601.80600000000004</v>
      </c>
    </row>
    <row r="154" spans="2:6">
      <c r="C154" s="3" t="s">
        <v>52</v>
      </c>
      <c r="D154" s="75">
        <f>(D147+D147*D151)*13/20+F143</f>
        <v>801.22399999999993</v>
      </c>
    </row>
    <row r="155" spans="2:6">
      <c r="C155" s="3" t="s">
        <v>53</v>
      </c>
      <c r="D155">
        <v>17</v>
      </c>
      <c r="E155">
        <v>15</v>
      </c>
      <c r="F155">
        <v>13</v>
      </c>
    </row>
    <row r="156" spans="2:6">
      <c r="B156" t="s">
        <v>2</v>
      </c>
      <c r="C156" s="3" t="s">
        <v>54</v>
      </c>
      <c r="D156" s="17" t="s">
        <v>84</v>
      </c>
    </row>
    <row r="157" spans="2:6">
      <c r="C157" s="3" t="s">
        <v>56</v>
      </c>
      <c r="D157" s="17" t="s">
        <v>79</v>
      </c>
    </row>
    <row r="158" spans="2:6">
      <c r="C158" s="3" t="s">
        <v>58</v>
      </c>
      <c r="D158" s="14" t="s">
        <v>88</v>
      </c>
    </row>
    <row r="159" spans="2:6">
      <c r="C159" s="3" t="s">
        <v>60</v>
      </c>
    </row>
    <row r="161" spans="1:7">
      <c r="A161" s="1">
        <v>9</v>
      </c>
      <c r="B161" t="s">
        <v>35</v>
      </c>
      <c r="C161" t="s">
        <v>4</v>
      </c>
    </row>
    <row r="162" spans="1:7">
      <c r="B162" t="s">
        <v>37</v>
      </c>
      <c r="C162" t="s">
        <v>5</v>
      </c>
    </row>
    <row r="163" spans="1:7">
      <c r="C163" t="s">
        <v>39</v>
      </c>
      <c r="D163">
        <v>50</v>
      </c>
      <c r="E163">
        <v>120</v>
      </c>
      <c r="F163">
        <v>195</v>
      </c>
      <c r="G163" t="s">
        <v>89</v>
      </c>
    </row>
    <row r="164" spans="1:7">
      <c r="C164" t="s">
        <v>63</v>
      </c>
      <c r="D164">
        <v>70</v>
      </c>
      <c r="E164">
        <v>90</v>
      </c>
      <c r="F164">
        <v>114</v>
      </c>
    </row>
    <row r="165" spans="1:7">
      <c r="C165" s="2" t="s">
        <v>42</v>
      </c>
      <c r="D165" s="17">
        <v>273</v>
      </c>
    </row>
    <row r="166" spans="1:7">
      <c r="C166" s="2" t="s">
        <v>43</v>
      </c>
      <c r="D166" s="17">
        <v>428</v>
      </c>
    </row>
    <row r="167" spans="1:7">
      <c r="C167" s="2" t="s">
        <v>44</v>
      </c>
      <c r="D167" s="17">
        <v>494</v>
      </c>
    </row>
    <row r="168" spans="1:7">
      <c r="C168" s="3" t="s">
        <v>45</v>
      </c>
      <c r="D168" s="5">
        <v>4.2000000000000003E-2</v>
      </c>
    </row>
    <row r="169" spans="1:7">
      <c r="C169" s="3" t="s">
        <v>46</v>
      </c>
      <c r="D169">
        <f>D168*6</f>
        <v>0.252</v>
      </c>
    </row>
    <row r="170" spans="1:7">
      <c r="C170" s="3" t="s">
        <v>47</v>
      </c>
      <c r="D170">
        <f>D168*16</f>
        <v>0.67200000000000004</v>
      </c>
    </row>
    <row r="171" spans="1:7">
      <c r="C171" s="3" t="s">
        <v>48</v>
      </c>
      <c r="D171">
        <f>D168*20</f>
        <v>0.84000000000000008</v>
      </c>
    </row>
    <row r="172" spans="1:7">
      <c r="B172" t="s">
        <v>49</v>
      </c>
      <c r="C172" s="3" t="s">
        <v>50</v>
      </c>
      <c r="D172">
        <f>(D165+D165*D169)*3/4+D163</f>
        <v>306.34699999999998</v>
      </c>
    </row>
    <row r="173" spans="1:7">
      <c r="C173" s="3" t="s">
        <v>51</v>
      </c>
      <c r="D173">
        <f>(D166+D166*D170)*3/4+E163</f>
        <v>656.71199999999999</v>
      </c>
    </row>
    <row r="174" spans="1:7">
      <c r="C174" s="3" t="s">
        <v>52</v>
      </c>
      <c r="D174">
        <f>(D167+D167*D171)*3/4+F163</f>
        <v>876.72</v>
      </c>
    </row>
    <row r="175" spans="1:7">
      <c r="C175" s="3" t="s">
        <v>53</v>
      </c>
      <c r="D175">
        <v>5</v>
      </c>
      <c r="E175">
        <v>4</v>
      </c>
      <c r="F175">
        <v>3</v>
      </c>
    </row>
    <row r="176" spans="1:7">
      <c r="B176" t="s">
        <v>2</v>
      </c>
      <c r="C176" s="3" t="s">
        <v>54</v>
      </c>
      <c r="D176" s="17" t="s">
        <v>90</v>
      </c>
    </row>
    <row r="177" spans="1:7">
      <c r="C177" s="3" t="s">
        <v>56</v>
      </c>
      <c r="D177" s="14" t="s">
        <v>71</v>
      </c>
    </row>
    <row r="178" spans="1:7">
      <c r="C178" s="3" t="s">
        <v>58</v>
      </c>
      <c r="D178" s="17" t="s">
        <v>91</v>
      </c>
    </row>
    <row r="179" spans="1:7">
      <c r="C179" s="3" t="s">
        <v>60</v>
      </c>
    </row>
    <row r="181" spans="1:7">
      <c r="A181" s="1">
        <v>10</v>
      </c>
      <c r="B181" t="s">
        <v>35</v>
      </c>
      <c r="C181" t="s">
        <v>16</v>
      </c>
    </row>
    <row r="182" spans="1:7">
      <c r="B182" t="s">
        <v>37</v>
      </c>
      <c r="C182" t="s">
        <v>92</v>
      </c>
    </row>
    <row r="183" spans="1:7">
      <c r="C183" t="s">
        <v>39</v>
      </c>
      <c r="D183">
        <v>80</v>
      </c>
      <c r="E183">
        <v>140</v>
      </c>
      <c r="F183">
        <v>200</v>
      </c>
      <c r="G183" s="25" t="s">
        <v>93</v>
      </c>
    </row>
    <row r="184" spans="1:7">
      <c r="C184" t="s">
        <v>63</v>
      </c>
      <c r="D184" s="17">
        <v>70</v>
      </c>
      <c r="E184">
        <v>95</v>
      </c>
      <c r="F184">
        <v>112</v>
      </c>
    </row>
    <row r="185" spans="1:7">
      <c r="C185" s="2" t="s">
        <v>42</v>
      </c>
      <c r="D185" s="17">
        <v>273</v>
      </c>
    </row>
    <row r="186" spans="1:7">
      <c r="C186" s="2" t="s">
        <v>43</v>
      </c>
      <c r="D186" s="17">
        <v>433</v>
      </c>
    </row>
    <row r="187" spans="1:7">
      <c r="C187" s="2" t="s">
        <v>44</v>
      </c>
      <c r="D187" s="17">
        <v>492</v>
      </c>
    </row>
    <row r="188" spans="1:7">
      <c r="C188" s="3" t="s">
        <v>45</v>
      </c>
      <c r="D188" s="26">
        <v>4.5999999999999999E-2</v>
      </c>
    </row>
    <row r="189" spans="1:7">
      <c r="C189" s="3" t="s">
        <v>46</v>
      </c>
      <c r="D189">
        <f>D188*6</f>
        <v>0.27600000000000002</v>
      </c>
    </row>
    <row r="190" spans="1:7">
      <c r="C190" s="3" t="s">
        <v>47</v>
      </c>
      <c r="D190">
        <f>D188*16</f>
        <v>0.73599999999999999</v>
      </c>
    </row>
    <row r="191" spans="1:7">
      <c r="C191" s="3" t="s">
        <v>48</v>
      </c>
      <c r="D191">
        <f>D188*20</f>
        <v>0.91999999999999993</v>
      </c>
    </row>
    <row r="192" spans="1:7">
      <c r="B192" t="s">
        <v>49</v>
      </c>
      <c r="C192" s="3" t="s">
        <v>50</v>
      </c>
      <c r="D192">
        <f>(D185+D185*D189)*3/5+D183</f>
        <v>289.00880000000001</v>
      </c>
    </row>
    <row r="193" spans="1:7">
      <c r="C193" s="3" t="s">
        <v>51</v>
      </c>
      <c r="D193">
        <f>(D186+D186*D190)*3/5+E183</f>
        <v>591.01279999999997</v>
      </c>
    </row>
    <row r="194" spans="1:7">
      <c r="C194" s="3" t="s">
        <v>52</v>
      </c>
      <c r="D194">
        <f>(D187+D187*D191)*3/5+F183</f>
        <v>766.78399999999999</v>
      </c>
    </row>
    <row r="195" spans="1:7">
      <c r="C195" s="3" t="s">
        <v>53</v>
      </c>
      <c r="D195">
        <v>14</v>
      </c>
      <c r="E195">
        <v>12</v>
      </c>
      <c r="F195">
        <v>10</v>
      </c>
    </row>
    <row r="196" spans="1:7">
      <c r="B196" t="s">
        <v>2</v>
      </c>
      <c r="C196" s="3" t="s">
        <v>54</v>
      </c>
      <c r="D196" s="17" t="s">
        <v>94</v>
      </c>
    </row>
    <row r="197" spans="1:7">
      <c r="C197" s="3" t="s">
        <v>56</v>
      </c>
      <c r="D197" s="14" t="s">
        <v>71</v>
      </c>
    </row>
    <row r="198" spans="1:7">
      <c r="C198" s="3" t="s">
        <v>58</v>
      </c>
      <c r="D198" s="17" t="s">
        <v>95</v>
      </c>
    </row>
    <row r="199" spans="1:7">
      <c r="C199" s="3" t="s">
        <v>60</v>
      </c>
      <c r="D199" s="27" t="s">
        <v>96</v>
      </c>
    </row>
    <row r="201" spans="1:7">
      <c r="A201" s="1">
        <v>11</v>
      </c>
      <c r="B201" t="s">
        <v>35</v>
      </c>
      <c r="C201" t="s">
        <v>25</v>
      </c>
    </row>
    <row r="202" spans="1:7">
      <c r="B202" t="s">
        <v>37</v>
      </c>
      <c r="C202" s="21" t="s">
        <v>97</v>
      </c>
    </row>
    <row r="203" spans="1:7">
      <c r="C203" t="s">
        <v>39</v>
      </c>
      <c r="D203">
        <v>80</v>
      </c>
      <c r="E203">
        <v>150</v>
      </c>
      <c r="F203">
        <v>220</v>
      </c>
      <c r="G203" t="s">
        <v>98</v>
      </c>
    </row>
    <row r="204" spans="1:7">
      <c r="C204" t="s">
        <v>63</v>
      </c>
      <c r="D204">
        <v>75</v>
      </c>
      <c r="E204">
        <v>92</v>
      </c>
      <c r="F204">
        <v>114</v>
      </c>
    </row>
    <row r="205" spans="1:7">
      <c r="C205" s="2" t="s">
        <v>42</v>
      </c>
      <c r="D205" s="17">
        <v>278</v>
      </c>
    </row>
    <row r="206" spans="1:7">
      <c r="C206" s="2" t="s">
        <v>43</v>
      </c>
      <c r="D206" s="17">
        <v>430</v>
      </c>
    </row>
    <row r="207" spans="1:7">
      <c r="C207" s="2" t="s">
        <v>44</v>
      </c>
      <c r="D207" s="17">
        <v>494</v>
      </c>
    </row>
    <row r="208" spans="1:7">
      <c r="C208" s="3" t="s">
        <v>45</v>
      </c>
      <c r="D208" s="79">
        <v>4.4999999999999998E-2</v>
      </c>
    </row>
    <row r="209" spans="1:7">
      <c r="C209" s="3" t="s">
        <v>46</v>
      </c>
      <c r="D209" s="75">
        <f>D208*6</f>
        <v>0.27</v>
      </c>
    </row>
    <row r="210" spans="1:7">
      <c r="C210" s="3" t="s">
        <v>47</v>
      </c>
      <c r="D210" s="75">
        <f>D208*16</f>
        <v>0.72</v>
      </c>
    </row>
    <row r="211" spans="1:7">
      <c r="C211" s="3" t="s">
        <v>48</v>
      </c>
      <c r="D211" s="75">
        <f>D208*20</f>
        <v>0.89999999999999991</v>
      </c>
    </row>
    <row r="212" spans="1:7">
      <c r="B212" t="s">
        <v>49</v>
      </c>
      <c r="C212" s="3" t="s">
        <v>50</v>
      </c>
      <c r="D212" s="75">
        <f>(D205+D205*D209)*17/20+D203</f>
        <v>380.101</v>
      </c>
    </row>
    <row r="213" spans="1:7">
      <c r="C213" s="3" t="s">
        <v>51</v>
      </c>
      <c r="D213" s="75">
        <f>(D206+D206*D210)*17/20+E203</f>
        <v>778.66</v>
      </c>
    </row>
    <row r="214" spans="1:7">
      <c r="C214" s="3" t="s">
        <v>52</v>
      </c>
      <c r="D214" s="75">
        <f>(D207+D207*D211)*17/20+F203</f>
        <v>1017.81</v>
      </c>
    </row>
    <row r="215" spans="1:7">
      <c r="C215" s="3" t="s">
        <v>53</v>
      </c>
      <c r="D215">
        <v>10</v>
      </c>
      <c r="E215">
        <v>8</v>
      </c>
      <c r="F215">
        <v>6</v>
      </c>
    </row>
    <row r="216" spans="1:7">
      <c r="B216" t="s">
        <v>2</v>
      </c>
      <c r="C216" s="3" t="s">
        <v>54</v>
      </c>
      <c r="D216" s="17" t="s">
        <v>99</v>
      </c>
    </row>
    <row r="217" spans="1:7">
      <c r="C217" s="3" t="s">
        <v>56</v>
      </c>
      <c r="D217" s="14" t="s">
        <v>100</v>
      </c>
    </row>
    <row r="218" spans="1:7">
      <c r="C218" s="3" t="s">
        <v>58</v>
      </c>
      <c r="D218" s="17" t="s">
        <v>101</v>
      </c>
    </row>
    <row r="219" spans="1:7">
      <c r="C219" s="3" t="s">
        <v>60</v>
      </c>
      <c r="D219" s="14" t="s">
        <v>102</v>
      </c>
    </row>
    <row r="221" spans="1:7">
      <c r="A221" s="1">
        <v>12</v>
      </c>
      <c r="B221" t="s">
        <v>35</v>
      </c>
      <c r="C221" t="s">
        <v>103</v>
      </c>
    </row>
    <row r="222" spans="1:7">
      <c r="B222" t="s">
        <v>37</v>
      </c>
      <c r="C222" t="s">
        <v>104</v>
      </c>
    </row>
    <row r="223" spans="1:7">
      <c r="C223" t="s">
        <v>39</v>
      </c>
      <c r="D223">
        <v>80</v>
      </c>
      <c r="E223">
        <v>170</v>
      </c>
      <c r="F223">
        <v>260</v>
      </c>
      <c r="G223" s="25" t="s">
        <v>105</v>
      </c>
    </row>
    <row r="224" spans="1:7">
      <c r="C224" t="s">
        <v>63</v>
      </c>
      <c r="D224">
        <v>73</v>
      </c>
      <c r="E224">
        <v>91</v>
      </c>
      <c r="F224">
        <v>108</v>
      </c>
    </row>
    <row r="225" spans="2:6">
      <c r="C225" s="2" t="s">
        <v>42</v>
      </c>
      <c r="D225" s="17">
        <v>276</v>
      </c>
    </row>
    <row r="226" spans="2:6">
      <c r="C226" s="2" t="s">
        <v>43</v>
      </c>
      <c r="D226" s="17">
        <v>429</v>
      </c>
    </row>
    <row r="227" spans="2:6">
      <c r="C227" s="2" t="s">
        <v>44</v>
      </c>
      <c r="D227" s="17">
        <v>488</v>
      </c>
    </row>
    <row r="228" spans="2:6">
      <c r="C228" s="3" t="s">
        <v>45</v>
      </c>
      <c r="D228" s="5">
        <v>4.5999999999999999E-2</v>
      </c>
    </row>
    <row r="229" spans="2:6">
      <c r="C229" s="3" t="s">
        <v>46</v>
      </c>
      <c r="D229">
        <f>D228*6</f>
        <v>0.27600000000000002</v>
      </c>
    </row>
    <row r="230" spans="2:6">
      <c r="C230" s="3" t="s">
        <v>47</v>
      </c>
      <c r="D230">
        <f>D228*16</f>
        <v>0.73599999999999999</v>
      </c>
    </row>
    <row r="231" spans="2:6">
      <c r="C231" s="3" t="s">
        <v>48</v>
      </c>
      <c r="D231">
        <f>D228*20</f>
        <v>0.91999999999999993</v>
      </c>
    </row>
    <row r="232" spans="2:6">
      <c r="B232" t="s">
        <v>49</v>
      </c>
      <c r="C232" s="3" t="s">
        <v>50</v>
      </c>
      <c r="D232">
        <f>(D225+D225*D229)*4/5+D223</f>
        <v>361.74079999999998</v>
      </c>
    </row>
    <row r="233" spans="2:6">
      <c r="C233" s="3" t="s">
        <v>51</v>
      </c>
      <c r="D233">
        <f>(D226+D226*D230)*4/5+E223</f>
        <v>765.79519999999991</v>
      </c>
    </row>
    <row r="234" spans="2:6">
      <c r="C234" s="3" t="s">
        <v>52</v>
      </c>
      <c r="D234">
        <f>(D227+D227*D231)*4/5+F223</f>
        <v>1009.568</v>
      </c>
    </row>
    <row r="235" spans="2:6">
      <c r="C235" s="3" t="s">
        <v>53</v>
      </c>
      <c r="D235">
        <v>11</v>
      </c>
      <c r="E235">
        <v>10</v>
      </c>
      <c r="F235">
        <v>9</v>
      </c>
    </row>
    <row r="236" spans="2:6">
      <c r="B236" t="s">
        <v>2</v>
      </c>
      <c r="C236" s="3" t="s">
        <v>54</v>
      </c>
      <c r="D236" s="17" t="s">
        <v>106</v>
      </c>
    </row>
    <row r="237" spans="2:6">
      <c r="C237" s="3" t="s">
        <v>56</v>
      </c>
      <c r="D237" s="14" t="s">
        <v>79</v>
      </c>
    </row>
    <row r="238" spans="2:6">
      <c r="C238" s="3" t="s">
        <v>58</v>
      </c>
      <c r="D238" s="17" t="s">
        <v>107</v>
      </c>
    </row>
    <row r="239" spans="2:6">
      <c r="C239" s="3" t="s">
        <v>60</v>
      </c>
      <c r="D239" s="14" t="s">
        <v>108</v>
      </c>
    </row>
    <row r="241" spans="1:7">
      <c r="A241" s="1">
        <v>13</v>
      </c>
      <c r="B241" t="s">
        <v>35</v>
      </c>
      <c r="C241" t="s">
        <v>109</v>
      </c>
    </row>
    <row r="242" spans="1:7">
      <c r="B242" t="s">
        <v>37</v>
      </c>
      <c r="C242" t="s">
        <v>104</v>
      </c>
    </row>
    <row r="243" spans="1:7">
      <c r="C243" t="s">
        <v>39</v>
      </c>
      <c r="D243">
        <v>80</v>
      </c>
      <c r="E243">
        <v>170</v>
      </c>
      <c r="F243">
        <v>260</v>
      </c>
      <c r="G243" s="25" t="s">
        <v>105</v>
      </c>
    </row>
    <row r="244" spans="1:7">
      <c r="C244" t="s">
        <v>63</v>
      </c>
      <c r="D244">
        <v>70</v>
      </c>
      <c r="E244">
        <v>95</v>
      </c>
      <c r="F244">
        <v>112</v>
      </c>
    </row>
    <row r="245" spans="1:7">
      <c r="C245" s="2" t="s">
        <v>42</v>
      </c>
      <c r="D245" s="17">
        <v>273</v>
      </c>
    </row>
    <row r="246" spans="1:7">
      <c r="C246" s="2" t="s">
        <v>43</v>
      </c>
      <c r="D246" s="17">
        <v>433</v>
      </c>
    </row>
    <row r="247" spans="1:7">
      <c r="C247" s="2" t="s">
        <v>44</v>
      </c>
      <c r="D247" s="17">
        <v>492</v>
      </c>
    </row>
    <row r="248" spans="1:7">
      <c r="C248" s="3" t="s">
        <v>45</v>
      </c>
      <c r="D248" s="79">
        <v>4.2000000000000003E-2</v>
      </c>
    </row>
    <row r="249" spans="1:7">
      <c r="C249" s="3" t="s">
        <v>46</v>
      </c>
      <c r="D249" s="75">
        <f>D248*6</f>
        <v>0.252</v>
      </c>
    </row>
    <row r="250" spans="1:7">
      <c r="C250" s="3" t="s">
        <v>47</v>
      </c>
      <c r="D250" s="75">
        <f>D248*16</f>
        <v>0.67200000000000004</v>
      </c>
    </row>
    <row r="251" spans="1:7">
      <c r="C251" s="3" t="s">
        <v>48</v>
      </c>
      <c r="D251" s="75">
        <f>D248*20</f>
        <v>0.84000000000000008</v>
      </c>
    </row>
    <row r="252" spans="1:7">
      <c r="B252" t="s">
        <v>49</v>
      </c>
      <c r="C252" s="3" t="s">
        <v>50</v>
      </c>
      <c r="D252" s="75">
        <f>(D245+D245*D249)*4/5+D243</f>
        <v>353.43680000000001</v>
      </c>
    </row>
    <row r="253" spans="1:7">
      <c r="C253" s="3" t="s">
        <v>51</v>
      </c>
      <c r="D253" s="75">
        <f>(D246+D246*D250)*4/5+E243</f>
        <v>749.18079999999998</v>
      </c>
    </row>
    <row r="254" spans="1:7">
      <c r="C254" s="3" t="s">
        <v>52</v>
      </c>
      <c r="D254" s="75">
        <f>(D247+D247*D251)*4/5+F243</f>
        <v>984.22399999999993</v>
      </c>
    </row>
    <row r="255" spans="1:7">
      <c r="C255" s="3" t="s">
        <v>53</v>
      </c>
      <c r="D255">
        <v>11</v>
      </c>
      <c r="E255">
        <v>10</v>
      </c>
      <c r="F255">
        <v>9</v>
      </c>
    </row>
    <row r="256" spans="1:7">
      <c r="B256" t="s">
        <v>2</v>
      </c>
      <c r="C256" s="3" t="s">
        <v>54</v>
      </c>
      <c r="D256" s="17" t="s">
        <v>106</v>
      </c>
    </row>
    <row r="257" spans="3:4">
      <c r="C257" s="3" t="s">
        <v>56</v>
      </c>
      <c r="D257" s="14" t="s">
        <v>79</v>
      </c>
    </row>
    <row r="258" spans="3:4">
      <c r="C258" s="3" t="s">
        <v>58</v>
      </c>
      <c r="D258" s="17" t="s">
        <v>107</v>
      </c>
    </row>
    <row r="259" spans="3:4">
      <c r="C259" s="3" t="s">
        <v>60</v>
      </c>
      <c r="D259" s="14" t="s">
        <v>108</v>
      </c>
    </row>
  </sheetData>
  <phoneticPr fontId="12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7"/>
  <sheetViews>
    <sheetView tabSelected="1" workbookViewId="0">
      <selection activeCell="N12" sqref="N12"/>
    </sheetView>
  </sheetViews>
  <sheetFormatPr defaultRowHeight="16.5"/>
  <cols>
    <col min="2" max="2" width="18.25" customWidth="1"/>
    <col min="3" max="3" width="16.875" customWidth="1"/>
    <col min="4" max="4" width="15" customWidth="1"/>
    <col min="5" max="5" width="15.25" customWidth="1"/>
    <col min="6" max="6" width="13.625" customWidth="1"/>
    <col min="7" max="7" width="13.75" customWidth="1"/>
    <col min="8" max="8" width="12.75" customWidth="1"/>
    <col min="9" max="9" width="13.75" customWidth="1"/>
    <col min="10" max="10" width="12.875" customWidth="1"/>
    <col min="12" max="13" width="36" bestFit="1" customWidth="1"/>
    <col min="14" max="14" width="35.25" bestFit="1" customWidth="1"/>
    <col min="21" max="21" width="30.875" bestFit="1" customWidth="1"/>
  </cols>
  <sheetData>
    <row r="1" spans="1:25" ht="17.25" thickBot="1">
      <c r="A1" s="37" t="s">
        <v>110</v>
      </c>
      <c r="B1" s="38" t="s">
        <v>111</v>
      </c>
      <c r="C1" s="39" t="s">
        <v>112</v>
      </c>
      <c r="D1" s="40" t="s">
        <v>113</v>
      </c>
      <c r="E1" s="39" t="s">
        <v>114</v>
      </c>
      <c r="F1" s="40" t="s">
        <v>115</v>
      </c>
      <c r="G1" s="39" t="s">
        <v>116</v>
      </c>
      <c r="H1" s="40" t="s">
        <v>117</v>
      </c>
      <c r="I1" s="39" t="s">
        <v>118</v>
      </c>
      <c r="J1" s="41" t="s">
        <v>119</v>
      </c>
      <c r="K1" s="28"/>
      <c r="L1" s="86" t="s">
        <v>120</v>
      </c>
      <c r="M1" s="87"/>
      <c r="N1" s="87"/>
      <c r="O1" s="88"/>
      <c r="P1" s="86" t="s">
        <v>121</v>
      </c>
      <c r="Q1" s="87"/>
      <c r="R1" s="87"/>
      <c r="S1" s="87"/>
      <c r="T1" s="87"/>
      <c r="U1" s="87"/>
      <c r="V1" s="87"/>
      <c r="W1" s="87"/>
      <c r="X1" s="88"/>
      <c r="Y1" s="28"/>
    </row>
    <row r="2" spans="1:25" ht="27">
      <c r="A2" s="42" t="s">
        <v>122</v>
      </c>
      <c r="B2" s="43" t="s">
        <v>123</v>
      </c>
      <c r="C2" s="44" t="s">
        <v>123</v>
      </c>
      <c r="D2" s="45" t="s">
        <v>124</v>
      </c>
      <c r="E2" s="44" t="s">
        <v>125</v>
      </c>
      <c r="F2" s="45" t="s">
        <v>126</v>
      </c>
      <c r="G2" s="44" t="s">
        <v>127</v>
      </c>
      <c r="H2" s="81" t="s">
        <v>128</v>
      </c>
      <c r="I2" s="44" t="s">
        <v>173</v>
      </c>
      <c r="J2" s="46" t="s">
        <v>129</v>
      </c>
      <c r="K2" s="28"/>
      <c r="L2" s="47" t="s">
        <v>130</v>
      </c>
      <c r="M2" s="48"/>
      <c r="N2" s="48"/>
      <c r="O2" s="49"/>
      <c r="P2" s="28" t="s">
        <v>131</v>
      </c>
      <c r="Q2" s="48"/>
      <c r="R2" s="48"/>
      <c r="S2" s="48"/>
      <c r="T2" s="48"/>
      <c r="U2" s="48" t="s">
        <v>132</v>
      </c>
      <c r="V2" s="48"/>
      <c r="W2" s="48"/>
      <c r="X2" s="49"/>
      <c r="Y2" s="28"/>
    </row>
    <row r="3" spans="1:25" ht="17.25" thickTop="1">
      <c r="A3" s="50" t="s">
        <v>133</v>
      </c>
      <c r="B3" s="51">
        <f t="array" ref="B3">SUM(IF(B5:B104&gt;1, 1, B5:B104))</f>
        <v>59</v>
      </c>
      <c r="C3" s="52">
        <f t="array" ref="C3">SUM(IF(C5:C104&gt;1, 1, C5:C104))</f>
        <v>66</v>
      </c>
      <c r="D3" s="53">
        <f t="array" ref="D3">SUM(IF(D5:D104&gt;1, 1, D5:D104))</f>
        <v>68</v>
      </c>
      <c r="E3" s="52">
        <f t="array" ref="E3">SUM(IF(E5:E104&gt;1, 1, E5:E104))</f>
        <v>52</v>
      </c>
      <c r="F3" s="53">
        <f t="array" ref="F3">SUM(IF(F5:F104&gt;1, 1, F5:F104))</f>
        <v>60</v>
      </c>
      <c r="G3" s="52">
        <f t="array" ref="G3">SUM(IF(G5:G104&gt;1, 1, G5:G104))</f>
        <v>59</v>
      </c>
      <c r="H3" s="53">
        <f t="array" ref="H3">SUM(IF(H5:H104&gt;1, 1, H5:H104))</f>
        <v>52</v>
      </c>
      <c r="I3" s="52">
        <f t="array" ref="I3">SUM(IF(I5:I104&gt;1, 1, I5:I104))</f>
        <v>60</v>
      </c>
      <c r="J3" s="54">
        <f t="array" ref="J3">SUM(IF(J5:J104&gt;1, 1, J5:J104))</f>
        <v>58</v>
      </c>
      <c r="K3" s="28"/>
      <c r="L3" s="55" t="s">
        <v>174</v>
      </c>
      <c r="M3" s="28"/>
      <c r="N3" s="28"/>
      <c r="O3" s="56"/>
      <c r="P3" s="28" t="s">
        <v>134</v>
      </c>
      <c r="Q3" s="28"/>
      <c r="R3" s="28"/>
      <c r="S3" s="28"/>
      <c r="T3" s="28"/>
      <c r="U3" s="28"/>
      <c r="V3" s="28"/>
      <c r="W3" s="28"/>
      <c r="X3" s="56"/>
      <c r="Y3" s="28"/>
    </row>
    <row r="4" spans="1:25" ht="17.25" thickBot="1">
      <c r="A4" s="57" t="s">
        <v>135</v>
      </c>
      <c r="B4" s="58">
        <f t="shared" ref="B4:J4" si="0">COUNTIF(B5:B104, "&gt;=2")</f>
        <v>2</v>
      </c>
      <c r="C4" s="59">
        <f t="shared" si="0"/>
        <v>2</v>
      </c>
      <c r="D4" s="60">
        <f t="shared" si="0"/>
        <v>5</v>
      </c>
      <c r="E4" s="59">
        <f t="shared" si="0"/>
        <v>6</v>
      </c>
      <c r="F4" s="60">
        <f t="shared" si="0"/>
        <v>2</v>
      </c>
      <c r="G4" s="59">
        <f t="shared" si="0"/>
        <v>4</v>
      </c>
      <c r="H4" s="60">
        <f t="shared" si="0"/>
        <v>6</v>
      </c>
      <c r="I4" s="59">
        <f t="shared" si="0"/>
        <v>4</v>
      </c>
      <c r="J4" s="61">
        <f t="shared" si="0"/>
        <v>5</v>
      </c>
      <c r="K4" s="28"/>
      <c r="L4" s="55"/>
      <c r="M4" s="28"/>
      <c r="N4" s="28"/>
      <c r="O4" s="56"/>
      <c r="P4" s="28" t="s">
        <v>136</v>
      </c>
      <c r="Q4" s="28"/>
      <c r="R4" s="28"/>
      <c r="S4" s="28"/>
      <c r="T4" s="28"/>
      <c r="U4" s="28"/>
      <c r="V4" s="28"/>
      <c r="W4" s="28"/>
      <c r="X4" s="56"/>
      <c r="Y4" s="28"/>
    </row>
    <row r="5" spans="1:25" ht="17.25" thickBot="1">
      <c r="A5" s="89" t="s">
        <v>137</v>
      </c>
      <c r="B5" s="62">
        <v>1</v>
      </c>
      <c r="C5" s="63">
        <v>1</v>
      </c>
      <c r="D5" s="63">
        <v>1</v>
      </c>
      <c r="E5" s="63">
        <v>1</v>
      </c>
      <c r="F5" s="63">
        <v>1</v>
      </c>
      <c r="G5" s="63">
        <v>1</v>
      </c>
      <c r="H5" s="63">
        <v>1</v>
      </c>
      <c r="I5" s="63">
        <v>0</v>
      </c>
      <c r="J5" s="49">
        <v>0</v>
      </c>
      <c r="K5" s="28"/>
      <c r="L5" s="64"/>
      <c r="M5" s="32"/>
      <c r="N5" s="32"/>
      <c r="O5" s="65"/>
      <c r="P5" s="28" t="s">
        <v>138</v>
      </c>
      <c r="Q5" s="32"/>
      <c r="R5" s="32"/>
      <c r="S5" s="32"/>
      <c r="T5" s="32"/>
      <c r="U5" s="32"/>
      <c r="V5" s="32"/>
      <c r="W5" s="32"/>
      <c r="X5" s="65"/>
      <c r="Y5" s="28"/>
    </row>
    <row r="6" spans="1:25" ht="17.25" thickBot="1">
      <c r="A6" s="90"/>
      <c r="B6" s="22">
        <v>1</v>
      </c>
      <c r="C6" s="66">
        <v>1</v>
      </c>
      <c r="D6" s="66">
        <v>0</v>
      </c>
      <c r="E6" s="66">
        <v>1</v>
      </c>
      <c r="F6" s="66">
        <v>1</v>
      </c>
      <c r="G6" s="66">
        <v>1</v>
      </c>
      <c r="H6" s="66">
        <v>0</v>
      </c>
      <c r="I6" s="66">
        <v>1</v>
      </c>
      <c r="J6" s="56">
        <v>1</v>
      </c>
      <c r="K6" s="28"/>
      <c r="L6" s="92" t="s">
        <v>139</v>
      </c>
      <c r="M6" s="93"/>
      <c r="N6" s="93"/>
      <c r="O6" s="93"/>
      <c r="P6" s="94"/>
      <c r="Q6" s="94"/>
      <c r="R6" s="94"/>
      <c r="S6" s="94"/>
      <c r="T6" s="94"/>
      <c r="U6" s="94"/>
      <c r="V6" s="94"/>
      <c r="W6" s="94"/>
      <c r="X6" s="95"/>
      <c r="Y6" s="28"/>
    </row>
    <row r="7" spans="1:25">
      <c r="A7" s="90"/>
      <c r="B7" s="22">
        <v>1</v>
      </c>
      <c r="C7" s="66">
        <v>1</v>
      </c>
      <c r="D7" s="66">
        <v>0</v>
      </c>
      <c r="E7" s="66">
        <v>1</v>
      </c>
      <c r="F7" s="66">
        <v>0</v>
      </c>
      <c r="G7" s="66">
        <v>0</v>
      </c>
      <c r="H7" s="66">
        <v>1</v>
      </c>
      <c r="I7" s="66">
        <v>1</v>
      </c>
      <c r="J7" s="56">
        <v>0</v>
      </c>
      <c r="K7" s="28"/>
      <c r="L7" s="47" t="s">
        <v>140</v>
      </c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9"/>
      <c r="Y7" s="28"/>
    </row>
    <row r="8" spans="1:25" ht="22.5" customHeight="1">
      <c r="A8" s="90"/>
      <c r="B8" s="22">
        <v>1</v>
      </c>
      <c r="C8" s="66">
        <v>1</v>
      </c>
      <c r="D8" s="66">
        <v>0</v>
      </c>
      <c r="E8" s="66">
        <v>0</v>
      </c>
      <c r="F8" s="66">
        <v>1</v>
      </c>
      <c r="G8" s="66">
        <v>0</v>
      </c>
      <c r="H8" s="66">
        <v>0</v>
      </c>
      <c r="I8" s="66">
        <v>1</v>
      </c>
      <c r="J8" s="56">
        <v>2</v>
      </c>
      <c r="K8" s="28"/>
      <c r="L8" s="83" t="s">
        <v>141</v>
      </c>
      <c r="M8" s="85" t="s">
        <v>142</v>
      </c>
      <c r="N8" s="84" t="s">
        <v>143</v>
      </c>
      <c r="O8" s="32"/>
      <c r="P8" s="32"/>
      <c r="Q8" s="32"/>
      <c r="R8" s="32"/>
      <c r="S8" s="32"/>
      <c r="T8" s="32"/>
      <c r="U8" s="82"/>
      <c r="V8" s="32"/>
      <c r="W8" s="32"/>
      <c r="X8" s="65"/>
      <c r="Y8" s="28"/>
    </row>
    <row r="9" spans="1:25">
      <c r="A9" s="90"/>
      <c r="B9" s="22">
        <v>1</v>
      </c>
      <c r="C9" s="66">
        <v>1</v>
      </c>
      <c r="D9" s="66">
        <v>0</v>
      </c>
      <c r="E9" s="66">
        <v>1</v>
      </c>
      <c r="F9" s="66">
        <v>1</v>
      </c>
      <c r="G9" s="66">
        <v>1</v>
      </c>
      <c r="H9" s="66">
        <v>0</v>
      </c>
      <c r="I9" s="66">
        <v>1</v>
      </c>
      <c r="J9" s="56">
        <v>0</v>
      </c>
      <c r="K9" s="28"/>
      <c r="L9" s="64" t="s">
        <v>144</v>
      </c>
      <c r="M9" s="28"/>
      <c r="N9" s="28"/>
      <c r="O9" s="28"/>
      <c r="P9" s="28"/>
      <c r="Q9" s="28"/>
      <c r="R9" s="28"/>
      <c r="S9" s="28"/>
      <c r="T9" s="28"/>
      <c r="U9" s="32"/>
      <c r="V9" s="28"/>
      <c r="W9" s="28"/>
      <c r="X9" s="28"/>
      <c r="Y9" s="28"/>
    </row>
    <row r="10" spans="1:25">
      <c r="A10" s="90"/>
      <c r="B10" s="22">
        <v>0</v>
      </c>
      <c r="C10" s="66">
        <v>0</v>
      </c>
      <c r="D10" s="66">
        <v>1</v>
      </c>
      <c r="E10" s="66">
        <v>0</v>
      </c>
      <c r="F10" s="66">
        <v>1</v>
      </c>
      <c r="G10" s="66">
        <v>1</v>
      </c>
      <c r="H10" s="66">
        <v>1</v>
      </c>
      <c r="I10" s="66">
        <v>1</v>
      </c>
      <c r="J10" s="56">
        <v>1</v>
      </c>
      <c r="K10" s="28"/>
      <c r="L10" s="28" t="s">
        <v>172</v>
      </c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1:25">
      <c r="A11" s="90"/>
      <c r="B11" s="22">
        <v>0</v>
      </c>
      <c r="C11" s="66">
        <v>1</v>
      </c>
      <c r="D11" s="66">
        <v>1</v>
      </c>
      <c r="E11" s="66">
        <v>0</v>
      </c>
      <c r="F11" s="66">
        <v>1</v>
      </c>
      <c r="G11" s="66">
        <v>1</v>
      </c>
      <c r="H11" s="66">
        <v>1</v>
      </c>
      <c r="I11" s="66">
        <v>0</v>
      </c>
      <c r="J11" s="56">
        <v>1</v>
      </c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>
      <c r="A12" s="90"/>
      <c r="B12" s="22">
        <v>1</v>
      </c>
      <c r="C12" s="66">
        <v>1</v>
      </c>
      <c r="D12" s="66">
        <v>0</v>
      </c>
      <c r="E12" s="66">
        <v>1</v>
      </c>
      <c r="F12" s="66">
        <v>1</v>
      </c>
      <c r="G12" s="66">
        <v>1</v>
      </c>
      <c r="H12" s="66">
        <v>0</v>
      </c>
      <c r="I12" s="66">
        <v>0</v>
      </c>
      <c r="J12" s="56">
        <v>0</v>
      </c>
      <c r="K12" s="28"/>
      <c r="L12" s="28" t="s">
        <v>175</v>
      </c>
      <c r="M12" s="28" t="s">
        <v>176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>
      <c r="A13" s="90"/>
      <c r="B13" s="22">
        <v>0</v>
      </c>
      <c r="C13" s="66">
        <v>1</v>
      </c>
      <c r="D13" s="66">
        <v>2</v>
      </c>
      <c r="E13" s="66">
        <v>0</v>
      </c>
      <c r="F13" s="66">
        <v>0</v>
      </c>
      <c r="G13" s="66">
        <v>1</v>
      </c>
      <c r="H13" s="66">
        <v>2</v>
      </c>
      <c r="I13" s="66">
        <v>2</v>
      </c>
      <c r="J13" s="56">
        <v>1</v>
      </c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>
      <c r="A14" s="90"/>
      <c r="B14" s="22">
        <v>0</v>
      </c>
      <c r="C14" s="66">
        <v>0</v>
      </c>
      <c r="D14" s="66">
        <v>1</v>
      </c>
      <c r="E14" s="66">
        <v>0</v>
      </c>
      <c r="F14" s="66">
        <v>0</v>
      </c>
      <c r="G14" s="66">
        <v>0</v>
      </c>
      <c r="H14" s="66">
        <v>0</v>
      </c>
      <c r="I14" s="66">
        <v>1</v>
      </c>
      <c r="J14" s="56">
        <v>1</v>
      </c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25">
      <c r="A15" s="90"/>
      <c r="B15" s="22">
        <v>1</v>
      </c>
      <c r="C15" s="66">
        <v>1</v>
      </c>
      <c r="D15" s="66">
        <v>1</v>
      </c>
      <c r="E15" s="66">
        <v>1</v>
      </c>
      <c r="F15" s="66">
        <v>2</v>
      </c>
      <c r="G15" s="66">
        <v>1</v>
      </c>
      <c r="H15" s="66">
        <v>1</v>
      </c>
      <c r="I15" s="66">
        <v>0</v>
      </c>
      <c r="J15" s="56">
        <v>0</v>
      </c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25">
      <c r="A16" s="90"/>
      <c r="B16" s="22">
        <v>0</v>
      </c>
      <c r="C16" s="66">
        <v>1</v>
      </c>
      <c r="D16" s="66">
        <v>0</v>
      </c>
      <c r="E16" s="66">
        <v>1</v>
      </c>
      <c r="F16" s="66">
        <v>0</v>
      </c>
      <c r="G16" s="66">
        <v>2</v>
      </c>
      <c r="H16" s="66">
        <v>0</v>
      </c>
      <c r="I16" s="66">
        <v>0</v>
      </c>
      <c r="J16" s="56">
        <v>1</v>
      </c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5">
      <c r="A17" s="90"/>
      <c r="B17" s="22">
        <v>0</v>
      </c>
      <c r="C17" s="66">
        <v>1</v>
      </c>
      <c r="D17" s="66">
        <v>1</v>
      </c>
      <c r="E17" s="66">
        <v>0</v>
      </c>
      <c r="F17" s="66">
        <v>1</v>
      </c>
      <c r="G17" s="66">
        <v>0</v>
      </c>
      <c r="H17" s="66">
        <v>1</v>
      </c>
      <c r="I17" s="66">
        <v>0</v>
      </c>
      <c r="J17" s="56">
        <v>0</v>
      </c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>
      <c r="A18" s="90"/>
      <c r="B18" s="22">
        <v>1</v>
      </c>
      <c r="C18" s="66">
        <v>0</v>
      </c>
      <c r="D18" s="66">
        <v>1</v>
      </c>
      <c r="E18" s="66">
        <v>2</v>
      </c>
      <c r="F18" s="66">
        <v>0</v>
      </c>
      <c r="G18" s="66">
        <v>1</v>
      </c>
      <c r="H18" s="66">
        <v>1</v>
      </c>
      <c r="I18" s="66">
        <v>1</v>
      </c>
      <c r="J18" s="56">
        <v>1</v>
      </c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>
      <c r="A19" s="90"/>
      <c r="B19" s="22">
        <v>1</v>
      </c>
      <c r="C19" s="66">
        <v>1</v>
      </c>
      <c r="D19" s="66">
        <v>1</v>
      </c>
      <c r="E19" s="66">
        <v>1</v>
      </c>
      <c r="F19" s="66">
        <v>0</v>
      </c>
      <c r="G19" s="66">
        <v>1</v>
      </c>
      <c r="H19" s="66">
        <v>0</v>
      </c>
      <c r="I19" s="66">
        <v>1</v>
      </c>
      <c r="J19" s="56">
        <v>1</v>
      </c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>
      <c r="A20" s="90"/>
      <c r="B20" s="22">
        <v>1</v>
      </c>
      <c r="C20" s="66">
        <v>1</v>
      </c>
      <c r="D20" s="66">
        <v>1</v>
      </c>
      <c r="E20" s="66">
        <v>0</v>
      </c>
      <c r="F20" s="66">
        <v>1</v>
      </c>
      <c r="G20" s="66">
        <v>1</v>
      </c>
      <c r="H20" s="66">
        <v>0</v>
      </c>
      <c r="I20" s="66">
        <v>1</v>
      </c>
      <c r="J20" s="56">
        <v>0</v>
      </c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pans="1:25">
      <c r="A21" s="90"/>
      <c r="B21" s="22">
        <v>1</v>
      </c>
      <c r="C21" s="66">
        <v>0</v>
      </c>
      <c r="D21" s="66">
        <v>0</v>
      </c>
      <c r="E21" s="66">
        <v>1</v>
      </c>
      <c r="F21" s="66">
        <v>1</v>
      </c>
      <c r="G21" s="66">
        <v>0</v>
      </c>
      <c r="H21" s="66">
        <v>0</v>
      </c>
      <c r="I21" s="66">
        <v>0</v>
      </c>
      <c r="J21" s="56">
        <v>1</v>
      </c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>
      <c r="A22" s="90"/>
      <c r="B22" s="22">
        <v>1</v>
      </c>
      <c r="C22" s="66">
        <v>1</v>
      </c>
      <c r="D22" s="66">
        <v>1</v>
      </c>
      <c r="E22" s="66">
        <v>0</v>
      </c>
      <c r="F22" s="66">
        <v>1</v>
      </c>
      <c r="G22" s="66">
        <v>0</v>
      </c>
      <c r="H22" s="66">
        <v>0</v>
      </c>
      <c r="I22" s="66">
        <v>0</v>
      </c>
      <c r="J22" s="56">
        <v>0</v>
      </c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>
      <c r="A23" s="90"/>
      <c r="B23" s="22">
        <v>1</v>
      </c>
      <c r="C23" s="66">
        <v>0</v>
      </c>
      <c r="D23" s="66">
        <v>1</v>
      </c>
      <c r="E23" s="66">
        <v>0</v>
      </c>
      <c r="F23" s="66">
        <v>1</v>
      </c>
      <c r="G23" s="66">
        <v>0</v>
      </c>
      <c r="H23" s="66">
        <v>0</v>
      </c>
      <c r="I23" s="66">
        <v>1</v>
      </c>
      <c r="J23" s="56">
        <v>1</v>
      </c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>
      <c r="A24" s="90"/>
      <c r="B24" s="22">
        <v>1</v>
      </c>
      <c r="C24" s="66">
        <v>0</v>
      </c>
      <c r="D24" s="66">
        <v>0</v>
      </c>
      <c r="E24" s="66">
        <v>1</v>
      </c>
      <c r="F24" s="66">
        <v>0</v>
      </c>
      <c r="G24" s="66">
        <v>0</v>
      </c>
      <c r="H24" s="66">
        <v>0</v>
      </c>
      <c r="I24" s="66">
        <v>0</v>
      </c>
      <c r="J24" s="56">
        <v>1</v>
      </c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>
      <c r="A25" s="90"/>
      <c r="B25" s="22">
        <v>1</v>
      </c>
      <c r="C25" s="66">
        <v>0</v>
      </c>
      <c r="D25" s="66">
        <v>1</v>
      </c>
      <c r="E25" s="66">
        <v>1</v>
      </c>
      <c r="F25" s="66">
        <v>1</v>
      </c>
      <c r="G25" s="66">
        <v>1</v>
      </c>
      <c r="H25" s="66">
        <v>1</v>
      </c>
      <c r="I25" s="66">
        <v>1</v>
      </c>
      <c r="J25" s="56">
        <v>0</v>
      </c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>
      <c r="A26" s="90"/>
      <c r="B26" s="22">
        <v>1</v>
      </c>
      <c r="C26" s="66">
        <v>1</v>
      </c>
      <c r="D26" s="66">
        <v>1</v>
      </c>
      <c r="E26" s="66">
        <v>0</v>
      </c>
      <c r="F26" s="66">
        <v>1</v>
      </c>
      <c r="G26" s="66">
        <v>0</v>
      </c>
      <c r="H26" s="66">
        <v>1</v>
      </c>
      <c r="I26" s="66">
        <v>0</v>
      </c>
      <c r="J26" s="56">
        <v>1</v>
      </c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>
      <c r="A27" s="90"/>
      <c r="B27" s="22">
        <v>2</v>
      </c>
      <c r="C27" s="66">
        <v>0</v>
      </c>
      <c r="D27" s="66">
        <v>0</v>
      </c>
      <c r="E27" s="66">
        <v>1</v>
      </c>
      <c r="F27" s="66">
        <v>1</v>
      </c>
      <c r="G27" s="66">
        <v>0</v>
      </c>
      <c r="H27" s="66">
        <v>0</v>
      </c>
      <c r="I27" s="66">
        <v>2</v>
      </c>
      <c r="J27" s="56">
        <v>0</v>
      </c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>
      <c r="A28" s="90"/>
      <c r="B28" s="22">
        <v>0</v>
      </c>
      <c r="C28" s="66">
        <v>1</v>
      </c>
      <c r="D28" s="66">
        <v>0</v>
      </c>
      <c r="E28" s="66">
        <v>1</v>
      </c>
      <c r="F28" s="66">
        <v>1</v>
      </c>
      <c r="G28" s="66">
        <v>1</v>
      </c>
      <c r="H28" s="66">
        <v>0</v>
      </c>
      <c r="I28" s="66">
        <v>1</v>
      </c>
      <c r="J28" s="56">
        <v>2</v>
      </c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>
      <c r="A29" s="90"/>
      <c r="B29" s="22">
        <v>1</v>
      </c>
      <c r="C29" s="66">
        <v>1</v>
      </c>
      <c r="D29" s="66">
        <v>1</v>
      </c>
      <c r="E29" s="66">
        <v>1</v>
      </c>
      <c r="F29" s="66">
        <v>0</v>
      </c>
      <c r="G29" s="66">
        <v>1</v>
      </c>
      <c r="H29" s="66">
        <v>1</v>
      </c>
      <c r="I29" s="66">
        <v>1</v>
      </c>
      <c r="J29" s="56">
        <v>0</v>
      </c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25">
      <c r="A30" s="90"/>
      <c r="B30" s="22">
        <v>1</v>
      </c>
      <c r="C30" s="66">
        <v>1</v>
      </c>
      <c r="D30" s="66">
        <v>0</v>
      </c>
      <c r="E30" s="66">
        <v>1</v>
      </c>
      <c r="F30" s="66">
        <v>1</v>
      </c>
      <c r="G30" s="66">
        <v>0</v>
      </c>
      <c r="H30" s="66">
        <v>0</v>
      </c>
      <c r="I30" s="66">
        <v>1</v>
      </c>
      <c r="J30" s="56">
        <v>1</v>
      </c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>
      <c r="A31" s="90"/>
      <c r="B31" s="22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1</v>
      </c>
      <c r="I31" s="66">
        <v>0</v>
      </c>
      <c r="J31" s="56">
        <v>1</v>
      </c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spans="1:25">
      <c r="A32" s="90"/>
      <c r="B32" s="22">
        <v>1</v>
      </c>
      <c r="C32" s="66">
        <v>1</v>
      </c>
      <c r="D32" s="66">
        <v>1</v>
      </c>
      <c r="E32" s="66">
        <v>1</v>
      </c>
      <c r="F32" s="66">
        <v>1</v>
      </c>
      <c r="G32" s="66">
        <v>0</v>
      </c>
      <c r="H32" s="66">
        <v>1</v>
      </c>
      <c r="I32" s="66">
        <v>0</v>
      </c>
      <c r="J32" s="56">
        <v>1</v>
      </c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spans="1:25">
      <c r="A33" s="90"/>
      <c r="B33" s="22">
        <v>0</v>
      </c>
      <c r="C33" s="66">
        <v>0</v>
      </c>
      <c r="D33" s="66">
        <v>1</v>
      </c>
      <c r="E33" s="66">
        <v>0</v>
      </c>
      <c r="F33" s="66">
        <v>1</v>
      </c>
      <c r="G33" s="66">
        <v>1</v>
      </c>
      <c r="H33" s="66">
        <v>0</v>
      </c>
      <c r="I33" s="66">
        <v>1</v>
      </c>
      <c r="J33" s="56">
        <v>1</v>
      </c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 spans="1:25">
      <c r="A34" s="90"/>
      <c r="B34" s="22">
        <v>1</v>
      </c>
      <c r="C34" s="66">
        <v>1</v>
      </c>
      <c r="D34" s="66">
        <v>1</v>
      </c>
      <c r="E34" s="66">
        <v>0</v>
      </c>
      <c r="F34" s="66">
        <v>0</v>
      </c>
      <c r="G34" s="66">
        <v>1</v>
      </c>
      <c r="H34" s="66">
        <v>1</v>
      </c>
      <c r="I34" s="66">
        <v>1</v>
      </c>
      <c r="J34" s="56">
        <v>0</v>
      </c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spans="1:25">
      <c r="A35" s="90"/>
      <c r="B35" s="22">
        <v>1</v>
      </c>
      <c r="C35" s="66">
        <v>0</v>
      </c>
      <c r="D35" s="66">
        <v>0</v>
      </c>
      <c r="E35" s="66">
        <v>0</v>
      </c>
      <c r="F35" s="66">
        <v>1</v>
      </c>
      <c r="G35" s="66">
        <v>2</v>
      </c>
      <c r="H35" s="66">
        <v>0</v>
      </c>
      <c r="I35" s="66">
        <v>0</v>
      </c>
      <c r="J35" s="56">
        <v>1</v>
      </c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 spans="1:25">
      <c r="A36" s="90"/>
      <c r="B36" s="22">
        <v>0</v>
      </c>
      <c r="C36" s="66">
        <v>0</v>
      </c>
      <c r="D36" s="66">
        <v>0</v>
      </c>
      <c r="E36" s="66">
        <v>0</v>
      </c>
      <c r="F36" s="66">
        <v>1</v>
      </c>
      <c r="G36" s="66">
        <v>0</v>
      </c>
      <c r="H36" s="66">
        <v>1</v>
      </c>
      <c r="I36" s="66">
        <v>0</v>
      </c>
      <c r="J36" s="56">
        <v>0</v>
      </c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1:25">
      <c r="A37" s="90"/>
      <c r="B37" s="22">
        <v>1</v>
      </c>
      <c r="C37" s="66">
        <v>1</v>
      </c>
      <c r="D37" s="66">
        <v>1</v>
      </c>
      <c r="E37" s="66">
        <v>1</v>
      </c>
      <c r="F37" s="66">
        <v>1</v>
      </c>
      <c r="G37" s="66">
        <v>0</v>
      </c>
      <c r="H37" s="66">
        <v>2</v>
      </c>
      <c r="I37" s="66">
        <v>1</v>
      </c>
      <c r="J37" s="56">
        <v>0</v>
      </c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spans="1:25">
      <c r="A38" s="90"/>
      <c r="B38" s="22">
        <v>1</v>
      </c>
      <c r="C38" s="66">
        <v>1</v>
      </c>
      <c r="D38" s="66">
        <v>1</v>
      </c>
      <c r="E38" s="66">
        <v>0</v>
      </c>
      <c r="F38" s="66">
        <v>1</v>
      </c>
      <c r="G38" s="66">
        <v>1</v>
      </c>
      <c r="H38" s="66">
        <v>3</v>
      </c>
      <c r="I38" s="66">
        <v>1</v>
      </c>
      <c r="J38" s="56">
        <v>1</v>
      </c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spans="1:25">
      <c r="A39" s="90"/>
      <c r="B39" s="22">
        <v>0</v>
      </c>
      <c r="C39" s="66">
        <v>0</v>
      </c>
      <c r="D39" s="66">
        <v>1</v>
      </c>
      <c r="E39" s="66">
        <v>1</v>
      </c>
      <c r="F39" s="66">
        <v>0</v>
      </c>
      <c r="G39" s="66">
        <v>1</v>
      </c>
      <c r="H39" s="66">
        <v>0</v>
      </c>
      <c r="I39" s="66">
        <v>0</v>
      </c>
      <c r="J39" s="56">
        <v>0</v>
      </c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spans="1:25">
      <c r="A40" s="90"/>
      <c r="B40" s="22">
        <v>0</v>
      </c>
      <c r="C40" s="66">
        <v>0</v>
      </c>
      <c r="D40" s="66">
        <v>1</v>
      </c>
      <c r="E40" s="66">
        <v>0</v>
      </c>
      <c r="F40" s="66">
        <v>1</v>
      </c>
      <c r="G40" s="66">
        <v>0</v>
      </c>
      <c r="H40" s="66">
        <v>0</v>
      </c>
      <c r="I40" s="66">
        <v>1</v>
      </c>
      <c r="J40" s="56">
        <v>1</v>
      </c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spans="1:25">
      <c r="A41" s="90"/>
      <c r="B41" s="22">
        <v>0</v>
      </c>
      <c r="C41" s="66">
        <v>0</v>
      </c>
      <c r="D41" s="66">
        <v>1</v>
      </c>
      <c r="E41" s="66">
        <v>0</v>
      </c>
      <c r="F41" s="66">
        <v>1</v>
      </c>
      <c r="G41" s="66">
        <v>0</v>
      </c>
      <c r="H41" s="66">
        <v>1</v>
      </c>
      <c r="I41" s="66">
        <v>1</v>
      </c>
      <c r="J41" s="56">
        <v>0</v>
      </c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1:25">
      <c r="A42" s="90"/>
      <c r="B42" s="22">
        <v>0</v>
      </c>
      <c r="C42" s="66">
        <v>1</v>
      </c>
      <c r="D42" s="66">
        <v>0</v>
      </c>
      <c r="E42" s="66">
        <v>2</v>
      </c>
      <c r="F42" s="66">
        <v>0</v>
      </c>
      <c r="G42" s="66">
        <v>1</v>
      </c>
      <c r="H42" s="66">
        <v>0</v>
      </c>
      <c r="I42" s="66">
        <v>1</v>
      </c>
      <c r="J42" s="56">
        <v>0</v>
      </c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spans="1:25">
      <c r="A43" s="90"/>
      <c r="B43" s="22">
        <v>0</v>
      </c>
      <c r="C43" s="66">
        <v>0</v>
      </c>
      <c r="D43" s="66">
        <v>0</v>
      </c>
      <c r="E43" s="66">
        <v>0</v>
      </c>
      <c r="F43" s="66">
        <v>1</v>
      </c>
      <c r="G43" s="66">
        <v>1</v>
      </c>
      <c r="H43" s="66">
        <v>2</v>
      </c>
      <c r="I43" s="66">
        <v>0</v>
      </c>
      <c r="J43" s="56">
        <v>0</v>
      </c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 spans="1:25">
      <c r="A44" s="90"/>
      <c r="B44" s="22">
        <v>0</v>
      </c>
      <c r="C44" s="66">
        <v>1</v>
      </c>
      <c r="D44" s="66">
        <v>1</v>
      </c>
      <c r="E44" s="66">
        <v>2</v>
      </c>
      <c r="F44" s="66">
        <v>1</v>
      </c>
      <c r="G44" s="66">
        <v>1</v>
      </c>
      <c r="H44" s="66">
        <v>0</v>
      </c>
      <c r="I44" s="66">
        <v>0</v>
      </c>
      <c r="J44" s="56">
        <v>0</v>
      </c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spans="1:25">
      <c r="A45" s="90"/>
      <c r="B45" s="22">
        <v>1</v>
      </c>
      <c r="C45" s="66">
        <v>1</v>
      </c>
      <c r="D45" s="66">
        <v>0</v>
      </c>
      <c r="E45" s="66">
        <v>1</v>
      </c>
      <c r="F45" s="66">
        <v>0</v>
      </c>
      <c r="G45" s="66">
        <v>0</v>
      </c>
      <c r="H45" s="66">
        <v>1</v>
      </c>
      <c r="I45" s="66">
        <v>1</v>
      </c>
      <c r="J45" s="56">
        <v>1</v>
      </c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25">
      <c r="A46" s="90"/>
      <c r="B46" s="22">
        <v>1</v>
      </c>
      <c r="C46" s="66">
        <v>0</v>
      </c>
      <c r="D46" s="66">
        <v>0</v>
      </c>
      <c r="E46" s="66">
        <v>0</v>
      </c>
      <c r="F46" s="66">
        <v>0</v>
      </c>
      <c r="G46" s="66">
        <v>0</v>
      </c>
      <c r="H46" s="66">
        <v>1</v>
      </c>
      <c r="I46" s="66">
        <v>0</v>
      </c>
      <c r="J46" s="56">
        <v>2</v>
      </c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spans="1:25">
      <c r="A47" s="90"/>
      <c r="B47" s="22">
        <v>1</v>
      </c>
      <c r="C47" s="66">
        <v>1</v>
      </c>
      <c r="D47" s="66">
        <v>0</v>
      </c>
      <c r="E47" s="66">
        <v>1</v>
      </c>
      <c r="F47" s="66">
        <v>0</v>
      </c>
      <c r="G47" s="66">
        <v>1</v>
      </c>
      <c r="H47" s="66">
        <v>0</v>
      </c>
      <c r="I47" s="66">
        <v>1</v>
      </c>
      <c r="J47" s="56">
        <v>1</v>
      </c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 spans="1:25">
      <c r="A48" s="90"/>
      <c r="B48" s="22">
        <v>0</v>
      </c>
      <c r="C48" s="66">
        <v>1</v>
      </c>
      <c r="D48" s="66">
        <v>0</v>
      </c>
      <c r="E48" s="66">
        <v>0</v>
      </c>
      <c r="F48" s="66">
        <v>1</v>
      </c>
      <c r="G48" s="66">
        <v>1</v>
      </c>
      <c r="H48" s="66">
        <v>1</v>
      </c>
      <c r="I48" s="66">
        <v>1</v>
      </c>
      <c r="J48" s="56">
        <v>0</v>
      </c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spans="1:25">
      <c r="A49" s="90"/>
      <c r="B49" s="22">
        <v>1</v>
      </c>
      <c r="C49" s="66">
        <v>0</v>
      </c>
      <c r="D49" s="66">
        <v>1</v>
      </c>
      <c r="E49" s="66">
        <v>1</v>
      </c>
      <c r="F49" s="66">
        <v>0</v>
      </c>
      <c r="G49" s="66">
        <v>0</v>
      </c>
      <c r="H49" s="66">
        <v>2</v>
      </c>
      <c r="I49" s="66">
        <v>0</v>
      </c>
      <c r="J49" s="56">
        <v>1</v>
      </c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 spans="1:25">
      <c r="A50" s="90"/>
      <c r="B50" s="22">
        <v>0</v>
      </c>
      <c r="C50" s="66">
        <v>1</v>
      </c>
      <c r="D50" s="66">
        <v>2</v>
      </c>
      <c r="E50" s="66">
        <v>1</v>
      </c>
      <c r="F50" s="66">
        <v>0</v>
      </c>
      <c r="G50" s="66">
        <v>0</v>
      </c>
      <c r="H50" s="66">
        <v>0</v>
      </c>
      <c r="I50" s="66">
        <v>2</v>
      </c>
      <c r="J50" s="56">
        <v>1</v>
      </c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spans="1:25">
      <c r="A51" s="90"/>
      <c r="B51" s="22">
        <v>1</v>
      </c>
      <c r="C51" s="66">
        <v>1</v>
      </c>
      <c r="D51" s="66">
        <v>1</v>
      </c>
      <c r="E51" s="66">
        <v>0</v>
      </c>
      <c r="F51" s="66">
        <v>1</v>
      </c>
      <c r="G51" s="66">
        <v>0</v>
      </c>
      <c r="H51" s="66">
        <v>0</v>
      </c>
      <c r="I51" s="66">
        <v>1</v>
      </c>
      <c r="J51" s="56">
        <v>1</v>
      </c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 spans="1:25">
      <c r="A52" s="90"/>
      <c r="B52" s="22">
        <v>0</v>
      </c>
      <c r="C52" s="66">
        <v>1</v>
      </c>
      <c r="D52" s="66">
        <v>0</v>
      </c>
      <c r="E52" s="66">
        <v>0</v>
      </c>
      <c r="F52" s="66">
        <v>0</v>
      </c>
      <c r="G52" s="66">
        <v>1</v>
      </c>
      <c r="H52" s="66">
        <v>0</v>
      </c>
      <c r="I52" s="66">
        <v>2</v>
      </c>
      <c r="J52" s="56">
        <v>0</v>
      </c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spans="1:25">
      <c r="A53" s="90"/>
      <c r="B53" s="22">
        <v>1</v>
      </c>
      <c r="C53" s="66">
        <v>1</v>
      </c>
      <c r="D53" s="66">
        <v>1</v>
      </c>
      <c r="E53" s="66">
        <v>1</v>
      </c>
      <c r="F53" s="66">
        <v>0</v>
      </c>
      <c r="G53" s="66">
        <v>0</v>
      </c>
      <c r="H53" s="66">
        <v>1</v>
      </c>
      <c r="I53" s="66">
        <v>0</v>
      </c>
      <c r="J53" s="56">
        <v>0</v>
      </c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spans="1:25">
      <c r="A54" s="90"/>
      <c r="B54" s="22">
        <v>0</v>
      </c>
      <c r="C54" s="66">
        <v>1</v>
      </c>
      <c r="D54" s="66">
        <v>1</v>
      </c>
      <c r="E54" s="66">
        <v>1</v>
      </c>
      <c r="F54" s="66">
        <v>0</v>
      </c>
      <c r="G54" s="66">
        <v>1</v>
      </c>
      <c r="H54" s="66">
        <v>1</v>
      </c>
      <c r="I54" s="66">
        <v>0</v>
      </c>
      <c r="J54" s="56">
        <v>1</v>
      </c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spans="1:25">
      <c r="A55" s="90"/>
      <c r="B55" s="22">
        <v>1</v>
      </c>
      <c r="C55" s="66">
        <v>1</v>
      </c>
      <c r="D55" s="66">
        <v>1</v>
      </c>
      <c r="E55" s="66">
        <v>0</v>
      </c>
      <c r="F55" s="66">
        <v>1</v>
      </c>
      <c r="G55" s="66">
        <v>1</v>
      </c>
      <c r="H55" s="66">
        <v>1</v>
      </c>
      <c r="I55" s="66">
        <v>1</v>
      </c>
      <c r="J55" s="56">
        <v>1</v>
      </c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>
      <c r="A56" s="90"/>
      <c r="B56" s="22">
        <v>2</v>
      </c>
      <c r="C56" s="66">
        <v>2</v>
      </c>
      <c r="D56" s="66">
        <v>2</v>
      </c>
      <c r="E56" s="66">
        <v>0</v>
      </c>
      <c r="F56" s="66">
        <v>1</v>
      </c>
      <c r="G56" s="66">
        <v>1</v>
      </c>
      <c r="H56" s="66">
        <v>0</v>
      </c>
      <c r="I56" s="66">
        <v>0</v>
      </c>
      <c r="J56" s="56">
        <v>0</v>
      </c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spans="1:25">
      <c r="A57" s="90"/>
      <c r="B57" s="22">
        <v>0</v>
      </c>
      <c r="C57" s="66">
        <v>1</v>
      </c>
      <c r="D57" s="66">
        <v>1</v>
      </c>
      <c r="E57" s="66">
        <v>1</v>
      </c>
      <c r="F57" s="66">
        <v>0</v>
      </c>
      <c r="G57" s="66">
        <v>0</v>
      </c>
      <c r="H57" s="66">
        <v>0</v>
      </c>
      <c r="I57" s="66">
        <v>1</v>
      </c>
      <c r="J57" s="56">
        <v>1</v>
      </c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spans="1:25">
      <c r="A58" s="90"/>
      <c r="B58" s="22">
        <v>1</v>
      </c>
      <c r="C58" s="66">
        <v>1</v>
      </c>
      <c r="D58" s="66">
        <v>1</v>
      </c>
      <c r="E58" s="66">
        <v>0</v>
      </c>
      <c r="F58" s="66">
        <v>1</v>
      </c>
      <c r="G58" s="66">
        <v>2</v>
      </c>
      <c r="H58" s="66">
        <v>1</v>
      </c>
      <c r="I58" s="66">
        <v>1</v>
      </c>
      <c r="J58" s="56">
        <v>1</v>
      </c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5">
      <c r="A59" s="90"/>
      <c r="B59" s="22">
        <v>0</v>
      </c>
      <c r="C59" s="66">
        <v>0</v>
      </c>
      <c r="D59" s="66">
        <v>0</v>
      </c>
      <c r="E59" s="66">
        <v>1</v>
      </c>
      <c r="F59" s="66">
        <v>0</v>
      </c>
      <c r="G59" s="66">
        <v>1</v>
      </c>
      <c r="H59" s="66">
        <v>1</v>
      </c>
      <c r="I59" s="66">
        <v>0</v>
      </c>
      <c r="J59" s="56">
        <v>1</v>
      </c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1:25">
      <c r="A60" s="90"/>
      <c r="B60" s="22">
        <v>0</v>
      </c>
      <c r="C60" s="66">
        <v>0</v>
      </c>
      <c r="D60" s="66">
        <v>0</v>
      </c>
      <c r="E60" s="66">
        <v>0</v>
      </c>
      <c r="F60" s="66">
        <v>1</v>
      </c>
      <c r="G60" s="66">
        <v>1</v>
      </c>
      <c r="H60" s="66">
        <v>0</v>
      </c>
      <c r="I60" s="66">
        <v>0</v>
      </c>
      <c r="J60" s="56">
        <v>1</v>
      </c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spans="1:25">
      <c r="A61" s="90"/>
      <c r="B61" s="22">
        <v>1</v>
      </c>
      <c r="C61" s="66">
        <v>1</v>
      </c>
      <c r="D61" s="66">
        <v>1</v>
      </c>
      <c r="E61" s="66">
        <v>1</v>
      </c>
      <c r="F61" s="66">
        <v>0</v>
      </c>
      <c r="G61" s="66">
        <v>0</v>
      </c>
      <c r="H61" s="66">
        <v>0</v>
      </c>
      <c r="I61" s="66">
        <v>0</v>
      </c>
      <c r="J61" s="56">
        <v>0</v>
      </c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spans="1:25">
      <c r="A62" s="90"/>
      <c r="B62" s="22">
        <v>1</v>
      </c>
      <c r="C62" s="66">
        <v>1</v>
      </c>
      <c r="D62" s="66">
        <v>1</v>
      </c>
      <c r="E62" s="66">
        <v>2</v>
      </c>
      <c r="F62" s="66">
        <v>1</v>
      </c>
      <c r="G62" s="66">
        <v>1</v>
      </c>
      <c r="H62" s="66">
        <v>1</v>
      </c>
      <c r="I62" s="66">
        <v>0</v>
      </c>
      <c r="J62" s="56">
        <v>0</v>
      </c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spans="1:25">
      <c r="A63" s="90"/>
      <c r="B63" s="22">
        <v>0</v>
      </c>
      <c r="C63" s="66">
        <v>1</v>
      </c>
      <c r="D63" s="66">
        <v>1</v>
      </c>
      <c r="E63" s="66">
        <v>0</v>
      </c>
      <c r="F63" s="66">
        <v>1</v>
      </c>
      <c r="G63" s="66">
        <v>1</v>
      </c>
      <c r="H63" s="66">
        <v>2</v>
      </c>
      <c r="I63" s="66">
        <v>1</v>
      </c>
      <c r="J63" s="56">
        <v>0</v>
      </c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spans="1:25">
      <c r="A64" s="90"/>
      <c r="B64" s="22">
        <v>1</v>
      </c>
      <c r="C64" s="66">
        <v>0</v>
      </c>
      <c r="D64" s="66">
        <v>1</v>
      </c>
      <c r="E64" s="66">
        <v>0</v>
      </c>
      <c r="F64" s="66">
        <v>1</v>
      </c>
      <c r="G64" s="66">
        <v>1</v>
      </c>
      <c r="H64" s="66">
        <v>0</v>
      </c>
      <c r="I64" s="66">
        <v>1</v>
      </c>
      <c r="J64" s="56">
        <v>0</v>
      </c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 spans="1:25">
      <c r="A65" s="90"/>
      <c r="B65" s="22">
        <v>0</v>
      </c>
      <c r="C65" s="66">
        <v>0</v>
      </c>
      <c r="D65" s="66">
        <v>1</v>
      </c>
      <c r="E65" s="66">
        <v>1</v>
      </c>
      <c r="F65" s="66">
        <v>0</v>
      </c>
      <c r="G65" s="66">
        <v>1</v>
      </c>
      <c r="H65" s="66">
        <v>0</v>
      </c>
      <c r="I65" s="66">
        <v>0</v>
      </c>
      <c r="J65" s="56">
        <v>1</v>
      </c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spans="1:25">
      <c r="A66" s="90"/>
      <c r="B66" s="22">
        <v>0</v>
      </c>
      <c r="C66" s="66">
        <v>0</v>
      </c>
      <c r="D66" s="66">
        <v>1</v>
      </c>
      <c r="E66" s="66">
        <v>2</v>
      </c>
      <c r="F66" s="66">
        <v>0</v>
      </c>
      <c r="G66" s="66">
        <v>0</v>
      </c>
      <c r="H66" s="66">
        <v>0</v>
      </c>
      <c r="I66" s="66">
        <v>1</v>
      </c>
      <c r="J66" s="56">
        <v>1</v>
      </c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spans="1:25">
      <c r="A67" s="90"/>
      <c r="B67" s="22">
        <v>0</v>
      </c>
      <c r="C67" s="66">
        <v>2</v>
      </c>
      <c r="D67" s="66">
        <v>1</v>
      </c>
      <c r="E67" s="66">
        <v>1</v>
      </c>
      <c r="F67" s="66">
        <v>1</v>
      </c>
      <c r="G67" s="66">
        <v>0</v>
      </c>
      <c r="H67" s="66">
        <v>0</v>
      </c>
      <c r="I67" s="66">
        <v>0</v>
      </c>
      <c r="J67" s="56">
        <v>0</v>
      </c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spans="1:25">
      <c r="A68" s="90"/>
      <c r="B68" s="22">
        <v>0</v>
      </c>
      <c r="C68" s="66">
        <v>0</v>
      </c>
      <c r="D68" s="66">
        <v>1</v>
      </c>
      <c r="E68" s="66">
        <v>0</v>
      </c>
      <c r="F68" s="66">
        <v>1</v>
      </c>
      <c r="G68" s="66">
        <v>1</v>
      </c>
      <c r="H68" s="66">
        <v>1</v>
      </c>
      <c r="I68" s="66">
        <v>1</v>
      </c>
      <c r="J68" s="56">
        <v>0</v>
      </c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spans="1:25">
      <c r="A69" s="90"/>
      <c r="B69" s="22">
        <v>0</v>
      </c>
      <c r="C69" s="66">
        <v>1</v>
      </c>
      <c r="D69" s="66">
        <v>1</v>
      </c>
      <c r="E69" s="66">
        <v>1</v>
      </c>
      <c r="F69" s="66">
        <v>0</v>
      </c>
      <c r="G69" s="66">
        <v>0</v>
      </c>
      <c r="H69" s="66">
        <v>0</v>
      </c>
      <c r="I69" s="66">
        <v>1</v>
      </c>
      <c r="J69" s="56">
        <v>0</v>
      </c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>
      <c r="A70" s="90"/>
      <c r="B70" s="22">
        <v>0</v>
      </c>
      <c r="C70" s="66">
        <v>0</v>
      </c>
      <c r="D70" s="66">
        <v>0</v>
      </c>
      <c r="E70" s="66">
        <v>0</v>
      </c>
      <c r="F70" s="66">
        <v>0</v>
      </c>
      <c r="G70" s="66">
        <v>1</v>
      </c>
      <c r="H70" s="66">
        <v>0</v>
      </c>
      <c r="I70" s="66">
        <v>1</v>
      </c>
      <c r="J70" s="56">
        <v>1</v>
      </c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>
      <c r="A71" s="90"/>
      <c r="B71" s="22">
        <v>1</v>
      </c>
      <c r="C71" s="66">
        <v>1</v>
      </c>
      <c r="D71" s="66">
        <v>0</v>
      </c>
      <c r="E71" s="66">
        <v>1</v>
      </c>
      <c r="F71" s="66">
        <v>0</v>
      </c>
      <c r="G71" s="66">
        <v>1</v>
      </c>
      <c r="H71" s="66">
        <v>1</v>
      </c>
      <c r="I71" s="66">
        <v>1</v>
      </c>
      <c r="J71" s="56">
        <v>1</v>
      </c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spans="1:25">
      <c r="A72" s="90"/>
      <c r="B72" s="22">
        <v>0</v>
      </c>
      <c r="C72" s="66">
        <v>1</v>
      </c>
      <c r="D72" s="66">
        <v>1</v>
      </c>
      <c r="E72" s="66">
        <v>1</v>
      </c>
      <c r="F72" s="66">
        <v>1</v>
      </c>
      <c r="G72" s="66">
        <v>1</v>
      </c>
      <c r="H72" s="66">
        <v>0</v>
      </c>
      <c r="I72" s="66">
        <v>1</v>
      </c>
      <c r="J72" s="56">
        <v>1</v>
      </c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spans="1:25">
      <c r="A73" s="90"/>
      <c r="B73" s="22">
        <v>1</v>
      </c>
      <c r="C73" s="66">
        <v>0</v>
      </c>
      <c r="D73" s="66">
        <v>1</v>
      </c>
      <c r="E73" s="66">
        <v>0</v>
      </c>
      <c r="F73" s="66">
        <v>1</v>
      </c>
      <c r="G73" s="66">
        <v>1</v>
      </c>
      <c r="H73" s="66">
        <v>1</v>
      </c>
      <c r="I73" s="66">
        <v>0</v>
      </c>
      <c r="J73" s="56">
        <v>0</v>
      </c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>
      <c r="A74" s="90"/>
      <c r="B74" s="22">
        <v>0</v>
      </c>
      <c r="C74" s="66">
        <v>1</v>
      </c>
      <c r="D74" s="66">
        <v>1</v>
      </c>
      <c r="E74" s="66">
        <v>0</v>
      </c>
      <c r="F74" s="66">
        <v>0</v>
      </c>
      <c r="G74" s="66">
        <v>1</v>
      </c>
      <c r="H74" s="66">
        <v>1</v>
      </c>
      <c r="I74" s="66">
        <v>1</v>
      </c>
      <c r="J74" s="56">
        <v>0</v>
      </c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spans="1:25">
      <c r="A75" s="90"/>
      <c r="B75" s="22">
        <v>0</v>
      </c>
      <c r="C75" s="66">
        <v>1</v>
      </c>
      <c r="D75" s="66">
        <v>1</v>
      </c>
      <c r="E75" s="66">
        <v>0</v>
      </c>
      <c r="F75" s="66">
        <v>0</v>
      </c>
      <c r="G75" s="66">
        <v>1</v>
      </c>
      <c r="H75" s="66">
        <v>1</v>
      </c>
      <c r="I75" s="66">
        <v>0</v>
      </c>
      <c r="J75" s="56">
        <v>0</v>
      </c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spans="1:25">
      <c r="A76" s="90"/>
      <c r="B76" s="22">
        <v>0</v>
      </c>
      <c r="C76" s="66">
        <v>1</v>
      </c>
      <c r="D76" s="66">
        <v>0</v>
      </c>
      <c r="E76" s="80">
        <v>1</v>
      </c>
      <c r="F76" s="66">
        <v>0</v>
      </c>
      <c r="G76" s="66">
        <v>1</v>
      </c>
      <c r="H76" s="66">
        <v>0</v>
      </c>
      <c r="I76" s="66">
        <v>1</v>
      </c>
      <c r="J76" s="56">
        <v>1</v>
      </c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5">
      <c r="A77" s="90"/>
      <c r="B77" s="22">
        <v>0</v>
      </c>
      <c r="C77" s="66">
        <v>0</v>
      </c>
      <c r="D77" s="66">
        <v>2</v>
      </c>
      <c r="E77" s="66">
        <v>0</v>
      </c>
      <c r="F77" s="66">
        <v>1</v>
      </c>
      <c r="G77" s="66">
        <v>0</v>
      </c>
      <c r="H77" s="66">
        <v>1</v>
      </c>
      <c r="I77" s="66">
        <v>1</v>
      </c>
      <c r="J77" s="56">
        <v>0</v>
      </c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5">
      <c r="A78" s="90"/>
      <c r="B78" s="22">
        <v>1</v>
      </c>
      <c r="C78" s="66">
        <v>1</v>
      </c>
      <c r="D78" s="66">
        <v>1</v>
      </c>
      <c r="E78" s="66">
        <v>0</v>
      </c>
      <c r="F78" s="66">
        <v>1</v>
      </c>
      <c r="G78" s="66">
        <v>1</v>
      </c>
      <c r="H78" s="66">
        <v>1</v>
      </c>
      <c r="I78" s="66">
        <v>1</v>
      </c>
      <c r="J78" s="56">
        <v>1</v>
      </c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>
      <c r="A79" s="90"/>
      <c r="B79" s="22">
        <v>1</v>
      </c>
      <c r="C79" s="66">
        <v>1</v>
      </c>
      <c r="D79" s="66">
        <v>1</v>
      </c>
      <c r="E79" s="66">
        <v>0</v>
      </c>
      <c r="F79" s="66">
        <v>1</v>
      </c>
      <c r="G79" s="66">
        <v>1</v>
      </c>
      <c r="H79" s="66">
        <v>1</v>
      </c>
      <c r="I79" s="66">
        <v>0</v>
      </c>
      <c r="J79" s="56">
        <v>1</v>
      </c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spans="1:25">
      <c r="A80" s="90"/>
      <c r="B80" s="22">
        <v>1</v>
      </c>
      <c r="C80" s="66">
        <v>1</v>
      </c>
      <c r="D80" s="66">
        <v>1</v>
      </c>
      <c r="E80" s="66">
        <v>1</v>
      </c>
      <c r="F80" s="66">
        <v>1</v>
      </c>
      <c r="G80" s="66">
        <v>0</v>
      </c>
      <c r="H80" s="66">
        <v>1</v>
      </c>
      <c r="I80" s="66">
        <v>1</v>
      </c>
      <c r="J80" s="56">
        <v>1</v>
      </c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spans="1:25">
      <c r="A81" s="90"/>
      <c r="B81" s="22">
        <v>1</v>
      </c>
      <c r="C81" s="66">
        <v>0</v>
      </c>
      <c r="D81" s="66">
        <v>1</v>
      </c>
      <c r="E81" s="66">
        <v>0</v>
      </c>
      <c r="F81" s="66">
        <v>1</v>
      </c>
      <c r="G81" s="66">
        <v>0</v>
      </c>
      <c r="H81" s="66">
        <v>0</v>
      </c>
      <c r="I81" s="66">
        <v>1</v>
      </c>
      <c r="J81" s="56">
        <v>1</v>
      </c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spans="1:25">
      <c r="A82" s="90"/>
      <c r="B82" s="22">
        <v>1</v>
      </c>
      <c r="C82" s="66">
        <v>0</v>
      </c>
      <c r="D82" s="66">
        <v>0</v>
      </c>
      <c r="E82" s="66">
        <v>1</v>
      </c>
      <c r="F82" s="66">
        <v>1</v>
      </c>
      <c r="G82" s="66">
        <v>1</v>
      </c>
      <c r="H82" s="66">
        <v>1</v>
      </c>
      <c r="I82" s="66">
        <v>0</v>
      </c>
      <c r="J82" s="56">
        <v>1</v>
      </c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spans="1:25">
      <c r="A83" s="90"/>
      <c r="B83" s="22">
        <v>1</v>
      </c>
      <c r="C83" s="66">
        <v>0</v>
      </c>
      <c r="D83" s="66">
        <v>1</v>
      </c>
      <c r="E83" s="66">
        <v>1</v>
      </c>
      <c r="F83" s="66">
        <v>0</v>
      </c>
      <c r="G83" s="66">
        <v>1</v>
      </c>
      <c r="H83" s="66">
        <v>1</v>
      </c>
      <c r="I83" s="66">
        <v>1</v>
      </c>
      <c r="J83" s="56">
        <v>1</v>
      </c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spans="1:25">
      <c r="A84" s="90"/>
      <c r="B84" s="22">
        <v>1</v>
      </c>
      <c r="C84" s="66">
        <v>1</v>
      </c>
      <c r="D84" s="66">
        <v>1</v>
      </c>
      <c r="E84" s="66">
        <v>1</v>
      </c>
      <c r="F84" s="66">
        <v>0</v>
      </c>
      <c r="G84" s="66">
        <v>0</v>
      </c>
      <c r="H84" s="66">
        <v>1</v>
      </c>
      <c r="I84" s="66">
        <v>0</v>
      </c>
      <c r="J84" s="56">
        <v>0</v>
      </c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spans="1:25">
      <c r="A85" s="90"/>
      <c r="B85" s="22">
        <v>1</v>
      </c>
      <c r="C85" s="66">
        <v>1</v>
      </c>
      <c r="D85" s="66">
        <v>1</v>
      </c>
      <c r="E85" s="66">
        <v>1</v>
      </c>
      <c r="F85" s="66">
        <v>1</v>
      </c>
      <c r="G85" s="66">
        <v>1</v>
      </c>
      <c r="H85" s="66">
        <v>0</v>
      </c>
      <c r="I85" s="66">
        <v>1</v>
      </c>
      <c r="J85" s="56">
        <v>1</v>
      </c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spans="1:25">
      <c r="A86" s="90"/>
      <c r="B86" s="22">
        <v>1</v>
      </c>
      <c r="C86" s="66">
        <v>1</v>
      </c>
      <c r="D86" s="66">
        <v>0</v>
      </c>
      <c r="E86" s="66">
        <v>2</v>
      </c>
      <c r="F86" s="66">
        <v>1</v>
      </c>
      <c r="G86" s="66">
        <v>1</v>
      </c>
      <c r="H86" s="66">
        <v>0</v>
      </c>
      <c r="I86" s="66">
        <v>1</v>
      </c>
      <c r="J86" s="56">
        <v>0</v>
      </c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spans="1:25">
      <c r="A87" s="90"/>
      <c r="B87" s="22">
        <v>0</v>
      </c>
      <c r="C87" s="66">
        <v>1</v>
      </c>
      <c r="D87" s="66">
        <v>1</v>
      </c>
      <c r="E87" s="66">
        <v>1</v>
      </c>
      <c r="F87" s="66">
        <v>0</v>
      </c>
      <c r="G87" s="66">
        <v>0</v>
      </c>
      <c r="H87" s="66">
        <v>0</v>
      </c>
      <c r="I87" s="66">
        <v>1</v>
      </c>
      <c r="J87" s="56">
        <v>2</v>
      </c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1:25">
      <c r="A88" s="90"/>
      <c r="B88" s="22">
        <v>1</v>
      </c>
      <c r="C88" s="66">
        <v>0</v>
      </c>
      <c r="D88" s="66">
        <v>1</v>
      </c>
      <c r="E88" s="66">
        <v>0</v>
      </c>
      <c r="F88" s="66">
        <v>1</v>
      </c>
      <c r="G88" s="66">
        <v>1</v>
      </c>
      <c r="H88" s="66">
        <v>1</v>
      </c>
      <c r="I88" s="66">
        <v>1</v>
      </c>
      <c r="J88" s="56">
        <v>0</v>
      </c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>
      <c r="A89" s="90"/>
      <c r="B89" s="22">
        <v>1</v>
      </c>
      <c r="C89" s="66">
        <v>1</v>
      </c>
      <c r="D89" s="66">
        <v>1</v>
      </c>
      <c r="E89" s="66">
        <v>0</v>
      </c>
      <c r="F89" s="66">
        <v>1</v>
      </c>
      <c r="G89" s="66">
        <v>0</v>
      </c>
      <c r="H89" s="66">
        <v>0</v>
      </c>
      <c r="I89" s="66">
        <v>0</v>
      </c>
      <c r="J89" s="56">
        <v>0</v>
      </c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1:25">
      <c r="A90" s="90"/>
      <c r="B90" s="22">
        <v>1</v>
      </c>
      <c r="C90" s="66">
        <v>1</v>
      </c>
      <c r="D90" s="66">
        <v>0</v>
      </c>
      <c r="E90" s="66">
        <v>0</v>
      </c>
      <c r="F90" s="66">
        <v>1</v>
      </c>
      <c r="G90" s="66">
        <v>1</v>
      </c>
      <c r="H90" s="66">
        <v>0</v>
      </c>
      <c r="I90" s="66">
        <v>1</v>
      </c>
      <c r="J90" s="56">
        <v>1</v>
      </c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spans="1:25">
      <c r="A91" s="90"/>
      <c r="B91" s="22">
        <v>1</v>
      </c>
      <c r="C91" s="66">
        <v>1</v>
      </c>
      <c r="D91" s="66">
        <v>1</v>
      </c>
      <c r="E91" s="66">
        <v>1</v>
      </c>
      <c r="F91" s="66">
        <v>0</v>
      </c>
      <c r="G91" s="66">
        <v>1</v>
      </c>
      <c r="H91" s="66">
        <v>1</v>
      </c>
      <c r="I91" s="66">
        <v>0</v>
      </c>
      <c r="J91" s="56">
        <v>0</v>
      </c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spans="1:25">
      <c r="A92" s="90"/>
      <c r="B92" s="22">
        <v>1</v>
      </c>
      <c r="C92" s="66">
        <v>1</v>
      </c>
      <c r="D92" s="66">
        <v>1</v>
      </c>
      <c r="E92" s="66">
        <v>0</v>
      </c>
      <c r="F92" s="66">
        <v>1</v>
      </c>
      <c r="G92" s="66">
        <v>2</v>
      </c>
      <c r="H92" s="66">
        <v>1</v>
      </c>
      <c r="I92" s="66">
        <v>1</v>
      </c>
      <c r="J92" s="56">
        <v>0</v>
      </c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spans="1:25">
      <c r="A93" s="90"/>
      <c r="B93" s="22">
        <v>0</v>
      </c>
      <c r="C93" s="66">
        <v>0</v>
      </c>
      <c r="D93" s="66">
        <v>1</v>
      </c>
      <c r="E93" s="66">
        <v>1</v>
      </c>
      <c r="F93" s="66">
        <v>0</v>
      </c>
      <c r="G93" s="66">
        <v>0</v>
      </c>
      <c r="H93" s="66">
        <v>0</v>
      </c>
      <c r="I93" s="66">
        <v>1</v>
      </c>
      <c r="J93" s="56">
        <v>1</v>
      </c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spans="1:25">
      <c r="A94" s="90"/>
      <c r="B94" s="22">
        <v>1</v>
      </c>
      <c r="C94" s="66">
        <v>1</v>
      </c>
      <c r="D94" s="66">
        <v>1</v>
      </c>
      <c r="E94" s="66">
        <v>1</v>
      </c>
      <c r="F94" s="66">
        <v>0</v>
      </c>
      <c r="G94" s="66">
        <v>1</v>
      </c>
      <c r="H94" s="66">
        <v>1</v>
      </c>
      <c r="I94" s="66">
        <v>1</v>
      </c>
      <c r="J94" s="56">
        <v>1</v>
      </c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>
      <c r="A95" s="90"/>
      <c r="B95" s="22">
        <v>0</v>
      </c>
      <c r="C95" s="66">
        <v>1</v>
      </c>
      <c r="D95" s="66">
        <v>0</v>
      </c>
      <c r="E95" s="66">
        <v>0</v>
      </c>
      <c r="F95" s="66">
        <v>1</v>
      </c>
      <c r="G95" s="66">
        <v>0</v>
      </c>
      <c r="H95" s="66">
        <v>1</v>
      </c>
      <c r="I95" s="66">
        <v>0</v>
      </c>
      <c r="J95" s="56">
        <v>1</v>
      </c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spans="1:25">
      <c r="A96" s="90"/>
      <c r="B96" s="22">
        <v>0</v>
      </c>
      <c r="C96" s="66">
        <v>1</v>
      </c>
      <c r="D96" s="66">
        <v>1</v>
      </c>
      <c r="E96" s="66">
        <v>1</v>
      </c>
      <c r="F96" s="66">
        <v>1</v>
      </c>
      <c r="G96" s="66">
        <v>1</v>
      </c>
      <c r="H96" s="66">
        <v>1</v>
      </c>
      <c r="I96" s="66">
        <v>1</v>
      </c>
      <c r="J96" s="56">
        <v>1</v>
      </c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spans="1:25">
      <c r="A97" s="90"/>
      <c r="B97" s="22">
        <v>0</v>
      </c>
      <c r="C97" s="66">
        <v>0</v>
      </c>
      <c r="D97" s="66">
        <v>1</v>
      </c>
      <c r="E97" s="66">
        <v>1</v>
      </c>
      <c r="F97" s="66">
        <v>0</v>
      </c>
      <c r="G97" s="66">
        <v>0</v>
      </c>
      <c r="H97" s="66">
        <v>1</v>
      </c>
      <c r="I97" s="66">
        <v>1</v>
      </c>
      <c r="J97" s="56">
        <v>0</v>
      </c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spans="1:25">
      <c r="A98" s="90"/>
      <c r="B98" s="22">
        <v>1</v>
      </c>
      <c r="C98" s="66">
        <v>1</v>
      </c>
      <c r="D98" s="66">
        <v>1</v>
      </c>
      <c r="E98" s="66">
        <v>0</v>
      </c>
      <c r="F98" s="66">
        <v>1</v>
      </c>
      <c r="G98" s="66">
        <v>1</v>
      </c>
      <c r="H98" s="66">
        <v>0</v>
      </c>
      <c r="I98" s="66">
        <v>0</v>
      </c>
      <c r="J98" s="56">
        <v>1</v>
      </c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spans="1:25">
      <c r="A99" s="90"/>
      <c r="B99" s="22">
        <v>1</v>
      </c>
      <c r="C99" s="66">
        <v>0</v>
      </c>
      <c r="D99" s="66">
        <v>1</v>
      </c>
      <c r="E99" s="66">
        <v>0</v>
      </c>
      <c r="F99" s="66">
        <v>1</v>
      </c>
      <c r="G99" s="66">
        <v>0</v>
      </c>
      <c r="H99" s="66">
        <v>1</v>
      </c>
      <c r="I99" s="66">
        <v>0</v>
      </c>
      <c r="J99" s="56">
        <v>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spans="1:25">
      <c r="A100" s="90"/>
      <c r="B100" s="22">
        <v>0</v>
      </c>
      <c r="C100" s="66">
        <v>1</v>
      </c>
      <c r="D100" s="66">
        <v>0</v>
      </c>
      <c r="E100" s="66">
        <v>0</v>
      </c>
      <c r="F100" s="66">
        <v>1</v>
      </c>
      <c r="G100" s="66">
        <v>1</v>
      </c>
      <c r="H100" s="66">
        <v>1</v>
      </c>
      <c r="I100" s="66">
        <v>1</v>
      </c>
      <c r="J100" s="56">
        <v>2</v>
      </c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spans="1:25">
      <c r="A101" s="90"/>
      <c r="B101" s="22">
        <v>1</v>
      </c>
      <c r="C101" s="66">
        <v>1</v>
      </c>
      <c r="D101" s="66">
        <v>0</v>
      </c>
      <c r="E101" s="66">
        <v>1</v>
      </c>
      <c r="F101" s="66">
        <v>0</v>
      </c>
      <c r="G101" s="66">
        <v>0</v>
      </c>
      <c r="H101" s="66">
        <v>0</v>
      </c>
      <c r="I101" s="66">
        <v>0</v>
      </c>
      <c r="J101" s="56">
        <v>1</v>
      </c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>
      <c r="A102" s="90"/>
      <c r="B102" s="22">
        <v>1</v>
      </c>
      <c r="C102" s="66">
        <v>1</v>
      </c>
      <c r="D102" s="66">
        <v>1</v>
      </c>
      <c r="E102" s="66">
        <v>0</v>
      </c>
      <c r="F102" s="66">
        <v>1</v>
      </c>
      <c r="G102" s="66">
        <v>0</v>
      </c>
      <c r="H102" s="66">
        <v>1</v>
      </c>
      <c r="I102" s="66">
        <v>1</v>
      </c>
      <c r="J102" s="56">
        <v>0</v>
      </c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spans="1:25">
      <c r="A103" s="90"/>
      <c r="B103" s="22">
        <v>1</v>
      </c>
      <c r="C103" s="66">
        <v>1</v>
      </c>
      <c r="D103" s="66">
        <v>3</v>
      </c>
      <c r="E103" s="66">
        <v>1</v>
      </c>
      <c r="F103" s="66">
        <v>0</v>
      </c>
      <c r="G103" s="66">
        <v>1</v>
      </c>
      <c r="H103" s="66">
        <v>0</v>
      </c>
      <c r="I103" s="66">
        <v>1</v>
      </c>
      <c r="J103" s="56">
        <v>1</v>
      </c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spans="1:25">
      <c r="A104" s="91"/>
      <c r="B104" s="23">
        <v>1</v>
      </c>
      <c r="C104" s="67">
        <v>1</v>
      </c>
      <c r="D104" s="67">
        <v>1</v>
      </c>
      <c r="E104" s="67">
        <v>0</v>
      </c>
      <c r="F104" s="67">
        <v>2</v>
      </c>
      <c r="G104" s="67">
        <v>0</v>
      </c>
      <c r="H104" s="67">
        <v>0</v>
      </c>
      <c r="I104" s="67">
        <v>0</v>
      </c>
      <c r="J104" s="65">
        <v>1</v>
      </c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 spans="1:25">
      <c r="A105" s="68" t="s">
        <v>133</v>
      </c>
      <c r="B105" s="69">
        <v>51</v>
      </c>
      <c r="C105" s="70">
        <v>72</v>
      </c>
      <c r="D105" s="71">
        <v>57</v>
      </c>
      <c r="E105" s="70">
        <v>60</v>
      </c>
      <c r="F105" s="71">
        <v>36</v>
      </c>
      <c r="G105" s="70">
        <v>53</v>
      </c>
      <c r="H105" s="71">
        <v>61</v>
      </c>
      <c r="I105" s="70">
        <v>65</v>
      </c>
      <c r="J105" s="72">
        <v>50</v>
      </c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 spans="1:25">
      <c r="A106" s="73" t="s">
        <v>135</v>
      </c>
      <c r="B106" s="23">
        <v>5</v>
      </c>
      <c r="C106" s="74">
        <v>5</v>
      </c>
      <c r="D106" s="67">
        <v>3</v>
      </c>
      <c r="E106" s="74">
        <v>14</v>
      </c>
      <c r="F106" s="67">
        <v>0</v>
      </c>
      <c r="G106" s="74">
        <v>2</v>
      </c>
      <c r="H106" s="67">
        <v>11</v>
      </c>
      <c r="I106" s="74">
        <v>5</v>
      </c>
      <c r="J106" s="65">
        <v>5</v>
      </c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 spans="1:25">
      <c r="L107" s="28"/>
      <c r="U107" s="28"/>
    </row>
  </sheetData>
  <mergeCells count="4">
    <mergeCell ref="L1:O1"/>
    <mergeCell ref="P1:X1"/>
    <mergeCell ref="A5:A104"/>
    <mergeCell ref="L6:X6"/>
  </mergeCells>
  <phoneticPr fontId="12" type="noConversion"/>
  <hyperlinks>
    <hyperlink ref="E76" r:id="rId1" display="\\1"/>
  </hyperlinks>
  <pageMargins left="0.7" right="0.7" top="0.75" bottom="0.75" header="0.3" footer="0.3"/>
  <pageSetup paperSize="9" orientation="portrait" horizontalDpi="4294967292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E32" sqref="E32"/>
    </sheetView>
  </sheetViews>
  <sheetFormatPr defaultRowHeight="16.5"/>
  <cols>
    <col min="1" max="1" width="20.875" customWidth="1"/>
    <col min="2" max="2" width="24.875" customWidth="1"/>
  </cols>
  <sheetData>
    <row r="1" spans="1:8" ht="17.25" thickBot="1">
      <c r="A1" s="28" t="s">
        <v>145</v>
      </c>
      <c r="B1" s="29"/>
      <c r="C1" s="29"/>
      <c r="D1" s="29"/>
      <c r="E1" s="29"/>
      <c r="F1" s="29"/>
      <c r="G1" s="29"/>
      <c r="H1" s="29"/>
    </row>
    <row r="2" spans="1:8" ht="17.25" thickBot="1">
      <c r="A2" s="96" t="s">
        <v>146</v>
      </c>
      <c r="B2" s="96"/>
      <c r="C2" s="29"/>
      <c r="D2" s="29"/>
      <c r="E2" s="29"/>
      <c r="F2" s="29"/>
      <c r="G2" s="29"/>
      <c r="H2" s="29"/>
    </row>
    <row r="3" spans="1:8" ht="17.25" thickTop="1">
      <c r="A3" s="30" t="s">
        <v>147</v>
      </c>
      <c r="B3" s="28">
        <v>0.97744379820340344</v>
      </c>
      <c r="C3" s="29"/>
      <c r="D3" s="29"/>
      <c r="E3" s="29"/>
      <c r="F3" s="29"/>
      <c r="G3" s="29"/>
      <c r="H3" s="29"/>
    </row>
    <row r="4" spans="1:8">
      <c r="A4" s="30" t="s">
        <v>148</v>
      </c>
      <c r="B4" s="28">
        <v>0.95539637864629567</v>
      </c>
      <c r="C4" s="29"/>
      <c r="D4" s="29"/>
      <c r="E4" s="29"/>
      <c r="F4" s="29"/>
      <c r="G4" s="29"/>
      <c r="H4" s="29"/>
    </row>
    <row r="5" spans="1:8">
      <c r="A5" s="30" t="s">
        <v>149</v>
      </c>
      <c r="B5" s="28">
        <v>0.89295130875110973</v>
      </c>
      <c r="C5" s="29"/>
      <c r="D5" s="29"/>
      <c r="E5" s="29"/>
      <c r="F5" s="29"/>
      <c r="G5" s="29"/>
      <c r="H5" s="29"/>
    </row>
    <row r="6" spans="1:8">
      <c r="A6" s="30" t="s">
        <v>150</v>
      </c>
      <c r="B6" s="28">
        <v>3.3343616000038573E-2</v>
      </c>
      <c r="C6" s="29"/>
      <c r="D6" s="29"/>
      <c r="E6" s="29"/>
      <c r="F6" s="29"/>
      <c r="G6" s="29"/>
      <c r="H6" s="29"/>
    </row>
    <row r="7" spans="1:8" ht="17.25" thickBot="1">
      <c r="A7" s="31" t="s">
        <v>151</v>
      </c>
      <c r="B7" s="32">
        <v>13</v>
      </c>
      <c r="C7" s="29"/>
      <c r="D7" s="29"/>
      <c r="E7" s="29"/>
      <c r="F7" s="29"/>
      <c r="G7" s="29"/>
      <c r="H7" s="29"/>
    </row>
    <row r="8" spans="1:8">
      <c r="A8" s="29"/>
      <c r="B8" s="29"/>
      <c r="C8" s="29"/>
      <c r="D8" s="29"/>
      <c r="E8" s="29"/>
      <c r="F8" s="29"/>
      <c r="G8" s="29"/>
      <c r="H8" s="29"/>
    </row>
    <row r="9" spans="1:8" ht="17.25" thickBot="1">
      <c r="A9" s="28" t="s">
        <v>152</v>
      </c>
      <c r="B9" s="29"/>
      <c r="C9" s="29"/>
      <c r="D9" s="29"/>
      <c r="E9" s="29"/>
      <c r="F9" s="29"/>
      <c r="G9" s="29"/>
      <c r="H9" s="29"/>
    </row>
    <row r="10" spans="1:8" ht="17.25" thickBot="1">
      <c r="A10" s="33"/>
      <c r="B10" s="33" t="s">
        <v>153</v>
      </c>
      <c r="C10" s="33" t="s">
        <v>154</v>
      </c>
      <c r="D10" s="33" t="s">
        <v>155</v>
      </c>
      <c r="E10" s="33" t="s">
        <v>156</v>
      </c>
      <c r="F10" s="33" t="s">
        <v>157</v>
      </c>
      <c r="G10" s="29"/>
      <c r="H10" s="29"/>
    </row>
    <row r="11" spans="1:8" ht="17.25" thickTop="1">
      <c r="A11" s="30" t="s">
        <v>158</v>
      </c>
      <c r="B11" s="28">
        <v>7</v>
      </c>
      <c r="C11" s="28">
        <v>0.11907178559097911</v>
      </c>
      <c r="D11" s="28">
        <v>1.7010255084425586E-2</v>
      </c>
      <c r="E11" s="28">
        <v>15.29978876234626</v>
      </c>
      <c r="F11" s="28">
        <v>4.2109328505945164E-3</v>
      </c>
      <c r="G11" s="29"/>
      <c r="H11" s="29"/>
    </row>
    <row r="12" spans="1:8">
      <c r="A12" s="30" t="s">
        <v>159</v>
      </c>
      <c r="B12" s="28">
        <v>5</v>
      </c>
      <c r="C12" s="28">
        <v>5.5589836397901427E-3</v>
      </c>
      <c r="D12" s="28">
        <v>1.1117967279580285E-3</v>
      </c>
      <c r="E12" s="28"/>
      <c r="F12" s="28"/>
      <c r="G12" s="29"/>
      <c r="H12" s="29"/>
    </row>
    <row r="13" spans="1:8" ht="17.25" thickBot="1">
      <c r="A13" s="31" t="s">
        <v>160</v>
      </c>
      <c r="B13" s="32">
        <v>12</v>
      </c>
      <c r="C13" s="32">
        <v>0.12463076923076925</v>
      </c>
      <c r="D13" s="32"/>
      <c r="E13" s="32"/>
      <c r="F13" s="32"/>
      <c r="G13" s="29"/>
      <c r="H13" s="29"/>
    </row>
    <row r="14" spans="1:8">
      <c r="A14" s="29"/>
      <c r="B14" s="29"/>
      <c r="C14" s="29"/>
      <c r="D14" s="29"/>
      <c r="E14" s="29"/>
      <c r="F14" s="29"/>
      <c r="G14" s="29"/>
      <c r="H14" s="29"/>
    </row>
    <row r="15" spans="1:8" ht="17.25" thickBot="1">
      <c r="A15" s="34" t="s">
        <v>161</v>
      </c>
      <c r="B15" s="29"/>
      <c r="C15" s="29"/>
      <c r="D15" s="29"/>
      <c r="E15" s="29"/>
      <c r="F15" s="29"/>
      <c r="G15" s="29"/>
      <c r="H15" s="29"/>
    </row>
    <row r="16" spans="1:8" ht="17.25" thickBot="1">
      <c r="A16" s="33"/>
      <c r="B16" s="33" t="s">
        <v>162</v>
      </c>
      <c r="C16" s="33" t="s">
        <v>150</v>
      </c>
      <c r="D16" s="33" t="s">
        <v>163</v>
      </c>
      <c r="E16" s="33" t="s">
        <v>164</v>
      </c>
      <c r="F16" s="33" t="s">
        <v>165</v>
      </c>
      <c r="G16" s="33" t="s">
        <v>166</v>
      </c>
      <c r="H16" s="29"/>
    </row>
    <row r="17" spans="1:8" ht="17.25" thickTop="1">
      <c r="A17" s="30" t="s">
        <v>167</v>
      </c>
      <c r="B17" s="35">
        <v>-0.92305278357345433</v>
      </c>
      <c r="C17" s="35">
        <v>0.55501097270240807</v>
      </c>
      <c r="D17" s="35">
        <v>-1.6631252875578497</v>
      </c>
      <c r="E17" s="35">
        <v>0.15717377208211453</v>
      </c>
      <c r="F17" s="35">
        <v>-2.349753908581107</v>
      </c>
      <c r="G17" s="35">
        <v>0.50364834143419857</v>
      </c>
      <c r="H17" s="29"/>
    </row>
    <row r="18" spans="1:8">
      <c r="A18" s="36"/>
      <c r="B18" s="36"/>
      <c r="C18" s="36"/>
      <c r="D18" s="36"/>
      <c r="E18" s="36"/>
      <c r="F18" s="36"/>
      <c r="G18" s="36"/>
      <c r="H18" s="29"/>
    </row>
    <row r="19" spans="1:8">
      <c r="A19" s="30" t="s">
        <v>50</v>
      </c>
      <c r="B19" s="28">
        <v>-1.3136976795734923E-3</v>
      </c>
      <c r="C19" s="28">
        <v>2.4695721677368762E-3</v>
      </c>
      <c r="D19" s="28">
        <v>-0.53195354917583515</v>
      </c>
      <c r="E19" s="28">
        <v>0.61753633262302499</v>
      </c>
      <c r="F19" s="28">
        <v>-7.6619350357509048E-3</v>
      </c>
      <c r="G19" s="28">
        <v>5.0345396766039207E-3</v>
      </c>
      <c r="H19" s="29"/>
    </row>
    <row r="20" spans="1:8">
      <c r="A20" s="30" t="s">
        <v>51</v>
      </c>
      <c r="B20" s="28">
        <v>1.9696588275319392E-3</v>
      </c>
      <c r="C20" s="28">
        <v>2.7237774322958729E-3</v>
      </c>
      <c r="D20" s="28">
        <v>0.7231350124931879</v>
      </c>
      <c r="E20" s="28">
        <v>0.50199807766727034</v>
      </c>
      <c r="F20" s="28">
        <v>-5.0320339642439538E-3</v>
      </c>
      <c r="G20" s="28">
        <v>8.9713516193078331E-3</v>
      </c>
      <c r="H20" s="29"/>
    </row>
    <row r="21" spans="1:8">
      <c r="A21" s="30" t="s">
        <v>52</v>
      </c>
      <c r="B21" s="28">
        <v>-7.6033911379617025E-4</v>
      </c>
      <c r="C21" s="28">
        <v>1.7605449402831304E-3</v>
      </c>
      <c r="D21" s="28">
        <v>-0.43187714008248645</v>
      </c>
      <c r="E21" s="28">
        <v>0.68382022239977536</v>
      </c>
      <c r="F21" s="28">
        <v>-5.2859639581094063E-3</v>
      </c>
      <c r="G21" s="28">
        <v>3.7652857305170663E-3</v>
      </c>
      <c r="H21" s="29"/>
    </row>
    <row r="22" spans="1:8">
      <c r="A22" s="30" t="s">
        <v>168</v>
      </c>
      <c r="B22" s="28">
        <v>-5.2014453914552096E-2</v>
      </c>
      <c r="C22" s="28">
        <v>1.4979037529598681E-2</v>
      </c>
      <c r="D22" s="28">
        <v>-3.4724830491793064</v>
      </c>
      <c r="E22" s="28">
        <v>1.7801811557552068E-2</v>
      </c>
      <c r="F22" s="28">
        <v>-9.0519295703453129E-2</v>
      </c>
      <c r="G22" s="28">
        <v>-1.3509612125651063E-2</v>
      </c>
      <c r="H22" s="29"/>
    </row>
    <row r="23" spans="1:8">
      <c r="A23" s="30" t="s">
        <v>169</v>
      </c>
      <c r="B23" s="28">
        <v>-0.73047744992075292</v>
      </c>
      <c r="C23" s="28">
        <v>0.11178068584288309</v>
      </c>
      <c r="D23" s="28">
        <v>-6.5349165145354258</v>
      </c>
      <c r="E23" s="28">
        <v>1.2556885400298611E-3</v>
      </c>
      <c r="F23" s="28">
        <v>-1.0178188505234376</v>
      </c>
      <c r="G23" s="28">
        <v>-0.44313604931806827</v>
      </c>
      <c r="H23" s="29"/>
    </row>
    <row r="24" spans="1:8">
      <c r="A24" s="30" t="s">
        <v>170</v>
      </c>
      <c r="B24" s="28">
        <v>0.18595477574487468</v>
      </c>
      <c r="C24" s="28">
        <v>4.7121650645989797E-2</v>
      </c>
      <c r="D24" s="28">
        <v>3.9462704127640746</v>
      </c>
      <c r="E24" s="28">
        <v>1.0891304488847361E-2</v>
      </c>
      <c r="F24" s="28">
        <v>6.4824716529093079E-2</v>
      </c>
      <c r="G24" s="28">
        <v>0.30708483496065631</v>
      </c>
      <c r="H24" s="29"/>
    </row>
    <row r="25" spans="1:8" ht="17.25" thickBot="1">
      <c r="A25" s="31" t="s">
        <v>171</v>
      </c>
      <c r="B25" s="32">
        <v>0.10249899064213873</v>
      </c>
      <c r="C25" s="32">
        <v>2.2560423068112453E-2</v>
      </c>
      <c r="D25" s="32">
        <v>4.5433097744968149</v>
      </c>
      <c r="E25" s="32">
        <v>6.1500324778002921E-3</v>
      </c>
      <c r="F25" s="32">
        <v>4.4505576898978355E-2</v>
      </c>
      <c r="G25" s="32">
        <v>0.1604924043852991</v>
      </c>
      <c r="H25" s="29"/>
    </row>
  </sheetData>
  <mergeCells count="1">
    <mergeCell ref="A2:B2"/>
  </mergeCells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35" sqref="A35"/>
    </sheetView>
  </sheetViews>
  <sheetFormatPr defaultRowHeight="16.5"/>
  <cols>
    <col min="1" max="1" width="14.625" bestFit="1" customWidth="1"/>
    <col min="2" max="6" width="11.75" bestFit="1" customWidth="1"/>
    <col min="7" max="7" width="36" bestFit="1" customWidth="1"/>
  </cols>
  <sheetData>
    <row r="1" spans="1:8" ht="17.25" thickBot="1">
      <c r="A1" s="28" t="s">
        <v>145</v>
      </c>
      <c r="B1" s="29"/>
      <c r="C1" s="29"/>
      <c r="D1" s="29"/>
      <c r="E1" s="29"/>
      <c r="F1" s="29"/>
      <c r="G1" s="29"/>
      <c r="H1" s="29"/>
    </row>
    <row r="2" spans="1:8" ht="17.25" thickBot="1">
      <c r="A2" s="96" t="s">
        <v>146</v>
      </c>
      <c r="B2" s="96"/>
      <c r="C2" s="29"/>
      <c r="D2" s="29"/>
      <c r="E2" s="29"/>
      <c r="F2" s="29"/>
      <c r="G2" s="29"/>
      <c r="H2" s="29"/>
    </row>
    <row r="3" spans="1:8" ht="17.25" thickTop="1">
      <c r="A3" s="30" t="s">
        <v>147</v>
      </c>
      <c r="B3" s="28">
        <v>0.97744379820340344</v>
      </c>
      <c r="C3" s="29"/>
      <c r="D3" s="29"/>
      <c r="E3" s="29"/>
      <c r="F3" s="29"/>
      <c r="G3" s="29"/>
      <c r="H3" s="29"/>
    </row>
    <row r="4" spans="1:8">
      <c r="A4" s="30" t="s">
        <v>148</v>
      </c>
      <c r="B4" s="28">
        <v>0.95539637864629567</v>
      </c>
      <c r="C4" s="29"/>
      <c r="D4" s="29"/>
      <c r="E4" s="29"/>
      <c r="F4" s="29"/>
      <c r="G4" s="29"/>
      <c r="H4" s="29"/>
    </row>
    <row r="5" spans="1:8">
      <c r="A5" s="30" t="s">
        <v>149</v>
      </c>
      <c r="B5" s="28">
        <v>0.89295130875110973</v>
      </c>
      <c r="C5" s="29"/>
      <c r="D5" s="29"/>
      <c r="E5" s="29"/>
      <c r="F5" s="29"/>
      <c r="G5" s="29"/>
      <c r="H5" s="29"/>
    </row>
    <row r="6" spans="1:8">
      <c r="A6" s="30" t="s">
        <v>150</v>
      </c>
      <c r="B6" s="28">
        <v>3.3343616000038573E-2</v>
      </c>
      <c r="C6" s="29"/>
      <c r="D6" s="29"/>
      <c r="E6" s="29"/>
      <c r="F6" s="29"/>
      <c r="G6" s="29"/>
      <c r="H6" s="29"/>
    </row>
    <row r="7" spans="1:8" ht="17.25" thickBot="1">
      <c r="A7" s="31" t="s">
        <v>151</v>
      </c>
      <c r="B7" s="32">
        <v>13</v>
      </c>
      <c r="C7" s="29"/>
      <c r="D7" s="29"/>
      <c r="E7" s="29"/>
      <c r="F7" s="29"/>
      <c r="G7" s="29"/>
      <c r="H7" s="29"/>
    </row>
    <row r="8" spans="1:8">
      <c r="A8" s="29"/>
      <c r="B8" s="29"/>
      <c r="C8" s="29"/>
      <c r="D8" s="29"/>
      <c r="E8" s="29"/>
      <c r="F8" s="29"/>
      <c r="G8" s="29"/>
      <c r="H8" s="29"/>
    </row>
    <row r="9" spans="1:8" ht="17.25" thickBot="1">
      <c r="A9" s="28" t="s">
        <v>152</v>
      </c>
      <c r="B9" s="29"/>
      <c r="C9" s="29"/>
      <c r="D9" s="29"/>
      <c r="E9" s="29"/>
      <c r="F9" s="29"/>
      <c r="G9" s="29"/>
      <c r="H9" s="29"/>
    </row>
    <row r="10" spans="1:8" ht="17.25" thickBot="1">
      <c r="A10" s="33"/>
      <c r="B10" s="33" t="s">
        <v>153</v>
      </c>
      <c r="C10" s="33" t="s">
        <v>154</v>
      </c>
      <c r="D10" s="33" t="s">
        <v>155</v>
      </c>
      <c r="E10" s="33" t="s">
        <v>156</v>
      </c>
      <c r="F10" s="33" t="s">
        <v>157</v>
      </c>
      <c r="G10" s="29"/>
      <c r="H10" s="29"/>
    </row>
    <row r="11" spans="1:8" ht="17.25" thickTop="1">
      <c r="A11" s="30" t="s">
        <v>158</v>
      </c>
      <c r="B11" s="28">
        <v>7</v>
      </c>
      <c r="C11" s="28">
        <v>0.11907178559097911</v>
      </c>
      <c r="D11" s="28">
        <v>1.7010255084425586E-2</v>
      </c>
      <c r="E11" s="28">
        <v>15.29978876234626</v>
      </c>
      <c r="F11" s="28">
        <v>4.2109328505945164E-3</v>
      </c>
      <c r="G11" s="29"/>
      <c r="H11" s="29"/>
    </row>
    <row r="12" spans="1:8">
      <c r="A12" s="30" t="s">
        <v>159</v>
      </c>
      <c r="B12" s="28">
        <v>5</v>
      </c>
      <c r="C12" s="28">
        <v>5.5589836397901427E-3</v>
      </c>
      <c r="D12" s="28">
        <v>1.1117967279580285E-3</v>
      </c>
      <c r="E12" s="28"/>
      <c r="F12" s="28"/>
      <c r="G12" s="29"/>
      <c r="H12" s="29"/>
    </row>
    <row r="13" spans="1:8" ht="17.25" thickBot="1">
      <c r="A13" s="31" t="s">
        <v>160</v>
      </c>
      <c r="B13" s="32">
        <v>12</v>
      </c>
      <c r="C13" s="32">
        <v>0.12463076923076925</v>
      </c>
      <c r="D13" s="32"/>
      <c r="E13" s="32"/>
      <c r="F13" s="32"/>
      <c r="G13" s="29"/>
      <c r="H13" s="29"/>
    </row>
    <row r="14" spans="1:8">
      <c r="A14" s="29"/>
      <c r="B14" s="29"/>
      <c r="C14" s="29"/>
      <c r="D14" s="29"/>
      <c r="E14" s="29"/>
      <c r="F14" s="29"/>
      <c r="G14" s="29"/>
      <c r="H14" s="29"/>
    </row>
    <row r="15" spans="1:8" ht="17.25" thickBot="1">
      <c r="A15" s="34" t="s">
        <v>161</v>
      </c>
      <c r="B15" s="29"/>
      <c r="C15" s="29"/>
      <c r="D15" s="29"/>
      <c r="E15" s="29"/>
      <c r="F15" s="29"/>
      <c r="G15" s="29"/>
      <c r="H15" s="29"/>
    </row>
    <row r="16" spans="1:8" ht="17.25" thickBot="1">
      <c r="A16" s="33"/>
      <c r="B16" s="33" t="s">
        <v>162</v>
      </c>
      <c r="C16" s="33" t="s">
        <v>150</v>
      </c>
      <c r="D16" s="33" t="s">
        <v>163</v>
      </c>
      <c r="E16" s="33" t="s">
        <v>164</v>
      </c>
      <c r="F16" s="33" t="s">
        <v>165</v>
      </c>
      <c r="G16" s="33" t="s">
        <v>166</v>
      </c>
      <c r="H16" s="29"/>
    </row>
    <row r="17" spans="1:8" ht="17.25" thickTop="1">
      <c r="A17" s="30" t="s">
        <v>167</v>
      </c>
      <c r="B17" s="35">
        <v>-0.92305278357345433</v>
      </c>
      <c r="C17" s="35">
        <v>0.55501097270240807</v>
      </c>
      <c r="D17" s="35">
        <v>-1.6631252875578497</v>
      </c>
      <c r="E17" s="35">
        <v>0.15717377208211453</v>
      </c>
      <c r="F17" s="35">
        <v>-2.349753908581107</v>
      </c>
      <c r="G17" s="35">
        <v>0.50364834143419857</v>
      </c>
      <c r="H17" s="29"/>
    </row>
    <row r="18" spans="1:8">
      <c r="A18" s="36"/>
      <c r="B18" s="36"/>
      <c r="C18" s="36"/>
      <c r="D18" s="36"/>
      <c r="E18" s="36"/>
      <c r="F18" s="36"/>
      <c r="G18" s="36"/>
      <c r="H18" s="29"/>
    </row>
    <row r="19" spans="1:8">
      <c r="A19" s="30" t="s">
        <v>50</v>
      </c>
      <c r="B19" s="28">
        <v>-1.3136976795734923E-3</v>
      </c>
      <c r="C19" s="28">
        <v>2.4695721677368762E-3</v>
      </c>
      <c r="D19" s="28">
        <v>-0.53195354917583515</v>
      </c>
      <c r="E19" s="28">
        <v>0.61753633262302499</v>
      </c>
      <c r="F19" s="28">
        <v>-7.6619350357509048E-3</v>
      </c>
      <c r="G19" s="28">
        <v>5.0345396766039207E-3</v>
      </c>
      <c r="H19" s="29"/>
    </row>
    <row r="20" spans="1:8">
      <c r="A20" s="30" t="s">
        <v>51</v>
      </c>
      <c r="B20" s="28">
        <v>1.9696588275319392E-3</v>
      </c>
      <c r="C20" s="28">
        <v>2.7237774322958729E-3</v>
      </c>
      <c r="D20" s="28">
        <v>0.7231350124931879</v>
      </c>
      <c r="E20" s="28">
        <v>0.50199807766727034</v>
      </c>
      <c r="F20" s="28">
        <v>-5.0320339642439538E-3</v>
      </c>
      <c r="G20" s="28">
        <v>8.9713516193078331E-3</v>
      </c>
      <c r="H20" s="29"/>
    </row>
    <row r="21" spans="1:8">
      <c r="A21" s="30" t="s">
        <v>52</v>
      </c>
      <c r="B21" s="28">
        <v>-7.6033911379617025E-4</v>
      </c>
      <c r="C21" s="28">
        <v>1.7605449402831304E-3</v>
      </c>
      <c r="D21" s="28">
        <v>-0.43187714008248645</v>
      </c>
      <c r="E21" s="28">
        <v>0.68382022239977536</v>
      </c>
      <c r="F21" s="28">
        <v>-5.2859639581094063E-3</v>
      </c>
      <c r="G21" s="28">
        <v>3.7652857305170663E-3</v>
      </c>
      <c r="H21" s="29"/>
    </row>
    <row r="22" spans="1:8">
      <c r="A22" s="30" t="s">
        <v>168</v>
      </c>
      <c r="B22" s="28">
        <v>-5.2014453914552096E-2</v>
      </c>
      <c r="C22" s="28">
        <v>1.4979037529598681E-2</v>
      </c>
      <c r="D22" s="28">
        <v>-3.4724830491793064</v>
      </c>
      <c r="E22" s="28">
        <v>1.7801811557552068E-2</v>
      </c>
      <c r="F22" s="28">
        <v>-9.0519295703453129E-2</v>
      </c>
      <c r="G22" s="28">
        <v>-1.3509612125651063E-2</v>
      </c>
      <c r="H22" s="29"/>
    </row>
    <row r="23" spans="1:8">
      <c r="A23" s="30" t="s">
        <v>169</v>
      </c>
      <c r="B23" s="28">
        <v>-0.73047744992075292</v>
      </c>
      <c r="C23" s="28">
        <v>0.11178068584288309</v>
      </c>
      <c r="D23" s="28">
        <v>-6.5349165145354258</v>
      </c>
      <c r="E23" s="28">
        <v>1.2556885400298611E-3</v>
      </c>
      <c r="F23" s="28">
        <v>-1.0178188505234376</v>
      </c>
      <c r="G23" s="28">
        <v>-0.44313604931806827</v>
      </c>
      <c r="H23" s="29"/>
    </row>
    <row r="24" spans="1:8">
      <c r="A24" s="30" t="s">
        <v>170</v>
      </c>
      <c r="B24" s="28">
        <v>0.18595477574487468</v>
      </c>
      <c r="C24" s="28">
        <v>4.7121650645989797E-2</v>
      </c>
      <c r="D24" s="28">
        <v>3.9462704127640746</v>
      </c>
      <c r="E24" s="28">
        <v>1.0891304488847361E-2</v>
      </c>
      <c r="F24" s="28">
        <v>6.4824716529093079E-2</v>
      </c>
      <c r="G24" s="28">
        <v>0.30708483496065631</v>
      </c>
      <c r="H24" s="29"/>
    </row>
    <row r="25" spans="1:8" ht="17.25" thickBot="1">
      <c r="A25" s="31" t="s">
        <v>171</v>
      </c>
      <c r="B25" s="32">
        <v>0.10249899064213873</v>
      </c>
      <c r="C25" s="32">
        <v>2.2560423068112453E-2</v>
      </c>
      <c r="D25" s="32">
        <v>4.5433097744968149</v>
      </c>
      <c r="E25" s="32">
        <v>6.1500324778002921E-3</v>
      </c>
      <c r="F25" s="32">
        <v>4.4505576898978355E-2</v>
      </c>
      <c r="G25" s="32">
        <v>0.1604924043852991</v>
      </c>
      <c r="H25" s="29"/>
    </row>
  </sheetData>
  <mergeCells count="1">
    <mergeCell ref="A2:B2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스테이터스 등</vt:lpstr>
      <vt:lpstr>Sheet3</vt:lpstr>
      <vt:lpstr>전요소 회귀 분석</vt:lpstr>
      <vt:lpstr>Sheet5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우창균</dc:creator>
  <cp:keywords/>
  <dc:description/>
  <cp:lastModifiedBy>우승범</cp:lastModifiedBy>
  <cp:revision/>
  <dcterms:created xsi:type="dcterms:W3CDTF">2025-03-28T06:33:18Z</dcterms:created>
  <dcterms:modified xsi:type="dcterms:W3CDTF">2025-04-19T06:47:22Z</dcterms:modified>
  <cp:category/>
  <cp:contentStatus/>
</cp:coreProperties>
</file>