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s\实验程序\"/>
    </mc:Choice>
  </mc:AlternateContent>
  <xr:revisionPtr revIDLastSave="0" documentId="13_ncr:1_{05097E23-EF95-4EEF-AF59-D62DC275E0F2}" xr6:coauthVersionLast="47" xr6:coauthVersionMax="47" xr10:uidLastSave="{00000000-0000-0000-0000-000000000000}"/>
  <bookViews>
    <workbookView xWindow="-110" yWindow="-110" windowWidth="25820" windowHeight="13900" xr2:uid="{7320625A-925A-4A46-81B9-3FC61091D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9" i="1"/>
  <c r="T28" i="1"/>
  <c r="T29" i="1" s="1"/>
  <c r="U28" i="1"/>
  <c r="V28" i="1"/>
  <c r="W28" i="1"/>
  <c r="X28" i="1"/>
  <c r="Y28" i="1"/>
  <c r="Z28" i="1"/>
  <c r="AA28" i="1"/>
  <c r="AB28" i="1"/>
  <c r="AC28" i="1"/>
  <c r="U29" i="1"/>
  <c r="V29" i="1"/>
  <c r="W29" i="1"/>
  <c r="X29" i="1"/>
  <c r="Y29" i="1"/>
  <c r="Z29" i="1"/>
  <c r="AA29" i="1"/>
  <c r="AB29" i="1"/>
  <c r="AC29" i="1"/>
  <c r="S28" i="1"/>
  <c r="T26" i="1"/>
  <c r="U26" i="1"/>
  <c r="U27" i="1" s="1"/>
  <c r="V26" i="1"/>
  <c r="W26" i="1"/>
  <c r="W27" i="1" s="1"/>
  <c r="X26" i="1"/>
  <c r="Y26" i="1"/>
  <c r="Z26" i="1"/>
  <c r="AA26" i="1"/>
  <c r="AB26" i="1"/>
  <c r="AC26" i="1"/>
  <c r="S26" i="1"/>
  <c r="T24" i="1"/>
  <c r="U24" i="1"/>
  <c r="V24" i="1"/>
  <c r="W24" i="1"/>
  <c r="W25" i="1" s="1"/>
  <c r="X24" i="1"/>
  <c r="X25" i="1" s="1"/>
  <c r="Y24" i="1"/>
  <c r="Z24" i="1"/>
  <c r="Z25" i="1" s="1"/>
  <c r="AA24" i="1"/>
  <c r="AA25" i="1" s="1"/>
  <c r="AB24" i="1"/>
  <c r="AC24" i="1"/>
  <c r="S24" i="1"/>
  <c r="AC25" i="1"/>
  <c r="T22" i="1"/>
  <c r="U22" i="1"/>
  <c r="V22" i="1"/>
  <c r="W22" i="1"/>
  <c r="X22" i="1"/>
  <c r="Y22" i="1"/>
  <c r="Z22" i="1"/>
  <c r="AA22" i="1"/>
  <c r="AB22" i="1"/>
  <c r="AC22" i="1"/>
  <c r="S22" i="1"/>
  <c r="S29" i="1"/>
  <c r="S27" i="1"/>
  <c r="T27" i="1"/>
  <c r="AB25" i="1"/>
  <c r="Y23" i="1"/>
  <c r="G23" i="1"/>
  <c r="G21" i="1"/>
  <c r="Q14" i="1"/>
  <c r="P14" i="1"/>
  <c r="O14" i="1"/>
  <c r="N14" i="1"/>
  <c r="M14" i="1"/>
  <c r="L14" i="1"/>
  <c r="K14" i="1"/>
  <c r="J14" i="1"/>
  <c r="I14" i="1"/>
  <c r="H14" i="1"/>
  <c r="G14" i="1"/>
  <c r="Q11" i="1"/>
  <c r="P11" i="1"/>
  <c r="O11" i="1"/>
  <c r="N11" i="1"/>
  <c r="M11" i="1"/>
  <c r="L11" i="1"/>
  <c r="K11" i="1"/>
  <c r="J11" i="1"/>
  <c r="I11" i="1"/>
  <c r="H11" i="1"/>
  <c r="G11" i="1"/>
  <c r="H8" i="1"/>
  <c r="I8" i="1"/>
  <c r="J8" i="1"/>
  <c r="K8" i="1"/>
  <c r="L8" i="1"/>
  <c r="M8" i="1"/>
  <c r="N8" i="1"/>
  <c r="O8" i="1"/>
  <c r="P8" i="1"/>
  <c r="Q8" i="1"/>
  <c r="G8" i="1"/>
  <c r="I24" i="1" l="1"/>
  <c r="G24" i="1" s="1"/>
  <c r="AC27" i="1"/>
  <c r="AB27" i="1"/>
  <c r="AA27" i="1"/>
  <c r="Z27" i="1"/>
  <c r="Y27" i="1"/>
  <c r="X27" i="1"/>
  <c r="V27" i="1"/>
  <c r="Y25" i="1"/>
  <c r="V25" i="1"/>
  <c r="U25" i="1"/>
  <c r="T25" i="1"/>
  <c r="S25" i="1"/>
  <c r="AA23" i="1"/>
  <c r="W23" i="1"/>
  <c r="V23" i="1"/>
  <c r="U23" i="1"/>
  <c r="T23" i="1"/>
  <c r="X23" i="1"/>
  <c r="AC23" i="1"/>
  <c r="S23" i="1"/>
  <c r="AB23" i="1"/>
  <c r="Z23" i="1"/>
  <c r="I22" i="1" l="1"/>
  <c r="G22" i="1" s="1"/>
  <c r="I20" i="1"/>
  <c r="G20" i="1" s="1"/>
  <c r="I18" i="1"/>
  <c r="G18" i="1" s="1"/>
</calcChain>
</file>

<file path=xl/sharedStrings.xml><?xml version="1.0" encoding="utf-8"?>
<sst xmlns="http://schemas.openxmlformats.org/spreadsheetml/2006/main" count="49" uniqueCount="31">
  <si>
    <t>表1-2 输出电压与加负载重量值</t>
    <phoneticPr fontId="1" type="noConversion"/>
  </si>
  <si>
    <t>组桥方法</t>
    <phoneticPr fontId="1" type="noConversion"/>
  </si>
  <si>
    <t>单臂桥</t>
    <phoneticPr fontId="1" type="noConversion"/>
  </si>
  <si>
    <t>半桥</t>
    <phoneticPr fontId="1" type="noConversion"/>
  </si>
  <si>
    <t>全桥</t>
    <phoneticPr fontId="1" type="noConversion"/>
  </si>
  <si>
    <t>加减砝码</t>
    <phoneticPr fontId="1" type="noConversion"/>
  </si>
  <si>
    <t>加砝码</t>
    <phoneticPr fontId="1" type="noConversion"/>
  </si>
  <si>
    <t>减砝码</t>
    <phoneticPr fontId="1" type="noConversion"/>
  </si>
  <si>
    <t>平均值</t>
    <phoneticPr fontId="1" type="noConversion"/>
  </si>
  <si>
    <t>计算值：</t>
    <phoneticPr fontId="1" type="noConversion"/>
  </si>
  <si>
    <t>S</t>
    <phoneticPr fontId="1" type="noConversion"/>
  </si>
  <si>
    <t>电子秤</t>
    <phoneticPr fontId="1" type="noConversion"/>
  </si>
  <si>
    <t>V(mv)</t>
    <phoneticPr fontId="1" type="noConversion"/>
  </si>
  <si>
    <t>W(g)</t>
    <phoneticPr fontId="1" type="noConversion"/>
  </si>
  <si>
    <t>δ</t>
    <phoneticPr fontId="1" type="noConversion"/>
  </si>
  <si>
    <t>X</t>
    <phoneticPr fontId="1" type="noConversion"/>
  </si>
  <si>
    <t>Y1</t>
    <phoneticPr fontId="1" type="noConversion"/>
  </si>
  <si>
    <t>△Y1</t>
    <phoneticPr fontId="1" type="noConversion"/>
  </si>
  <si>
    <t>Y2</t>
    <phoneticPr fontId="1" type="noConversion"/>
  </si>
  <si>
    <t>△Y2</t>
    <phoneticPr fontId="1" type="noConversion"/>
  </si>
  <si>
    <t>Y3</t>
  </si>
  <si>
    <t>△Y3</t>
  </si>
  <si>
    <t>Y4</t>
  </si>
  <si>
    <t>△Y4</t>
  </si>
  <si>
    <t>K1=</t>
    <phoneticPr fontId="1" type="noConversion"/>
  </si>
  <si>
    <t>K2=</t>
    <phoneticPr fontId="1" type="noConversion"/>
  </si>
  <si>
    <t>K3=</t>
    <phoneticPr fontId="1" type="noConversion"/>
  </si>
  <si>
    <t>K4=</t>
    <phoneticPr fontId="1" type="noConversion"/>
  </si>
  <si>
    <t>△M=</t>
    <phoneticPr fontId="1" type="noConversion"/>
  </si>
  <si>
    <t>砝码质量W(g)及电压表读数V(*10^-3v)</t>
    <phoneticPr fontId="1" type="noConversion"/>
  </si>
  <si>
    <t>电桥输出电压与加负载重量值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</si>
</sst>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00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2" fillId="0" borderId="0" xfId="0" applyNumberFormat="1" applyFont="1" applyBorder="1">
      <alignment vertical="center"/>
    </xf>
    <xf numFmtId="176" fontId="3" fillId="0" borderId="0" xfId="0" applyNumberFormat="1" applyFont="1" applyAlignment="1">
      <alignment vertical="center"/>
    </xf>
    <xf numFmtId="176" fontId="0" fillId="0" borderId="0" xfId="0" applyNumberFormat="1">
      <alignment vertical="center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2" fillId="0" borderId="1" xfId="0" applyNumberFormat="1" applyFont="1" applyBorder="1" applyAlignment="1">
      <alignment vertical="center"/>
    </xf>
    <xf numFmtId="178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177" fontId="2" fillId="0" borderId="1" xfId="0" applyNumberFormat="1" applyFont="1" applyFill="1" applyBorder="1">
      <alignment vertical="center"/>
    </xf>
    <xf numFmtId="10" fontId="0" fillId="0" borderId="1" xfId="0" applyNumberFormat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75176186241354E-2"/>
          <c:y val="4.3705269565688723E-2"/>
          <c:w val="0.9086195480717425"/>
          <c:h val="0.94175271379401637"/>
        </c:manualLayout>
      </c:layout>
      <c:scatterChart>
        <c:scatterStyle val="smoothMarker"/>
        <c:varyColors val="0"/>
        <c:ser>
          <c:idx val="0"/>
          <c:order val="0"/>
          <c:tx>
            <c:v>单臂桥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Sheet1!$G$5:$Q$5</c:f>
              <c:numCache>
                <c:formatCode>0.00_ 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Sheet1!$G$8:$Q$8</c:f>
              <c:numCache>
                <c:formatCode>0.00_ </c:formatCode>
                <c:ptCount val="11"/>
                <c:pt idx="0">
                  <c:v>-0.05</c:v>
                </c:pt>
                <c:pt idx="1">
                  <c:v>-7.1</c:v>
                </c:pt>
                <c:pt idx="2">
                  <c:v>-14.05</c:v>
                </c:pt>
                <c:pt idx="3">
                  <c:v>-20.950000000000003</c:v>
                </c:pt>
                <c:pt idx="4">
                  <c:v>-28</c:v>
                </c:pt>
                <c:pt idx="5">
                  <c:v>-35.1</c:v>
                </c:pt>
                <c:pt idx="6">
                  <c:v>-41.85</c:v>
                </c:pt>
                <c:pt idx="7">
                  <c:v>-48.6</c:v>
                </c:pt>
                <c:pt idx="8">
                  <c:v>-55.45</c:v>
                </c:pt>
                <c:pt idx="9">
                  <c:v>-62.4</c:v>
                </c:pt>
                <c:pt idx="10">
                  <c:v>-69.5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B-4987-B9F8-4D89CB4DB8FB}"/>
            </c:ext>
          </c:extLst>
        </c:ser>
        <c:ser>
          <c:idx val="1"/>
          <c:order val="1"/>
          <c:tx>
            <c:v>半桥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Sheet1!$G$5:$Q$5</c:f>
              <c:numCache>
                <c:formatCode>0.00_ 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Sheet1!$G$11:$Q$11</c:f>
              <c:numCache>
                <c:formatCode>0.00_ </c:formatCode>
                <c:ptCount val="11"/>
                <c:pt idx="0">
                  <c:v>3</c:v>
                </c:pt>
                <c:pt idx="1">
                  <c:v>19.799999999999997</c:v>
                </c:pt>
                <c:pt idx="2">
                  <c:v>32.9</c:v>
                </c:pt>
                <c:pt idx="3">
                  <c:v>46.75</c:v>
                </c:pt>
                <c:pt idx="4">
                  <c:v>60.35</c:v>
                </c:pt>
                <c:pt idx="5">
                  <c:v>74.05</c:v>
                </c:pt>
                <c:pt idx="6">
                  <c:v>87.699999999999989</c:v>
                </c:pt>
                <c:pt idx="7">
                  <c:v>101.45</c:v>
                </c:pt>
                <c:pt idx="8">
                  <c:v>115</c:v>
                </c:pt>
                <c:pt idx="9">
                  <c:v>79.2</c:v>
                </c:pt>
                <c:pt idx="10">
                  <c:v>142.30000000000001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B-4987-B9F8-4D89CB4DB8FB}"/>
            </c:ext>
          </c:extLst>
        </c:ser>
        <c:ser>
          <c:idx val="2"/>
          <c:order val="2"/>
          <c:tx>
            <c:v>全桥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Sheet1!$G$5:$Q$5</c:f>
              <c:numCache>
                <c:formatCode>0.00_ 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Sheet1!$G$14:$Q$14</c:f>
              <c:numCache>
                <c:formatCode>0.00_ </c:formatCode>
                <c:ptCount val="11"/>
                <c:pt idx="0">
                  <c:v>2.9</c:v>
                </c:pt>
                <c:pt idx="1">
                  <c:v>-23.35</c:v>
                </c:pt>
                <c:pt idx="2">
                  <c:v>-50.95</c:v>
                </c:pt>
                <c:pt idx="3">
                  <c:v>-77.25</c:v>
                </c:pt>
                <c:pt idx="4">
                  <c:v>-103.8</c:v>
                </c:pt>
                <c:pt idx="5">
                  <c:v>-130.25</c:v>
                </c:pt>
                <c:pt idx="6">
                  <c:v>-157.19999999999999</c:v>
                </c:pt>
                <c:pt idx="7">
                  <c:v>-183.8</c:v>
                </c:pt>
                <c:pt idx="8">
                  <c:v>-210.8</c:v>
                </c:pt>
                <c:pt idx="9">
                  <c:v>-237.39999999999998</c:v>
                </c:pt>
                <c:pt idx="10">
                  <c:v>-264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FB-4987-B9F8-4D89CB4DB8FB}"/>
            </c:ext>
          </c:extLst>
        </c:ser>
        <c:ser>
          <c:idx val="3"/>
          <c:order val="3"/>
          <c:tx>
            <c:v>电子秤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Sheet1!$F$28:$P$28</c:f>
              <c:numCache>
                <c:formatCode>0.00_ 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Sheet1!$F$29:$P$29</c:f>
              <c:numCache>
                <c:formatCode>0.00_ </c:formatCode>
                <c:ptCount val="11"/>
                <c:pt idx="0">
                  <c:v>0.7</c:v>
                </c:pt>
                <c:pt idx="1">
                  <c:v>-19.3</c:v>
                </c:pt>
                <c:pt idx="2">
                  <c:v>-39.5</c:v>
                </c:pt>
                <c:pt idx="3">
                  <c:v>-59.4</c:v>
                </c:pt>
                <c:pt idx="4">
                  <c:v>-79.5</c:v>
                </c:pt>
                <c:pt idx="5">
                  <c:v>-99.6</c:v>
                </c:pt>
                <c:pt idx="6">
                  <c:v>-119.6</c:v>
                </c:pt>
                <c:pt idx="7">
                  <c:v>-140</c:v>
                </c:pt>
                <c:pt idx="8">
                  <c:v>-160.1</c:v>
                </c:pt>
                <c:pt idx="9">
                  <c:v>-179.9</c:v>
                </c:pt>
                <c:pt idx="10">
                  <c:v>-200.2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FB-4987-B9F8-4D89CB4D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30063"/>
        <c:axId val="1316550591"/>
      </c:scatterChart>
      <c:valAx>
        <c:axId val="140483006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550591"/>
        <c:crosses val="autoZero"/>
        <c:crossBetween val="midCat"/>
        <c:majorUnit val="20"/>
        <c:minorUnit val="2"/>
      </c:valAx>
      <c:valAx>
        <c:axId val="1316550591"/>
        <c:scaling>
          <c:orientation val="minMax"/>
          <c:max val="1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8300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674370</xdr:colOff>
      <xdr:row>33</xdr:row>
      <xdr:rowOff>171450</xdr:rowOff>
    </xdr:from>
    <xdr:to>
      <xdr:col>15</xdr:col>
      <xdr:colOff>203200</xdr:colOff>
      <xdr:row>66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1404AA-F57F-4EA5-A235-92FBF6A81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8E8D-69D6-43EB-AFB0-42191F8E12F8}">
  <dimension ref="A1:AC30"/>
  <sheetViews>
    <sheetView tabSelected="1" topLeftCell="B14" zoomScaleNormal="100" workbookViewId="0">
      <selection activeCell="G23" sqref="G23"/>
    </sheetView>
  </sheetViews>
  <sheetFormatPr defaultRowHeight="14" x14ac:dyDescent="0.3"/>
  <cols>
    <col min="1" max="4" width="15.75" style="3" customWidth="1"/>
    <col min="5" max="5" width="11.58203125" style="3" customWidth="1"/>
    <col min="6" max="6" width="13.58203125" style="3" customWidth="1"/>
    <col min="7" max="7" width="15.4140625" style="3" bestFit="1" customWidth="1"/>
    <col min="8" max="15" width="10.75" style="3" customWidth="1"/>
    <col min="16" max="18" width="12.33203125" style="3" bestFit="1" customWidth="1"/>
    <col min="19" max="29" width="15.58203125" style="3" customWidth="1"/>
    <col min="30" max="16384" width="8.6640625" style="3"/>
  </cols>
  <sheetData>
    <row r="1" spans="1:20" ht="20" x14ac:dyDescent="0.3">
      <c r="A1" s="2"/>
      <c r="B1" s="2"/>
      <c r="C1" s="2"/>
      <c r="D1" s="2"/>
    </row>
    <row r="3" spans="1:20" ht="17.5" x14ac:dyDescent="0.3">
      <c r="E3" s="14" t="s">
        <v>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</row>
    <row r="4" spans="1:20" ht="17.5" x14ac:dyDescent="0.3">
      <c r="E4" s="17" t="s">
        <v>1</v>
      </c>
      <c r="F4" s="17" t="s">
        <v>5</v>
      </c>
      <c r="G4" s="14" t="s">
        <v>29</v>
      </c>
      <c r="H4" s="15"/>
      <c r="I4" s="15"/>
      <c r="J4" s="15"/>
      <c r="K4" s="15"/>
      <c r="L4" s="15"/>
      <c r="M4" s="15"/>
      <c r="N4" s="15"/>
      <c r="O4" s="15"/>
      <c r="P4" s="15"/>
      <c r="Q4" s="16"/>
    </row>
    <row r="5" spans="1:20" ht="17.5" x14ac:dyDescent="0.3">
      <c r="E5" s="17"/>
      <c r="F5" s="17"/>
      <c r="G5" s="4">
        <v>0</v>
      </c>
      <c r="H5" s="4">
        <v>20</v>
      </c>
      <c r="I5" s="4">
        <v>40</v>
      </c>
      <c r="J5" s="4">
        <v>60</v>
      </c>
      <c r="K5" s="4">
        <v>80</v>
      </c>
      <c r="L5" s="4">
        <v>100</v>
      </c>
      <c r="M5" s="4">
        <v>120</v>
      </c>
      <c r="N5" s="4">
        <v>140</v>
      </c>
      <c r="O5" s="4">
        <v>160</v>
      </c>
      <c r="P5" s="4">
        <v>180</v>
      </c>
      <c r="Q5" s="4">
        <v>200</v>
      </c>
    </row>
    <row r="6" spans="1:20" ht="17.5" x14ac:dyDescent="0.3">
      <c r="E6" s="17" t="s">
        <v>2</v>
      </c>
      <c r="F6" s="5" t="s">
        <v>6</v>
      </c>
      <c r="G6" s="4">
        <v>-0.1</v>
      </c>
      <c r="H6" s="4">
        <v>-7.3</v>
      </c>
      <c r="I6" s="4">
        <v>-14.2</v>
      </c>
      <c r="J6" s="4">
        <v>-21.1</v>
      </c>
      <c r="K6" s="4">
        <v>-28.3</v>
      </c>
      <c r="L6" s="4">
        <v>-35.5</v>
      </c>
      <c r="M6" s="4">
        <v>-42</v>
      </c>
      <c r="N6" s="4">
        <v>-48.7</v>
      </c>
      <c r="O6" s="4">
        <v>-55.6</v>
      </c>
      <c r="P6" s="4">
        <v>-62.5</v>
      </c>
      <c r="Q6" s="4">
        <v>-69.5</v>
      </c>
    </row>
    <row r="7" spans="1:20" ht="17.5" x14ac:dyDescent="0.3">
      <c r="E7" s="17"/>
      <c r="F7" s="5" t="s">
        <v>7</v>
      </c>
      <c r="G7" s="4">
        <v>0</v>
      </c>
      <c r="H7" s="4">
        <v>-6.9</v>
      </c>
      <c r="I7" s="4">
        <v>-13.9</v>
      </c>
      <c r="J7" s="4">
        <v>-20.8</v>
      </c>
      <c r="K7" s="4">
        <v>-27.7</v>
      </c>
      <c r="L7" s="4">
        <v>-34.700000000000003</v>
      </c>
      <c r="M7" s="4">
        <v>-41.7</v>
      </c>
      <c r="N7" s="4">
        <v>-48.5</v>
      </c>
      <c r="O7" s="4">
        <v>-55.3</v>
      </c>
      <c r="P7" s="4">
        <v>-62.3</v>
      </c>
      <c r="Q7" s="4">
        <v>-69.5</v>
      </c>
    </row>
    <row r="8" spans="1:20" ht="17.5" x14ac:dyDescent="0.3">
      <c r="E8" s="17"/>
      <c r="F8" s="5" t="s">
        <v>8</v>
      </c>
      <c r="G8" s="4">
        <f>(G6+G7)/2</f>
        <v>-0.05</v>
      </c>
      <c r="H8" s="4">
        <f t="shared" ref="H8:Q8" si="0">(H6+H7)/2</f>
        <v>-7.1</v>
      </c>
      <c r="I8" s="4">
        <f t="shared" si="0"/>
        <v>-14.05</v>
      </c>
      <c r="J8" s="4">
        <f t="shared" si="0"/>
        <v>-20.950000000000003</v>
      </c>
      <c r="K8" s="4">
        <f t="shared" si="0"/>
        <v>-28</v>
      </c>
      <c r="L8" s="4">
        <f t="shared" si="0"/>
        <v>-35.1</v>
      </c>
      <c r="M8" s="4">
        <f t="shared" si="0"/>
        <v>-41.85</v>
      </c>
      <c r="N8" s="4">
        <f t="shared" si="0"/>
        <v>-48.6</v>
      </c>
      <c r="O8" s="4">
        <f t="shared" si="0"/>
        <v>-55.45</v>
      </c>
      <c r="P8" s="4">
        <f t="shared" si="0"/>
        <v>-62.4</v>
      </c>
      <c r="Q8" s="4">
        <f t="shared" si="0"/>
        <v>-69.5</v>
      </c>
    </row>
    <row r="9" spans="1:20" ht="17.5" x14ac:dyDescent="0.3">
      <c r="E9" s="17" t="s">
        <v>3</v>
      </c>
      <c r="F9" s="5" t="s">
        <v>6</v>
      </c>
      <c r="G9" s="4">
        <v>0.1</v>
      </c>
      <c r="H9" s="4">
        <v>19.899999999999999</v>
      </c>
      <c r="I9" s="4">
        <v>32.4</v>
      </c>
      <c r="J9" s="4">
        <v>46.6</v>
      </c>
      <c r="K9" s="4">
        <v>60</v>
      </c>
      <c r="L9" s="4">
        <v>73.599999999999994</v>
      </c>
      <c r="M9" s="4">
        <v>87.3</v>
      </c>
      <c r="N9" s="4">
        <v>101.2</v>
      </c>
      <c r="O9" s="4">
        <v>114.7</v>
      </c>
      <c r="P9" s="4">
        <v>128.4</v>
      </c>
      <c r="Q9" s="4">
        <v>142.30000000000001</v>
      </c>
      <c r="T9" s="1"/>
    </row>
    <row r="10" spans="1:20" ht="17.5" x14ac:dyDescent="0.3">
      <c r="E10" s="17"/>
      <c r="F10" s="5" t="s">
        <v>7</v>
      </c>
      <c r="G10" s="4">
        <v>5.9</v>
      </c>
      <c r="H10" s="4">
        <v>19.7</v>
      </c>
      <c r="I10" s="4">
        <v>33.4</v>
      </c>
      <c r="J10" s="4">
        <v>46.9</v>
      </c>
      <c r="K10" s="4">
        <v>60.7</v>
      </c>
      <c r="L10" s="4">
        <v>74.5</v>
      </c>
      <c r="M10" s="4">
        <v>88.1</v>
      </c>
      <c r="N10" s="4">
        <v>101.7</v>
      </c>
      <c r="O10" s="4">
        <v>115.3</v>
      </c>
      <c r="P10" s="4">
        <v>30</v>
      </c>
      <c r="Q10" s="4">
        <v>142.30000000000001</v>
      </c>
    </row>
    <row r="11" spans="1:20" ht="17.5" x14ac:dyDescent="0.3">
      <c r="E11" s="17"/>
      <c r="F11" s="5" t="s">
        <v>8</v>
      </c>
      <c r="G11" s="4">
        <f>(G9+G10)/2</f>
        <v>3</v>
      </c>
      <c r="H11" s="4">
        <f t="shared" ref="H11" si="1">(H9+H10)/2</f>
        <v>19.799999999999997</v>
      </c>
      <c r="I11" s="4">
        <f t="shared" ref="I11" si="2">(I9+I10)/2</f>
        <v>32.9</v>
      </c>
      <c r="J11" s="4">
        <f t="shared" ref="J11" si="3">(J9+J10)/2</f>
        <v>46.75</v>
      </c>
      <c r="K11" s="4">
        <f t="shared" ref="K11" si="4">(K9+K10)/2</f>
        <v>60.35</v>
      </c>
      <c r="L11" s="4">
        <f t="shared" ref="L11" si="5">(L9+L10)/2</f>
        <v>74.05</v>
      </c>
      <c r="M11" s="4">
        <f t="shared" ref="M11" si="6">(M9+M10)/2</f>
        <v>87.699999999999989</v>
      </c>
      <c r="N11" s="4">
        <f t="shared" ref="N11" si="7">(N9+N10)/2</f>
        <v>101.45</v>
      </c>
      <c r="O11" s="4">
        <f t="shared" ref="O11" si="8">(O9+O10)/2</f>
        <v>115</v>
      </c>
      <c r="P11" s="4">
        <f t="shared" ref="P11" si="9">(P9+P10)/2</f>
        <v>79.2</v>
      </c>
      <c r="Q11" s="4">
        <f t="shared" ref="Q11" si="10">(Q9+Q10)/2</f>
        <v>142.30000000000001</v>
      </c>
    </row>
    <row r="12" spans="1:20" ht="17.5" x14ac:dyDescent="0.3">
      <c r="E12" s="17" t="s">
        <v>4</v>
      </c>
      <c r="F12" s="5" t="s">
        <v>6</v>
      </c>
      <c r="G12" s="4">
        <v>0.1</v>
      </c>
      <c r="H12" s="4">
        <v>-26.4</v>
      </c>
      <c r="I12" s="4">
        <v>-53.2</v>
      </c>
      <c r="J12" s="4">
        <v>-78.5</v>
      </c>
      <c r="K12" s="4">
        <v>-105</v>
      </c>
      <c r="L12" s="4">
        <v>-130.80000000000001</v>
      </c>
      <c r="M12" s="4">
        <v>-157.69999999999999</v>
      </c>
      <c r="N12" s="4">
        <v>-184.4</v>
      </c>
      <c r="O12" s="4">
        <v>-211.1</v>
      </c>
      <c r="P12" s="4">
        <v>-237.7</v>
      </c>
      <c r="Q12" s="4">
        <v>-264</v>
      </c>
    </row>
    <row r="13" spans="1:20" ht="17.5" x14ac:dyDescent="0.3">
      <c r="E13" s="17"/>
      <c r="F13" s="5" t="s">
        <v>7</v>
      </c>
      <c r="G13" s="4">
        <v>5.7</v>
      </c>
      <c r="H13" s="4">
        <v>-20.3</v>
      </c>
      <c r="I13" s="4">
        <v>-48.7</v>
      </c>
      <c r="J13" s="4">
        <v>-76</v>
      </c>
      <c r="K13" s="4">
        <v>-102.6</v>
      </c>
      <c r="L13" s="4">
        <v>-129.69999999999999</v>
      </c>
      <c r="M13" s="4">
        <v>-156.69999999999999</v>
      </c>
      <c r="N13" s="4">
        <v>-183.2</v>
      </c>
      <c r="O13" s="4">
        <v>-210.5</v>
      </c>
      <c r="P13" s="4">
        <v>-237.1</v>
      </c>
      <c r="Q13" s="4">
        <v>-264</v>
      </c>
    </row>
    <row r="14" spans="1:20" ht="17.5" x14ac:dyDescent="0.3">
      <c r="E14" s="17"/>
      <c r="F14" s="5" t="s">
        <v>8</v>
      </c>
      <c r="G14" s="4">
        <f>(G12+G13)/2</f>
        <v>2.9</v>
      </c>
      <c r="H14" s="4">
        <f t="shared" ref="H14" si="11">(H12+H13)/2</f>
        <v>-23.35</v>
      </c>
      <c r="I14" s="4">
        <f t="shared" ref="I14" si="12">(I12+I13)/2</f>
        <v>-50.95</v>
      </c>
      <c r="J14" s="4">
        <f t="shared" ref="J14" si="13">(J12+J13)/2</f>
        <v>-77.25</v>
      </c>
      <c r="K14" s="4">
        <f t="shared" ref="K14" si="14">(K12+K13)/2</f>
        <v>-103.8</v>
      </c>
      <c r="L14" s="4">
        <f t="shared" ref="L14" si="15">(L12+L13)/2</f>
        <v>-130.25</v>
      </c>
      <c r="M14" s="4">
        <f t="shared" ref="M14" si="16">(M12+M13)/2</f>
        <v>-157.19999999999999</v>
      </c>
      <c r="N14" s="4">
        <f t="shared" ref="N14" si="17">(N12+N13)/2</f>
        <v>-183.8</v>
      </c>
      <c r="O14" s="4">
        <f t="shared" ref="O14" si="18">(O12+O13)/2</f>
        <v>-210.8</v>
      </c>
      <c r="P14" s="4">
        <f t="shared" ref="P14" si="19">(P12+P13)/2</f>
        <v>-237.39999999999998</v>
      </c>
      <c r="Q14" s="4">
        <f t="shared" ref="Q14" si="20">(Q12+Q13)/2</f>
        <v>-264</v>
      </c>
    </row>
    <row r="16" spans="1:20" ht="17.5" x14ac:dyDescent="0.3">
      <c r="E16" s="14" t="s">
        <v>9</v>
      </c>
      <c r="F16" s="15"/>
      <c r="G16" s="16"/>
    </row>
    <row r="17" spans="5:29" ht="25" customHeight="1" x14ac:dyDescent="0.3">
      <c r="E17" s="17" t="s">
        <v>2</v>
      </c>
      <c r="F17" s="6" t="s">
        <v>10</v>
      </c>
      <c r="G17" s="9">
        <f>(Q8-G8)/200</f>
        <v>-0.34725</v>
      </c>
      <c r="I17" s="10"/>
      <c r="R17" s="4" t="s">
        <v>24</v>
      </c>
      <c r="S17" s="11">
        <v>-0.3463</v>
      </c>
      <c r="T17" s="11">
        <v>-0.3463</v>
      </c>
      <c r="U17" s="11">
        <v>-0.3463</v>
      </c>
      <c r="V17" s="11">
        <v>-0.3463</v>
      </c>
      <c r="W17" s="11">
        <v>-0.3463</v>
      </c>
      <c r="X17" s="11">
        <v>-0.3463</v>
      </c>
      <c r="Y17" s="11">
        <v>-0.3463</v>
      </c>
      <c r="Z17" s="11">
        <v>-0.3463</v>
      </c>
      <c r="AA17" s="11">
        <v>-0.3463</v>
      </c>
      <c r="AB17" s="11">
        <v>-0.3463</v>
      </c>
      <c r="AC17" s="11">
        <v>-0.3463</v>
      </c>
    </row>
    <row r="18" spans="5:29" ht="25" customHeight="1" x14ac:dyDescent="0.3">
      <c r="E18" s="17"/>
      <c r="F18" s="6" t="s">
        <v>14</v>
      </c>
      <c r="G18" s="13">
        <f>I18/Q8</f>
        <v>-3.949640287769729E-3</v>
      </c>
      <c r="H18" s="3" t="s">
        <v>28</v>
      </c>
      <c r="I18" s="10">
        <f>IF(ABS(MAX(S23:AC23))&gt;ABS(MIN(S23:AC23)),MAX(S23:AC23),MIN(S23:AC23))</f>
        <v>0.27449999999999619</v>
      </c>
      <c r="R18" s="4" t="s">
        <v>25</v>
      </c>
      <c r="S18" s="11">
        <v>0.6885</v>
      </c>
      <c r="T18" s="11">
        <v>0.6885</v>
      </c>
      <c r="U18" s="11">
        <v>0.6885</v>
      </c>
      <c r="V18" s="11">
        <v>0.6885</v>
      </c>
      <c r="W18" s="11">
        <v>0.6885</v>
      </c>
      <c r="X18" s="11">
        <v>0.6885</v>
      </c>
      <c r="Y18" s="11">
        <v>0.6885</v>
      </c>
      <c r="Z18" s="11">
        <v>0.6885</v>
      </c>
      <c r="AA18" s="11">
        <v>0.6885</v>
      </c>
      <c r="AB18" s="11">
        <v>0.6885</v>
      </c>
      <c r="AC18" s="11">
        <v>0.6885</v>
      </c>
    </row>
    <row r="19" spans="5:29" ht="25" customHeight="1" x14ac:dyDescent="0.3">
      <c r="E19" s="17" t="s">
        <v>3</v>
      </c>
      <c r="F19" s="6" t="s">
        <v>10</v>
      </c>
      <c r="G19" s="9">
        <f>(Q10-G10)/200</f>
        <v>0.68200000000000005</v>
      </c>
      <c r="I19" s="10"/>
      <c r="R19" s="4" t="s">
        <v>26</v>
      </c>
      <c r="S19" s="11">
        <v>-1.3349</v>
      </c>
      <c r="T19" s="11">
        <v>-1.3349</v>
      </c>
      <c r="U19" s="11">
        <v>-1.3349</v>
      </c>
      <c r="V19" s="11">
        <v>-1.3349</v>
      </c>
      <c r="W19" s="11">
        <v>-1.3349</v>
      </c>
      <c r="X19" s="11">
        <v>-1.3349</v>
      </c>
      <c r="Y19" s="11">
        <v>-1.3349</v>
      </c>
      <c r="Z19" s="11">
        <v>-1.3349</v>
      </c>
      <c r="AA19" s="11">
        <v>-1.3349</v>
      </c>
      <c r="AB19" s="11">
        <v>-1.3349</v>
      </c>
      <c r="AC19" s="11">
        <v>-1.3349</v>
      </c>
    </row>
    <row r="20" spans="5:29" ht="25" customHeight="1" x14ac:dyDescent="0.3">
      <c r="E20" s="17"/>
      <c r="F20" s="6" t="s">
        <v>14</v>
      </c>
      <c r="G20" s="13">
        <f>I20/Q11*100%</f>
        <v>0.34916936050597319</v>
      </c>
      <c r="H20" s="3" t="s">
        <v>28</v>
      </c>
      <c r="I20" s="10">
        <f>IF(ABS(MAX(S25:AC25))&gt;ABS(MIN(S25:AC25)),MAX(S25:AC25),MIN(S25:AC25))</f>
        <v>49.686799999999991</v>
      </c>
      <c r="R20" s="7" t="s">
        <v>27</v>
      </c>
      <c r="S20" s="12">
        <v>-1.0044999999999999</v>
      </c>
      <c r="T20" s="12">
        <v>-1.0044999999999999</v>
      </c>
      <c r="U20" s="12">
        <v>-1.0044999999999999</v>
      </c>
      <c r="V20" s="12">
        <v>-1.0044999999999999</v>
      </c>
      <c r="W20" s="12">
        <v>-1.0044999999999999</v>
      </c>
      <c r="X20" s="12">
        <v>-1.0044999999999999</v>
      </c>
      <c r="Y20" s="12">
        <v>-1.0044999999999999</v>
      </c>
      <c r="Z20" s="12">
        <v>-1.0044999999999999</v>
      </c>
      <c r="AA20" s="12">
        <v>-1.0044999999999999</v>
      </c>
      <c r="AB20" s="12">
        <v>-1.0044999999999999</v>
      </c>
      <c r="AC20" s="12">
        <v>-1.0044999999999999</v>
      </c>
    </row>
    <row r="21" spans="5:29" ht="25" customHeight="1" x14ac:dyDescent="0.3">
      <c r="E21" s="17" t="s">
        <v>4</v>
      </c>
      <c r="F21" s="6" t="s">
        <v>10</v>
      </c>
      <c r="G21" s="9">
        <f>(Q12-G12)/200</f>
        <v>-1.3205</v>
      </c>
      <c r="I21" s="10"/>
      <c r="R21" s="4" t="s">
        <v>15</v>
      </c>
      <c r="S21" s="11">
        <v>0</v>
      </c>
      <c r="T21" s="11">
        <v>20</v>
      </c>
      <c r="U21" s="11">
        <v>40</v>
      </c>
      <c r="V21" s="11">
        <v>60</v>
      </c>
      <c r="W21" s="11">
        <v>80</v>
      </c>
      <c r="X21" s="11">
        <v>100</v>
      </c>
      <c r="Y21" s="11">
        <v>120</v>
      </c>
      <c r="Z21" s="11">
        <v>140</v>
      </c>
      <c r="AA21" s="11">
        <v>160</v>
      </c>
      <c r="AB21" s="11">
        <v>180</v>
      </c>
      <c r="AC21" s="11">
        <v>200</v>
      </c>
    </row>
    <row r="22" spans="5:29" ht="25" customHeight="1" x14ac:dyDescent="0.3">
      <c r="E22" s="17"/>
      <c r="F22" s="6" t="s">
        <v>14</v>
      </c>
      <c r="G22" s="13">
        <f>I22/Q14*100%</f>
        <v>-1.917803030303042E-3</v>
      </c>
      <c r="H22" s="3" t="s">
        <v>28</v>
      </c>
      <c r="I22" s="10">
        <f>IF(ABS(MAX(S27:AC27))&gt;ABS(MIN(S27:AC27)),MAX(S27:AC27),MIN(S27:AC27))</f>
        <v>0.50630000000000308</v>
      </c>
      <c r="R22" s="4" t="s">
        <v>16</v>
      </c>
      <c r="S22" s="11">
        <f>S17*S21-0.1955</f>
        <v>-0.19550000000000001</v>
      </c>
      <c r="T22" s="11">
        <f t="shared" ref="T22:AC22" si="21">T17*T21-0.1955</f>
        <v>-7.1215000000000002</v>
      </c>
      <c r="U22" s="11">
        <f t="shared" si="21"/>
        <v>-14.047499999999999</v>
      </c>
      <c r="V22" s="11">
        <f t="shared" si="21"/>
        <v>-20.973499999999998</v>
      </c>
      <c r="W22" s="11">
        <f t="shared" si="21"/>
        <v>-27.8995</v>
      </c>
      <c r="X22" s="11">
        <f t="shared" si="21"/>
        <v>-34.825500000000005</v>
      </c>
      <c r="Y22" s="11">
        <f t="shared" si="21"/>
        <v>-41.7515</v>
      </c>
      <c r="Z22" s="11">
        <f t="shared" si="21"/>
        <v>-48.677500000000002</v>
      </c>
      <c r="AA22" s="11">
        <f t="shared" si="21"/>
        <v>-55.603500000000004</v>
      </c>
      <c r="AB22" s="11">
        <f t="shared" si="21"/>
        <v>-62.529499999999999</v>
      </c>
      <c r="AC22" s="11">
        <f t="shared" si="21"/>
        <v>-69.455500000000001</v>
      </c>
    </row>
    <row r="23" spans="5:29" ht="25" customHeight="1" x14ac:dyDescent="0.3">
      <c r="E23" s="17" t="s">
        <v>11</v>
      </c>
      <c r="F23" s="6" t="s">
        <v>10</v>
      </c>
      <c r="G23" s="9">
        <f>(P29-F29)/200</f>
        <v>-1.0044999999999999</v>
      </c>
      <c r="I23" s="10"/>
      <c r="R23" s="4" t="s">
        <v>17</v>
      </c>
      <c r="S23" s="11">
        <f t="shared" ref="S23:AC23" si="22">S22-G8</f>
        <v>-0.14550000000000002</v>
      </c>
      <c r="T23" s="11">
        <f t="shared" si="22"/>
        <v>-2.1500000000000519E-2</v>
      </c>
      <c r="U23" s="11">
        <f t="shared" si="22"/>
        <v>2.500000000001279E-3</v>
      </c>
      <c r="V23" s="11">
        <f t="shared" si="22"/>
        <v>-2.3499999999994969E-2</v>
      </c>
      <c r="W23" s="11">
        <f t="shared" si="22"/>
        <v>0.10050000000000026</v>
      </c>
      <c r="X23" s="11">
        <f t="shared" si="22"/>
        <v>0.27449999999999619</v>
      </c>
      <c r="Y23" s="11">
        <f t="shared" si="22"/>
        <v>9.8500000000001364E-2</v>
      </c>
      <c r="Z23" s="11">
        <f t="shared" si="22"/>
        <v>-7.7500000000000568E-2</v>
      </c>
      <c r="AA23" s="11">
        <f t="shared" si="22"/>
        <v>-0.15350000000000108</v>
      </c>
      <c r="AB23" s="11">
        <f t="shared" si="22"/>
        <v>-0.12950000000000017</v>
      </c>
      <c r="AC23" s="11">
        <f t="shared" si="22"/>
        <v>4.4499999999999318E-2</v>
      </c>
    </row>
    <row r="24" spans="5:29" ht="25" customHeight="1" x14ac:dyDescent="0.3">
      <c r="E24" s="17"/>
      <c r="F24" s="6" t="s">
        <v>14</v>
      </c>
      <c r="G24" s="13">
        <f>I24/P29*100%</f>
        <v>-8.0819180819180578E-4</v>
      </c>
      <c r="H24" s="3" t="s">
        <v>28</v>
      </c>
      <c r="I24" s="10">
        <f>IF(ABS(MAX(S29:AC29))&gt;ABS(MIN(S29:AC29)),MAX(S29:AC29),MIN(S29:AC29))</f>
        <v>0.1617999999999995</v>
      </c>
      <c r="R24" s="4" t="s">
        <v>18</v>
      </c>
      <c r="S24" s="11">
        <f>S18*S21+4.9568</f>
        <v>4.9568000000000003</v>
      </c>
      <c r="T24" s="11">
        <f t="shared" ref="T24:AC24" si="23">T18*T21+4.9568</f>
        <v>18.726800000000001</v>
      </c>
      <c r="U24" s="11">
        <f t="shared" si="23"/>
        <v>32.4968</v>
      </c>
      <c r="V24" s="11">
        <f t="shared" si="23"/>
        <v>46.266800000000003</v>
      </c>
      <c r="W24" s="11">
        <f t="shared" si="23"/>
        <v>60.036799999999999</v>
      </c>
      <c r="X24" s="11">
        <f t="shared" si="23"/>
        <v>73.806799999999996</v>
      </c>
      <c r="Y24" s="11">
        <f t="shared" si="23"/>
        <v>87.576800000000006</v>
      </c>
      <c r="Z24" s="11">
        <f t="shared" si="23"/>
        <v>101.3468</v>
      </c>
      <c r="AA24" s="11">
        <f t="shared" si="23"/>
        <v>115.1168</v>
      </c>
      <c r="AB24" s="11">
        <f t="shared" si="23"/>
        <v>128.88679999999999</v>
      </c>
      <c r="AC24" s="11">
        <f t="shared" si="23"/>
        <v>142.65679999999998</v>
      </c>
    </row>
    <row r="25" spans="5:29" ht="25" customHeight="1" x14ac:dyDescent="0.3">
      <c r="R25" s="4" t="s">
        <v>19</v>
      </c>
      <c r="S25" s="11">
        <f t="shared" ref="S25:AC25" si="24">S24-G11</f>
        <v>1.9568000000000003</v>
      </c>
      <c r="T25" s="11">
        <f t="shared" si="24"/>
        <v>-1.0731999999999964</v>
      </c>
      <c r="U25" s="11">
        <f t="shared" si="24"/>
        <v>-0.40319999999999823</v>
      </c>
      <c r="V25" s="11">
        <f t="shared" si="24"/>
        <v>-0.48319999999999652</v>
      </c>
      <c r="W25" s="11">
        <f t="shared" si="24"/>
        <v>-0.31320000000000192</v>
      </c>
      <c r="X25" s="11">
        <f t="shared" si="24"/>
        <v>-0.24320000000000164</v>
      </c>
      <c r="Y25" s="11">
        <f t="shared" si="24"/>
        <v>-0.12319999999998288</v>
      </c>
      <c r="Z25" s="11">
        <f t="shared" si="24"/>
        <v>-0.10320000000000107</v>
      </c>
      <c r="AA25" s="11">
        <f t="shared" si="24"/>
        <v>0.11679999999999779</v>
      </c>
      <c r="AB25" s="11">
        <f t="shared" si="24"/>
        <v>49.686799999999991</v>
      </c>
      <c r="AC25" s="11">
        <f t="shared" si="24"/>
        <v>0.35679999999996426</v>
      </c>
    </row>
    <row r="26" spans="5:29" ht="25" customHeight="1" x14ac:dyDescent="0.3">
      <c r="R26" s="4" t="s">
        <v>20</v>
      </c>
      <c r="S26" s="11">
        <f>S19*S21+2.9523</f>
        <v>2.9523000000000001</v>
      </c>
      <c r="T26" s="11">
        <f t="shared" ref="T26:AC26" si="25">T19*T21+2.9523</f>
        <v>-23.745699999999999</v>
      </c>
      <c r="U26" s="11">
        <f t="shared" si="25"/>
        <v>-50.4437</v>
      </c>
      <c r="V26" s="11">
        <f t="shared" si="25"/>
        <v>-77.1417</v>
      </c>
      <c r="W26" s="11">
        <f t="shared" si="25"/>
        <v>-103.83970000000001</v>
      </c>
      <c r="X26" s="11">
        <f t="shared" si="25"/>
        <v>-130.5377</v>
      </c>
      <c r="Y26" s="11">
        <f t="shared" si="25"/>
        <v>-157.23569999999998</v>
      </c>
      <c r="Z26" s="11">
        <f t="shared" si="25"/>
        <v>-183.93369999999999</v>
      </c>
      <c r="AA26" s="11">
        <f t="shared" si="25"/>
        <v>-210.6317</v>
      </c>
      <c r="AB26" s="11">
        <f t="shared" si="25"/>
        <v>-237.32969999999997</v>
      </c>
      <c r="AC26" s="11">
        <f t="shared" si="25"/>
        <v>-264.02770000000004</v>
      </c>
    </row>
    <row r="27" spans="5:29" ht="25" customHeight="1" x14ac:dyDescent="0.3">
      <c r="E27" s="17" t="s">
        <v>30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R27" s="4" t="s">
        <v>21</v>
      </c>
      <c r="S27" s="11">
        <f t="shared" ref="S27:AC27" si="26">S26-G14</f>
        <v>5.2300000000000235E-2</v>
      </c>
      <c r="T27" s="11">
        <f t="shared" si="26"/>
        <v>-0.39569999999999794</v>
      </c>
      <c r="U27" s="11">
        <f t="shared" si="26"/>
        <v>0.50630000000000308</v>
      </c>
      <c r="V27" s="11">
        <f t="shared" si="26"/>
        <v>0.10829999999999984</v>
      </c>
      <c r="W27" s="11">
        <f t="shared" si="26"/>
        <v>-3.9700000000010505E-2</v>
      </c>
      <c r="X27" s="11">
        <f t="shared" si="26"/>
        <v>-0.28770000000000095</v>
      </c>
      <c r="Y27" s="11">
        <f t="shared" si="26"/>
        <v>-3.5699999999991405E-2</v>
      </c>
      <c r="Z27" s="11">
        <f t="shared" si="26"/>
        <v>-0.13369999999997617</v>
      </c>
      <c r="AA27" s="11">
        <f t="shared" si="26"/>
        <v>0.16830000000001633</v>
      </c>
      <c r="AB27" s="11">
        <f t="shared" si="26"/>
        <v>7.0300000000003138E-2</v>
      </c>
      <c r="AC27" s="11">
        <f t="shared" si="26"/>
        <v>-2.7700000000038472E-2</v>
      </c>
    </row>
    <row r="28" spans="5:29" ht="25" customHeight="1" x14ac:dyDescent="0.3">
      <c r="E28" s="8" t="s">
        <v>13</v>
      </c>
      <c r="F28" s="7">
        <v>0</v>
      </c>
      <c r="G28" s="7">
        <v>20</v>
      </c>
      <c r="H28" s="7">
        <v>40</v>
      </c>
      <c r="I28" s="7">
        <v>60</v>
      </c>
      <c r="J28" s="7">
        <v>80</v>
      </c>
      <c r="K28" s="7">
        <v>100</v>
      </c>
      <c r="L28" s="7">
        <v>120</v>
      </c>
      <c r="M28" s="7">
        <v>140</v>
      </c>
      <c r="N28" s="7">
        <v>160</v>
      </c>
      <c r="O28" s="7">
        <v>180</v>
      </c>
      <c r="P28" s="7">
        <v>200</v>
      </c>
      <c r="R28" s="4" t="s">
        <v>22</v>
      </c>
      <c r="S28" s="11">
        <f>S20*S21+0.7818</f>
        <v>0.78180000000000005</v>
      </c>
      <c r="T28" s="11">
        <f t="shared" ref="T28:AC28" si="27">T20*T21+0.7818</f>
        <v>-19.308199999999999</v>
      </c>
      <c r="U28" s="11">
        <f t="shared" si="27"/>
        <v>-39.398200000000003</v>
      </c>
      <c r="V28" s="11">
        <f t="shared" si="27"/>
        <v>-59.488199999999999</v>
      </c>
      <c r="W28" s="11">
        <f t="shared" si="27"/>
        <v>-79.578199999999995</v>
      </c>
      <c r="X28" s="11">
        <f t="shared" si="27"/>
        <v>-99.668199999999985</v>
      </c>
      <c r="Y28" s="11">
        <f t="shared" si="27"/>
        <v>-119.75819999999999</v>
      </c>
      <c r="Z28" s="11">
        <f t="shared" si="27"/>
        <v>-139.84819999999999</v>
      </c>
      <c r="AA28" s="11">
        <f t="shared" si="27"/>
        <v>-159.93819999999999</v>
      </c>
      <c r="AB28" s="11">
        <f t="shared" si="27"/>
        <v>-180.0282</v>
      </c>
      <c r="AC28" s="11">
        <f t="shared" si="27"/>
        <v>-200.11819999999997</v>
      </c>
    </row>
    <row r="29" spans="5:29" ht="25" customHeight="1" x14ac:dyDescent="0.3">
      <c r="E29" s="8" t="s">
        <v>12</v>
      </c>
      <c r="F29" s="7">
        <v>0.7</v>
      </c>
      <c r="G29" s="7">
        <v>-19.3</v>
      </c>
      <c r="H29" s="7">
        <v>-39.5</v>
      </c>
      <c r="I29" s="7">
        <v>-59.4</v>
      </c>
      <c r="J29" s="7">
        <v>-79.5</v>
      </c>
      <c r="K29" s="7">
        <v>-99.6</v>
      </c>
      <c r="L29" s="7">
        <v>-119.6</v>
      </c>
      <c r="M29" s="7">
        <v>-140</v>
      </c>
      <c r="N29" s="7">
        <v>-160.1</v>
      </c>
      <c r="O29" s="7">
        <v>-179.9</v>
      </c>
      <c r="P29" s="7">
        <v>-200.2</v>
      </c>
      <c r="R29" s="4" t="s">
        <v>23</v>
      </c>
      <c r="S29" s="11">
        <f t="shared" ref="S29" si="28">S28-F29</f>
        <v>8.1800000000000095E-2</v>
      </c>
      <c r="T29" s="11">
        <f t="shared" ref="T29" si="29">T28-G29</f>
        <v>-8.1999999999986528E-3</v>
      </c>
      <c r="U29" s="11">
        <f t="shared" ref="U29" si="30">U28-H29</f>
        <v>0.10179999999999723</v>
      </c>
      <c r="V29" s="11">
        <f t="shared" ref="V29" si="31">V28-I29</f>
        <v>-8.82000000000005E-2</v>
      </c>
      <c r="W29" s="11">
        <f t="shared" ref="W29" si="32">W28-J29</f>
        <v>-7.8199999999995384E-2</v>
      </c>
      <c r="X29" s="11">
        <f t="shared" ref="X29" si="33">X28-K29</f>
        <v>-6.8199999999990268E-2</v>
      </c>
      <c r="Y29" s="11">
        <f t="shared" ref="Y29" si="34">Y28-L29</f>
        <v>-0.15819999999999368</v>
      </c>
      <c r="Z29" s="11">
        <f t="shared" ref="Z29" si="35">Z28-M29</f>
        <v>0.15180000000000859</v>
      </c>
      <c r="AA29" s="11">
        <f t="shared" ref="AA29" si="36">AA28-N29</f>
        <v>0.1617999999999995</v>
      </c>
      <c r="AB29" s="11">
        <f t="shared" ref="AB29" si="37">AB28-O29</f>
        <v>-0.12819999999999254</v>
      </c>
      <c r="AC29" s="11">
        <f t="shared" ref="AC29" si="38">AC28-P29</f>
        <v>8.1800000000015416E-2</v>
      </c>
    </row>
    <row r="30" spans="5:29" ht="17.5" x14ac:dyDescent="0.3"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</sheetData>
  <mergeCells count="13">
    <mergeCell ref="E17:E18"/>
    <mergeCell ref="E19:E20"/>
    <mergeCell ref="E21:E22"/>
    <mergeCell ref="E16:G16"/>
    <mergeCell ref="E27:P27"/>
    <mergeCell ref="E23:E24"/>
    <mergeCell ref="G4:Q4"/>
    <mergeCell ref="E3:Q3"/>
    <mergeCell ref="E6:E8"/>
    <mergeCell ref="E9:E11"/>
    <mergeCell ref="E12:E14"/>
    <mergeCell ref="E4:E5"/>
    <mergeCell ref="F4:F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Yue_Qiu</dc:creator>
  <cp:lastModifiedBy>Yue_Qiu</cp:lastModifiedBy>
  <dcterms:created xsi:type="dcterms:W3CDTF">2023-04-12T03:28:35Z</dcterms:created>
  <dcterms:modified xsi:type="dcterms:W3CDTF">2023-05-11T04:28:47Z</dcterms:modified>
</cp:coreProperties>
</file>