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s\实验程序\"/>
    </mc:Choice>
  </mc:AlternateContent>
  <xr:revisionPtr revIDLastSave="0" documentId="13_ncr:1_{4FCFF1E8-8CB3-4611-8049-025DBF617683}" xr6:coauthVersionLast="47" xr6:coauthVersionMax="47" xr10:uidLastSave="{00000000-0000-0000-0000-000000000000}"/>
  <bookViews>
    <workbookView xWindow="-110" yWindow="-110" windowWidth="25820" windowHeight="13900" xr2:uid="{86C564D1-54AD-4261-9CE9-1FC94E8179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C19" i="1"/>
  <c r="E18" i="1"/>
  <c r="E17" i="1"/>
  <c r="E16" i="1"/>
  <c r="L2" i="1" l="1"/>
  <c r="F4" i="1"/>
  <c r="L3" i="1" s="1"/>
  <c r="C20" i="1"/>
  <c r="C18" i="1"/>
  <c r="C17" i="1"/>
  <c r="G7" i="1"/>
  <c r="M6" i="1"/>
  <c r="N6" i="1"/>
  <c r="O6" i="1"/>
  <c r="P6" i="1"/>
  <c r="Q6" i="1"/>
  <c r="R6" i="1"/>
  <c r="L6" i="1"/>
  <c r="L7" i="1" s="1"/>
  <c r="M5" i="1"/>
  <c r="N5" i="1"/>
  <c r="O5" i="1"/>
  <c r="P5" i="1"/>
  <c r="Q5" i="1"/>
  <c r="R5" i="1"/>
  <c r="L5" i="1"/>
  <c r="L4" i="1" s="1"/>
  <c r="E10" i="1"/>
  <c r="E11" i="1"/>
  <c r="E12" i="1"/>
  <c r="E9" i="1"/>
  <c r="L8" i="1" l="1"/>
  <c r="G8" i="1"/>
  <c r="M8" i="1" l="1"/>
  <c r="C23" i="1"/>
  <c r="L11" i="1"/>
  <c r="L12" i="1" s="1"/>
  <c r="N8" i="1"/>
  <c r="M11" i="1"/>
  <c r="M12" i="1" s="1"/>
  <c r="O8" i="1" l="1"/>
  <c r="N11" i="1"/>
  <c r="N12" i="1" s="1"/>
  <c r="P8" i="1" l="1"/>
  <c r="O11" i="1"/>
  <c r="O12" i="1" s="1"/>
  <c r="P11" i="1" l="1"/>
  <c r="P12" i="1" s="1"/>
  <c r="Q8" i="1"/>
  <c r="R8" i="1" l="1"/>
  <c r="R11" i="1" s="1"/>
  <c r="R12" i="1" s="1"/>
  <c r="Q11" i="1"/>
  <c r="Q12" i="1" s="1"/>
  <c r="L10" i="1" l="1"/>
  <c r="L9" i="1" s="1"/>
  <c r="C21" i="1" s="1"/>
  <c r="C22" i="1" s="1"/>
</calcChain>
</file>

<file path=xl/sharedStrings.xml><?xml version="1.0" encoding="utf-8"?>
<sst xmlns="http://schemas.openxmlformats.org/spreadsheetml/2006/main" count="41" uniqueCount="41">
  <si>
    <t>M/g</t>
    <phoneticPr fontId="1" type="noConversion"/>
  </si>
  <si>
    <t>U/mV</t>
    <phoneticPr fontId="1" type="noConversion"/>
  </si>
  <si>
    <t>平均U=</t>
    <phoneticPr fontId="1" type="noConversion"/>
  </si>
  <si>
    <t>T1</t>
    <phoneticPr fontId="1" type="noConversion"/>
  </si>
  <si>
    <t>T2</t>
    <phoneticPr fontId="1" type="noConversion"/>
  </si>
  <si>
    <t>平均T</t>
    <phoneticPr fontId="1" type="noConversion"/>
  </si>
  <si>
    <t>序号</t>
    <phoneticPr fontId="1" type="noConversion"/>
  </si>
  <si>
    <t>U1/mV</t>
    <phoneticPr fontId="1" type="noConversion"/>
  </si>
  <si>
    <t>U2/mV</t>
    <phoneticPr fontId="1" type="noConversion"/>
  </si>
  <si>
    <t>U1-U2/mv</t>
    <phoneticPr fontId="1" type="noConversion"/>
  </si>
  <si>
    <t>平均U1-U2</t>
    <phoneticPr fontId="1" type="noConversion"/>
  </si>
  <si>
    <t>σ(U1-U2)</t>
    <phoneticPr fontId="1" type="noConversion"/>
  </si>
  <si>
    <t>D2</t>
    <phoneticPr fontId="1" type="noConversion"/>
  </si>
  <si>
    <t>D1</t>
    <phoneticPr fontId="1" type="noConversion"/>
  </si>
  <si>
    <t>△D</t>
    <phoneticPr fontId="1" type="noConversion"/>
  </si>
  <si>
    <t>g</t>
    <phoneticPr fontId="1" type="noConversion"/>
  </si>
  <si>
    <t>UsD</t>
    <phoneticPr fontId="1" type="noConversion"/>
  </si>
  <si>
    <t>Us(D1+D2)</t>
    <phoneticPr fontId="1" type="noConversion"/>
  </si>
  <si>
    <t>Us(U1-U2)</t>
    <phoneticPr fontId="1" type="noConversion"/>
  </si>
  <si>
    <t>UsB(U1-U2)</t>
    <phoneticPr fontId="1" type="noConversion"/>
  </si>
  <si>
    <t>E</t>
    <phoneticPr fontId="1" type="noConversion"/>
  </si>
  <si>
    <t>Usa</t>
    <phoneticPr fontId="1" type="noConversion"/>
  </si>
  <si>
    <t>a</t>
    <phoneticPr fontId="1" type="noConversion"/>
  </si>
  <si>
    <t>B</t>
    <phoneticPr fontId="1" type="noConversion"/>
  </si>
  <si>
    <t>平均M</t>
    <phoneticPr fontId="1" type="noConversion"/>
  </si>
  <si>
    <t>平均M*平均U</t>
    <phoneticPr fontId="1" type="noConversion"/>
  </si>
  <si>
    <t>平均MU</t>
    <phoneticPr fontId="1" type="noConversion"/>
  </si>
  <si>
    <t>MU</t>
    <phoneticPr fontId="1" type="noConversion"/>
  </si>
  <si>
    <t>M^2</t>
    <phoneticPr fontId="1" type="noConversion"/>
  </si>
  <si>
    <t>平均M^2</t>
    <phoneticPr fontId="1" type="noConversion"/>
  </si>
  <si>
    <t>UsB</t>
    <phoneticPr fontId="1" type="noConversion"/>
  </si>
  <si>
    <t>σU</t>
    <phoneticPr fontId="1" type="noConversion"/>
  </si>
  <si>
    <t>U-BM</t>
    <phoneticPr fontId="1" type="noConversion"/>
  </si>
  <si>
    <t>(U-BM)^2</t>
    <phoneticPr fontId="1" type="noConversion"/>
  </si>
  <si>
    <t>UsD1</t>
    <phoneticPr fontId="1" type="noConversion"/>
  </si>
  <si>
    <t>UsD2</t>
    <phoneticPr fontId="1" type="noConversion"/>
  </si>
  <si>
    <t>△U</t>
    <phoneticPr fontId="1" type="noConversion"/>
  </si>
  <si>
    <t>mm</t>
    <phoneticPr fontId="1" type="noConversion"/>
  </si>
  <si>
    <t>mv</t>
    <phoneticPr fontId="1" type="noConversion"/>
  </si>
  <si>
    <t>标准差U1-U2</t>
    <phoneticPr fontId="1" type="noConversion"/>
  </si>
  <si>
    <t>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</si>
</sst>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8CBF5-65D6-40AE-91B9-94C51F0721CF}">
  <dimension ref="B2:R23"/>
  <sheetViews>
    <sheetView tabSelected="1" workbookViewId="0">
      <selection activeCell="K15" sqref="K15"/>
    </sheetView>
  </sheetViews>
  <sheetFormatPr defaultRowHeight="14" x14ac:dyDescent="0.3"/>
  <cols>
    <col min="2" max="2" width="11.6640625" bestFit="1" customWidth="1"/>
    <col min="4" max="4" width="12.25" bestFit="1" customWidth="1"/>
    <col min="5" max="5" width="10.58203125" bestFit="1" customWidth="1"/>
    <col min="6" max="6" width="11.33203125" bestFit="1" customWidth="1"/>
    <col min="11" max="11" width="12.25" bestFit="1" customWidth="1"/>
  </cols>
  <sheetData>
    <row r="2" spans="2:18" x14ac:dyDescent="0.3">
      <c r="B2" s="1" t="s">
        <v>0</v>
      </c>
      <c r="C2" s="1">
        <v>0.5</v>
      </c>
      <c r="D2" s="1">
        <v>1</v>
      </c>
      <c r="E2" s="1">
        <v>1.5</v>
      </c>
      <c r="F2" s="1">
        <v>2</v>
      </c>
      <c r="G2" s="1">
        <v>2.5</v>
      </c>
      <c r="H2" s="1">
        <v>3</v>
      </c>
      <c r="I2" s="1">
        <v>3.5</v>
      </c>
      <c r="K2" t="s">
        <v>24</v>
      </c>
      <c r="L2">
        <f>AVERAGE(C2:I2)</f>
        <v>2</v>
      </c>
    </row>
    <row r="3" spans="2:18" x14ac:dyDescent="0.3">
      <c r="B3" s="1" t="s">
        <v>1</v>
      </c>
      <c r="C3" s="1"/>
      <c r="D3" s="1"/>
      <c r="E3" s="1"/>
      <c r="F3" s="1"/>
      <c r="G3" s="1"/>
      <c r="H3" s="1"/>
      <c r="I3" s="1"/>
      <c r="K3" t="s">
        <v>25</v>
      </c>
      <c r="L3" t="e">
        <f>L2*F4</f>
        <v>#DIV/0!</v>
      </c>
    </row>
    <row r="4" spans="2:18" x14ac:dyDescent="0.3">
      <c r="B4" s="2" t="s">
        <v>2</v>
      </c>
      <c r="C4" s="2"/>
      <c r="D4" s="2"/>
      <c r="E4" s="2"/>
      <c r="F4" s="2" t="e">
        <f>AVERAGE(C3:I3)</f>
        <v>#DIV/0!</v>
      </c>
      <c r="G4" s="2"/>
      <c r="H4" s="2"/>
      <c r="I4" s="2"/>
      <c r="K4" t="s">
        <v>26</v>
      </c>
      <c r="L4">
        <f>AVERAGE(L5:R5)</f>
        <v>0</v>
      </c>
    </row>
    <row r="5" spans="2:18" x14ac:dyDescent="0.3">
      <c r="K5" t="s">
        <v>27</v>
      </c>
      <c r="L5">
        <f>C2*C3</f>
        <v>0</v>
      </c>
      <c r="M5">
        <f>D2*D3</f>
        <v>0</v>
      </c>
      <c r="N5">
        <f>E2*E3</f>
        <v>0</v>
      </c>
      <c r="O5">
        <f>F2*F3</f>
        <v>0</v>
      </c>
      <c r="P5">
        <f>G2*G3</f>
        <v>0</v>
      </c>
      <c r="Q5">
        <f>H2*H3</f>
        <v>0</v>
      </c>
      <c r="R5">
        <f>I2*I3</f>
        <v>0</v>
      </c>
    </row>
    <row r="6" spans="2:18" x14ac:dyDescent="0.3">
      <c r="K6" t="s">
        <v>28</v>
      </c>
      <c r="L6">
        <f>C2*C2</f>
        <v>0.25</v>
      </c>
      <c r="M6">
        <f t="shared" ref="M6:R6" si="0">D2*D2</f>
        <v>1</v>
      </c>
      <c r="N6">
        <f t="shared" si="0"/>
        <v>2.25</v>
      </c>
      <c r="O6">
        <f t="shared" si="0"/>
        <v>4</v>
      </c>
      <c r="P6">
        <f t="shared" si="0"/>
        <v>6.25</v>
      </c>
      <c r="Q6">
        <f t="shared" si="0"/>
        <v>9</v>
      </c>
      <c r="R6">
        <f t="shared" si="0"/>
        <v>12.25</v>
      </c>
    </row>
    <row r="7" spans="2:18" x14ac:dyDescent="0.3">
      <c r="B7" s="1" t="s">
        <v>3</v>
      </c>
      <c r="C7" s="1"/>
      <c r="D7" s="1" t="s">
        <v>4</v>
      </c>
      <c r="E7" s="1"/>
      <c r="F7" s="1" t="s">
        <v>5</v>
      </c>
      <c r="G7" s="1" t="e">
        <f>AVERAGE(C7,E7)</f>
        <v>#DIV/0!</v>
      </c>
      <c r="K7" t="s">
        <v>29</v>
      </c>
      <c r="L7">
        <f>AVERAGE(L6:R6)</f>
        <v>5</v>
      </c>
    </row>
    <row r="8" spans="2:18" x14ac:dyDescent="0.3">
      <c r="B8" s="1" t="s">
        <v>6</v>
      </c>
      <c r="C8" s="1" t="s">
        <v>7</v>
      </c>
      <c r="D8" s="1" t="s">
        <v>8</v>
      </c>
      <c r="E8" s="1" t="s">
        <v>9</v>
      </c>
      <c r="F8" s="2" t="s">
        <v>10</v>
      </c>
      <c r="G8" s="2">
        <f>AVERAGE(E9:E12)</f>
        <v>0</v>
      </c>
      <c r="K8" t="s">
        <v>23</v>
      </c>
      <c r="L8" t="e">
        <f>(L3-L4)/(L2*L2-L7)</f>
        <v>#DIV/0!</v>
      </c>
      <c r="M8" t="e">
        <f>L8</f>
        <v>#DIV/0!</v>
      </c>
      <c r="N8" t="e">
        <f t="shared" ref="N8:R8" si="1">M8</f>
        <v>#DIV/0!</v>
      </c>
      <c r="O8" t="e">
        <f t="shared" si="1"/>
        <v>#DIV/0!</v>
      </c>
      <c r="P8" t="e">
        <f t="shared" si="1"/>
        <v>#DIV/0!</v>
      </c>
      <c r="Q8" t="e">
        <f t="shared" si="1"/>
        <v>#DIV/0!</v>
      </c>
      <c r="R8" t="e">
        <f t="shared" si="1"/>
        <v>#DIV/0!</v>
      </c>
    </row>
    <row r="9" spans="2:18" x14ac:dyDescent="0.3">
      <c r="B9" s="1">
        <v>1</v>
      </c>
      <c r="C9" s="1"/>
      <c r="D9" s="1"/>
      <c r="E9" s="1">
        <f>C9-D9</f>
        <v>0</v>
      </c>
      <c r="F9" s="2"/>
      <c r="G9" s="2"/>
      <c r="K9" t="s">
        <v>30</v>
      </c>
      <c r="L9" t="e">
        <f>L10/SQRT(7*(L7-L2*L2))</f>
        <v>#DIV/0!</v>
      </c>
    </row>
    <row r="10" spans="2:18" x14ac:dyDescent="0.3">
      <c r="B10" s="1">
        <v>2</v>
      </c>
      <c r="C10" s="1"/>
      <c r="D10" s="1"/>
      <c r="E10" s="1">
        <f t="shared" ref="E10:E12" si="2">C10-D10</f>
        <v>0</v>
      </c>
      <c r="F10" s="2"/>
      <c r="G10" s="2"/>
      <c r="K10" t="s">
        <v>31</v>
      </c>
      <c r="L10" t="e">
        <f>SQRT((1/(7-2))*SUM(L12:R12))</f>
        <v>#DIV/0!</v>
      </c>
    </row>
    <row r="11" spans="2:18" x14ac:dyDescent="0.3">
      <c r="B11" s="1">
        <v>3</v>
      </c>
      <c r="C11" s="1"/>
      <c r="D11" s="1"/>
      <c r="E11" s="1">
        <f t="shared" si="2"/>
        <v>0</v>
      </c>
      <c r="F11" s="2" t="s">
        <v>11</v>
      </c>
      <c r="G11" s="2">
        <f>E18</f>
        <v>0</v>
      </c>
      <c r="K11" t="s">
        <v>32</v>
      </c>
      <c r="L11" t="e">
        <f>C3-L8*C2</f>
        <v>#DIV/0!</v>
      </c>
      <c r="M11" t="e">
        <f>D3-M8*D2</f>
        <v>#DIV/0!</v>
      </c>
      <c r="N11" t="e">
        <f>E3-N8*E2</f>
        <v>#DIV/0!</v>
      </c>
      <c r="O11" t="e">
        <f>F3-O8*F2</f>
        <v>#DIV/0!</v>
      </c>
      <c r="P11" t="e">
        <f>G3-P8*G2</f>
        <v>#DIV/0!</v>
      </c>
      <c r="Q11" t="e">
        <f>H3-Q8*H2</f>
        <v>#DIV/0!</v>
      </c>
      <c r="R11" t="e">
        <f>I3-R8*I2</f>
        <v>#DIV/0!</v>
      </c>
    </row>
    <row r="12" spans="2:18" x14ac:dyDescent="0.3">
      <c r="B12" s="1">
        <v>4</v>
      </c>
      <c r="C12" s="1"/>
      <c r="D12" s="1"/>
      <c r="E12" s="1">
        <f t="shared" si="2"/>
        <v>0</v>
      </c>
      <c r="F12" s="2"/>
      <c r="G12" s="2"/>
      <c r="K12" t="s">
        <v>33</v>
      </c>
      <c r="L12" t="e">
        <f>L11*L11</f>
        <v>#DIV/0!</v>
      </c>
      <c r="M12" t="e">
        <f t="shared" ref="M12:R12" si="3">M11*M11</f>
        <v>#DIV/0!</v>
      </c>
      <c r="N12" t="e">
        <f t="shared" si="3"/>
        <v>#DIV/0!</v>
      </c>
      <c r="O12" t="e">
        <f t="shared" si="3"/>
        <v>#DIV/0!</v>
      </c>
      <c r="P12" t="e">
        <f t="shared" si="3"/>
        <v>#DIV/0!</v>
      </c>
      <c r="Q12" t="e">
        <f t="shared" si="3"/>
        <v>#DIV/0!</v>
      </c>
      <c r="R12" t="e">
        <f t="shared" si="3"/>
        <v>#DIV/0!</v>
      </c>
    </row>
    <row r="15" spans="2:18" x14ac:dyDescent="0.3">
      <c r="B15" t="s">
        <v>12</v>
      </c>
      <c r="D15" t="s">
        <v>13</v>
      </c>
      <c r="F15" t="s">
        <v>14</v>
      </c>
      <c r="G15">
        <v>0.02</v>
      </c>
      <c r="H15" t="s">
        <v>37</v>
      </c>
    </row>
    <row r="16" spans="2:18" x14ac:dyDescent="0.3">
      <c r="B16" t="s">
        <v>15</v>
      </c>
      <c r="C16">
        <v>9.7985000000000007</v>
      </c>
      <c r="D16" t="s">
        <v>34</v>
      </c>
      <c r="E16">
        <f>C17</f>
        <v>1.1547005383792516E-2</v>
      </c>
      <c r="F16" t="s">
        <v>36</v>
      </c>
      <c r="G16">
        <v>0.1</v>
      </c>
      <c r="H16" t="s">
        <v>38</v>
      </c>
    </row>
    <row r="17" spans="2:5" x14ac:dyDescent="0.3">
      <c r="B17" t="s">
        <v>16</v>
      </c>
      <c r="C17">
        <f>G15/SQRT(3)</f>
        <v>1.1547005383792516E-2</v>
      </c>
      <c r="D17" t="s">
        <v>35</v>
      </c>
      <c r="E17">
        <f>C17</f>
        <v>1.1547005383792516E-2</v>
      </c>
    </row>
    <row r="18" spans="2:5" x14ac:dyDescent="0.3">
      <c r="B18" t="s">
        <v>17</v>
      </c>
      <c r="C18">
        <f>SQRT(E16*E16+E17*E17)</f>
        <v>1.6329931618554522E-2</v>
      </c>
      <c r="D18" t="s">
        <v>39</v>
      </c>
      <c r="E18">
        <f>_xlfn.STDEV.P(E9:E12)</f>
        <v>0</v>
      </c>
    </row>
    <row r="19" spans="2:5" x14ac:dyDescent="0.3">
      <c r="B19" t="s">
        <v>18</v>
      </c>
      <c r="C19">
        <f>SQRT(E18^2+C20^2)</f>
        <v>8.1649658092772609E-2</v>
      </c>
      <c r="D19" t="s">
        <v>40</v>
      </c>
      <c r="E19">
        <v>3.1415926535000001</v>
      </c>
    </row>
    <row r="20" spans="2:5" x14ac:dyDescent="0.3">
      <c r="B20" t="s">
        <v>19</v>
      </c>
      <c r="C20">
        <f>SQRT(2*(G16/SQRT(3))^2)</f>
        <v>8.1649658092772609E-2</v>
      </c>
    </row>
    <row r="21" spans="2:5" x14ac:dyDescent="0.3">
      <c r="B21" t="s">
        <v>20</v>
      </c>
      <c r="C21" t="e">
        <f>SQRT((C19/G8)^2+(C18/(E15+C15))^2+(L9/L8)^2)</f>
        <v>#DIV/0!</v>
      </c>
    </row>
    <row r="22" spans="2:5" x14ac:dyDescent="0.3">
      <c r="B22" t="s">
        <v>21</v>
      </c>
      <c r="C22" t="e">
        <f>C21*C23</f>
        <v>#DIV/0!</v>
      </c>
    </row>
    <row r="23" spans="2:5" x14ac:dyDescent="0.3">
      <c r="B23" t="s">
        <v>22</v>
      </c>
      <c r="C23" t="e">
        <f>G8*C16/(L8*E19*(E15+C15))</f>
        <v>#DIV/0!</v>
      </c>
    </row>
  </sheetData>
  <mergeCells count="6">
    <mergeCell ref="B4:E4"/>
    <mergeCell ref="F4:I4"/>
    <mergeCell ref="F8:F10"/>
    <mergeCell ref="F11:F12"/>
    <mergeCell ref="G8:G10"/>
    <mergeCell ref="G11:G1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Yue_Qiu</dc:creator>
  <cp:lastModifiedBy>Yue_Qiu</cp:lastModifiedBy>
  <dcterms:created xsi:type="dcterms:W3CDTF">2023-05-24T04:52:57Z</dcterms:created>
  <dcterms:modified xsi:type="dcterms:W3CDTF">2023-05-24T07:34:55Z</dcterms:modified>
</cp:coreProperties>
</file>