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programs\实验程序\"/>
    </mc:Choice>
  </mc:AlternateContent>
  <xr:revisionPtr revIDLastSave="0" documentId="13_ncr:1_{49D229F7-EF5C-4DFC-B833-27F085D1A707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" i="1" l="1"/>
  <c r="R28" i="1"/>
  <c r="R25" i="1"/>
  <c r="R26" i="1"/>
  <c r="R27" i="1"/>
  <c r="R24" i="1"/>
  <c r="J5" i="1"/>
  <c r="K5" i="1"/>
  <c r="I5" i="1"/>
  <c r="J3" i="1"/>
  <c r="K3" i="1"/>
  <c r="I3" i="1"/>
  <c r="E6" i="1" l="1"/>
  <c r="K6" i="1" s="1"/>
  <c r="D6" i="1"/>
  <c r="J6" i="1" s="1"/>
  <c r="C6" i="1"/>
  <c r="I6" i="1" s="1"/>
  <c r="E4" i="1"/>
  <c r="K4" i="1" s="1"/>
  <c r="D4" i="1"/>
  <c r="J4" i="1" s="1"/>
  <c r="C4" i="1"/>
  <c r="I4" i="1" s="1"/>
  <c r="G6" i="1"/>
  <c r="G5" i="1"/>
  <c r="G4" i="1"/>
  <c r="G3" i="1"/>
  <c r="R23" i="1" l="1"/>
</calcChain>
</file>

<file path=xl/sharedStrings.xml><?xml version="1.0" encoding="utf-8"?>
<sst xmlns="http://schemas.openxmlformats.org/spreadsheetml/2006/main" count="25" uniqueCount="23">
  <si>
    <t>AVR</t>
  </si>
  <si>
    <t>h/mm</t>
  </si>
  <si>
    <t>R1/mm</t>
  </si>
  <si>
    <t>h2/mm</t>
  </si>
  <si>
    <t>R2/mm</t>
  </si>
  <si>
    <t>T0/℃</t>
  </si>
  <si>
    <t>m2/g</t>
  </si>
  <si>
    <t>t/min</t>
  </si>
  <si>
    <t>T1/mV</t>
  </si>
  <si>
    <t>T2/mV</t>
  </si>
  <si>
    <t>time/s</t>
  </si>
  <si>
    <r>
      <rPr>
        <sz val="11"/>
        <color theme="1"/>
        <rFont val="等线"/>
        <charset val="134"/>
        <scheme val="minor"/>
      </rPr>
      <t>T/</t>
    </r>
    <r>
      <rPr>
        <sz val="11"/>
        <color theme="1"/>
        <rFont val="Segoe UI Symbol"/>
        <family val="2"/>
      </rPr>
      <t>℃</t>
    </r>
  </si>
  <si>
    <t>求导：</t>
  </si>
  <si>
    <t>C2</t>
  </si>
  <si>
    <t>π</t>
  </si>
  <si>
    <t>k</t>
  </si>
  <si>
    <t>h1</t>
    <phoneticPr fontId="2" type="noConversion"/>
  </si>
  <si>
    <t>h2</t>
    <phoneticPr fontId="2" type="noConversion"/>
  </si>
  <si>
    <t>r1</t>
    <phoneticPr fontId="2" type="noConversion"/>
  </si>
  <si>
    <t>r2</t>
    <phoneticPr fontId="2" type="noConversion"/>
  </si>
  <si>
    <t>△</t>
    <phoneticPr fontId="2" type="noConversion"/>
  </si>
  <si>
    <t>k</t>
    <phoneticPr fontId="2" type="noConversion"/>
  </si>
  <si>
    <t>K=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</si>
</sst>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Segoe UI Symbol"/>
      <family val="2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Sheet1!$C$16:$O$16</c:f>
              <c:numCache>
                <c:formatCode>General</c:formatCode>
                <c:ptCount val="13"/>
                <c:pt idx="0">
                  <c:v>140</c:v>
                </c:pt>
                <c:pt idx="1">
                  <c:v>160</c:v>
                </c:pt>
                <c:pt idx="2">
                  <c:v>180</c:v>
                </c:pt>
                <c:pt idx="3">
                  <c:v>200</c:v>
                </c:pt>
                <c:pt idx="4">
                  <c:v>220</c:v>
                </c:pt>
                <c:pt idx="5">
                  <c:v>240</c:v>
                </c:pt>
                <c:pt idx="6">
                  <c:v>260</c:v>
                </c:pt>
                <c:pt idx="7">
                  <c:v>280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</c:numCache>
            </c:numRef>
          </c:xVal>
          <c:yVal>
            <c:numRef>
              <c:f>Sheet1!$C$17:$O$17</c:f>
              <c:numCache>
                <c:formatCode>General</c:formatCode>
                <c:ptCount val="13"/>
                <c:pt idx="0">
                  <c:v>62.3</c:v>
                </c:pt>
                <c:pt idx="1">
                  <c:v>61</c:v>
                </c:pt>
                <c:pt idx="2">
                  <c:v>59.7</c:v>
                </c:pt>
                <c:pt idx="3">
                  <c:v>58.5</c:v>
                </c:pt>
                <c:pt idx="4">
                  <c:v>57.3</c:v>
                </c:pt>
                <c:pt idx="5">
                  <c:v>56.2</c:v>
                </c:pt>
                <c:pt idx="6">
                  <c:v>55.2</c:v>
                </c:pt>
                <c:pt idx="7">
                  <c:v>54.1</c:v>
                </c:pt>
                <c:pt idx="8">
                  <c:v>53.2</c:v>
                </c:pt>
                <c:pt idx="9">
                  <c:v>52.3</c:v>
                </c:pt>
                <c:pt idx="10">
                  <c:v>51.3</c:v>
                </c:pt>
                <c:pt idx="11">
                  <c:v>50.5</c:v>
                </c:pt>
                <c:pt idx="12">
                  <c:v>49.7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48-4ADD-9363-1D9B70752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597296"/>
        <c:axId val="1070593968"/>
      </c:scatterChart>
      <c:valAx>
        <c:axId val="107059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593968"/>
        <c:crosses val="autoZero"/>
        <c:crossBetween val="midCat"/>
      </c:valAx>
      <c:valAx>
        <c:axId val="10705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5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18</xdr:row>
      <xdr:rowOff>171450</xdr:rowOff>
    </xdr:from>
    <xdr:to>
      <xdr:col>14</xdr:col>
      <xdr:colOff>609600</xdr:colOff>
      <xdr:row>41</xdr:row>
      <xdr:rowOff>83820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E29"/>
  <sheetViews>
    <sheetView tabSelected="1" workbookViewId="0">
      <selection activeCell="J11" sqref="J11"/>
    </sheetView>
  </sheetViews>
  <sheetFormatPr defaultColWidth="9" defaultRowHeight="13.8" x14ac:dyDescent="0.25"/>
  <cols>
    <col min="2" max="2" width="12.6640625" customWidth="1"/>
    <col min="18" max="18" width="12.88671875"/>
  </cols>
  <sheetData>
    <row r="2" spans="2:31" x14ac:dyDescent="0.25">
      <c r="B2" s="1"/>
      <c r="C2" s="1">
        <v>1</v>
      </c>
      <c r="D2" s="1">
        <v>2</v>
      </c>
      <c r="E2" s="1">
        <v>3</v>
      </c>
      <c r="F2" s="1"/>
      <c r="G2" s="1" t="s">
        <v>0</v>
      </c>
      <c r="I2" s="8" t="s">
        <v>20</v>
      </c>
    </row>
    <row r="3" spans="2:31" x14ac:dyDescent="0.25">
      <c r="B3" s="1" t="s">
        <v>1</v>
      </c>
      <c r="C3" s="1">
        <v>7.57</v>
      </c>
      <c r="D3" s="1">
        <v>7.58</v>
      </c>
      <c r="E3" s="1">
        <v>7.48</v>
      </c>
      <c r="F3" s="1"/>
      <c r="G3" s="1">
        <f>AVERAGE(C3:F3)</f>
        <v>7.5433333333333339</v>
      </c>
      <c r="I3">
        <f>C3-7.5433</f>
        <v>2.6699999999999946E-2</v>
      </c>
      <c r="J3">
        <f t="shared" ref="J3:K3" si="0">D3-7.5433</f>
        <v>3.6699999999999733E-2</v>
      </c>
      <c r="K3">
        <f t="shared" si="0"/>
        <v>-6.3299999999999912E-2</v>
      </c>
      <c r="W3" s="2"/>
      <c r="X3" s="2"/>
      <c r="Y3" s="2"/>
      <c r="Z3" s="2"/>
      <c r="AA3" s="2"/>
      <c r="AB3" s="2"/>
      <c r="AC3" s="3"/>
      <c r="AD3" s="3"/>
      <c r="AE3" s="3"/>
    </row>
    <row r="4" spans="2:31" x14ac:dyDescent="0.25">
      <c r="B4" s="1" t="s">
        <v>2</v>
      </c>
      <c r="C4" s="1">
        <f>127.6/2</f>
        <v>63.8</v>
      </c>
      <c r="D4" s="1">
        <f>126.8/2</f>
        <v>63.4</v>
      </c>
      <c r="E4" s="1">
        <f>126.4/2</f>
        <v>63.2</v>
      </c>
      <c r="F4" s="1"/>
      <c r="G4" s="1">
        <f t="shared" ref="G4:G6" si="1">AVERAGE(C4:F4)</f>
        <v>63.466666666666661</v>
      </c>
      <c r="I4">
        <f>C4-63.4667</f>
        <v>0.33329999999999416</v>
      </c>
      <c r="J4">
        <f t="shared" ref="J4:K4" si="2">D4-63.4667</f>
        <v>-6.6700000000004422E-2</v>
      </c>
      <c r="K4">
        <f t="shared" si="2"/>
        <v>-0.26670000000000016</v>
      </c>
      <c r="W4" s="2"/>
      <c r="X4" s="2"/>
      <c r="Y4" s="2"/>
      <c r="Z4" s="2"/>
      <c r="AA4" s="2"/>
      <c r="AB4" s="2"/>
      <c r="AC4" s="3"/>
      <c r="AD4" s="3"/>
      <c r="AE4" s="3"/>
    </row>
    <row r="5" spans="2:31" x14ac:dyDescent="0.25">
      <c r="B5" s="1" t="s">
        <v>3</v>
      </c>
      <c r="C5" s="1">
        <v>7.78</v>
      </c>
      <c r="D5" s="1">
        <v>7.77</v>
      </c>
      <c r="E5" s="1">
        <v>7.8</v>
      </c>
      <c r="F5" s="1"/>
      <c r="G5" s="1">
        <f t="shared" si="1"/>
        <v>7.7833333333333341</v>
      </c>
      <c r="I5">
        <f>C5-7.7833</f>
        <v>-3.2999999999994145E-3</v>
      </c>
      <c r="J5">
        <f t="shared" ref="J5:K5" si="3">D5-7.7833</f>
        <v>-1.330000000000009E-2</v>
      </c>
      <c r="K5">
        <f t="shared" si="3"/>
        <v>1.6700000000000159E-2</v>
      </c>
      <c r="W5" s="2"/>
      <c r="X5" s="2"/>
      <c r="Y5" s="2"/>
      <c r="Z5" s="2"/>
      <c r="AA5" s="2"/>
      <c r="AB5" s="2"/>
      <c r="AC5" s="3"/>
      <c r="AD5" s="3"/>
      <c r="AE5" s="3"/>
    </row>
    <row r="6" spans="2:31" x14ac:dyDescent="0.25">
      <c r="B6" s="1" t="s">
        <v>4</v>
      </c>
      <c r="C6" s="1">
        <f>131.25/2</f>
        <v>65.625</v>
      </c>
      <c r="D6" s="1">
        <f>131.2/2</f>
        <v>65.599999999999994</v>
      </c>
      <c r="E6" s="1">
        <f>131.25/2</f>
        <v>65.625</v>
      </c>
      <c r="F6" s="1"/>
      <c r="G6" s="1">
        <f t="shared" si="1"/>
        <v>65.61666666666666</v>
      </c>
      <c r="I6">
        <f>C6-65.61667</f>
        <v>8.3300000000008367E-3</v>
      </c>
      <c r="J6">
        <f t="shared" ref="J6:K6" si="4">D6-65.61667</f>
        <v>-1.6670000000004848E-2</v>
      </c>
      <c r="K6">
        <f t="shared" si="4"/>
        <v>8.3300000000008367E-3</v>
      </c>
      <c r="W6" s="3"/>
      <c r="X6" s="3"/>
      <c r="Y6" s="3"/>
      <c r="Z6" s="3"/>
      <c r="AA6" s="3"/>
      <c r="AB6" s="3"/>
      <c r="AC6" s="3"/>
      <c r="AD6" s="3"/>
      <c r="AE6" s="3"/>
    </row>
    <row r="7" spans="2:31" x14ac:dyDescent="0.25">
      <c r="W7" s="2"/>
      <c r="X7" s="2"/>
      <c r="Y7" s="2"/>
      <c r="Z7" s="2"/>
      <c r="AA7" s="2"/>
      <c r="AB7" s="2"/>
      <c r="AC7" s="3"/>
      <c r="AD7" s="3"/>
      <c r="AE7" s="3"/>
    </row>
    <row r="8" spans="2:31" x14ac:dyDescent="0.25">
      <c r="B8" s="1" t="s">
        <v>5</v>
      </c>
      <c r="C8" s="1">
        <v>25.2</v>
      </c>
      <c r="D8" s="1" t="s">
        <v>6</v>
      </c>
      <c r="E8" s="1">
        <v>863.6</v>
      </c>
      <c r="W8" s="3"/>
      <c r="X8" s="3"/>
      <c r="Y8" s="3"/>
      <c r="Z8" s="3"/>
      <c r="AA8" s="3"/>
      <c r="AB8" s="3"/>
      <c r="AC8" s="3"/>
      <c r="AD8" s="3"/>
      <c r="AE8" s="3"/>
    </row>
    <row r="9" spans="2:31" x14ac:dyDescent="0.25">
      <c r="W9" s="2"/>
      <c r="X9" s="2"/>
      <c r="Y9" s="2"/>
      <c r="Z9" s="2"/>
      <c r="AA9" s="2"/>
      <c r="AB9" s="2"/>
      <c r="AC9" s="3"/>
      <c r="AD9" s="3"/>
      <c r="AE9" s="3"/>
    </row>
    <row r="10" spans="2:31" x14ac:dyDescent="0.25">
      <c r="B10" s="1" t="s">
        <v>7</v>
      </c>
      <c r="C10" s="1">
        <v>0</v>
      </c>
      <c r="D10" s="1">
        <v>5</v>
      </c>
      <c r="E10" s="1">
        <v>10</v>
      </c>
      <c r="F10" s="1">
        <v>15</v>
      </c>
      <c r="G10" s="1">
        <v>20</v>
      </c>
      <c r="H10" s="1"/>
      <c r="W10" s="2"/>
      <c r="X10" s="2"/>
      <c r="Y10" s="2"/>
      <c r="Z10" s="2"/>
      <c r="AA10" s="2"/>
      <c r="AB10" s="2"/>
      <c r="AC10" s="3"/>
      <c r="AD10" s="3"/>
      <c r="AE10" s="3"/>
    </row>
    <row r="11" spans="2:31" x14ac:dyDescent="0.25">
      <c r="B11" s="1" t="s">
        <v>8</v>
      </c>
      <c r="C11" s="1"/>
      <c r="D11" s="1"/>
      <c r="E11" s="1"/>
      <c r="F11" s="1"/>
      <c r="G11" s="1"/>
      <c r="H11" s="1"/>
      <c r="W11" s="3"/>
      <c r="X11" s="3"/>
      <c r="Y11" s="3"/>
      <c r="Z11" s="3"/>
      <c r="AA11" s="3"/>
      <c r="AB11" s="3"/>
      <c r="AC11" s="3"/>
      <c r="AD11" s="3"/>
      <c r="AE11" s="3"/>
    </row>
    <row r="12" spans="2:31" x14ac:dyDescent="0.25">
      <c r="B12" s="1" t="s">
        <v>9</v>
      </c>
      <c r="C12" s="1"/>
      <c r="D12" s="1"/>
      <c r="E12" s="1"/>
      <c r="F12" s="1"/>
      <c r="G12" s="1"/>
      <c r="H12" s="1"/>
      <c r="W12" s="2"/>
      <c r="X12" s="2"/>
      <c r="Y12" s="2"/>
      <c r="Z12" s="2"/>
      <c r="AA12" s="2"/>
      <c r="AB12" s="2"/>
      <c r="AC12" s="2"/>
      <c r="AD12" s="2"/>
      <c r="AE12" s="3"/>
    </row>
    <row r="14" spans="2:31" x14ac:dyDescent="0.25">
      <c r="B14" s="1" t="s">
        <v>8</v>
      </c>
      <c r="C14" s="1">
        <v>79.900000000000006</v>
      </c>
      <c r="D14" s="1" t="s">
        <v>9</v>
      </c>
      <c r="E14" s="1">
        <v>53.8</v>
      </c>
    </row>
    <row r="16" spans="2:31" x14ac:dyDescent="0.25">
      <c r="B16" s="1" t="s">
        <v>10</v>
      </c>
      <c r="C16" s="1">
        <v>140</v>
      </c>
      <c r="D16" s="1">
        <v>160</v>
      </c>
      <c r="E16" s="1">
        <v>180</v>
      </c>
      <c r="F16" s="4">
        <v>200</v>
      </c>
      <c r="G16" s="4">
        <v>220</v>
      </c>
      <c r="H16" s="4">
        <v>240</v>
      </c>
      <c r="I16" s="4">
        <v>260</v>
      </c>
      <c r="J16" s="4">
        <v>280</v>
      </c>
      <c r="K16" s="4">
        <v>300</v>
      </c>
      <c r="L16" s="4">
        <v>320</v>
      </c>
      <c r="M16" s="4">
        <v>340</v>
      </c>
      <c r="N16" s="4">
        <v>360</v>
      </c>
      <c r="O16" s="4">
        <v>380</v>
      </c>
    </row>
    <row r="17" spans="2:18" ht="16.8" x14ac:dyDescent="0.25">
      <c r="B17" s="1" t="s">
        <v>11</v>
      </c>
      <c r="C17" s="1">
        <v>62.3</v>
      </c>
      <c r="D17" s="1">
        <v>61</v>
      </c>
      <c r="E17" s="1">
        <v>59.7</v>
      </c>
      <c r="F17" s="1">
        <v>58.5</v>
      </c>
      <c r="G17" s="1">
        <v>57.3</v>
      </c>
      <c r="H17" s="1">
        <v>56.2</v>
      </c>
      <c r="I17" s="1">
        <v>55.2</v>
      </c>
      <c r="J17" s="1">
        <v>54.1</v>
      </c>
      <c r="K17" s="1">
        <v>53.2</v>
      </c>
      <c r="L17" s="1">
        <v>52.3</v>
      </c>
      <c r="M17" s="1">
        <v>51.3</v>
      </c>
      <c r="N17" s="1">
        <v>50.5</v>
      </c>
      <c r="O17" s="1">
        <v>49.7</v>
      </c>
    </row>
    <row r="18" spans="2:18" x14ac:dyDescent="0.25">
      <c r="J18" s="2"/>
      <c r="K18" s="2"/>
      <c r="L18" s="2"/>
      <c r="M18" s="2"/>
      <c r="N18" s="2"/>
      <c r="O18" s="2"/>
    </row>
    <row r="20" spans="2:18" x14ac:dyDescent="0.25">
      <c r="C20" s="2"/>
      <c r="D20" s="2"/>
      <c r="E20" s="2"/>
      <c r="F20" s="2"/>
      <c r="G20" s="2"/>
      <c r="H20" s="2"/>
      <c r="I20" s="2"/>
      <c r="J20" s="2"/>
      <c r="Q20" s="4" t="s">
        <v>12</v>
      </c>
      <c r="R20" s="4">
        <v>5.2400000000000002E-2</v>
      </c>
    </row>
    <row r="21" spans="2:18" x14ac:dyDescent="0.25">
      <c r="Q21" s="4" t="s">
        <v>13</v>
      </c>
      <c r="R21" s="4">
        <v>385</v>
      </c>
    </row>
    <row r="22" spans="2:18" x14ac:dyDescent="0.25">
      <c r="Q22" s="4" t="s">
        <v>14</v>
      </c>
      <c r="R22" s="4">
        <v>3.1415926535000001</v>
      </c>
    </row>
    <row r="23" spans="2:18" x14ac:dyDescent="0.25">
      <c r="Q23" s="4" t="s">
        <v>15</v>
      </c>
      <c r="R23" s="4">
        <f>R21*E8*G3*(G6+2*G5)/(2*R22*G4*G4*(G6+G5)*(C14-E14))*R20</f>
        <v>0.22005285843548014</v>
      </c>
    </row>
    <row r="24" spans="2:18" x14ac:dyDescent="0.25">
      <c r="Q24" s="6" t="s">
        <v>16</v>
      </c>
      <c r="R24" s="5">
        <f>SQRT((0.02/SQRT(3))^2+I3^2+J3^2+K3^2)</f>
        <v>7.8740099906802877E-2</v>
      </c>
    </row>
    <row r="25" spans="2:18" x14ac:dyDescent="0.25">
      <c r="Q25" s="7" t="s">
        <v>18</v>
      </c>
      <c r="R25" s="5">
        <f t="shared" ref="R25:R27" si="5">SQRT((0.02/SQRT(3))^2+I4^2+J4^2+K4^2)</f>
        <v>0.43220365955568923</v>
      </c>
    </row>
    <row r="26" spans="2:18" x14ac:dyDescent="0.25">
      <c r="Q26" s="7" t="s">
        <v>17</v>
      </c>
      <c r="R26" s="5">
        <f t="shared" si="5"/>
        <v>2.4494965469119105E-2</v>
      </c>
    </row>
    <row r="27" spans="2:18" x14ac:dyDescent="0.25">
      <c r="Q27" s="7" t="s">
        <v>19</v>
      </c>
      <c r="R27" s="5">
        <f t="shared" si="5"/>
        <v>2.3452079509790232E-2</v>
      </c>
    </row>
    <row r="28" spans="2:18" x14ac:dyDescent="0.25">
      <c r="Q28" s="7" t="s">
        <v>21</v>
      </c>
      <c r="R28" s="9">
        <f>SQRT((1/G3)^2*R24+(1/G4)^2*R25-(1/G5)^2*R26-(1/G6)^2*R27)</f>
        <v>3.2883138935606342E-2</v>
      </c>
    </row>
    <row r="29" spans="2:18" x14ac:dyDescent="0.25">
      <c r="Q29" s="7" t="s">
        <v>22</v>
      </c>
      <c r="R29" s="9">
        <f>R28*R23</f>
        <v>7.2360287171112075E-3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Yue_Qiu</dc:creator>
  <cp:lastModifiedBy>Yue_Qiu</cp:lastModifiedBy>
  <dcterms:created xsi:type="dcterms:W3CDTF">2023-05-10T04:23:00Z</dcterms:created>
  <dcterms:modified xsi:type="dcterms:W3CDTF">2023-05-23T11:13:58Z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76D5444E10C14A6998864A2EEA9E99E9_12</vt:lpwstr>
  </property>
  <property fmtid="{D5CDD505-2E9C-101B-9397-08002B2CF9AE}" pid="3" name="KSOProductBuildVer">
    <vt:lpwstr>2052-11.1.0.14309</vt:lpwstr>
  </property>
</Properties>
</file>