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elu.angelu-PC\Desktop\tanggg\src\"/>
    </mc:Choice>
  </mc:AlternateContent>
  <xr:revisionPtr revIDLastSave="0" documentId="13_ncr:1_{46C804B5-C9C4-4E02-A3A1-E41B5488BA2E}" xr6:coauthVersionLast="44" xr6:coauthVersionMax="44" xr10:uidLastSave="{00000000-0000-0000-0000-000000000000}"/>
  <bookViews>
    <workbookView xWindow="-108" yWindow="-108" windowWidth="22320" windowHeight="12648" activeTab="2" xr2:uid="{00000000-000D-0000-FFFF-FFFF00000000}"/>
  </bookViews>
  <sheets>
    <sheet name="CAR" sheetId="1" r:id="rId1"/>
    <sheet name="SGB" sheetId="2" r:id="rId2"/>
    <sheet name="renyi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jZl9GHCg/XfHyPmK98eIBrZ7B22w=="/>
    </ext>
  </extLst>
</workbook>
</file>

<file path=xl/calcChain.xml><?xml version="1.0" encoding="utf-8"?>
<calcChain xmlns="http://schemas.openxmlformats.org/spreadsheetml/2006/main">
  <c r="M21" i="3" l="1"/>
  <c r="M20" i="3"/>
  <c r="M19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N12" i="3"/>
  <c r="P18" i="3"/>
  <c r="P17" i="3"/>
  <c r="P16" i="3"/>
  <c r="P14" i="3"/>
  <c r="P13" i="3"/>
  <c r="P12" i="3"/>
  <c r="P3" i="3"/>
  <c r="P22" i="3"/>
  <c r="P11" i="3"/>
  <c r="P10" i="3"/>
  <c r="P9" i="3"/>
  <c r="P8" i="3"/>
  <c r="P7" i="3"/>
  <c r="P6" i="3"/>
  <c r="P5" i="3"/>
  <c r="P15" i="3"/>
  <c r="O11" i="3"/>
  <c r="O10" i="3"/>
  <c r="O9" i="3"/>
  <c r="O8" i="3"/>
  <c r="O7" i="3"/>
  <c r="O6" i="3"/>
  <c r="O5" i="3"/>
  <c r="O22" i="3"/>
  <c r="O4" i="3"/>
  <c r="O21" i="3"/>
  <c r="O20" i="3"/>
  <c r="O19" i="3"/>
  <c r="O18" i="3"/>
  <c r="O17" i="3"/>
  <c r="O16" i="3"/>
  <c r="O15" i="3"/>
  <c r="O14" i="3"/>
  <c r="O13" i="3"/>
  <c r="O12" i="3"/>
  <c r="O3" i="3"/>
  <c r="N11" i="3"/>
  <c r="N10" i="3"/>
  <c r="N9" i="3"/>
  <c r="N8" i="3"/>
  <c r="N7" i="3"/>
  <c r="N5" i="3"/>
  <c r="N6" i="3"/>
  <c r="N22" i="3"/>
  <c r="N4" i="3"/>
  <c r="N21" i="3"/>
  <c r="N20" i="3"/>
  <c r="N19" i="3"/>
  <c r="N18" i="3"/>
  <c r="N17" i="3"/>
  <c r="N16" i="3"/>
  <c r="N15" i="3"/>
  <c r="N14" i="3"/>
  <c r="N13" i="3"/>
  <c r="N3" i="3"/>
  <c r="M22" i="3"/>
  <c r="M4" i="3"/>
  <c r="M18" i="3"/>
  <c r="M3" i="3" l="1"/>
  <c r="P4" i="3" l="1"/>
  <c r="P21" i="3"/>
  <c r="P20" i="3"/>
  <c r="P19" i="3"/>
  <c r="D19" i="3"/>
  <c r="D18" i="3"/>
  <c r="D17" i="3"/>
  <c r="D16" i="3"/>
  <c r="D15" i="3"/>
  <c r="D14" i="3"/>
  <c r="D13" i="3"/>
  <c r="D11" i="3"/>
  <c r="D12" i="3"/>
  <c r="D10" i="3"/>
  <c r="D9" i="3"/>
  <c r="D8" i="3"/>
  <c r="D7" i="3"/>
  <c r="D6" i="3"/>
  <c r="D5" i="3"/>
  <c r="D22" i="3"/>
  <c r="D4" i="3"/>
  <c r="D21" i="3"/>
  <c r="D20" i="3"/>
  <c r="D3" i="3"/>
  <c r="D22" i="2"/>
  <c r="D16" i="2"/>
  <c r="D17" i="2"/>
  <c r="D15" i="2"/>
  <c r="D18" i="2"/>
  <c r="D19" i="2"/>
  <c r="D20" i="2"/>
  <c r="D21" i="2"/>
  <c r="D7" i="2"/>
  <c r="D9" i="2"/>
  <c r="D12" i="2"/>
  <c r="D8" i="2"/>
  <c r="D10" i="2"/>
  <c r="D11" i="2"/>
  <c r="D13" i="2"/>
  <c r="D14" i="2"/>
  <c r="D6" i="2"/>
  <c r="D5" i="2"/>
  <c r="D4" i="2"/>
  <c r="D3" i="2"/>
  <c r="O3" i="2"/>
  <c r="D12" i="1"/>
  <c r="D16" i="1"/>
  <c r="D3" i="1"/>
  <c r="D6" i="1"/>
  <c r="D14" i="1"/>
  <c r="D4" i="1"/>
  <c r="D9" i="1"/>
  <c r="D19" i="1"/>
  <c r="D5" i="1"/>
  <c r="D11" i="1"/>
  <c r="D18" i="1"/>
  <c r="D7" i="1"/>
  <c r="D15" i="1"/>
  <c r="D21" i="1"/>
  <c r="D8" i="1"/>
  <c r="D13" i="1"/>
  <c r="D17" i="1"/>
  <c r="D10" i="1"/>
  <c r="D20" i="1"/>
  <c r="D22" i="1"/>
  <c r="F19" i="3"/>
  <c r="F18" i="3"/>
  <c r="F17" i="3"/>
  <c r="F16" i="3"/>
  <c r="F15" i="3"/>
  <c r="F14" i="3"/>
  <c r="F13" i="3"/>
  <c r="F11" i="3"/>
  <c r="F12" i="3"/>
  <c r="F10" i="3"/>
  <c r="F9" i="3"/>
  <c r="F8" i="3"/>
  <c r="F7" i="3"/>
  <c r="F6" i="3"/>
  <c r="F5" i="3"/>
  <c r="F22" i="3"/>
  <c r="F4" i="3"/>
  <c r="F21" i="3"/>
  <c r="F20" i="3"/>
  <c r="F3" i="3"/>
  <c r="E9" i="3"/>
  <c r="E19" i="3"/>
  <c r="E8" i="3"/>
  <c r="E22" i="3"/>
  <c r="E20" i="3"/>
  <c r="E3" i="3"/>
  <c r="E18" i="3"/>
  <c r="E17" i="3"/>
  <c r="E16" i="3"/>
  <c r="E15" i="3"/>
  <c r="E14" i="3"/>
  <c r="E13" i="3"/>
  <c r="E11" i="3"/>
  <c r="E12" i="3"/>
  <c r="E10" i="3"/>
  <c r="E7" i="3"/>
  <c r="E6" i="3"/>
  <c r="E5" i="3"/>
  <c r="E4" i="3"/>
  <c r="E21" i="3"/>
  <c r="P5" i="2"/>
  <c r="P16" i="2"/>
  <c r="P17" i="2"/>
  <c r="P15" i="2"/>
  <c r="P19" i="2"/>
  <c r="P20" i="2"/>
  <c r="P21" i="2"/>
  <c r="P7" i="2"/>
  <c r="P9" i="2"/>
  <c r="P8" i="2"/>
  <c r="P10" i="2"/>
  <c r="P11" i="2"/>
  <c r="P13" i="2"/>
  <c r="P14" i="2"/>
  <c r="P12" i="2"/>
  <c r="P6" i="2"/>
  <c r="P3" i="2"/>
  <c r="P22" i="2"/>
  <c r="P18" i="2"/>
  <c r="P4" i="2"/>
  <c r="O5" i="2"/>
  <c r="O16" i="2"/>
  <c r="O17" i="2"/>
  <c r="O15" i="2"/>
  <c r="O19" i="2"/>
  <c r="O20" i="2"/>
  <c r="O21" i="2"/>
  <c r="O7" i="2"/>
  <c r="O9" i="2"/>
  <c r="O8" i="2"/>
  <c r="O10" i="2"/>
  <c r="O11" i="2"/>
  <c r="O13" i="2"/>
  <c r="O14" i="2"/>
  <c r="O12" i="2"/>
  <c r="O6" i="2"/>
  <c r="O22" i="2"/>
  <c r="O18" i="2"/>
  <c r="O4" i="2"/>
  <c r="N16" i="2"/>
  <c r="N17" i="2"/>
  <c r="N15" i="2"/>
  <c r="N19" i="2"/>
  <c r="N20" i="2"/>
  <c r="N21" i="2"/>
  <c r="N7" i="2"/>
  <c r="N9" i="2"/>
  <c r="N8" i="2"/>
  <c r="N10" i="2"/>
  <c r="N11" i="2"/>
  <c r="N13" i="2"/>
  <c r="N14" i="2"/>
  <c r="N12" i="2"/>
  <c r="N6" i="2"/>
  <c r="N3" i="2"/>
  <c r="N22" i="2"/>
  <c r="N18" i="2"/>
  <c r="N4" i="2"/>
  <c r="N5" i="2"/>
  <c r="M16" i="2"/>
  <c r="M17" i="2"/>
  <c r="M15" i="2"/>
  <c r="M19" i="2"/>
  <c r="M20" i="2"/>
  <c r="M21" i="2"/>
  <c r="M7" i="2"/>
  <c r="M9" i="2"/>
  <c r="M8" i="2"/>
  <c r="M10" i="2"/>
  <c r="M11" i="2"/>
  <c r="M13" i="2"/>
  <c r="M14" i="2"/>
  <c r="M12" i="2"/>
  <c r="M6" i="2"/>
  <c r="M3" i="2"/>
  <c r="M22" i="2"/>
  <c r="M18" i="2"/>
  <c r="M4" i="2"/>
  <c r="M5" i="2"/>
  <c r="F4" i="2"/>
  <c r="F16" i="2"/>
  <c r="F17" i="2"/>
  <c r="F15" i="2"/>
  <c r="F19" i="2"/>
  <c r="F20" i="2"/>
  <c r="F21" i="2"/>
  <c r="F7" i="2"/>
  <c r="F9" i="2"/>
  <c r="F8" i="2"/>
  <c r="F10" i="2"/>
  <c r="F11" i="2"/>
  <c r="F13" i="2"/>
  <c r="F14" i="2"/>
  <c r="F12" i="2"/>
  <c r="F6" i="2"/>
  <c r="F3" i="2"/>
  <c r="F22" i="2"/>
  <c r="F18" i="2"/>
  <c r="F5" i="2"/>
  <c r="E5" i="2"/>
  <c r="E16" i="2"/>
  <c r="E17" i="2"/>
  <c r="E15" i="2"/>
  <c r="E19" i="2"/>
  <c r="E20" i="2"/>
  <c r="E21" i="2"/>
  <c r="E7" i="2"/>
  <c r="E9" i="2"/>
  <c r="E8" i="2"/>
  <c r="E10" i="2"/>
  <c r="E11" i="2"/>
  <c r="E13" i="2"/>
  <c r="E14" i="2"/>
  <c r="E12" i="2"/>
  <c r="E6" i="2"/>
  <c r="E3" i="2"/>
  <c r="E22" i="2"/>
  <c r="E18" i="2"/>
  <c r="E4" i="2"/>
  <c r="E20" i="1"/>
  <c r="F15" i="1"/>
  <c r="F21" i="1"/>
  <c r="F8" i="1"/>
  <c r="F13" i="1"/>
  <c r="F17" i="1"/>
  <c r="F10" i="1"/>
  <c r="F20" i="1"/>
  <c r="F22" i="1"/>
  <c r="E22" i="1" l="1"/>
  <c r="N12" i="1"/>
  <c r="N16" i="1"/>
  <c r="N3" i="1"/>
  <c r="N25" i="1" s="1"/>
  <c r="N6" i="1"/>
  <c r="N14" i="1"/>
  <c r="N4" i="1"/>
  <c r="N9" i="1"/>
  <c r="N19" i="1"/>
  <c r="N5" i="1"/>
  <c r="N11" i="1"/>
  <c r="N18" i="1"/>
  <c r="N7" i="1"/>
  <c r="N15" i="1"/>
  <c r="N21" i="1"/>
  <c r="N8" i="1"/>
  <c r="N13" i="1"/>
  <c r="N17" i="1"/>
  <c r="N10" i="1"/>
  <c r="N20" i="1"/>
  <c r="N22" i="1"/>
  <c r="M22" i="1"/>
  <c r="M12" i="1"/>
  <c r="M16" i="1"/>
  <c r="M3" i="1"/>
  <c r="M6" i="1"/>
  <c r="M14" i="1"/>
  <c r="M4" i="1"/>
  <c r="M9" i="1"/>
  <c r="M19" i="1"/>
  <c r="M5" i="1"/>
  <c r="M11" i="1"/>
  <c r="M18" i="1"/>
  <c r="M7" i="1"/>
  <c r="M15" i="1"/>
  <c r="M21" i="1"/>
  <c r="M8" i="1"/>
  <c r="M13" i="1"/>
  <c r="M17" i="1"/>
  <c r="M10" i="1"/>
  <c r="M20" i="1"/>
  <c r="O12" i="1"/>
  <c r="O16" i="1"/>
  <c r="O3" i="1"/>
  <c r="O6" i="1"/>
  <c r="O14" i="1"/>
  <c r="O4" i="1"/>
  <c r="O9" i="1"/>
  <c r="O19" i="1"/>
  <c r="O5" i="1"/>
  <c r="O11" i="1"/>
  <c r="O18" i="1"/>
  <c r="O7" i="1"/>
  <c r="O15" i="1"/>
  <c r="O21" i="1"/>
  <c r="O8" i="1"/>
  <c r="O13" i="1"/>
  <c r="O17" i="1"/>
  <c r="O10" i="1"/>
  <c r="O20" i="1"/>
  <c r="O22" i="1"/>
  <c r="P12" i="1"/>
  <c r="P16" i="1"/>
  <c r="P3" i="1"/>
  <c r="P6" i="1"/>
  <c r="P14" i="1"/>
  <c r="P4" i="1"/>
  <c r="P9" i="1"/>
  <c r="P19" i="1"/>
  <c r="P5" i="1"/>
  <c r="P11" i="1"/>
  <c r="P18" i="1"/>
  <c r="P7" i="1"/>
  <c r="P15" i="1"/>
  <c r="P21" i="1"/>
  <c r="P8" i="1"/>
  <c r="P13" i="1"/>
  <c r="P17" i="1"/>
  <c r="P10" i="1"/>
  <c r="P20" i="1"/>
  <c r="P22" i="1"/>
  <c r="F12" i="1"/>
  <c r="F16" i="1"/>
  <c r="F3" i="1"/>
  <c r="F6" i="1"/>
  <c r="F14" i="1"/>
  <c r="F4" i="1"/>
  <c r="F9" i="1"/>
  <c r="F19" i="1"/>
  <c r="F5" i="1"/>
  <c r="F11" i="1"/>
  <c r="F18" i="1"/>
  <c r="F7" i="1"/>
  <c r="E12" i="1"/>
  <c r="E16" i="1"/>
  <c r="E3" i="1"/>
  <c r="E6" i="1"/>
  <c r="E14" i="1"/>
  <c r="E4" i="1"/>
  <c r="E9" i="1"/>
  <c r="E19" i="1"/>
  <c r="E5" i="1"/>
  <c r="E11" i="1"/>
  <c r="E18" i="1"/>
  <c r="E7" i="1"/>
  <c r="E15" i="1"/>
  <c r="E21" i="1"/>
  <c r="E8" i="1"/>
  <c r="E13" i="1"/>
  <c r="E17" i="1"/>
  <c r="E10" i="1"/>
  <c r="P25" i="1" l="1"/>
  <c r="O25" i="1"/>
  <c r="M25" i="1"/>
  <c r="P26" i="1"/>
  <c r="M26" i="1"/>
  <c r="N26" i="1"/>
  <c r="O26" i="3" l="1"/>
  <c r="N25" i="3" l="1"/>
  <c r="M25" i="3"/>
  <c r="P25" i="3"/>
  <c r="N25" i="2"/>
  <c r="M25" i="2"/>
  <c r="O26" i="1" l="1"/>
  <c r="P25" i="2"/>
  <c r="O25" i="2"/>
  <c r="O25" i="3"/>
</calcChain>
</file>

<file path=xl/sharedStrings.xml><?xml version="1.0" encoding="utf-8"?>
<sst xmlns="http://schemas.openxmlformats.org/spreadsheetml/2006/main" count="147" uniqueCount="79">
  <si>
    <t>Graph</t>
  </si>
  <si>
    <t>V</t>
  </si>
  <si>
    <t>E</t>
  </si>
  <si>
    <t>Den.</t>
  </si>
  <si>
    <t>Best C</t>
  </si>
  <si>
    <t>Best T</t>
  </si>
  <si>
    <t>MDSAT</t>
  </si>
  <si>
    <t>FF</t>
  </si>
  <si>
    <t>DSAT</t>
  </si>
  <si>
    <t>C</t>
  </si>
  <si>
    <t>T</t>
  </si>
  <si>
    <t>1-FullIns_3</t>
  </si>
  <si>
    <t>1-FullIns_4</t>
  </si>
  <si>
    <t>1-FullIns_5</t>
  </si>
  <si>
    <t>1-Insertions_4</t>
  </si>
  <si>
    <t>1-Insertions_5</t>
  </si>
  <si>
    <t>1-Insertions_6</t>
  </si>
  <si>
    <t>2-FullIns_3</t>
  </si>
  <si>
    <t>2-FullIns_4</t>
  </si>
  <si>
    <t>2-FullIns_5</t>
  </si>
  <si>
    <t>2-Insertions_3</t>
  </si>
  <si>
    <t>2-Insertions_4</t>
  </si>
  <si>
    <t>2-Insertions_5</t>
  </si>
  <si>
    <t>3-FullIns_3</t>
  </si>
  <si>
    <t>3-FullIns_4</t>
  </si>
  <si>
    <t>3-FullIns_5</t>
  </si>
  <si>
    <t>3-Insertions_3</t>
  </si>
  <si>
    <t>3-Insertions_4</t>
  </si>
  <si>
    <t>3-Insertions_5</t>
  </si>
  <si>
    <t>4-FullIns_3</t>
  </si>
  <si>
    <t>4-Insertions_3</t>
  </si>
  <si>
    <t>games120</t>
  </si>
  <si>
    <t>jean</t>
  </si>
  <si>
    <t>miles1000</t>
  </si>
  <si>
    <t>miles1500</t>
  </si>
  <si>
    <t>miles250</t>
  </si>
  <si>
    <t>miles500</t>
  </si>
  <si>
    <t>miles750</t>
  </si>
  <si>
    <t>queen10_10</t>
  </si>
  <si>
    <t>queen11_11</t>
  </si>
  <si>
    <t>queen12_12</t>
  </si>
  <si>
    <t>queen13_13</t>
  </si>
  <si>
    <t>queen14_14</t>
  </si>
  <si>
    <t>queen15_15</t>
  </si>
  <si>
    <t>queen16_16</t>
  </si>
  <si>
    <t>queen5_5</t>
  </si>
  <si>
    <t>queen6_6</t>
  </si>
  <si>
    <t>queen7_7</t>
  </si>
  <si>
    <t>queen8_12</t>
  </si>
  <si>
    <t>queen8_8</t>
  </si>
  <si>
    <t>queen9_9</t>
  </si>
  <si>
    <t>100-4950</t>
  </si>
  <si>
    <t>110-5995</t>
  </si>
  <si>
    <t>120-7140</t>
  </si>
  <si>
    <t>130-8385</t>
  </si>
  <si>
    <t>140-9730</t>
  </si>
  <si>
    <t>150-11175</t>
  </si>
  <si>
    <t>160-12720</t>
  </si>
  <si>
    <t>170-14365</t>
  </si>
  <si>
    <t>180-16110</t>
  </si>
  <si>
    <t>190-17955</t>
  </si>
  <si>
    <t>10-4</t>
  </si>
  <si>
    <t>20-32</t>
  </si>
  <si>
    <t>200-19900</t>
  </si>
  <si>
    <t>30-136</t>
  </si>
  <si>
    <t>40-303</t>
  </si>
  <si>
    <t>50-640</t>
  </si>
  <si>
    <t>60-1092</t>
  </si>
  <si>
    <t>70-1692</t>
  </si>
  <si>
    <t>80-2536</t>
  </si>
  <si>
    <t>90-3588</t>
  </si>
  <si>
    <t xml:space="preserve"> Color Difference with DSAT</t>
  </si>
  <si>
    <t>x̅  Color Difference with DSAT</t>
  </si>
  <si>
    <t xml:space="preserve"> Time Difference with DSAT</t>
  </si>
  <si>
    <t>x̅  Time Difference with DSAT</t>
  </si>
  <si>
    <t>Color Difference as Density Increases</t>
  </si>
  <si>
    <t>Time Difference as Density Increases</t>
  </si>
  <si>
    <t>x̅, sd  Time Difference with DSAT</t>
  </si>
  <si>
    <t>x̅, sd  Color Difference with DSAT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</si>
</sst>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5" borderId="5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3" fillId="0" borderId="0" xfId="0" applyFont="1" applyFill="1" applyAlignment="1"/>
    <xf numFmtId="0" fontId="1" fillId="0" borderId="2" xfId="0" applyFont="1" applyFill="1" applyBorder="1" applyAlignment="1">
      <alignment vertical="center"/>
    </xf>
    <xf numFmtId="0" fontId="2" fillId="0" borderId="3" xfId="0" applyFont="1" applyFill="1" applyBorder="1" applyAlignment="1"/>
    <xf numFmtId="0" fontId="1" fillId="0" borderId="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/>
    <xf numFmtId="0" fontId="6" fillId="5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2" fillId="0" borderId="4" xfId="0" applyFont="1" applyFill="1" applyBorder="1" applyAlignment="1"/>
    <xf numFmtId="0" fontId="5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1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919692511572256E-2"/>
          <c:y val="0.10369550917041445"/>
          <c:w val="0.93708029195012021"/>
          <c:h val="0.84133522763597091"/>
        </c:manualLayout>
      </c:layout>
      <c:lineChart>
        <c:grouping val="standard"/>
        <c:varyColors val="0"/>
        <c:ser>
          <c:idx val="0"/>
          <c:order val="0"/>
          <c:tx>
            <c:v>FF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CAR!$C$3:$C$22</c:f>
              <c:numCache>
                <c:formatCode>General</c:formatCode>
                <c:ptCount val="20"/>
                <c:pt idx="0">
                  <c:v>9695</c:v>
                </c:pt>
                <c:pt idx="1">
                  <c:v>33751</c:v>
                </c:pt>
                <c:pt idx="2">
                  <c:v>3936</c:v>
                </c:pt>
                <c:pt idx="3">
                  <c:v>1046</c:v>
                </c:pt>
                <c:pt idx="4">
                  <c:v>12201</c:v>
                </c:pt>
                <c:pt idx="5">
                  <c:v>6337</c:v>
                </c:pt>
                <c:pt idx="6">
                  <c:v>3524</c:v>
                </c:pt>
                <c:pt idx="7">
                  <c:v>1894</c:v>
                </c:pt>
                <c:pt idx="8">
                  <c:v>541</c:v>
                </c:pt>
                <c:pt idx="9">
                  <c:v>156</c:v>
                </c:pt>
                <c:pt idx="10">
                  <c:v>1227</c:v>
                </c:pt>
                <c:pt idx="11">
                  <c:v>110</c:v>
                </c:pt>
                <c:pt idx="12">
                  <c:v>1621</c:v>
                </c:pt>
                <c:pt idx="13">
                  <c:v>541</c:v>
                </c:pt>
                <c:pt idx="14">
                  <c:v>232</c:v>
                </c:pt>
                <c:pt idx="15">
                  <c:v>72</c:v>
                </c:pt>
                <c:pt idx="16">
                  <c:v>346</c:v>
                </c:pt>
                <c:pt idx="17">
                  <c:v>593</c:v>
                </c:pt>
                <c:pt idx="18">
                  <c:v>201</c:v>
                </c:pt>
                <c:pt idx="19">
                  <c:v>100</c:v>
                </c:pt>
              </c:numCache>
            </c:numRef>
          </c:cat>
          <c:val>
            <c:numRef>
              <c:f>CAR!$P$3:$P$22</c:f>
              <c:numCache>
                <c:formatCode>General</c:formatCode>
                <c:ptCount val="20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33-40FC-8F1F-D2B7B4CC6AED}"/>
            </c:ext>
          </c:extLst>
        </c:ser>
        <c:ser>
          <c:idx val="1"/>
          <c:order val="1"/>
          <c:tx>
            <c:v>MDSAT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CAR!$C$3:$C$22</c:f>
              <c:numCache>
                <c:formatCode>General</c:formatCode>
                <c:ptCount val="20"/>
                <c:pt idx="0">
                  <c:v>9695</c:v>
                </c:pt>
                <c:pt idx="1">
                  <c:v>33751</c:v>
                </c:pt>
                <c:pt idx="2">
                  <c:v>3936</c:v>
                </c:pt>
                <c:pt idx="3">
                  <c:v>1046</c:v>
                </c:pt>
                <c:pt idx="4">
                  <c:v>12201</c:v>
                </c:pt>
                <c:pt idx="5">
                  <c:v>6337</c:v>
                </c:pt>
                <c:pt idx="6">
                  <c:v>3524</c:v>
                </c:pt>
                <c:pt idx="7">
                  <c:v>1894</c:v>
                </c:pt>
                <c:pt idx="8">
                  <c:v>541</c:v>
                </c:pt>
                <c:pt idx="9">
                  <c:v>156</c:v>
                </c:pt>
                <c:pt idx="10">
                  <c:v>1227</c:v>
                </c:pt>
                <c:pt idx="11">
                  <c:v>110</c:v>
                </c:pt>
                <c:pt idx="12">
                  <c:v>1621</c:v>
                </c:pt>
                <c:pt idx="13">
                  <c:v>541</c:v>
                </c:pt>
                <c:pt idx="14">
                  <c:v>232</c:v>
                </c:pt>
                <c:pt idx="15">
                  <c:v>72</c:v>
                </c:pt>
                <c:pt idx="16">
                  <c:v>346</c:v>
                </c:pt>
                <c:pt idx="17">
                  <c:v>593</c:v>
                </c:pt>
                <c:pt idx="18">
                  <c:v>201</c:v>
                </c:pt>
                <c:pt idx="19">
                  <c:v>100</c:v>
                </c:pt>
              </c:numCache>
            </c:numRef>
          </c:cat>
          <c:val>
            <c:numRef>
              <c:f>CAR!$O$3:$O$22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33-40FC-8F1F-D2B7B4CC6A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689320"/>
        <c:axId val="295691944"/>
      </c:lineChart>
      <c:catAx>
        <c:axId val="29568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1944"/>
        <c:crosses val="autoZero"/>
        <c:auto val="1"/>
        <c:lblAlgn val="ctr"/>
        <c:lblOffset val="100"/>
        <c:noMultiLvlLbl val="0"/>
      </c:catAx>
      <c:valAx>
        <c:axId val="2956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919692511572256E-2"/>
          <c:y val="0.10369550917041445"/>
          <c:w val="0.93708029195012021"/>
          <c:h val="0.84133522763597091"/>
        </c:manualLayout>
      </c:layout>
      <c:lineChart>
        <c:grouping val="standard"/>
        <c:varyColors val="0"/>
        <c:ser>
          <c:idx val="1"/>
          <c:order val="0"/>
          <c:tx>
            <c:v>FF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CAR!$C$3:$C$22</c:f>
              <c:numCache>
                <c:formatCode>General</c:formatCode>
                <c:ptCount val="20"/>
                <c:pt idx="0">
                  <c:v>9695</c:v>
                </c:pt>
                <c:pt idx="1">
                  <c:v>33751</c:v>
                </c:pt>
                <c:pt idx="2">
                  <c:v>3936</c:v>
                </c:pt>
                <c:pt idx="3">
                  <c:v>1046</c:v>
                </c:pt>
                <c:pt idx="4">
                  <c:v>12201</c:v>
                </c:pt>
                <c:pt idx="5">
                  <c:v>6337</c:v>
                </c:pt>
                <c:pt idx="6">
                  <c:v>3524</c:v>
                </c:pt>
                <c:pt idx="7">
                  <c:v>1894</c:v>
                </c:pt>
                <c:pt idx="8">
                  <c:v>541</c:v>
                </c:pt>
                <c:pt idx="9">
                  <c:v>156</c:v>
                </c:pt>
                <c:pt idx="10">
                  <c:v>1227</c:v>
                </c:pt>
                <c:pt idx="11">
                  <c:v>110</c:v>
                </c:pt>
                <c:pt idx="12">
                  <c:v>1621</c:v>
                </c:pt>
                <c:pt idx="13">
                  <c:v>541</c:v>
                </c:pt>
                <c:pt idx="14">
                  <c:v>232</c:v>
                </c:pt>
                <c:pt idx="15">
                  <c:v>72</c:v>
                </c:pt>
                <c:pt idx="16">
                  <c:v>346</c:v>
                </c:pt>
                <c:pt idx="17">
                  <c:v>593</c:v>
                </c:pt>
                <c:pt idx="18">
                  <c:v>201</c:v>
                </c:pt>
                <c:pt idx="19">
                  <c:v>100</c:v>
                </c:pt>
              </c:numCache>
            </c:numRef>
          </c:cat>
          <c:val>
            <c:numRef>
              <c:f>CAR!$M$3:$M$22</c:f>
              <c:numCache>
                <c:formatCode>General</c:formatCode>
                <c:ptCount val="20"/>
                <c:pt idx="0">
                  <c:v>47.25671616399999</c:v>
                </c:pt>
                <c:pt idx="1">
                  <c:v>229.16787568200047</c:v>
                </c:pt>
                <c:pt idx="2">
                  <c:v>3.4971865440000034</c:v>
                </c:pt>
                <c:pt idx="3">
                  <c:v>0.11722524199999973</c:v>
                </c:pt>
                <c:pt idx="4">
                  <c:v>12.760386867999937</c:v>
                </c:pt>
                <c:pt idx="5">
                  <c:v>3.2791645910000087</c:v>
                </c:pt>
                <c:pt idx="6">
                  <c:v>0.20523670000000482</c:v>
                </c:pt>
                <c:pt idx="7">
                  <c:v>-0.11557928900000036</c:v>
                </c:pt>
                <c:pt idx="8">
                  <c:v>4.7711480000000861E-3</c:v>
                </c:pt>
                <c:pt idx="9">
                  <c:v>-2.070547999999936E-3</c:v>
                </c:pt>
                <c:pt idx="10">
                  <c:v>2.1852811000001138E-2</c:v>
                </c:pt>
                <c:pt idx="11">
                  <c:v>-1.9413610000000546E-3</c:v>
                </c:pt>
                <c:pt idx="12">
                  <c:v>-5.02965199999999E-2</c:v>
                </c:pt>
                <c:pt idx="13">
                  <c:v>-3.5694835999999994E-2</c:v>
                </c:pt>
                <c:pt idx="14">
                  <c:v>-6.3597259999999822E-3</c:v>
                </c:pt>
                <c:pt idx="15">
                  <c:v>-1.5609319999999975E-3</c:v>
                </c:pt>
                <c:pt idx="16">
                  <c:v>-2.0928296999999964E-2</c:v>
                </c:pt>
                <c:pt idx="17">
                  <c:v>-2.1510607000000168E-2</c:v>
                </c:pt>
                <c:pt idx="18">
                  <c:v>-1.2335778999999908E-2</c:v>
                </c:pt>
                <c:pt idx="19">
                  <c:v>-2.4385970000000146E-3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94-41C9-8A39-256FDDAACC5D}"/>
            </c:ext>
          </c:extLst>
        </c:ser>
        <c:ser>
          <c:idx val="0"/>
          <c:order val="1"/>
          <c:tx>
            <c:v>FF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CAR!$C$3:$C$22</c:f>
              <c:numCache>
                <c:formatCode>General</c:formatCode>
                <c:ptCount val="20"/>
                <c:pt idx="0">
                  <c:v>9695</c:v>
                </c:pt>
                <c:pt idx="1">
                  <c:v>33751</c:v>
                </c:pt>
                <c:pt idx="2">
                  <c:v>3936</c:v>
                </c:pt>
                <c:pt idx="3">
                  <c:v>1046</c:v>
                </c:pt>
                <c:pt idx="4">
                  <c:v>12201</c:v>
                </c:pt>
                <c:pt idx="5">
                  <c:v>6337</c:v>
                </c:pt>
                <c:pt idx="6">
                  <c:v>3524</c:v>
                </c:pt>
                <c:pt idx="7">
                  <c:v>1894</c:v>
                </c:pt>
                <c:pt idx="8">
                  <c:v>541</c:v>
                </c:pt>
                <c:pt idx="9">
                  <c:v>156</c:v>
                </c:pt>
                <c:pt idx="10">
                  <c:v>1227</c:v>
                </c:pt>
                <c:pt idx="11">
                  <c:v>110</c:v>
                </c:pt>
                <c:pt idx="12">
                  <c:v>1621</c:v>
                </c:pt>
                <c:pt idx="13">
                  <c:v>541</c:v>
                </c:pt>
                <c:pt idx="14">
                  <c:v>232</c:v>
                </c:pt>
                <c:pt idx="15">
                  <c:v>72</c:v>
                </c:pt>
                <c:pt idx="16">
                  <c:v>346</c:v>
                </c:pt>
                <c:pt idx="17">
                  <c:v>593</c:v>
                </c:pt>
                <c:pt idx="18">
                  <c:v>201</c:v>
                </c:pt>
                <c:pt idx="19">
                  <c:v>100</c:v>
                </c:pt>
              </c:numCache>
            </c:numRef>
          </c:cat>
          <c:val>
            <c:numRef>
              <c:f>CAR!$N$3:$N$22</c:f>
              <c:numCache>
                <c:formatCode>General</c:formatCode>
                <c:ptCount val="20"/>
                <c:pt idx="0">
                  <c:v>-49.55929182900001</c:v>
                </c:pt>
                <c:pt idx="1">
                  <c:v>-131.09974210099998</c:v>
                </c:pt>
                <c:pt idx="2">
                  <c:v>-3.935727730999993</c:v>
                </c:pt>
                <c:pt idx="3">
                  <c:v>-0.39038037299999995</c:v>
                </c:pt>
                <c:pt idx="4">
                  <c:v>-10.204527891000026</c:v>
                </c:pt>
                <c:pt idx="5">
                  <c:v>-5.0621683749999917</c:v>
                </c:pt>
                <c:pt idx="6">
                  <c:v>-1.4050829760000003</c:v>
                </c:pt>
                <c:pt idx="7">
                  <c:v>-0.34470783000000033</c:v>
                </c:pt>
                <c:pt idx="8">
                  <c:v>-7.1080944000000174E-2</c:v>
                </c:pt>
                <c:pt idx="9">
                  <c:v>-2.0055145999999961E-2</c:v>
                </c:pt>
                <c:pt idx="10">
                  <c:v>-0.19399525699999956</c:v>
                </c:pt>
                <c:pt idx="11">
                  <c:v>-1.0658259000000024E-2</c:v>
                </c:pt>
                <c:pt idx="12">
                  <c:v>-0.2263113530000001</c:v>
                </c:pt>
                <c:pt idx="13">
                  <c:v>-3.6646176999999891E-2</c:v>
                </c:pt>
                <c:pt idx="14">
                  <c:v>-1.6469022999999958E-2</c:v>
                </c:pt>
                <c:pt idx="15">
                  <c:v>-6.1160890000000363E-3</c:v>
                </c:pt>
                <c:pt idx="16">
                  <c:v>-1.7876117999999934E-2</c:v>
                </c:pt>
                <c:pt idx="17">
                  <c:v>-4.2910645000000233E-2</c:v>
                </c:pt>
                <c:pt idx="18">
                  <c:v>-1.0567831999999874E-2</c:v>
                </c:pt>
                <c:pt idx="19">
                  <c:v>-1.7227147000000005E-2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94-41C9-8A39-256FDDAACC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689320"/>
        <c:axId val="295691944"/>
      </c:lineChart>
      <c:catAx>
        <c:axId val="29568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1944"/>
        <c:crosses val="autoZero"/>
        <c:auto val="1"/>
        <c:lblAlgn val="ctr"/>
        <c:lblOffset val="100"/>
        <c:noMultiLvlLbl val="0"/>
      </c:catAx>
      <c:valAx>
        <c:axId val="29569194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286306636463442E-2"/>
          <c:y val="3.4541168227992219E-2"/>
          <c:w val="0.93708029195012021"/>
          <c:h val="0.84133522763597091"/>
        </c:manualLayout>
      </c:layout>
      <c:lineChart>
        <c:grouping val="standard"/>
        <c:varyColors val="0"/>
        <c:ser>
          <c:idx val="0"/>
          <c:order val="0"/>
          <c:tx>
            <c:v>MDSAT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SGB!$C$3:$C$22</c:f>
              <c:numCache>
                <c:formatCode>General</c:formatCode>
                <c:ptCount val="20"/>
                <c:pt idx="0">
                  <c:v>387</c:v>
                </c:pt>
                <c:pt idx="1">
                  <c:v>254</c:v>
                </c:pt>
                <c:pt idx="2">
                  <c:v>638</c:v>
                </c:pt>
                <c:pt idx="3">
                  <c:v>1170</c:v>
                </c:pt>
                <c:pt idx="4">
                  <c:v>6320</c:v>
                </c:pt>
                <c:pt idx="5">
                  <c:v>3711</c:v>
                </c:pt>
                <c:pt idx="6">
                  <c:v>5180</c:v>
                </c:pt>
                <c:pt idx="7">
                  <c:v>3328</c:v>
                </c:pt>
                <c:pt idx="8">
                  <c:v>2596</c:v>
                </c:pt>
                <c:pt idx="9">
                  <c:v>2113</c:v>
                </c:pt>
                <c:pt idx="10">
                  <c:v>1980</c:v>
                </c:pt>
                <c:pt idx="11">
                  <c:v>1470</c:v>
                </c:pt>
                <c:pt idx="12">
                  <c:v>1368</c:v>
                </c:pt>
                <c:pt idx="13">
                  <c:v>1056</c:v>
                </c:pt>
                <c:pt idx="14">
                  <c:v>728</c:v>
                </c:pt>
                <c:pt idx="15">
                  <c:v>3216</c:v>
                </c:pt>
                <c:pt idx="16">
                  <c:v>476</c:v>
                </c:pt>
                <c:pt idx="17">
                  <c:v>290</c:v>
                </c:pt>
                <c:pt idx="18">
                  <c:v>160</c:v>
                </c:pt>
                <c:pt idx="19">
                  <c:v>5198</c:v>
                </c:pt>
              </c:numCache>
            </c:numRef>
          </c:cat>
          <c:val>
            <c:numRef>
              <c:f>SGB!$P$3:$P$22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3-4388-82D2-587782C43858}"/>
            </c:ext>
          </c:extLst>
        </c:ser>
        <c:ser>
          <c:idx val="1"/>
          <c:order val="1"/>
          <c:tx>
            <c:v>MDSAT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SGB!$C$3:$C$22</c:f>
              <c:numCache>
                <c:formatCode>General</c:formatCode>
                <c:ptCount val="20"/>
                <c:pt idx="0">
                  <c:v>387</c:v>
                </c:pt>
                <c:pt idx="1">
                  <c:v>254</c:v>
                </c:pt>
                <c:pt idx="2">
                  <c:v>638</c:v>
                </c:pt>
                <c:pt idx="3">
                  <c:v>1170</c:v>
                </c:pt>
                <c:pt idx="4">
                  <c:v>6320</c:v>
                </c:pt>
                <c:pt idx="5">
                  <c:v>3711</c:v>
                </c:pt>
                <c:pt idx="6">
                  <c:v>5180</c:v>
                </c:pt>
                <c:pt idx="7">
                  <c:v>3328</c:v>
                </c:pt>
                <c:pt idx="8">
                  <c:v>2596</c:v>
                </c:pt>
                <c:pt idx="9">
                  <c:v>2113</c:v>
                </c:pt>
                <c:pt idx="10">
                  <c:v>1980</c:v>
                </c:pt>
                <c:pt idx="11">
                  <c:v>1470</c:v>
                </c:pt>
                <c:pt idx="12">
                  <c:v>1368</c:v>
                </c:pt>
                <c:pt idx="13">
                  <c:v>1056</c:v>
                </c:pt>
                <c:pt idx="14">
                  <c:v>728</c:v>
                </c:pt>
                <c:pt idx="15">
                  <c:v>3216</c:v>
                </c:pt>
                <c:pt idx="16">
                  <c:v>476</c:v>
                </c:pt>
                <c:pt idx="17">
                  <c:v>290</c:v>
                </c:pt>
                <c:pt idx="18">
                  <c:v>160</c:v>
                </c:pt>
                <c:pt idx="19">
                  <c:v>5198</c:v>
                </c:pt>
              </c:numCache>
            </c:numRef>
          </c:cat>
          <c:val>
            <c:numRef>
              <c:f>SGB!$O$3:$O$22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1</c:v>
                </c:pt>
                <c:pt idx="15">
                  <c:v>8</c:v>
                </c:pt>
                <c:pt idx="16">
                  <c:v>1</c:v>
                </c:pt>
                <c:pt idx="17">
                  <c:v>-1</c:v>
                </c:pt>
                <c:pt idx="18">
                  <c:v>3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3-4388-82D2-587782C438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689320"/>
        <c:axId val="295691944"/>
      </c:lineChart>
      <c:catAx>
        <c:axId val="29568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1944"/>
        <c:crosses val="autoZero"/>
        <c:auto val="1"/>
        <c:lblAlgn val="ctr"/>
        <c:lblOffset val="100"/>
        <c:noMultiLvlLbl val="0"/>
      </c:catAx>
      <c:valAx>
        <c:axId val="2956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919692511572256E-2"/>
          <c:y val="0.10369550917041445"/>
          <c:w val="0.93708029195012021"/>
          <c:h val="0.84133522763597091"/>
        </c:manualLayout>
      </c:layout>
      <c:lineChart>
        <c:grouping val="standard"/>
        <c:varyColors val="0"/>
        <c:ser>
          <c:idx val="1"/>
          <c:order val="0"/>
          <c:tx>
            <c:v>FF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SGB!$C$3:$C$22</c:f>
              <c:numCache>
                <c:formatCode>General</c:formatCode>
                <c:ptCount val="20"/>
                <c:pt idx="0">
                  <c:v>387</c:v>
                </c:pt>
                <c:pt idx="1">
                  <c:v>254</c:v>
                </c:pt>
                <c:pt idx="2">
                  <c:v>638</c:v>
                </c:pt>
                <c:pt idx="3">
                  <c:v>1170</c:v>
                </c:pt>
                <c:pt idx="4">
                  <c:v>6320</c:v>
                </c:pt>
                <c:pt idx="5">
                  <c:v>3711</c:v>
                </c:pt>
                <c:pt idx="6">
                  <c:v>5180</c:v>
                </c:pt>
                <c:pt idx="7">
                  <c:v>3328</c:v>
                </c:pt>
                <c:pt idx="8">
                  <c:v>2596</c:v>
                </c:pt>
                <c:pt idx="9">
                  <c:v>2113</c:v>
                </c:pt>
                <c:pt idx="10">
                  <c:v>1980</c:v>
                </c:pt>
                <c:pt idx="11">
                  <c:v>1470</c:v>
                </c:pt>
                <c:pt idx="12">
                  <c:v>1368</c:v>
                </c:pt>
                <c:pt idx="13">
                  <c:v>1056</c:v>
                </c:pt>
                <c:pt idx="14">
                  <c:v>728</c:v>
                </c:pt>
                <c:pt idx="15">
                  <c:v>3216</c:v>
                </c:pt>
                <c:pt idx="16">
                  <c:v>476</c:v>
                </c:pt>
                <c:pt idx="17">
                  <c:v>290</c:v>
                </c:pt>
                <c:pt idx="18">
                  <c:v>160</c:v>
                </c:pt>
                <c:pt idx="19">
                  <c:v>5198</c:v>
                </c:pt>
              </c:numCache>
            </c:numRef>
          </c:cat>
          <c:val>
            <c:numRef>
              <c:f>SGB!$M$3:$M$22</c:f>
              <c:numCache>
                <c:formatCode>General</c:formatCode>
                <c:ptCount val="20"/>
                <c:pt idx="0">
                  <c:v>5.4969427000000154E-2</c:v>
                </c:pt>
                <c:pt idx="1">
                  <c:v>4.1753059999999828E-3</c:v>
                </c:pt>
                <c:pt idx="2">
                  <c:v>1.9650098999999838E-2</c:v>
                </c:pt>
                <c:pt idx="3">
                  <c:v>-4.5190652999999859E-2</c:v>
                </c:pt>
                <c:pt idx="4">
                  <c:v>-0.33216742400000077</c:v>
                </c:pt>
                <c:pt idx="5">
                  <c:v>-0.16298527599999713</c:v>
                </c:pt>
                <c:pt idx="6">
                  <c:v>-0.31416209100000114</c:v>
                </c:pt>
                <c:pt idx="7">
                  <c:v>-0.24138770500000062</c:v>
                </c:pt>
                <c:pt idx="8">
                  <c:v>-0.19204460399999945</c:v>
                </c:pt>
                <c:pt idx="9">
                  <c:v>-0.31263173199999961</c:v>
                </c:pt>
                <c:pt idx="10">
                  <c:v>-0.13721457900000017</c:v>
                </c:pt>
                <c:pt idx="11">
                  <c:v>-0.10767631699999963</c:v>
                </c:pt>
                <c:pt idx="12">
                  <c:v>-8.6792465999999957E-2</c:v>
                </c:pt>
                <c:pt idx="13">
                  <c:v>-7.0290977999999643E-2</c:v>
                </c:pt>
                <c:pt idx="14">
                  <c:v>-4.409723199999982E-2</c:v>
                </c:pt>
                <c:pt idx="15">
                  <c:v>-0.70009550000000098</c:v>
                </c:pt>
                <c:pt idx="16">
                  <c:v>-2.335523800000007E-2</c:v>
                </c:pt>
                <c:pt idx="17">
                  <c:v>-1.1563577000000054E-2</c:v>
                </c:pt>
                <c:pt idx="18">
                  <c:v>-2.4362340000000995E-3</c:v>
                </c:pt>
                <c:pt idx="19">
                  <c:v>-2.1202807029999953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1-4D00-89FF-0E39F1F05960}"/>
            </c:ext>
          </c:extLst>
        </c:ser>
        <c:ser>
          <c:idx val="0"/>
          <c:order val="1"/>
          <c:tx>
            <c:v>FF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SGB!$C$3:$C$22</c:f>
              <c:numCache>
                <c:formatCode>General</c:formatCode>
                <c:ptCount val="20"/>
                <c:pt idx="0">
                  <c:v>387</c:v>
                </c:pt>
                <c:pt idx="1">
                  <c:v>254</c:v>
                </c:pt>
                <c:pt idx="2">
                  <c:v>638</c:v>
                </c:pt>
                <c:pt idx="3">
                  <c:v>1170</c:v>
                </c:pt>
                <c:pt idx="4">
                  <c:v>6320</c:v>
                </c:pt>
                <c:pt idx="5">
                  <c:v>3711</c:v>
                </c:pt>
                <c:pt idx="6">
                  <c:v>5180</c:v>
                </c:pt>
                <c:pt idx="7">
                  <c:v>3328</c:v>
                </c:pt>
                <c:pt idx="8">
                  <c:v>2596</c:v>
                </c:pt>
                <c:pt idx="9">
                  <c:v>2113</c:v>
                </c:pt>
                <c:pt idx="10">
                  <c:v>1980</c:v>
                </c:pt>
                <c:pt idx="11">
                  <c:v>1470</c:v>
                </c:pt>
                <c:pt idx="12">
                  <c:v>1368</c:v>
                </c:pt>
                <c:pt idx="13">
                  <c:v>1056</c:v>
                </c:pt>
                <c:pt idx="14">
                  <c:v>728</c:v>
                </c:pt>
                <c:pt idx="15">
                  <c:v>3216</c:v>
                </c:pt>
                <c:pt idx="16">
                  <c:v>476</c:v>
                </c:pt>
                <c:pt idx="17">
                  <c:v>290</c:v>
                </c:pt>
                <c:pt idx="18">
                  <c:v>160</c:v>
                </c:pt>
                <c:pt idx="19">
                  <c:v>5198</c:v>
                </c:pt>
              </c:numCache>
            </c:numRef>
          </c:cat>
          <c:val>
            <c:numRef>
              <c:f>SGB!$N$3:$N$22</c:f>
              <c:numCache>
                <c:formatCode>General</c:formatCode>
                <c:ptCount val="20"/>
                <c:pt idx="0">
                  <c:v>-5.5711291000000135E-2</c:v>
                </c:pt>
                <c:pt idx="1">
                  <c:v>-1.4166510999999944E-2</c:v>
                </c:pt>
                <c:pt idx="2">
                  <c:v>-3.8675552999999835E-2</c:v>
                </c:pt>
                <c:pt idx="3">
                  <c:v>-0.13603192700000039</c:v>
                </c:pt>
                <c:pt idx="4">
                  <c:v>-3.8651813600000007</c:v>
                </c:pt>
                <c:pt idx="5">
                  <c:v>-1.7716827130000028</c:v>
                </c:pt>
                <c:pt idx="6">
                  <c:v>-2.874107425999997</c:v>
                </c:pt>
                <c:pt idx="7">
                  <c:v>-1.4352690549999993</c:v>
                </c:pt>
                <c:pt idx="8">
                  <c:v>-0.9492692970000004</c:v>
                </c:pt>
                <c:pt idx="9">
                  <c:v>-0.79561031699999885</c:v>
                </c:pt>
                <c:pt idx="10">
                  <c:v>-0.59331672800000002</c:v>
                </c:pt>
                <c:pt idx="11">
                  <c:v>-0.35342472799999991</c:v>
                </c:pt>
                <c:pt idx="12">
                  <c:v>-0.28744761899999965</c:v>
                </c:pt>
                <c:pt idx="13">
                  <c:v>-0.15683373899999981</c:v>
                </c:pt>
                <c:pt idx="14">
                  <c:v>-6.7327757000000099E-2</c:v>
                </c:pt>
                <c:pt idx="15">
                  <c:v>-2.2477291279999942</c:v>
                </c:pt>
                <c:pt idx="16">
                  <c:v>-2.8465559000000071E-2</c:v>
                </c:pt>
                <c:pt idx="17">
                  <c:v>-1.0283595999999944E-2</c:v>
                </c:pt>
                <c:pt idx="18">
                  <c:v>-4.5094179999998485E-3</c:v>
                </c:pt>
                <c:pt idx="19">
                  <c:v>-7.2735553940000113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1-4D00-89FF-0E39F1F059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689320"/>
        <c:axId val="295691944"/>
      </c:lineChart>
      <c:catAx>
        <c:axId val="29568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1944"/>
        <c:crosses val="autoZero"/>
        <c:auto val="1"/>
        <c:lblAlgn val="ctr"/>
        <c:lblOffset val="100"/>
        <c:noMultiLvlLbl val="0"/>
      </c:catAx>
      <c:valAx>
        <c:axId val="295691944"/>
        <c:scaling>
          <c:orientation val="minMax"/>
          <c:max val="1"/>
          <c:min val="-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919692511572256E-2"/>
          <c:y val="0.10369550917041445"/>
          <c:w val="0.93708029195012021"/>
          <c:h val="0.84133522763597091"/>
        </c:manualLayout>
      </c:layout>
      <c:lineChart>
        <c:grouping val="standard"/>
        <c:varyColors val="0"/>
        <c:ser>
          <c:idx val="0"/>
          <c:order val="0"/>
          <c:tx>
            <c:v>MDSAT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renyi!$C$3:$C$22</c:f>
              <c:numCache>
                <c:formatCode>General</c:formatCode>
                <c:ptCount val="20"/>
                <c:pt idx="0">
                  <c:v>4</c:v>
                </c:pt>
                <c:pt idx="1">
                  <c:v>32</c:v>
                </c:pt>
                <c:pt idx="2">
                  <c:v>136</c:v>
                </c:pt>
                <c:pt idx="3">
                  <c:v>303</c:v>
                </c:pt>
                <c:pt idx="4">
                  <c:v>640</c:v>
                </c:pt>
                <c:pt idx="5">
                  <c:v>1092</c:v>
                </c:pt>
                <c:pt idx="6">
                  <c:v>1692</c:v>
                </c:pt>
                <c:pt idx="7">
                  <c:v>2536</c:v>
                </c:pt>
                <c:pt idx="8">
                  <c:v>3588</c:v>
                </c:pt>
                <c:pt idx="9">
                  <c:v>4950</c:v>
                </c:pt>
                <c:pt idx="10">
                  <c:v>5995</c:v>
                </c:pt>
                <c:pt idx="11">
                  <c:v>7140</c:v>
                </c:pt>
                <c:pt idx="12">
                  <c:v>8385</c:v>
                </c:pt>
                <c:pt idx="13">
                  <c:v>9730</c:v>
                </c:pt>
                <c:pt idx="14">
                  <c:v>11175</c:v>
                </c:pt>
                <c:pt idx="15">
                  <c:v>12720</c:v>
                </c:pt>
                <c:pt idx="16">
                  <c:v>14365</c:v>
                </c:pt>
                <c:pt idx="17">
                  <c:v>16110</c:v>
                </c:pt>
                <c:pt idx="18">
                  <c:v>17955</c:v>
                </c:pt>
                <c:pt idx="19">
                  <c:v>19900</c:v>
                </c:pt>
              </c:numCache>
            </c:numRef>
          </c:cat>
          <c:val>
            <c:numRef>
              <c:f>renyi!$P$3:$P$22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1-4AB9-8FC2-89B79CBB6FF3}"/>
            </c:ext>
          </c:extLst>
        </c:ser>
        <c:ser>
          <c:idx val="1"/>
          <c:order val="1"/>
          <c:tx>
            <c:v>MDSAT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renyi!$C$3:$C$22</c:f>
              <c:numCache>
                <c:formatCode>General</c:formatCode>
                <c:ptCount val="20"/>
                <c:pt idx="0">
                  <c:v>4</c:v>
                </c:pt>
                <c:pt idx="1">
                  <c:v>32</c:v>
                </c:pt>
                <c:pt idx="2">
                  <c:v>136</c:v>
                </c:pt>
                <c:pt idx="3">
                  <c:v>303</c:v>
                </c:pt>
                <c:pt idx="4">
                  <c:v>640</c:v>
                </c:pt>
                <c:pt idx="5">
                  <c:v>1092</c:v>
                </c:pt>
                <c:pt idx="6">
                  <c:v>1692</c:v>
                </c:pt>
                <c:pt idx="7">
                  <c:v>2536</c:v>
                </c:pt>
                <c:pt idx="8">
                  <c:v>3588</c:v>
                </c:pt>
                <c:pt idx="9">
                  <c:v>4950</c:v>
                </c:pt>
                <c:pt idx="10">
                  <c:v>5995</c:v>
                </c:pt>
                <c:pt idx="11">
                  <c:v>7140</c:v>
                </c:pt>
                <c:pt idx="12">
                  <c:v>8385</c:v>
                </c:pt>
                <c:pt idx="13">
                  <c:v>9730</c:v>
                </c:pt>
                <c:pt idx="14">
                  <c:v>11175</c:v>
                </c:pt>
                <c:pt idx="15">
                  <c:v>12720</c:v>
                </c:pt>
                <c:pt idx="16">
                  <c:v>14365</c:v>
                </c:pt>
                <c:pt idx="17">
                  <c:v>16110</c:v>
                </c:pt>
                <c:pt idx="18">
                  <c:v>17955</c:v>
                </c:pt>
                <c:pt idx="19">
                  <c:v>19900</c:v>
                </c:pt>
              </c:numCache>
            </c:numRef>
          </c:cat>
          <c:val>
            <c:numRef>
              <c:f>renyi!$O$3:$O$22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1-4AB9-8FC2-89B79CBB6F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689320"/>
        <c:axId val="295691944"/>
      </c:lineChart>
      <c:catAx>
        <c:axId val="29568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1944"/>
        <c:crosses val="autoZero"/>
        <c:auto val="1"/>
        <c:lblAlgn val="ctr"/>
        <c:lblOffset val="100"/>
        <c:noMultiLvlLbl val="0"/>
      </c:catAx>
      <c:valAx>
        <c:axId val="2956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919692511572256E-2"/>
          <c:y val="0.10369550917041445"/>
          <c:w val="0.93708029195012021"/>
          <c:h val="0.84133522763597091"/>
        </c:manualLayout>
      </c:layout>
      <c:lineChart>
        <c:grouping val="standard"/>
        <c:varyColors val="0"/>
        <c:ser>
          <c:idx val="0"/>
          <c:order val="0"/>
          <c:tx>
            <c:v>MDSAT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renyi!$C$3:$C$22</c:f>
              <c:numCache>
                <c:formatCode>General</c:formatCode>
                <c:ptCount val="20"/>
                <c:pt idx="0">
                  <c:v>4</c:v>
                </c:pt>
                <c:pt idx="1">
                  <c:v>32</c:v>
                </c:pt>
                <c:pt idx="2">
                  <c:v>136</c:v>
                </c:pt>
                <c:pt idx="3">
                  <c:v>303</c:v>
                </c:pt>
                <c:pt idx="4">
                  <c:v>640</c:v>
                </c:pt>
                <c:pt idx="5">
                  <c:v>1092</c:v>
                </c:pt>
                <c:pt idx="6">
                  <c:v>1692</c:v>
                </c:pt>
                <c:pt idx="7">
                  <c:v>2536</c:v>
                </c:pt>
                <c:pt idx="8">
                  <c:v>3588</c:v>
                </c:pt>
                <c:pt idx="9">
                  <c:v>4950</c:v>
                </c:pt>
                <c:pt idx="10">
                  <c:v>5995</c:v>
                </c:pt>
                <c:pt idx="11">
                  <c:v>7140</c:v>
                </c:pt>
                <c:pt idx="12">
                  <c:v>8385</c:v>
                </c:pt>
                <c:pt idx="13">
                  <c:v>9730</c:v>
                </c:pt>
                <c:pt idx="14">
                  <c:v>11175</c:v>
                </c:pt>
                <c:pt idx="15">
                  <c:v>12720</c:v>
                </c:pt>
                <c:pt idx="16">
                  <c:v>14365</c:v>
                </c:pt>
                <c:pt idx="17">
                  <c:v>16110</c:v>
                </c:pt>
                <c:pt idx="18">
                  <c:v>17955</c:v>
                </c:pt>
                <c:pt idx="19">
                  <c:v>19900</c:v>
                </c:pt>
              </c:numCache>
            </c:numRef>
          </c:cat>
          <c:val>
            <c:numRef>
              <c:f>renyi!$N$3:$N$22</c:f>
              <c:numCache>
                <c:formatCode>General</c:formatCode>
                <c:ptCount val="20"/>
                <c:pt idx="0">
                  <c:v>-0.10795859999999997</c:v>
                </c:pt>
                <c:pt idx="1">
                  <c:v>-0.15253320000000001</c:v>
                </c:pt>
                <c:pt idx="2">
                  <c:v>-1.245425E-2</c:v>
                </c:pt>
                <c:pt idx="3">
                  <c:v>-1.8148449999999997E-2</c:v>
                </c:pt>
                <c:pt idx="4">
                  <c:v>-6.9348350000000031E-2</c:v>
                </c:pt>
                <c:pt idx="5">
                  <c:v>-0.19127875000000016</c:v>
                </c:pt>
                <c:pt idx="6">
                  <c:v>-0.7372924500000001</c:v>
                </c:pt>
                <c:pt idx="7">
                  <c:v>-1.5960347499999994</c:v>
                </c:pt>
                <c:pt idx="8">
                  <c:v>-4.0025864000000002</c:v>
                </c:pt>
                <c:pt idx="9">
                  <c:v>-9.7705525500000032</c:v>
                </c:pt>
                <c:pt idx="10">
                  <c:v>-14.042479800000002</c:v>
                </c:pt>
                <c:pt idx="11">
                  <c:v>-22.0101841</c:v>
                </c:pt>
                <c:pt idx="12">
                  <c:v>-29.6890319</c:v>
                </c:pt>
                <c:pt idx="13">
                  <c:v>-42.143890199999987</c:v>
                </c:pt>
                <c:pt idx="14">
                  <c:v>-56.574321150000003</c:v>
                </c:pt>
                <c:pt idx="15">
                  <c:v>-65.615573649999988</c:v>
                </c:pt>
                <c:pt idx="16">
                  <c:v>-98.722027249999982</c:v>
                </c:pt>
                <c:pt idx="17">
                  <c:v>-138.79763449999999</c:v>
                </c:pt>
                <c:pt idx="18">
                  <c:v>-161.24249294999996</c:v>
                </c:pt>
                <c:pt idx="19">
                  <c:v>-223.87596535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1-4466-B41B-D445D243A983}"/>
            </c:ext>
          </c:extLst>
        </c:ser>
        <c:ser>
          <c:idx val="1"/>
          <c:order val="1"/>
          <c:tx>
            <c:v>MDSAT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renyi!$C$3:$C$22</c:f>
              <c:numCache>
                <c:formatCode>General</c:formatCode>
                <c:ptCount val="20"/>
                <c:pt idx="0">
                  <c:v>4</c:v>
                </c:pt>
                <c:pt idx="1">
                  <c:v>32</c:v>
                </c:pt>
                <c:pt idx="2">
                  <c:v>136</c:v>
                </c:pt>
                <c:pt idx="3">
                  <c:v>303</c:v>
                </c:pt>
                <c:pt idx="4">
                  <c:v>640</c:v>
                </c:pt>
                <c:pt idx="5">
                  <c:v>1092</c:v>
                </c:pt>
                <c:pt idx="6">
                  <c:v>1692</c:v>
                </c:pt>
                <c:pt idx="7">
                  <c:v>2536</c:v>
                </c:pt>
                <c:pt idx="8">
                  <c:v>3588</c:v>
                </c:pt>
                <c:pt idx="9">
                  <c:v>4950</c:v>
                </c:pt>
                <c:pt idx="10">
                  <c:v>5995</c:v>
                </c:pt>
                <c:pt idx="11">
                  <c:v>7140</c:v>
                </c:pt>
                <c:pt idx="12">
                  <c:v>8385</c:v>
                </c:pt>
                <c:pt idx="13">
                  <c:v>9730</c:v>
                </c:pt>
                <c:pt idx="14">
                  <c:v>11175</c:v>
                </c:pt>
                <c:pt idx="15">
                  <c:v>12720</c:v>
                </c:pt>
                <c:pt idx="16">
                  <c:v>14365</c:v>
                </c:pt>
                <c:pt idx="17">
                  <c:v>16110</c:v>
                </c:pt>
                <c:pt idx="18">
                  <c:v>17955</c:v>
                </c:pt>
                <c:pt idx="19">
                  <c:v>19900</c:v>
                </c:pt>
              </c:numCache>
            </c:numRef>
          </c:cat>
          <c:val>
            <c:numRef>
              <c:f>renyi!$M$3:$M$22</c:f>
              <c:numCache>
                <c:formatCode>General</c:formatCode>
                <c:ptCount val="20"/>
                <c:pt idx="0">
                  <c:v>2.3286600000000046E-2</c:v>
                </c:pt>
                <c:pt idx="1">
                  <c:v>-0.13415955000000002</c:v>
                </c:pt>
                <c:pt idx="2">
                  <c:v>-6.6855499999999984E-3</c:v>
                </c:pt>
                <c:pt idx="3">
                  <c:v>-2.540485E-2</c:v>
                </c:pt>
                <c:pt idx="4">
                  <c:v>-9.6480850000000035E-2</c:v>
                </c:pt>
                <c:pt idx="5">
                  <c:v>-0.27587605000000015</c:v>
                </c:pt>
                <c:pt idx="6">
                  <c:v>-0.9009432500000002</c:v>
                </c:pt>
                <c:pt idx="7">
                  <c:v>-1.9632537999999995</c:v>
                </c:pt>
                <c:pt idx="8">
                  <c:v>-4.62218485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1-4466-B41B-D445D243A9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689320"/>
        <c:axId val="295691944"/>
      </c:lineChart>
      <c:catAx>
        <c:axId val="29568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1944"/>
        <c:crosses val="autoZero"/>
        <c:auto val="1"/>
        <c:lblAlgn val="ctr"/>
        <c:lblOffset val="100"/>
        <c:noMultiLvlLbl val="0"/>
      </c:catAx>
      <c:valAx>
        <c:axId val="2956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23</xdr:col>
      <xdr:colOff>742561</xdr:colOff>
      <xdr:row>19</xdr:row>
      <xdr:rowOff>122147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EF807E0-AED0-49D0-AD83-62CBC4713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22</xdr:row>
      <xdr:rowOff>27709</xdr:rowOff>
    </xdr:from>
    <xdr:to>
      <xdr:col>23</xdr:col>
      <xdr:colOff>742561</xdr:colOff>
      <xdr:row>37</xdr:row>
      <xdr:rowOff>149856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5C30652-A7A0-4A9A-9A56-520E8F46C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0.91323</cdr:x>
      <cdr:y>0.69103</cdr:y>
    </cdr:from>
    <cdr:to>
      <cdr:x>0.99904</cdr:x>
      <cdr:y>0.86735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9638742A-ED27-4FCD-A67A-F9BAFE1B9EF9}"/>
            </a:ext>
          </a:extLst>
        </cdr:cNvPr>
        <cdr:cNvGrpSpPr/>
      </cdr:nvGrpSpPr>
      <cdr:grpSpPr>
        <a:xfrm xmlns:a="http://schemas.openxmlformats.org/drawingml/2006/main">
          <a:off x="6447617" y="1951319"/>
          <a:ext cx="605838" cy="497890"/>
          <a:chOff x="6377745" y="1911529"/>
          <a:chExt cx="606477" cy="482201"/>
        </a:xfrm>
      </cdr:grpSpPr>
      <cdr:sp macro="" textlink="">
        <cdr:nvSpPr>
          <cdr:cNvPr id="3" name="Rectangle 1">
            <a:extLst xmlns:a="http://schemas.openxmlformats.org/drawingml/2006/main">
              <a:ext uri="{FF2B5EF4-FFF2-40B4-BE49-F238E27FC236}">
                <a16:creationId xmlns:a16="http://schemas.microsoft.com/office/drawing/2014/main" id="{54157CF9-35CA-47FC-88B3-CDB72189F910}"/>
              </a:ext>
            </a:extLst>
          </cdr:cNvPr>
          <cdr:cNvSpPr/>
        </cdr:nvSpPr>
        <cdr:spPr>
          <a:xfrm xmlns:a="http://schemas.openxmlformats.org/drawingml/2006/main">
            <a:off x="6385366" y="2146347"/>
            <a:ext cx="316892" cy="2473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FF</a:t>
            </a:r>
            <a:endParaRPr lang="en-US" sz="1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  <cdr:sp macro="" textlink="">
        <cdr:nvSpPr>
          <cdr:cNvPr id="4" name="Rectangle 1">
            <a:extLst xmlns:a="http://schemas.openxmlformats.org/drawingml/2006/main">
              <a:ext uri="{FF2B5EF4-FFF2-40B4-BE49-F238E27FC236}">
                <a16:creationId xmlns:a16="http://schemas.microsoft.com/office/drawing/2014/main" id="{8C102962-00B4-4EA4-9DF0-633A55787AC8}"/>
              </a:ext>
            </a:extLst>
          </cdr:cNvPr>
          <cdr:cNvSpPr/>
        </cdr:nvSpPr>
        <cdr:spPr>
          <a:xfrm xmlns:a="http://schemas.openxmlformats.org/drawingml/2006/main">
            <a:off x="6377745" y="1911529"/>
            <a:ext cx="606477" cy="24737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2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MDSAT</a:t>
            </a:r>
            <a:endParaRPr lang="en-US" sz="12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</cdr:grp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0.91323</cdr:x>
      <cdr:y>0.69103</cdr:y>
    </cdr:from>
    <cdr:to>
      <cdr:x>0.99904</cdr:x>
      <cdr:y>0.86735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9638742A-ED27-4FCD-A67A-F9BAFE1B9EF9}"/>
            </a:ext>
          </a:extLst>
        </cdr:cNvPr>
        <cdr:cNvGrpSpPr/>
      </cdr:nvGrpSpPr>
      <cdr:grpSpPr>
        <a:xfrm xmlns:a="http://schemas.openxmlformats.org/drawingml/2006/main">
          <a:off x="6447617" y="1951319"/>
          <a:ext cx="605838" cy="497889"/>
          <a:chOff x="6377745" y="1911529"/>
          <a:chExt cx="606477" cy="482201"/>
        </a:xfrm>
      </cdr:grpSpPr>
      <cdr:sp macro="" textlink="">
        <cdr:nvSpPr>
          <cdr:cNvPr id="3" name="Rectangle 1">
            <a:extLst xmlns:a="http://schemas.openxmlformats.org/drawingml/2006/main">
              <a:ext uri="{FF2B5EF4-FFF2-40B4-BE49-F238E27FC236}">
                <a16:creationId xmlns:a16="http://schemas.microsoft.com/office/drawing/2014/main" id="{54157CF9-35CA-47FC-88B3-CDB72189F910}"/>
              </a:ext>
            </a:extLst>
          </cdr:cNvPr>
          <cdr:cNvSpPr/>
        </cdr:nvSpPr>
        <cdr:spPr>
          <a:xfrm xmlns:a="http://schemas.openxmlformats.org/drawingml/2006/main">
            <a:off x="6385366" y="2146347"/>
            <a:ext cx="316892" cy="2473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FF</a:t>
            </a:r>
            <a:endParaRPr lang="en-US" sz="1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  <cdr:sp macro="" textlink="">
        <cdr:nvSpPr>
          <cdr:cNvPr id="4" name="Rectangle 1">
            <a:extLst xmlns:a="http://schemas.openxmlformats.org/drawingml/2006/main">
              <a:ext uri="{FF2B5EF4-FFF2-40B4-BE49-F238E27FC236}">
                <a16:creationId xmlns:a16="http://schemas.microsoft.com/office/drawing/2014/main" id="{8C102962-00B4-4EA4-9DF0-633A55787AC8}"/>
              </a:ext>
            </a:extLst>
          </cdr:cNvPr>
          <cdr:cNvSpPr/>
        </cdr:nvSpPr>
        <cdr:spPr>
          <a:xfrm xmlns:a="http://schemas.openxmlformats.org/drawingml/2006/main">
            <a:off x="6377745" y="1911529"/>
            <a:ext cx="606477" cy="24737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2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MDSAT</a:t>
            </a:r>
            <a:endParaRPr lang="en-US" sz="12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</cdr:grp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27</xdr:col>
      <xdr:colOff>416979</xdr:colOff>
      <xdr:row>20</xdr:row>
      <xdr:rowOff>33081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264C06-C666-4F28-816A-D1F19B2BD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27</xdr:col>
      <xdr:colOff>416979</xdr:colOff>
      <xdr:row>38</xdr:row>
      <xdr:rowOff>33082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B68BFC-83E0-4B11-B61B-B57A4B6EC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0.91323</cdr:x>
      <cdr:y>0.69103</cdr:y>
    </cdr:from>
    <cdr:to>
      <cdr:x>0.99904</cdr:x>
      <cdr:y>0.86735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9638742A-ED27-4FCD-A67A-F9BAFE1B9EF9}"/>
            </a:ext>
          </a:extLst>
        </cdr:cNvPr>
        <cdr:cNvGrpSpPr/>
      </cdr:nvGrpSpPr>
      <cdr:grpSpPr>
        <a:xfrm xmlns:a="http://schemas.openxmlformats.org/drawingml/2006/main">
          <a:off x="6544317" y="1941060"/>
          <a:ext cx="614925" cy="495272"/>
          <a:chOff x="6377745" y="1911529"/>
          <a:chExt cx="606477" cy="482201"/>
        </a:xfrm>
      </cdr:grpSpPr>
      <cdr:sp macro="" textlink="">
        <cdr:nvSpPr>
          <cdr:cNvPr id="3" name="Rectangle 1">
            <a:extLst xmlns:a="http://schemas.openxmlformats.org/drawingml/2006/main">
              <a:ext uri="{FF2B5EF4-FFF2-40B4-BE49-F238E27FC236}">
                <a16:creationId xmlns:a16="http://schemas.microsoft.com/office/drawing/2014/main" id="{54157CF9-35CA-47FC-88B3-CDB72189F910}"/>
              </a:ext>
            </a:extLst>
          </cdr:cNvPr>
          <cdr:cNvSpPr/>
        </cdr:nvSpPr>
        <cdr:spPr>
          <a:xfrm xmlns:a="http://schemas.openxmlformats.org/drawingml/2006/main">
            <a:off x="6385366" y="2146347"/>
            <a:ext cx="316892" cy="2473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FF</a:t>
            </a:r>
            <a:endParaRPr lang="en-US" sz="1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  <cdr:sp macro="" textlink="">
        <cdr:nvSpPr>
          <cdr:cNvPr id="4" name="Rectangle 1">
            <a:extLst xmlns:a="http://schemas.openxmlformats.org/drawingml/2006/main">
              <a:ext uri="{FF2B5EF4-FFF2-40B4-BE49-F238E27FC236}">
                <a16:creationId xmlns:a16="http://schemas.microsoft.com/office/drawing/2014/main" id="{8C102962-00B4-4EA4-9DF0-633A55787AC8}"/>
              </a:ext>
            </a:extLst>
          </cdr:cNvPr>
          <cdr:cNvSpPr/>
        </cdr:nvSpPr>
        <cdr:spPr>
          <a:xfrm xmlns:a="http://schemas.openxmlformats.org/drawingml/2006/main">
            <a:off x="6377745" y="1911529"/>
            <a:ext cx="606477" cy="24737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2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MDSAT</a:t>
            </a:r>
            <a:endParaRPr lang="en-US" sz="12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</cdr:grp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0.91323</cdr:x>
      <cdr:y>0.69103</cdr:y>
    </cdr:from>
    <cdr:to>
      <cdr:x>0.99904</cdr:x>
      <cdr:y>0.86735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9638742A-ED27-4FCD-A67A-F9BAFE1B9EF9}"/>
            </a:ext>
          </a:extLst>
        </cdr:cNvPr>
        <cdr:cNvGrpSpPr/>
      </cdr:nvGrpSpPr>
      <cdr:grpSpPr>
        <a:xfrm xmlns:a="http://schemas.openxmlformats.org/drawingml/2006/main">
          <a:off x="6544317" y="1835748"/>
          <a:ext cx="614925" cy="468401"/>
          <a:chOff x="6377745" y="1911529"/>
          <a:chExt cx="606477" cy="482201"/>
        </a:xfrm>
      </cdr:grpSpPr>
      <cdr:sp macro="" textlink="">
        <cdr:nvSpPr>
          <cdr:cNvPr id="3" name="Rectangle 1">
            <a:extLst xmlns:a="http://schemas.openxmlformats.org/drawingml/2006/main">
              <a:ext uri="{FF2B5EF4-FFF2-40B4-BE49-F238E27FC236}">
                <a16:creationId xmlns:a16="http://schemas.microsoft.com/office/drawing/2014/main" id="{54157CF9-35CA-47FC-88B3-CDB72189F910}"/>
              </a:ext>
            </a:extLst>
          </cdr:cNvPr>
          <cdr:cNvSpPr/>
        </cdr:nvSpPr>
        <cdr:spPr>
          <a:xfrm xmlns:a="http://schemas.openxmlformats.org/drawingml/2006/main">
            <a:off x="6385366" y="2146347"/>
            <a:ext cx="316892" cy="2473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FF</a:t>
            </a:r>
            <a:endParaRPr lang="en-US" sz="1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  <cdr:sp macro="" textlink="">
        <cdr:nvSpPr>
          <cdr:cNvPr id="4" name="Rectangle 1">
            <a:extLst xmlns:a="http://schemas.openxmlformats.org/drawingml/2006/main">
              <a:ext uri="{FF2B5EF4-FFF2-40B4-BE49-F238E27FC236}">
                <a16:creationId xmlns:a16="http://schemas.microsoft.com/office/drawing/2014/main" id="{8C102962-00B4-4EA4-9DF0-633A55787AC8}"/>
              </a:ext>
            </a:extLst>
          </cdr:cNvPr>
          <cdr:cNvSpPr/>
        </cdr:nvSpPr>
        <cdr:spPr>
          <a:xfrm xmlns:a="http://schemas.openxmlformats.org/drawingml/2006/main">
            <a:off x="6377745" y="1911529"/>
            <a:ext cx="606477" cy="24737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2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MDSAT</a:t>
            </a:r>
            <a:endParaRPr lang="en-US" sz="12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27</xdr:col>
      <xdr:colOff>318018</xdr:colOff>
      <xdr:row>18</xdr:row>
      <xdr:rowOff>143918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600A4C-8FD8-4A10-B441-FE3A49C87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21</xdr:row>
      <xdr:rowOff>0</xdr:rowOff>
    </xdr:from>
    <xdr:to>
      <xdr:col>27</xdr:col>
      <xdr:colOff>318018</xdr:colOff>
      <xdr:row>36</xdr:row>
      <xdr:rowOff>100375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19C669-3449-4F5B-BA30-A6ED18211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0.91323</cdr:x>
      <cdr:y>0.69103</cdr:y>
    </cdr:from>
    <cdr:to>
      <cdr:x>0.99904</cdr:x>
      <cdr:y>0.86735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9638742A-ED27-4FCD-A67A-F9BAFE1B9EF9}"/>
            </a:ext>
          </a:extLst>
        </cdr:cNvPr>
        <cdr:cNvGrpSpPr/>
      </cdr:nvGrpSpPr>
      <cdr:grpSpPr>
        <a:xfrm xmlns:a="http://schemas.openxmlformats.org/drawingml/2006/main">
          <a:off x="6453943" y="1889772"/>
          <a:ext cx="606434" cy="482186"/>
          <a:chOff x="6377745" y="1911529"/>
          <a:chExt cx="606477" cy="482201"/>
        </a:xfrm>
      </cdr:grpSpPr>
      <cdr:sp macro="" textlink="">
        <cdr:nvSpPr>
          <cdr:cNvPr id="3" name="Rectangle 1">
            <a:extLst xmlns:a="http://schemas.openxmlformats.org/drawingml/2006/main">
              <a:ext uri="{FF2B5EF4-FFF2-40B4-BE49-F238E27FC236}">
                <a16:creationId xmlns:a16="http://schemas.microsoft.com/office/drawing/2014/main" id="{54157CF9-35CA-47FC-88B3-CDB72189F910}"/>
              </a:ext>
            </a:extLst>
          </cdr:cNvPr>
          <cdr:cNvSpPr/>
        </cdr:nvSpPr>
        <cdr:spPr>
          <a:xfrm xmlns:a="http://schemas.openxmlformats.org/drawingml/2006/main">
            <a:off x="6385366" y="2146347"/>
            <a:ext cx="316892" cy="2473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FF</a:t>
            </a:r>
            <a:endParaRPr lang="en-US" sz="1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  <cdr:sp macro="" textlink="">
        <cdr:nvSpPr>
          <cdr:cNvPr id="4" name="Rectangle 1">
            <a:extLst xmlns:a="http://schemas.openxmlformats.org/drawingml/2006/main">
              <a:ext uri="{FF2B5EF4-FFF2-40B4-BE49-F238E27FC236}">
                <a16:creationId xmlns:a16="http://schemas.microsoft.com/office/drawing/2014/main" id="{8C102962-00B4-4EA4-9DF0-633A55787AC8}"/>
              </a:ext>
            </a:extLst>
          </cdr:cNvPr>
          <cdr:cNvSpPr/>
        </cdr:nvSpPr>
        <cdr:spPr>
          <a:xfrm xmlns:a="http://schemas.openxmlformats.org/drawingml/2006/main">
            <a:off x="6377745" y="1911529"/>
            <a:ext cx="606477" cy="24737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2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MDSAT</a:t>
            </a:r>
            <a:endParaRPr lang="en-US" sz="12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</cdr:grp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0.91323</cdr:x>
      <cdr:y>0.69103</cdr:y>
    </cdr:from>
    <cdr:to>
      <cdr:x>0.99904</cdr:x>
      <cdr:y>0.86735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9638742A-ED27-4FCD-A67A-F9BAFE1B9EF9}"/>
            </a:ext>
          </a:extLst>
        </cdr:cNvPr>
        <cdr:cNvGrpSpPr/>
      </cdr:nvGrpSpPr>
      <cdr:grpSpPr>
        <a:xfrm xmlns:a="http://schemas.openxmlformats.org/drawingml/2006/main">
          <a:off x="6453943" y="1889772"/>
          <a:ext cx="606434" cy="482186"/>
          <a:chOff x="6377745" y="1911529"/>
          <a:chExt cx="606477" cy="482201"/>
        </a:xfrm>
      </cdr:grpSpPr>
      <cdr:sp macro="" textlink="">
        <cdr:nvSpPr>
          <cdr:cNvPr id="3" name="Rectangle 1">
            <a:extLst xmlns:a="http://schemas.openxmlformats.org/drawingml/2006/main">
              <a:ext uri="{FF2B5EF4-FFF2-40B4-BE49-F238E27FC236}">
                <a16:creationId xmlns:a16="http://schemas.microsoft.com/office/drawing/2014/main" id="{54157CF9-35CA-47FC-88B3-CDB72189F910}"/>
              </a:ext>
            </a:extLst>
          </cdr:cNvPr>
          <cdr:cNvSpPr/>
        </cdr:nvSpPr>
        <cdr:spPr>
          <a:xfrm xmlns:a="http://schemas.openxmlformats.org/drawingml/2006/main">
            <a:off x="6385366" y="2146347"/>
            <a:ext cx="316892" cy="2473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FF</a:t>
            </a:r>
            <a:endParaRPr lang="en-US" sz="1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  <cdr:sp macro="" textlink="">
        <cdr:nvSpPr>
          <cdr:cNvPr id="4" name="Rectangle 1">
            <a:extLst xmlns:a="http://schemas.openxmlformats.org/drawingml/2006/main">
              <a:ext uri="{FF2B5EF4-FFF2-40B4-BE49-F238E27FC236}">
                <a16:creationId xmlns:a16="http://schemas.microsoft.com/office/drawing/2014/main" id="{8C102962-00B4-4EA4-9DF0-633A55787AC8}"/>
              </a:ext>
            </a:extLst>
          </cdr:cNvPr>
          <cdr:cNvSpPr/>
        </cdr:nvSpPr>
        <cdr:spPr>
          <a:xfrm xmlns:a="http://schemas.openxmlformats.org/drawingml/2006/main">
            <a:off x="6377745" y="1911529"/>
            <a:ext cx="606477" cy="24737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2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MDSAT</a:t>
            </a:r>
            <a:endParaRPr lang="en-US" sz="12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</cdr:grpSp>
  </cdr:relSizeAnchor>
</c:userShap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000"/>
  <sheetViews>
    <sheetView zoomScale="55" zoomScaleNormal="55" workbookViewId="0">
      <pane xSplit="1" topLeftCell="B1" activePane="topRight" state="frozen"/>
      <selection pane="topRight" activeCell="R22" sqref="R22"/>
    </sheetView>
  </sheetViews>
  <sheetFormatPr defaultColWidth="12.59765625" defaultRowHeight="15" customHeight="1" x14ac:dyDescent="0.25"/>
  <cols>
    <col min="1" max="1" width="17.69921875" customWidth="1" collapsed="1"/>
    <col min="2" max="12" width="7.59765625" customWidth="1" collapsed="1"/>
    <col min="13" max="16" width="19" customWidth="1" collapsed="1"/>
    <col min="17" max="17" width="14.8984375" customWidth="1" collapsed="1"/>
    <col min="18" max="18" width="15.5" customWidth="1" collapsed="1"/>
    <col min="19" max="19" width="14.09765625" customWidth="1" collapsed="1"/>
    <col min="20" max="20" width="14.19921875" customWidth="1" collapsed="1"/>
    <col min="21" max="22" width="13.296875" customWidth="1" collapsed="1"/>
  </cols>
  <sheetData>
    <row r="1" spans="1:18" ht="14.2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6" t="s">
        <v>6</v>
      </c>
      <c r="H1" s="17"/>
      <c r="I1" s="18" t="s">
        <v>7</v>
      </c>
      <c r="J1" s="17"/>
      <c r="K1" s="16" t="s">
        <v>8</v>
      </c>
      <c r="L1" s="17"/>
      <c r="M1" s="14" t="s">
        <v>73</v>
      </c>
      <c r="N1" s="14"/>
      <c r="O1" s="14" t="s">
        <v>71</v>
      </c>
      <c r="P1" s="14"/>
    </row>
    <row r="2" spans="1:18" ht="14.25" customHeight="1" x14ac:dyDescent="0.3">
      <c r="A2" s="20"/>
      <c r="B2" s="20"/>
      <c r="C2" s="20"/>
      <c r="D2" s="20"/>
      <c r="E2" s="20"/>
      <c r="F2" s="20"/>
      <c r="G2" s="1" t="s">
        <v>9</v>
      </c>
      <c r="H2" s="1" t="s">
        <v>10</v>
      </c>
      <c r="I2" s="1" t="s">
        <v>9</v>
      </c>
      <c r="J2" s="1" t="s">
        <v>10</v>
      </c>
      <c r="K2" s="1" t="s">
        <v>9</v>
      </c>
      <c r="L2" s="1" t="s">
        <v>10</v>
      </c>
      <c r="M2" s="10" t="s">
        <v>6</v>
      </c>
      <c r="N2" s="10" t="s">
        <v>7</v>
      </c>
      <c r="O2" s="10" t="s">
        <v>6</v>
      </c>
      <c r="P2" s="10" t="s">
        <v>7</v>
      </c>
    </row>
    <row r="3" spans="1:18" ht="14.25" customHeight="1" x14ac:dyDescent="0.3">
      <c r="A3" s="2" t="s">
        <v>28</v>
      </c>
      <c r="B3" s="2">
        <v>1406</v>
      </c>
      <c r="C3" s="2">
        <v>9695</v>
      </c>
      <c r="D3" s="3">
        <f t="shared" ref="D3:D22" si="0">(2*C3)/((B3)*(B3-1))</f>
        <v>9.8155844550300436E-3</v>
      </c>
      <c r="E3" s="3">
        <f t="shared" ref="E3:E21" si="1">MIN(G3,I3,K3)</f>
        <v>6</v>
      </c>
      <c r="F3" s="3">
        <f t="shared" ref="F3:F21" si="2">MIN(H3,J3,L3)</f>
        <v>1.3008509700000008</v>
      </c>
      <c r="G3" s="4">
        <v>7</v>
      </c>
      <c r="H3" s="4">
        <v>98.116858962999999</v>
      </c>
      <c r="I3" s="4">
        <v>6</v>
      </c>
      <c r="J3" s="4">
        <v>1.3008509700000008</v>
      </c>
      <c r="K3" s="4">
        <v>6</v>
      </c>
      <c r="L3" s="4">
        <v>50.860142799000009</v>
      </c>
      <c r="M3" s="8">
        <f t="shared" ref="M3:M22" si="3">H3-L3</f>
        <v>47.25671616399999</v>
      </c>
      <c r="N3" s="8">
        <f t="shared" ref="N3:N22" si="4">J3-L3</f>
        <v>-49.55929182900001</v>
      </c>
      <c r="O3" s="8">
        <f t="shared" ref="O3:O22" si="5">G3-K3</f>
        <v>1</v>
      </c>
      <c r="P3" s="8">
        <f t="shared" ref="P3:P22" si="6">I3-K3</f>
        <v>0</v>
      </c>
    </row>
    <row r="4" spans="1:18" ht="14.25" customHeight="1" x14ac:dyDescent="0.3">
      <c r="A4" s="2" t="s">
        <v>25</v>
      </c>
      <c r="B4" s="2">
        <v>2030</v>
      </c>
      <c r="C4" s="2">
        <v>33751</v>
      </c>
      <c r="D4" s="3">
        <f t="shared" si="0"/>
        <v>1.6388475479925318E-2</v>
      </c>
      <c r="E4" s="3">
        <f t="shared" si="1"/>
        <v>8</v>
      </c>
      <c r="F4" s="3">
        <f t="shared" si="2"/>
        <v>5.1432513259999935</v>
      </c>
      <c r="G4" s="4">
        <v>12</v>
      </c>
      <c r="H4" s="4">
        <v>365.41086910900043</v>
      </c>
      <c r="I4" s="4">
        <v>22</v>
      </c>
      <c r="J4" s="4">
        <v>5.1432513259999935</v>
      </c>
      <c r="K4" s="4">
        <v>8</v>
      </c>
      <c r="L4" s="4">
        <v>136.24299342699996</v>
      </c>
      <c r="M4" s="8">
        <f t="shared" si="3"/>
        <v>229.16787568200047</v>
      </c>
      <c r="N4" s="8">
        <f t="shared" si="4"/>
        <v>-131.09974210099998</v>
      </c>
      <c r="O4" s="8">
        <f t="shared" si="5"/>
        <v>4</v>
      </c>
      <c r="P4" s="8">
        <f t="shared" si="6"/>
        <v>14</v>
      </c>
      <c r="R4" s="13" t="s">
        <v>75</v>
      </c>
    </row>
    <row r="5" spans="1:18" ht="14.25" customHeight="1" x14ac:dyDescent="0.3">
      <c r="A5" s="2" t="s">
        <v>22</v>
      </c>
      <c r="B5" s="2">
        <v>597</v>
      </c>
      <c r="C5" s="2">
        <v>3936</v>
      </c>
      <c r="D5" s="3">
        <f t="shared" si="0"/>
        <v>2.2124043033961757E-2</v>
      </c>
      <c r="E5" s="3">
        <f t="shared" si="1"/>
        <v>6</v>
      </c>
      <c r="F5" s="3">
        <f t="shared" si="2"/>
        <v>0.53210084399999935</v>
      </c>
      <c r="G5" s="4">
        <v>7</v>
      </c>
      <c r="H5" s="4">
        <v>7.9650151189999958</v>
      </c>
      <c r="I5" s="4">
        <v>6</v>
      </c>
      <c r="J5" s="4">
        <v>0.53210084399999935</v>
      </c>
      <c r="K5" s="4">
        <v>6</v>
      </c>
      <c r="L5" s="4">
        <v>4.4678285749999924</v>
      </c>
      <c r="M5" s="8">
        <f t="shared" si="3"/>
        <v>3.4971865440000034</v>
      </c>
      <c r="N5" s="8">
        <f t="shared" si="4"/>
        <v>-3.935727730999993</v>
      </c>
      <c r="O5" s="8">
        <f t="shared" si="5"/>
        <v>1</v>
      </c>
      <c r="P5" s="8">
        <f t="shared" si="6"/>
        <v>0</v>
      </c>
    </row>
    <row r="6" spans="1:18" ht="14.25" customHeight="1" x14ac:dyDescent="0.3">
      <c r="A6" s="2" t="s">
        <v>27</v>
      </c>
      <c r="B6" s="2">
        <v>281</v>
      </c>
      <c r="C6" s="2">
        <v>1046</v>
      </c>
      <c r="D6" s="3">
        <f t="shared" si="0"/>
        <v>2.6588713777325877E-2</v>
      </c>
      <c r="E6" s="3">
        <f t="shared" si="1"/>
        <v>5</v>
      </c>
      <c r="F6" s="3">
        <f t="shared" si="2"/>
        <v>0.11309981099999998</v>
      </c>
      <c r="G6" s="4">
        <v>5</v>
      </c>
      <c r="H6" s="4">
        <v>0.62070542599999967</v>
      </c>
      <c r="I6" s="4">
        <v>5</v>
      </c>
      <c r="J6" s="4">
        <v>0.11309981099999998</v>
      </c>
      <c r="K6" s="4">
        <v>5</v>
      </c>
      <c r="L6" s="4">
        <v>0.50348018399999994</v>
      </c>
      <c r="M6" s="8">
        <f t="shared" si="3"/>
        <v>0.11722524199999973</v>
      </c>
      <c r="N6" s="8">
        <f t="shared" si="4"/>
        <v>-0.39038037299999995</v>
      </c>
      <c r="O6" s="8">
        <f t="shared" si="5"/>
        <v>0</v>
      </c>
      <c r="P6" s="8">
        <f t="shared" si="6"/>
        <v>0</v>
      </c>
    </row>
    <row r="7" spans="1:18" ht="14.25" customHeight="1" x14ac:dyDescent="0.3">
      <c r="A7" s="2" t="s">
        <v>19</v>
      </c>
      <c r="B7" s="2">
        <v>852</v>
      </c>
      <c r="C7" s="2">
        <v>12201</v>
      </c>
      <c r="D7" s="3">
        <f t="shared" si="0"/>
        <v>3.3655517121530594E-2</v>
      </c>
      <c r="E7" s="3">
        <f t="shared" si="1"/>
        <v>8</v>
      </c>
      <c r="F7" s="3">
        <f t="shared" si="2"/>
        <v>2.2229424749999995</v>
      </c>
      <c r="G7" s="4">
        <v>10</v>
      </c>
      <c r="H7" s="4">
        <v>25.187857233999964</v>
      </c>
      <c r="I7" s="4">
        <v>18</v>
      </c>
      <c r="J7" s="4">
        <v>2.2229424749999995</v>
      </c>
      <c r="K7" s="4">
        <v>8</v>
      </c>
      <c r="L7" s="4">
        <v>12.427470366000026</v>
      </c>
      <c r="M7" s="8">
        <f t="shared" si="3"/>
        <v>12.760386867999937</v>
      </c>
      <c r="N7" s="8">
        <f t="shared" si="4"/>
        <v>-10.204527891000026</v>
      </c>
      <c r="O7" s="8">
        <f t="shared" si="5"/>
        <v>2</v>
      </c>
      <c r="P7" s="8">
        <f t="shared" si="6"/>
        <v>10</v>
      </c>
    </row>
    <row r="8" spans="1:18" ht="14.25" customHeight="1" x14ac:dyDescent="0.3">
      <c r="A8" s="2" t="s">
        <v>16</v>
      </c>
      <c r="B8" s="2">
        <v>607</v>
      </c>
      <c r="C8" s="2">
        <v>6337</v>
      </c>
      <c r="D8" s="3">
        <f t="shared" si="0"/>
        <v>3.445501057519261E-2</v>
      </c>
      <c r="E8" s="3">
        <f t="shared" si="1"/>
        <v>7</v>
      </c>
      <c r="F8" s="3">
        <f t="shared" si="2"/>
        <v>0.89916689399999927</v>
      </c>
      <c r="G8" s="4">
        <v>8</v>
      </c>
      <c r="H8" s="4">
        <v>9.2404998599999999</v>
      </c>
      <c r="I8" s="4">
        <v>7</v>
      </c>
      <c r="J8" s="4">
        <v>0.89916689399999927</v>
      </c>
      <c r="K8" s="4">
        <v>7</v>
      </c>
      <c r="L8" s="4">
        <v>5.9613352689999912</v>
      </c>
      <c r="M8" s="8">
        <f t="shared" si="3"/>
        <v>3.2791645910000087</v>
      </c>
      <c r="N8" s="8">
        <f t="shared" si="4"/>
        <v>-5.0621683749999917</v>
      </c>
      <c r="O8" s="8">
        <f t="shared" si="5"/>
        <v>1</v>
      </c>
      <c r="P8" s="8">
        <f t="shared" si="6"/>
        <v>0</v>
      </c>
    </row>
    <row r="9" spans="1:18" ht="14.25" customHeight="1" x14ac:dyDescent="0.3">
      <c r="A9" s="2" t="s">
        <v>24</v>
      </c>
      <c r="B9" s="2">
        <v>405</v>
      </c>
      <c r="C9" s="2">
        <v>3524</v>
      </c>
      <c r="D9" s="3">
        <f t="shared" si="0"/>
        <v>4.3075418652976406E-2</v>
      </c>
      <c r="E9" s="3">
        <f t="shared" si="1"/>
        <v>7</v>
      </c>
      <c r="F9" s="3">
        <f t="shared" si="2"/>
        <v>0.64830746599999967</v>
      </c>
      <c r="G9" s="4">
        <v>8</v>
      </c>
      <c r="H9" s="4">
        <v>2.2586271420000048</v>
      </c>
      <c r="I9" s="4">
        <v>17</v>
      </c>
      <c r="J9" s="4">
        <v>0.64830746599999967</v>
      </c>
      <c r="K9" s="4">
        <v>7</v>
      </c>
      <c r="L9" s="4">
        <v>2.053390442</v>
      </c>
      <c r="M9" s="8">
        <f t="shared" si="3"/>
        <v>0.20523670000000482</v>
      </c>
      <c r="N9" s="8">
        <f t="shared" si="4"/>
        <v>-1.4050829760000003</v>
      </c>
      <c r="O9" s="8">
        <f t="shared" si="5"/>
        <v>1</v>
      </c>
      <c r="P9" s="8">
        <f t="shared" si="6"/>
        <v>10</v>
      </c>
    </row>
    <row r="10" spans="1:18" ht="14.25" customHeight="1" x14ac:dyDescent="0.3">
      <c r="A10" s="2" t="s">
        <v>13</v>
      </c>
      <c r="B10" s="2">
        <v>282</v>
      </c>
      <c r="C10" s="2">
        <v>1894</v>
      </c>
      <c r="D10" s="3">
        <f t="shared" si="0"/>
        <v>4.7802932788167891E-2</v>
      </c>
      <c r="E10" s="3">
        <f t="shared" si="1"/>
        <v>5</v>
      </c>
      <c r="F10" s="3">
        <f t="shared" si="2"/>
        <v>0.30779029699999999</v>
      </c>
      <c r="G10" s="4">
        <v>7</v>
      </c>
      <c r="H10" s="4">
        <v>0.53691883799999995</v>
      </c>
      <c r="I10" s="4">
        <v>11</v>
      </c>
      <c r="J10" s="4">
        <v>0.30779029699999999</v>
      </c>
      <c r="K10" s="4">
        <v>5</v>
      </c>
      <c r="L10" s="4">
        <v>0.65249812700000032</v>
      </c>
      <c r="M10" s="8">
        <f t="shared" si="3"/>
        <v>-0.11557928900000036</v>
      </c>
      <c r="N10" s="8">
        <f t="shared" si="4"/>
        <v>-0.34470783000000033</v>
      </c>
      <c r="O10" s="8">
        <f t="shared" si="5"/>
        <v>2</v>
      </c>
      <c r="P10" s="8">
        <f t="shared" si="6"/>
        <v>6</v>
      </c>
    </row>
    <row r="11" spans="1:18" ht="14.25" customHeight="1" x14ac:dyDescent="0.3">
      <c r="A11" s="2" t="s">
        <v>21</v>
      </c>
      <c r="B11" s="2">
        <v>149</v>
      </c>
      <c r="C11" s="2">
        <v>541</v>
      </c>
      <c r="D11" s="3">
        <f t="shared" si="0"/>
        <v>4.906584436785779E-2</v>
      </c>
      <c r="E11" s="3">
        <f t="shared" si="1"/>
        <v>5</v>
      </c>
      <c r="F11" s="3">
        <f t="shared" si="2"/>
        <v>5.4565863999999908E-2</v>
      </c>
      <c r="G11" s="4">
        <v>5</v>
      </c>
      <c r="H11" s="4">
        <v>0.13041795600000017</v>
      </c>
      <c r="I11" s="4">
        <v>5</v>
      </c>
      <c r="J11" s="4">
        <v>5.4565863999999908E-2</v>
      </c>
      <c r="K11" s="4">
        <v>5</v>
      </c>
      <c r="L11" s="4">
        <v>0.12564680800000008</v>
      </c>
      <c r="M11" s="8">
        <f t="shared" si="3"/>
        <v>4.7711480000000861E-3</v>
      </c>
      <c r="N11" s="8">
        <f t="shared" si="4"/>
        <v>-7.1080944000000174E-2</v>
      </c>
      <c r="O11" s="8">
        <f t="shared" si="5"/>
        <v>0</v>
      </c>
      <c r="P11" s="8">
        <f t="shared" si="6"/>
        <v>0</v>
      </c>
    </row>
    <row r="12" spans="1:18" ht="14.25" customHeight="1" x14ac:dyDescent="0.3">
      <c r="A12" s="2" t="s">
        <v>30</v>
      </c>
      <c r="B12" s="2">
        <v>79</v>
      </c>
      <c r="C12" s="2">
        <v>156</v>
      </c>
      <c r="D12" s="3">
        <f t="shared" si="0"/>
        <v>5.0632911392405063E-2</v>
      </c>
      <c r="E12" s="3">
        <f t="shared" si="1"/>
        <v>4</v>
      </c>
      <c r="F12" s="3">
        <f t="shared" si="2"/>
        <v>1.2094208000000025E-2</v>
      </c>
      <c r="G12" s="4">
        <v>4</v>
      </c>
      <c r="H12" s="4">
        <v>3.0078806000000048E-2</v>
      </c>
      <c r="I12" s="4">
        <v>4</v>
      </c>
      <c r="J12" s="4">
        <v>1.2094208000000025E-2</v>
      </c>
      <c r="K12" s="4">
        <v>4</v>
      </c>
      <c r="L12" s="4">
        <v>3.2149353999999984E-2</v>
      </c>
      <c r="M12" s="8">
        <f t="shared" si="3"/>
        <v>-2.070547999999936E-3</v>
      </c>
      <c r="N12" s="8">
        <f t="shared" si="4"/>
        <v>-2.0055145999999961E-2</v>
      </c>
      <c r="O12" s="8">
        <f t="shared" si="5"/>
        <v>0</v>
      </c>
      <c r="P12" s="8">
        <f t="shared" si="6"/>
        <v>0</v>
      </c>
    </row>
    <row r="13" spans="1:18" ht="14.25" customHeight="1" x14ac:dyDescent="0.3">
      <c r="A13" s="2" t="s">
        <v>15</v>
      </c>
      <c r="B13" s="2">
        <v>202</v>
      </c>
      <c r="C13" s="2">
        <v>1227</v>
      </c>
      <c r="D13" s="3">
        <f t="shared" si="0"/>
        <v>6.0440372395448499E-2</v>
      </c>
      <c r="E13" s="3">
        <f t="shared" si="1"/>
        <v>6</v>
      </c>
      <c r="F13" s="3">
        <f t="shared" si="2"/>
        <v>0.13935902499999983</v>
      </c>
      <c r="G13" s="4">
        <v>6</v>
      </c>
      <c r="H13" s="4">
        <v>0.35520709300000053</v>
      </c>
      <c r="I13" s="4">
        <v>6</v>
      </c>
      <c r="J13" s="4">
        <v>0.13935902499999983</v>
      </c>
      <c r="K13" s="4">
        <v>6</v>
      </c>
      <c r="L13" s="4">
        <v>0.33335428199999939</v>
      </c>
      <c r="M13" s="8">
        <f t="shared" si="3"/>
        <v>2.1852811000001138E-2</v>
      </c>
      <c r="N13" s="8">
        <f t="shared" si="4"/>
        <v>-0.19399525699999956</v>
      </c>
      <c r="O13" s="8">
        <f t="shared" si="5"/>
        <v>0</v>
      </c>
      <c r="P13" s="8">
        <f t="shared" si="6"/>
        <v>0</v>
      </c>
    </row>
    <row r="14" spans="1:18" ht="14.25" customHeight="1" x14ac:dyDescent="0.3">
      <c r="A14" s="2" t="s">
        <v>26</v>
      </c>
      <c r="B14" s="2">
        <v>56</v>
      </c>
      <c r="C14" s="2">
        <v>110</v>
      </c>
      <c r="D14" s="3">
        <f t="shared" si="0"/>
        <v>7.1428571428571425E-2</v>
      </c>
      <c r="E14" s="3">
        <f t="shared" si="1"/>
        <v>4</v>
      </c>
      <c r="F14" s="3">
        <f t="shared" si="2"/>
        <v>8.582621000000016E-3</v>
      </c>
      <c r="G14" s="4">
        <v>4</v>
      </c>
      <c r="H14" s="4">
        <v>1.7299518999999985E-2</v>
      </c>
      <c r="I14" s="4">
        <v>4</v>
      </c>
      <c r="J14" s="4">
        <v>8.582621000000016E-3</v>
      </c>
      <c r="K14" s="4">
        <v>4</v>
      </c>
      <c r="L14" s="4">
        <v>1.924088000000004E-2</v>
      </c>
      <c r="M14" s="8">
        <f t="shared" si="3"/>
        <v>-1.9413610000000546E-3</v>
      </c>
      <c r="N14" s="8">
        <f t="shared" si="4"/>
        <v>-1.0658259000000024E-2</v>
      </c>
      <c r="O14" s="8">
        <f t="shared" si="5"/>
        <v>0</v>
      </c>
      <c r="P14" s="8">
        <f t="shared" si="6"/>
        <v>0</v>
      </c>
    </row>
    <row r="15" spans="1:18" ht="14.25" customHeight="1" x14ac:dyDescent="0.3">
      <c r="A15" s="2" t="s">
        <v>18</v>
      </c>
      <c r="B15" s="2">
        <v>212</v>
      </c>
      <c r="C15" s="2">
        <v>1621</v>
      </c>
      <c r="D15" s="3">
        <f t="shared" si="0"/>
        <v>7.2476079763927392E-2</v>
      </c>
      <c r="E15" s="3">
        <f t="shared" si="1"/>
        <v>6</v>
      </c>
      <c r="F15" s="3">
        <f t="shared" si="2"/>
        <v>0.26973071399999976</v>
      </c>
      <c r="G15" s="4">
        <v>8</v>
      </c>
      <c r="H15" s="4">
        <v>0.44574554699999996</v>
      </c>
      <c r="I15" s="4">
        <v>14</v>
      </c>
      <c r="J15" s="4">
        <v>0.26973071399999976</v>
      </c>
      <c r="K15" s="4">
        <v>6</v>
      </c>
      <c r="L15" s="4">
        <v>0.49604206699999986</v>
      </c>
      <c r="M15" s="8">
        <f t="shared" si="3"/>
        <v>-5.02965199999999E-2</v>
      </c>
      <c r="N15" s="8">
        <f t="shared" si="4"/>
        <v>-0.2263113530000001</v>
      </c>
      <c r="O15" s="8">
        <f t="shared" si="5"/>
        <v>2</v>
      </c>
      <c r="P15" s="8">
        <f t="shared" si="6"/>
        <v>8</v>
      </c>
    </row>
    <row r="16" spans="1:18" ht="14.25" customHeight="1" x14ac:dyDescent="0.3">
      <c r="A16" s="2" t="s">
        <v>29</v>
      </c>
      <c r="B16" s="2">
        <v>114</v>
      </c>
      <c r="C16" s="2">
        <v>541</v>
      </c>
      <c r="D16" s="3">
        <f t="shared" si="0"/>
        <v>8.3993168762614506E-2</v>
      </c>
      <c r="E16" s="3">
        <f t="shared" si="1"/>
        <v>7</v>
      </c>
      <c r="F16" s="3">
        <f t="shared" si="2"/>
        <v>8.0325128000000037E-2</v>
      </c>
      <c r="G16" s="4">
        <v>7</v>
      </c>
      <c r="H16" s="4">
        <v>8.1276468999999935E-2</v>
      </c>
      <c r="I16" s="4">
        <v>14</v>
      </c>
      <c r="J16" s="4">
        <v>8.0325128000000037E-2</v>
      </c>
      <c r="K16" s="4">
        <v>7</v>
      </c>
      <c r="L16" s="4">
        <v>0.11697130499999993</v>
      </c>
      <c r="M16" s="8">
        <f t="shared" si="3"/>
        <v>-3.5694835999999994E-2</v>
      </c>
      <c r="N16" s="8">
        <f t="shared" si="4"/>
        <v>-3.6646176999999891E-2</v>
      </c>
      <c r="O16" s="8">
        <f t="shared" si="5"/>
        <v>0</v>
      </c>
      <c r="P16" s="8">
        <f t="shared" si="6"/>
        <v>7</v>
      </c>
    </row>
    <row r="17" spans="1:29" ht="14.25" customHeight="1" x14ac:dyDescent="0.3">
      <c r="A17" s="2" t="s">
        <v>14</v>
      </c>
      <c r="B17" s="2">
        <v>67</v>
      </c>
      <c r="C17" s="2">
        <v>232</v>
      </c>
      <c r="D17" s="3">
        <f t="shared" si="0"/>
        <v>0.10492989597467209</v>
      </c>
      <c r="E17" s="3">
        <f t="shared" si="1"/>
        <v>5</v>
      </c>
      <c r="F17" s="3">
        <f t="shared" si="2"/>
        <v>2.1261856000000044E-2</v>
      </c>
      <c r="G17" s="4">
        <v>5</v>
      </c>
      <c r="H17" s="4">
        <v>3.137115300000002E-2</v>
      </c>
      <c r="I17" s="4">
        <v>5</v>
      </c>
      <c r="J17" s="4">
        <v>2.1261856000000044E-2</v>
      </c>
      <c r="K17" s="4">
        <v>5</v>
      </c>
      <c r="L17" s="4">
        <v>3.7730879000000002E-2</v>
      </c>
      <c r="M17" s="8">
        <f t="shared" si="3"/>
        <v>-6.3597259999999822E-3</v>
      </c>
      <c r="N17" s="8">
        <f t="shared" si="4"/>
        <v>-1.6469022999999958E-2</v>
      </c>
      <c r="O17" s="8">
        <f t="shared" si="5"/>
        <v>0</v>
      </c>
      <c r="P17" s="8">
        <f t="shared" si="6"/>
        <v>0</v>
      </c>
    </row>
    <row r="18" spans="1:29" ht="14.25" customHeight="1" x14ac:dyDescent="0.3">
      <c r="A18" s="2" t="s">
        <v>20</v>
      </c>
      <c r="B18" s="2">
        <v>37</v>
      </c>
      <c r="C18" s="2">
        <v>72</v>
      </c>
      <c r="D18" s="3">
        <f t="shared" si="0"/>
        <v>0.10810810810810811</v>
      </c>
      <c r="E18" s="3">
        <f t="shared" si="1"/>
        <v>4</v>
      </c>
      <c r="F18" s="3">
        <f t="shared" si="2"/>
        <v>5.4186399999999659E-3</v>
      </c>
      <c r="G18" s="4">
        <v>4</v>
      </c>
      <c r="H18" s="4">
        <v>9.9737970000000047E-3</v>
      </c>
      <c r="I18" s="4">
        <v>4</v>
      </c>
      <c r="J18" s="4">
        <v>5.4186399999999659E-3</v>
      </c>
      <c r="K18" s="4">
        <v>4</v>
      </c>
      <c r="L18" s="4">
        <v>1.1534729000000002E-2</v>
      </c>
      <c r="M18" s="8">
        <f t="shared" si="3"/>
        <v>-1.5609319999999975E-3</v>
      </c>
      <c r="N18" s="8">
        <f t="shared" si="4"/>
        <v>-6.1160890000000363E-3</v>
      </c>
      <c r="O18" s="8">
        <f t="shared" si="5"/>
        <v>0</v>
      </c>
      <c r="P18" s="8">
        <f t="shared" si="6"/>
        <v>0</v>
      </c>
    </row>
    <row r="19" spans="1:29" ht="14.25" customHeight="1" x14ac:dyDescent="0.3">
      <c r="A19" s="2" t="s">
        <v>23</v>
      </c>
      <c r="B19" s="2">
        <v>80</v>
      </c>
      <c r="C19" s="2">
        <v>346</v>
      </c>
      <c r="D19" s="3">
        <f t="shared" si="0"/>
        <v>0.10949367088607595</v>
      </c>
      <c r="E19" s="3">
        <f t="shared" si="1"/>
        <v>6</v>
      </c>
      <c r="F19" s="3">
        <f t="shared" si="2"/>
        <v>4.3547077000000024E-2</v>
      </c>
      <c r="G19" s="4">
        <v>7</v>
      </c>
      <c r="H19" s="4">
        <v>4.3547077000000024E-2</v>
      </c>
      <c r="I19" s="4">
        <v>12</v>
      </c>
      <c r="J19" s="4">
        <v>4.6599256000000054E-2</v>
      </c>
      <c r="K19" s="4">
        <v>6</v>
      </c>
      <c r="L19" s="4">
        <v>6.4475373999999988E-2</v>
      </c>
      <c r="M19" s="8">
        <f t="shared" si="3"/>
        <v>-2.0928296999999964E-2</v>
      </c>
      <c r="N19" s="8">
        <f t="shared" si="4"/>
        <v>-1.7876117999999934E-2</v>
      </c>
      <c r="O19" s="8">
        <f t="shared" si="5"/>
        <v>1</v>
      </c>
      <c r="P19" s="8">
        <f t="shared" si="6"/>
        <v>6</v>
      </c>
    </row>
    <row r="20" spans="1:29" ht="14.25" customHeight="1" x14ac:dyDescent="0.3">
      <c r="A20" s="2" t="s">
        <v>12</v>
      </c>
      <c r="B20" s="2">
        <v>93</v>
      </c>
      <c r="C20" s="2">
        <v>593</v>
      </c>
      <c r="D20" s="3">
        <f t="shared" si="0"/>
        <v>0.1386161757830762</v>
      </c>
      <c r="E20" s="3">
        <f t="shared" si="1"/>
        <v>5</v>
      </c>
      <c r="F20" s="3">
        <f t="shared" si="2"/>
        <v>9.0002688999999927E-2</v>
      </c>
      <c r="G20" s="4">
        <v>6</v>
      </c>
      <c r="H20" s="4">
        <v>0.11140272699999999</v>
      </c>
      <c r="I20" s="4">
        <v>11</v>
      </c>
      <c r="J20" s="4">
        <v>9.0002688999999927E-2</v>
      </c>
      <c r="K20" s="4">
        <v>5</v>
      </c>
      <c r="L20" s="4">
        <v>0.13291333400000016</v>
      </c>
      <c r="M20" s="8">
        <f t="shared" si="3"/>
        <v>-2.1510607000000168E-2</v>
      </c>
      <c r="N20" s="8">
        <f t="shared" si="4"/>
        <v>-4.2910645000000233E-2</v>
      </c>
      <c r="O20" s="8">
        <f t="shared" si="5"/>
        <v>1</v>
      </c>
      <c r="P20" s="8">
        <f t="shared" si="6"/>
        <v>6</v>
      </c>
    </row>
    <row r="21" spans="1:29" ht="14.25" customHeight="1" x14ac:dyDescent="0.3">
      <c r="A21" s="2" t="s">
        <v>17</v>
      </c>
      <c r="B21" s="2">
        <v>52</v>
      </c>
      <c r="C21" s="2">
        <v>201</v>
      </c>
      <c r="D21" s="3">
        <f t="shared" si="0"/>
        <v>0.15158371040723981</v>
      </c>
      <c r="E21" s="3">
        <f t="shared" si="1"/>
        <v>5</v>
      </c>
      <c r="F21" s="3">
        <f t="shared" si="2"/>
        <v>2.1889218999999932E-2</v>
      </c>
      <c r="G21" s="4">
        <v>5</v>
      </c>
      <c r="H21" s="4">
        <v>2.1889218999999932E-2</v>
      </c>
      <c r="I21" s="4">
        <v>10</v>
      </c>
      <c r="J21" s="4">
        <v>2.3657165999999966E-2</v>
      </c>
      <c r="K21" s="4">
        <v>5</v>
      </c>
      <c r="L21" s="4">
        <v>3.422499799999984E-2</v>
      </c>
      <c r="M21" s="8">
        <f t="shared" si="3"/>
        <v>-1.2335778999999908E-2</v>
      </c>
      <c r="N21" s="8">
        <f t="shared" si="4"/>
        <v>-1.0567831999999874E-2</v>
      </c>
      <c r="O21" s="8">
        <f t="shared" si="5"/>
        <v>0</v>
      </c>
      <c r="P21" s="8">
        <f t="shared" si="6"/>
        <v>5</v>
      </c>
    </row>
    <row r="22" spans="1:29" ht="14.25" customHeight="1" x14ac:dyDescent="0.3">
      <c r="A22" s="2" t="s">
        <v>11</v>
      </c>
      <c r="B22" s="2">
        <v>30</v>
      </c>
      <c r="C22" s="2">
        <v>100</v>
      </c>
      <c r="D22" s="3">
        <f t="shared" si="0"/>
        <v>0.22988505747126436</v>
      </c>
      <c r="E22" s="3">
        <f>SGB!E3</f>
        <v>8</v>
      </c>
      <c r="F22" s="3">
        <f>MIN(H22,J22,L22)</f>
        <v>2.5504145000000013E-2</v>
      </c>
      <c r="G22" s="4">
        <v>6</v>
      </c>
      <c r="H22" s="4">
        <v>4.0292695000000003E-2</v>
      </c>
      <c r="I22" s="4">
        <v>8</v>
      </c>
      <c r="J22" s="4">
        <v>2.5504145000000013E-2</v>
      </c>
      <c r="K22" s="4">
        <v>4</v>
      </c>
      <c r="L22" s="4">
        <v>4.2731292000000018E-2</v>
      </c>
      <c r="M22" s="8">
        <f t="shared" si="3"/>
        <v>-2.4385970000000146E-3</v>
      </c>
      <c r="N22" s="8">
        <f t="shared" si="4"/>
        <v>-1.7227147000000005E-2</v>
      </c>
      <c r="O22" s="8">
        <f t="shared" si="5"/>
        <v>2</v>
      </c>
      <c r="P22" s="8">
        <f t="shared" si="6"/>
        <v>4</v>
      </c>
      <c r="R22" s="13" t="s">
        <v>76</v>
      </c>
    </row>
    <row r="23" spans="1:29" ht="14.25" customHeight="1" x14ac:dyDescent="0.3">
      <c r="A23" s="2"/>
      <c r="B23" s="2"/>
      <c r="C23" s="2"/>
      <c r="D23" s="3"/>
      <c r="E23" s="3"/>
      <c r="F23" s="3"/>
      <c r="G23" s="4"/>
      <c r="H23" s="4"/>
      <c r="I23" s="4"/>
      <c r="J23" s="4"/>
      <c r="K23" s="4"/>
      <c r="L23" s="4"/>
      <c r="M23" s="15" t="s">
        <v>77</v>
      </c>
      <c r="N23" s="15"/>
      <c r="O23" s="15" t="s">
        <v>78</v>
      </c>
      <c r="P23" s="15"/>
    </row>
    <row r="24" spans="1:29" ht="14.25" customHeight="1" x14ac:dyDescent="0.3">
      <c r="M24" s="10" t="s">
        <v>6</v>
      </c>
      <c r="N24" s="10" t="s">
        <v>7</v>
      </c>
      <c r="O24" s="10" t="s">
        <v>6</v>
      </c>
      <c r="P24" s="10" t="s">
        <v>7</v>
      </c>
    </row>
    <row r="25" spans="1:29" ht="14.25" customHeight="1" x14ac:dyDescent="0.25">
      <c r="M25">
        <f>AVERAGE(M3:M22)</f>
        <v>14.801984962900017</v>
      </c>
      <c r="N25">
        <f>AVERAGE(N3:N22)</f>
        <v>-10.133577154799999</v>
      </c>
      <c r="O25" s="8">
        <f>AVERAGE(O3:O22)</f>
        <v>0.9</v>
      </c>
      <c r="P25" s="8">
        <f>AVERAGE(P3:P22)</f>
        <v>3.8</v>
      </c>
    </row>
    <row r="26" spans="1:29" ht="14.25" customHeight="1" x14ac:dyDescent="0.25">
      <c r="M26">
        <f>_xlfn.STDEV.S(M3:M22)</f>
        <v>51.582852431223557</v>
      </c>
      <c r="N26">
        <f>_xlfn.STDEV.S(N3:N22)</f>
        <v>30.553723242927035</v>
      </c>
      <c r="O26">
        <f>_xlfn.STDEV.S(O3:O22)</f>
        <v>1.0711528467275955</v>
      </c>
      <c r="P26">
        <f>_xlfn.STDEV.S(P3:P22)</f>
        <v>4.4081264668074605</v>
      </c>
      <c r="R26" s="11"/>
      <c r="S26" s="11"/>
      <c r="T26" s="11"/>
      <c r="U26" s="11"/>
      <c r="V26" s="11"/>
      <c r="W26" s="11"/>
      <c r="X26" s="5"/>
      <c r="Y26" s="6"/>
      <c r="Z26" s="5"/>
      <c r="AA26" s="6"/>
      <c r="AB26" s="5"/>
      <c r="AC26" s="6"/>
    </row>
    <row r="27" spans="1:29" ht="14.25" customHeight="1" x14ac:dyDescent="0.3">
      <c r="R27" s="12"/>
      <c r="S27" s="12"/>
      <c r="T27" s="12"/>
      <c r="U27" s="12"/>
      <c r="V27" s="12"/>
      <c r="W27" s="12"/>
      <c r="X27" s="7"/>
      <c r="Y27" s="7"/>
      <c r="Z27" s="7"/>
      <c r="AA27" s="7"/>
      <c r="AB27" s="7"/>
      <c r="AC27" s="7"/>
    </row>
    <row r="28" spans="1:29" ht="14.25" customHeight="1" x14ac:dyDescent="0.3">
      <c r="R28" s="2"/>
      <c r="S28" s="2"/>
      <c r="T28" s="2"/>
      <c r="U28" s="3"/>
      <c r="V28" s="3"/>
      <c r="W28" s="3"/>
      <c r="X28" s="4"/>
      <c r="Y28" s="4"/>
      <c r="Z28" s="4"/>
      <c r="AA28" s="4"/>
      <c r="AB28" s="4"/>
      <c r="AC28" s="4"/>
    </row>
    <row r="29" spans="1:29" ht="14.25" customHeight="1" x14ac:dyDescent="0.3">
      <c r="R29" s="2"/>
      <c r="S29" s="2"/>
      <c r="T29" s="2"/>
      <c r="U29" s="3"/>
      <c r="V29" s="3"/>
      <c r="W29" s="3"/>
      <c r="X29" s="4"/>
      <c r="Y29" s="4"/>
      <c r="Z29" s="4"/>
      <c r="AA29" s="4"/>
      <c r="AB29" s="4"/>
      <c r="AC29" s="4"/>
    </row>
    <row r="30" spans="1:29" ht="14.25" customHeight="1" x14ac:dyDescent="0.3">
      <c r="R30" s="2"/>
      <c r="S30" s="2"/>
      <c r="T30" s="2"/>
      <c r="U30" s="3"/>
      <c r="V30" s="3"/>
      <c r="W30" s="3"/>
      <c r="X30" s="4"/>
      <c r="Y30" s="4"/>
      <c r="Z30" s="4"/>
      <c r="AA30" s="4"/>
      <c r="AB30" s="4"/>
      <c r="AC30" s="4"/>
    </row>
    <row r="31" spans="1:29" ht="14.25" customHeight="1" x14ac:dyDescent="0.3">
      <c r="R31" s="2"/>
      <c r="S31" s="2"/>
      <c r="T31" s="2"/>
      <c r="U31" s="3"/>
      <c r="V31" s="3"/>
      <c r="W31" s="3"/>
      <c r="X31" s="4"/>
      <c r="Y31" s="4"/>
      <c r="Z31" s="4"/>
      <c r="AA31" s="4"/>
      <c r="AB31" s="4"/>
      <c r="AC31" s="4"/>
    </row>
    <row r="32" spans="1:29" ht="14.25" customHeight="1" x14ac:dyDescent="0.3">
      <c r="R32" s="2"/>
      <c r="S32" s="2"/>
      <c r="T32" s="2"/>
      <c r="U32" s="3"/>
      <c r="V32" s="3"/>
      <c r="W32" s="3"/>
      <c r="X32" s="4"/>
      <c r="Y32" s="4"/>
      <c r="Z32" s="4"/>
      <c r="AA32" s="4"/>
      <c r="AB32" s="4"/>
      <c r="AC32" s="4"/>
    </row>
    <row r="33" spans="1:29" ht="14.25" customHeight="1" x14ac:dyDescent="0.3">
      <c r="R33" s="2"/>
      <c r="S33" s="2"/>
      <c r="T33" s="2"/>
      <c r="U33" s="3"/>
      <c r="V33" s="3"/>
      <c r="W33" s="3"/>
      <c r="X33" s="4"/>
      <c r="Y33" s="4"/>
      <c r="Z33" s="4"/>
      <c r="AA33" s="4"/>
      <c r="AB33" s="4"/>
      <c r="AC33" s="4"/>
    </row>
    <row r="34" spans="1:29" ht="14.25" customHeight="1" x14ac:dyDescent="0.3">
      <c r="P34" s="9"/>
      <c r="R34" s="2"/>
      <c r="S34" s="2"/>
      <c r="T34" s="2"/>
      <c r="U34" s="3"/>
      <c r="V34" s="3"/>
      <c r="W34" s="3"/>
      <c r="X34" s="4"/>
      <c r="Y34" s="4"/>
      <c r="Z34" s="4"/>
      <c r="AA34" s="4"/>
      <c r="AB34" s="4"/>
      <c r="AC34" s="4"/>
    </row>
    <row r="35" spans="1:29" ht="14.25" customHeight="1" x14ac:dyDescent="0.3">
      <c r="R35" s="2"/>
      <c r="S35" s="2"/>
      <c r="T35" s="2"/>
      <c r="U35" s="3"/>
      <c r="V35" s="3"/>
      <c r="W35" s="3"/>
      <c r="X35" s="4"/>
      <c r="Y35" s="4"/>
      <c r="Z35" s="4"/>
      <c r="AA35" s="4"/>
      <c r="AB35" s="4"/>
      <c r="AC35" s="4"/>
    </row>
    <row r="36" spans="1:29" ht="14.25" customHeight="1" x14ac:dyDescent="0.3">
      <c r="R36" s="2"/>
      <c r="S36" s="2"/>
      <c r="T36" s="2"/>
      <c r="U36" s="3"/>
      <c r="V36" s="3"/>
      <c r="W36" s="3"/>
      <c r="X36" s="4"/>
      <c r="Y36" s="4"/>
      <c r="Z36" s="4"/>
      <c r="AA36" s="4"/>
      <c r="AB36" s="4"/>
      <c r="AC36" s="4"/>
    </row>
    <row r="37" spans="1:29" ht="14.25" customHeight="1" x14ac:dyDescent="0.3">
      <c r="R37" s="2"/>
      <c r="S37" s="2"/>
      <c r="T37" s="2"/>
      <c r="U37" s="3"/>
      <c r="V37" s="3"/>
      <c r="W37" s="3"/>
      <c r="X37" s="4"/>
      <c r="Y37" s="4"/>
      <c r="Z37" s="4"/>
      <c r="AA37" s="4"/>
      <c r="AB37" s="4"/>
      <c r="AC37" s="4"/>
    </row>
    <row r="38" spans="1:29" ht="14.25" customHeight="1" x14ac:dyDescent="0.3">
      <c r="R38" s="2"/>
      <c r="S38" s="2"/>
      <c r="T38" s="2"/>
      <c r="U38" s="3"/>
      <c r="V38" s="3"/>
      <c r="W38" s="3"/>
      <c r="X38" s="4"/>
      <c r="Y38" s="4"/>
      <c r="Z38" s="4"/>
      <c r="AA38" s="4"/>
      <c r="AB38" s="4"/>
      <c r="AC38" s="4"/>
    </row>
    <row r="39" spans="1:29" ht="14.25" customHeight="1" x14ac:dyDescent="0.3">
      <c r="R39" s="2"/>
      <c r="S39" s="2"/>
      <c r="T39" s="2"/>
      <c r="U39" s="3"/>
      <c r="V39" s="3"/>
      <c r="W39" s="3"/>
      <c r="X39" s="4"/>
      <c r="Y39" s="4"/>
      <c r="Z39" s="4"/>
      <c r="AA39" s="4"/>
      <c r="AB39" s="4"/>
      <c r="AC39" s="4"/>
    </row>
    <row r="40" spans="1:29" ht="14.25" customHeight="1" x14ac:dyDescent="0.3">
      <c r="R40" s="2"/>
      <c r="S40" s="2"/>
      <c r="T40" s="2"/>
      <c r="U40" s="3"/>
      <c r="V40" s="3"/>
      <c r="W40" s="3"/>
      <c r="X40" s="4"/>
      <c r="Y40" s="4"/>
      <c r="Z40" s="4"/>
      <c r="AA40" s="4"/>
      <c r="AB40" s="4"/>
      <c r="AC40" s="4"/>
    </row>
    <row r="41" spans="1:29" ht="14.25" customHeight="1" x14ac:dyDescent="0.3">
      <c r="R41" s="2"/>
      <c r="S41" s="2"/>
      <c r="T41" s="2"/>
      <c r="U41" s="3"/>
      <c r="V41" s="3"/>
      <c r="W41" s="3"/>
      <c r="X41" s="4"/>
      <c r="Y41" s="4"/>
      <c r="Z41" s="4"/>
      <c r="AA41" s="4"/>
      <c r="AB41" s="4"/>
      <c r="AC41" s="4"/>
    </row>
    <row r="42" spans="1:29" ht="14.25" customHeight="1" x14ac:dyDescent="0.3">
      <c r="R42" s="2"/>
      <c r="S42" s="2"/>
      <c r="T42" s="2"/>
      <c r="U42" s="3"/>
      <c r="V42" s="3"/>
      <c r="W42" s="3"/>
      <c r="X42" s="4"/>
      <c r="Y42" s="4"/>
      <c r="Z42" s="4"/>
      <c r="AA42" s="4"/>
      <c r="AB42" s="4"/>
      <c r="AC42" s="4"/>
    </row>
    <row r="43" spans="1:29" ht="14.25" customHeight="1" x14ac:dyDescent="0.3">
      <c r="R43" s="2"/>
      <c r="S43" s="2"/>
      <c r="T43" s="2"/>
      <c r="U43" s="3"/>
      <c r="V43" s="3"/>
      <c r="W43" s="3"/>
      <c r="X43" s="4"/>
      <c r="Y43" s="4"/>
      <c r="Z43" s="4"/>
      <c r="AA43" s="4"/>
      <c r="AB43" s="4"/>
      <c r="AC43" s="4"/>
    </row>
    <row r="44" spans="1:29" ht="14.25" customHeight="1" x14ac:dyDescent="0.3">
      <c r="R44" s="2"/>
      <c r="S44" s="2"/>
      <c r="T44" s="2"/>
      <c r="U44" s="3"/>
      <c r="V44" s="3"/>
      <c r="W44" s="3"/>
      <c r="X44" s="4"/>
      <c r="Y44" s="4"/>
      <c r="Z44" s="4"/>
      <c r="AA44" s="4"/>
      <c r="AB44" s="4"/>
      <c r="AC44" s="4"/>
    </row>
    <row r="45" spans="1:29" ht="14.25" customHeight="1" x14ac:dyDescent="0.3">
      <c r="R45" s="2"/>
      <c r="S45" s="2"/>
      <c r="T45" s="2"/>
      <c r="U45" s="3"/>
      <c r="V45" s="3"/>
      <c r="W45" s="3"/>
      <c r="X45" s="4"/>
      <c r="Y45" s="4"/>
      <c r="Z45" s="4"/>
      <c r="AA45" s="4"/>
      <c r="AB45" s="4"/>
      <c r="AC45" s="4"/>
    </row>
    <row r="46" spans="1:29" ht="14.25" customHeight="1" x14ac:dyDescent="0.3">
      <c r="A46" s="2"/>
      <c r="I46" s="4"/>
      <c r="N46" s="8"/>
      <c r="R46" s="2"/>
      <c r="S46" s="2"/>
      <c r="T46" s="2"/>
      <c r="U46" s="3"/>
      <c r="V46" s="3"/>
      <c r="W46" s="3"/>
      <c r="X46" s="4"/>
      <c r="Y46" s="4"/>
      <c r="Z46" s="4"/>
      <c r="AA46" s="4"/>
      <c r="AB46" s="4"/>
      <c r="AC46" s="4"/>
    </row>
    <row r="47" spans="1:29" ht="14.25" customHeight="1" x14ac:dyDescent="0.3">
      <c r="A47" s="2"/>
      <c r="I47" s="4"/>
      <c r="R47" s="2"/>
      <c r="S47" s="2"/>
      <c r="T47" s="2"/>
      <c r="U47" s="3"/>
      <c r="V47" s="3"/>
      <c r="W47" s="3"/>
      <c r="X47" s="4"/>
      <c r="Y47" s="4"/>
      <c r="Z47" s="4"/>
      <c r="AA47" s="4"/>
      <c r="AB47" s="4"/>
      <c r="AC47" s="4"/>
    </row>
    <row r="48" spans="1:29" ht="14.25" customHeight="1" x14ac:dyDescent="0.3">
      <c r="A48" s="2"/>
      <c r="I48" s="4"/>
    </row>
    <row r="49" spans="1:9" ht="14.25" customHeight="1" x14ac:dyDescent="0.3">
      <c r="A49" s="2"/>
      <c r="I49" s="4"/>
    </row>
    <row r="50" spans="1:9" ht="14.25" customHeight="1" x14ac:dyDescent="0.3">
      <c r="A50" s="2"/>
      <c r="I50" s="4"/>
    </row>
    <row r="51" spans="1:9" ht="14.25" customHeight="1" x14ac:dyDescent="0.3">
      <c r="A51" s="2"/>
    </row>
    <row r="52" spans="1:9" ht="14.25" customHeight="1" x14ac:dyDescent="0.3">
      <c r="A52" s="2"/>
    </row>
    <row r="53" spans="1:9" ht="14.25" customHeight="1" x14ac:dyDescent="0.3">
      <c r="A53" s="2"/>
    </row>
    <row r="54" spans="1:9" ht="14.25" customHeight="1" x14ac:dyDescent="0.3">
      <c r="A54" s="2"/>
    </row>
    <row r="55" spans="1:9" ht="14.25" customHeight="1" x14ac:dyDescent="0.3">
      <c r="A55" s="2"/>
    </row>
    <row r="56" spans="1:9" ht="14.25" customHeight="1" x14ac:dyDescent="0.3">
      <c r="A56" s="2"/>
    </row>
    <row r="57" spans="1:9" ht="14.25" customHeight="1" x14ac:dyDescent="0.3">
      <c r="A57" s="2"/>
    </row>
    <row r="58" spans="1:9" ht="14.25" customHeight="1" x14ac:dyDescent="0.3">
      <c r="A58" s="2"/>
    </row>
    <row r="59" spans="1:9" ht="14.25" customHeight="1" x14ac:dyDescent="0.3">
      <c r="A59" s="2"/>
    </row>
    <row r="60" spans="1:9" ht="14.25" customHeight="1" x14ac:dyDescent="0.3">
      <c r="A60" s="2"/>
    </row>
    <row r="61" spans="1:9" ht="14.25" customHeight="1" x14ac:dyDescent="0.25"/>
    <row r="62" spans="1:9" ht="14.25" customHeight="1" x14ac:dyDescent="0.25"/>
    <row r="63" spans="1:9" ht="14.25" customHeight="1" x14ac:dyDescent="0.25"/>
    <row r="64" spans="1:9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sortState xmlns:xlrd2="http://schemas.microsoft.com/office/spreadsheetml/2017/richdata2" ref="A3:P22">
    <sortCondition ref="D3:D22"/>
  </sortState>
  <mergeCells count="13">
    <mergeCell ref="F1:F2"/>
    <mergeCell ref="A1:A2"/>
    <mergeCell ref="B1:B2"/>
    <mergeCell ref="C1:C2"/>
    <mergeCell ref="D1:D2"/>
    <mergeCell ref="E1:E2"/>
    <mergeCell ref="M1:N1"/>
    <mergeCell ref="O1:P1"/>
    <mergeCell ref="M23:N23"/>
    <mergeCell ref="O23:P23"/>
    <mergeCell ref="G1:H1"/>
    <mergeCell ref="I1:J1"/>
    <mergeCell ref="K1:L1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18A9-1CB2-4F82-AFFF-095B57223E9F}">
  <sheetPr codeName="Sheet2"/>
  <dimension ref="A1:R25"/>
  <sheetViews>
    <sheetView topLeftCell="G16" zoomScale="70" zoomScaleNormal="70" workbookViewId="0">
      <selection activeCell="Q34" sqref="Q34"/>
    </sheetView>
  </sheetViews>
  <sheetFormatPr defaultRowHeight="13.8" x14ac:dyDescent="0.25"/>
  <cols>
    <col min="1" max="1" width="21" customWidth="1" collapsed="1"/>
    <col min="13" max="16" width="22.796875" customWidth="1" collapsed="1"/>
  </cols>
  <sheetData>
    <row r="1" spans="1:18" ht="14.4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6" t="s">
        <v>6</v>
      </c>
      <c r="H1" s="17"/>
      <c r="I1" s="18" t="s">
        <v>7</v>
      </c>
      <c r="J1" s="17"/>
      <c r="K1" s="16" t="s">
        <v>8</v>
      </c>
      <c r="L1" s="17"/>
      <c r="M1" s="14" t="s">
        <v>73</v>
      </c>
      <c r="N1" s="14"/>
      <c r="O1" s="14" t="s">
        <v>71</v>
      </c>
      <c r="P1" s="14"/>
    </row>
    <row r="2" spans="1:18" ht="14.4" x14ac:dyDescent="0.3">
      <c r="A2" s="20"/>
      <c r="B2" s="20"/>
      <c r="C2" s="20"/>
      <c r="D2" s="20"/>
      <c r="E2" s="20"/>
      <c r="F2" s="20"/>
      <c r="G2" s="1" t="s">
        <v>9</v>
      </c>
      <c r="H2" s="1" t="s">
        <v>10</v>
      </c>
      <c r="I2" s="1" t="s">
        <v>9</v>
      </c>
      <c r="J2" s="1" t="s">
        <v>10</v>
      </c>
      <c r="K2" s="1" t="s">
        <v>9</v>
      </c>
      <c r="L2" s="1" t="s">
        <v>10</v>
      </c>
      <c r="M2" s="10" t="s">
        <v>6</v>
      </c>
      <c r="N2" s="10" t="s">
        <v>7</v>
      </c>
      <c r="O2" s="10" t="s">
        <v>6</v>
      </c>
      <c r="P2" s="10" t="s">
        <v>7</v>
      </c>
    </row>
    <row r="3" spans="1:18" ht="14.4" x14ac:dyDescent="0.3">
      <c r="A3" s="2" t="s">
        <v>35</v>
      </c>
      <c r="B3" s="2">
        <v>128</v>
      </c>
      <c r="C3" s="2">
        <v>387</v>
      </c>
      <c r="D3" s="2">
        <f t="shared" ref="D3:D22" si="0">(2*C3)/(B3*(B3-1))</f>
        <v>4.7613188976377951E-2</v>
      </c>
      <c r="E3" s="3">
        <f t="shared" ref="E3:E22" si="1">MIN(G3,I3,K3)</f>
        <v>8</v>
      </c>
      <c r="F3" s="3">
        <f t="shared" ref="F3:F22" si="2">MIN(H3,J3,L3)</f>
        <v>8.1704000999999887E-2</v>
      </c>
      <c r="G3" s="4">
        <v>10</v>
      </c>
      <c r="H3" s="4">
        <v>0.13667342800000004</v>
      </c>
      <c r="I3" s="4">
        <v>9</v>
      </c>
      <c r="J3" s="4">
        <v>8.1704000999999887E-2</v>
      </c>
      <c r="K3" s="4">
        <v>8</v>
      </c>
      <c r="L3" s="4">
        <v>0.13741529200000002</v>
      </c>
      <c r="M3" s="8">
        <f t="shared" ref="M3:M22" si="3">H3-J3</f>
        <v>5.4969427000000154E-2</v>
      </c>
      <c r="N3" s="8">
        <f t="shared" ref="N3:N22" si="4">J3-L3</f>
        <v>-5.5711291000000135E-2</v>
      </c>
      <c r="O3" s="8">
        <f t="shared" ref="O3:O22" si="5">G3-K3</f>
        <v>2</v>
      </c>
      <c r="P3" s="8">
        <f t="shared" ref="P3:P22" si="6">I3-K3</f>
        <v>1</v>
      </c>
    </row>
    <row r="4" spans="1:18" ht="14.4" x14ac:dyDescent="0.3">
      <c r="A4" s="2" t="s">
        <v>32</v>
      </c>
      <c r="B4" s="2">
        <v>80</v>
      </c>
      <c r="C4" s="2">
        <v>254</v>
      </c>
      <c r="D4" s="2">
        <f t="shared" si="0"/>
        <v>8.0379746835443036E-2</v>
      </c>
      <c r="E4" s="3">
        <f t="shared" si="1"/>
        <v>10</v>
      </c>
      <c r="F4" s="3">
        <f t="shared" si="2"/>
        <v>5.3340903000000016E-2</v>
      </c>
      <c r="G4" s="4">
        <v>11</v>
      </c>
      <c r="H4" s="4">
        <v>5.7516208999999999E-2</v>
      </c>
      <c r="I4" s="4">
        <v>10</v>
      </c>
      <c r="J4" s="4">
        <v>5.3340903000000016E-2</v>
      </c>
      <c r="K4" s="4">
        <v>10</v>
      </c>
      <c r="L4" s="4">
        <v>6.750741399999996E-2</v>
      </c>
      <c r="M4" s="8">
        <f t="shared" si="3"/>
        <v>4.1753059999999828E-3</v>
      </c>
      <c r="N4" s="8">
        <f t="shared" si="4"/>
        <v>-1.4166510999999944E-2</v>
      </c>
      <c r="O4" s="8">
        <f t="shared" si="5"/>
        <v>1</v>
      </c>
      <c r="P4" s="8">
        <f t="shared" si="6"/>
        <v>0</v>
      </c>
    </row>
    <row r="5" spans="1:18" ht="14.4" x14ac:dyDescent="0.3">
      <c r="A5" s="2" t="s">
        <v>31</v>
      </c>
      <c r="B5" s="2">
        <v>120</v>
      </c>
      <c r="C5" s="2">
        <v>638</v>
      </c>
      <c r="D5" s="2">
        <f t="shared" si="0"/>
        <v>8.9355742296918769E-2</v>
      </c>
      <c r="E5" s="3">
        <f t="shared" si="1"/>
        <v>9</v>
      </c>
      <c r="F5" s="3">
        <f t="shared" si="2"/>
        <v>0.13820193300000017</v>
      </c>
      <c r="G5" s="4">
        <v>9</v>
      </c>
      <c r="H5" s="4">
        <v>0.157852032</v>
      </c>
      <c r="I5" s="4">
        <v>9</v>
      </c>
      <c r="J5" s="4">
        <v>0.13820193300000017</v>
      </c>
      <c r="K5" s="4">
        <v>9</v>
      </c>
      <c r="L5" s="4">
        <v>0.176877486</v>
      </c>
      <c r="M5" s="8">
        <f t="shared" si="3"/>
        <v>1.9650098999999838E-2</v>
      </c>
      <c r="N5" s="8">
        <f t="shared" si="4"/>
        <v>-3.8675552999999835E-2</v>
      </c>
      <c r="O5" s="8">
        <f t="shared" si="5"/>
        <v>0</v>
      </c>
      <c r="P5" s="8">
        <f t="shared" si="6"/>
        <v>0</v>
      </c>
      <c r="R5" s="13" t="s">
        <v>75</v>
      </c>
    </row>
    <row r="6" spans="1:18" ht="14.4" x14ac:dyDescent="0.3">
      <c r="A6" s="2" t="s">
        <v>36</v>
      </c>
      <c r="B6" s="2">
        <v>128</v>
      </c>
      <c r="C6" s="2">
        <v>1170</v>
      </c>
      <c r="D6" s="2">
        <f t="shared" si="0"/>
        <v>0.14394685039370078</v>
      </c>
      <c r="E6" s="3">
        <f t="shared" si="1"/>
        <v>20</v>
      </c>
      <c r="F6" s="3">
        <f t="shared" si="2"/>
        <v>0.30111266799999997</v>
      </c>
      <c r="G6" s="4">
        <v>23</v>
      </c>
      <c r="H6" s="4">
        <v>0.30111266799999997</v>
      </c>
      <c r="I6" s="4">
        <v>22</v>
      </c>
      <c r="J6" s="4">
        <v>0.34630332099999983</v>
      </c>
      <c r="K6" s="4">
        <v>20</v>
      </c>
      <c r="L6" s="4">
        <v>0.48233524800000022</v>
      </c>
      <c r="M6" s="8">
        <f t="shared" si="3"/>
        <v>-4.5190652999999859E-2</v>
      </c>
      <c r="N6" s="8">
        <f t="shared" si="4"/>
        <v>-0.13603192700000039</v>
      </c>
      <c r="O6" s="8">
        <f t="shared" si="5"/>
        <v>3</v>
      </c>
      <c r="P6" s="8">
        <f t="shared" si="6"/>
        <v>2</v>
      </c>
    </row>
    <row r="7" spans="1:18" ht="14.4" x14ac:dyDescent="0.3">
      <c r="A7" s="2" t="s">
        <v>44</v>
      </c>
      <c r="B7" s="2">
        <v>256</v>
      </c>
      <c r="C7" s="2">
        <v>6320</v>
      </c>
      <c r="D7" s="2">
        <f t="shared" si="0"/>
        <v>0.19362745098039216</v>
      </c>
      <c r="E7" s="3">
        <f t="shared" si="1"/>
        <v>22</v>
      </c>
      <c r="F7" s="3">
        <f t="shared" si="2"/>
        <v>1.6447411789999997</v>
      </c>
      <c r="G7" s="4">
        <v>23</v>
      </c>
      <c r="H7" s="4">
        <v>1.6447411789999997</v>
      </c>
      <c r="I7" s="4">
        <v>25</v>
      </c>
      <c r="J7" s="4">
        <v>1.9769086030000005</v>
      </c>
      <c r="K7" s="4">
        <v>22</v>
      </c>
      <c r="L7" s="4">
        <v>5.8420899630000012</v>
      </c>
      <c r="M7" s="8">
        <f t="shared" si="3"/>
        <v>-0.33216742400000077</v>
      </c>
      <c r="N7" s="8">
        <f t="shared" si="4"/>
        <v>-3.8651813600000007</v>
      </c>
      <c r="O7" s="8">
        <f t="shared" si="5"/>
        <v>1</v>
      </c>
      <c r="P7" s="8">
        <f t="shared" si="6"/>
        <v>3</v>
      </c>
    </row>
    <row r="8" spans="1:18" ht="14.4" x14ac:dyDescent="0.3">
      <c r="A8" s="2" t="s">
        <v>42</v>
      </c>
      <c r="B8" s="2">
        <v>196</v>
      </c>
      <c r="C8" s="2">
        <v>3711</v>
      </c>
      <c r="D8" s="2">
        <f t="shared" si="0"/>
        <v>0.19419152276295135</v>
      </c>
      <c r="E8" s="3">
        <f t="shared" si="1"/>
        <v>19</v>
      </c>
      <c r="F8" s="3">
        <f t="shared" si="2"/>
        <v>0.96703065200000171</v>
      </c>
      <c r="G8" s="4">
        <v>20</v>
      </c>
      <c r="H8" s="4">
        <v>0.96703065200000171</v>
      </c>
      <c r="I8" s="4">
        <v>23</v>
      </c>
      <c r="J8" s="4">
        <v>1.1300159279999988</v>
      </c>
      <c r="K8" s="4">
        <v>19</v>
      </c>
      <c r="L8" s="4">
        <v>2.9016986410000016</v>
      </c>
      <c r="M8" s="8">
        <f t="shared" si="3"/>
        <v>-0.16298527599999713</v>
      </c>
      <c r="N8" s="8">
        <f t="shared" si="4"/>
        <v>-1.7716827130000028</v>
      </c>
      <c r="O8" s="8">
        <f t="shared" si="5"/>
        <v>1</v>
      </c>
      <c r="P8" s="8">
        <f t="shared" si="6"/>
        <v>4</v>
      </c>
    </row>
    <row r="9" spans="1:18" ht="14.4" x14ac:dyDescent="0.3">
      <c r="A9" s="2" t="s">
        <v>43</v>
      </c>
      <c r="B9" s="2">
        <v>225</v>
      </c>
      <c r="C9" s="2">
        <v>5180</v>
      </c>
      <c r="D9" s="2">
        <f t="shared" si="0"/>
        <v>0.20555555555555555</v>
      </c>
      <c r="E9" s="3">
        <f t="shared" si="1"/>
        <v>21</v>
      </c>
      <c r="F9" s="3">
        <f t="shared" si="2"/>
        <v>1.3009945639999991</v>
      </c>
      <c r="G9" s="4">
        <v>22</v>
      </c>
      <c r="H9" s="4">
        <v>1.3009945639999991</v>
      </c>
      <c r="I9" s="4">
        <v>25</v>
      </c>
      <c r="J9" s="4">
        <v>1.6151566550000003</v>
      </c>
      <c r="K9" s="4">
        <v>21</v>
      </c>
      <c r="L9" s="4">
        <v>4.4892640809999973</v>
      </c>
      <c r="M9" s="8">
        <f t="shared" si="3"/>
        <v>-0.31416209100000114</v>
      </c>
      <c r="N9" s="8">
        <f t="shared" si="4"/>
        <v>-2.874107425999997</v>
      </c>
      <c r="O9" s="8">
        <f t="shared" si="5"/>
        <v>1</v>
      </c>
      <c r="P9" s="8">
        <f t="shared" si="6"/>
        <v>4</v>
      </c>
    </row>
    <row r="10" spans="1:18" ht="14.4" x14ac:dyDescent="0.3">
      <c r="A10" s="2" t="s">
        <v>41</v>
      </c>
      <c r="B10" s="2">
        <v>169</v>
      </c>
      <c r="C10" s="2">
        <v>3328</v>
      </c>
      <c r="D10" s="2">
        <f t="shared" si="0"/>
        <v>0.23443223443223443</v>
      </c>
      <c r="E10" s="3">
        <f t="shared" si="1"/>
        <v>18</v>
      </c>
      <c r="F10" s="3">
        <f t="shared" si="2"/>
        <v>0.76265784199999964</v>
      </c>
      <c r="G10" s="4">
        <v>18</v>
      </c>
      <c r="H10" s="4">
        <v>0.76265784199999964</v>
      </c>
      <c r="I10" s="4">
        <v>21</v>
      </c>
      <c r="J10" s="4">
        <v>1.0040455470000003</v>
      </c>
      <c r="K10" s="4">
        <v>18</v>
      </c>
      <c r="L10" s="4">
        <v>2.4393146019999996</v>
      </c>
      <c r="M10" s="8">
        <f t="shared" si="3"/>
        <v>-0.24138770500000062</v>
      </c>
      <c r="N10" s="8">
        <f t="shared" si="4"/>
        <v>-1.4352690549999993</v>
      </c>
      <c r="O10" s="8">
        <f t="shared" si="5"/>
        <v>0</v>
      </c>
      <c r="P10" s="8">
        <f t="shared" si="6"/>
        <v>3</v>
      </c>
    </row>
    <row r="11" spans="1:18" ht="14.4" x14ac:dyDescent="0.3">
      <c r="A11" s="2" t="s">
        <v>40</v>
      </c>
      <c r="B11" s="2">
        <v>144</v>
      </c>
      <c r="C11" s="2">
        <v>2596</v>
      </c>
      <c r="D11" s="2">
        <f t="shared" si="0"/>
        <v>0.25213675213675213</v>
      </c>
      <c r="E11" s="3">
        <f t="shared" si="1"/>
        <v>17</v>
      </c>
      <c r="F11" s="3">
        <f t="shared" si="2"/>
        <v>0.57814778200000039</v>
      </c>
      <c r="G11" s="4">
        <v>17</v>
      </c>
      <c r="H11" s="4">
        <v>0.57814778200000039</v>
      </c>
      <c r="I11" s="4">
        <v>20</v>
      </c>
      <c r="J11" s="4">
        <v>0.77019238599999984</v>
      </c>
      <c r="K11" s="4">
        <v>17</v>
      </c>
      <c r="L11" s="4">
        <v>1.7194616830000002</v>
      </c>
      <c r="M11" s="8">
        <f t="shared" si="3"/>
        <v>-0.19204460399999945</v>
      </c>
      <c r="N11" s="8">
        <f t="shared" si="4"/>
        <v>-0.9492692970000004</v>
      </c>
      <c r="O11" s="8">
        <f t="shared" si="5"/>
        <v>0</v>
      </c>
      <c r="P11" s="8">
        <f t="shared" si="6"/>
        <v>3</v>
      </c>
    </row>
    <row r="12" spans="1:18" ht="14.4" x14ac:dyDescent="0.3">
      <c r="A12" s="2" t="s">
        <v>37</v>
      </c>
      <c r="B12" s="2">
        <v>128</v>
      </c>
      <c r="C12" s="2">
        <v>2113</v>
      </c>
      <c r="D12" s="2">
        <f t="shared" si="0"/>
        <v>0.25996555118110237</v>
      </c>
      <c r="E12" s="3">
        <f t="shared" si="1"/>
        <v>31</v>
      </c>
      <c r="F12" s="3">
        <f t="shared" si="2"/>
        <v>0.5229398270000003</v>
      </c>
      <c r="G12" s="4">
        <v>37</v>
      </c>
      <c r="H12" s="4">
        <v>0.5229398270000003</v>
      </c>
      <c r="I12" s="4">
        <v>34</v>
      </c>
      <c r="J12" s="4">
        <v>0.83557155899999991</v>
      </c>
      <c r="K12" s="4">
        <v>31</v>
      </c>
      <c r="L12" s="4">
        <v>1.6311818759999988</v>
      </c>
      <c r="M12" s="8">
        <f t="shared" si="3"/>
        <v>-0.31263173199999961</v>
      </c>
      <c r="N12" s="8">
        <f t="shared" si="4"/>
        <v>-0.79561031699999885</v>
      </c>
      <c r="O12" s="8">
        <f t="shared" si="5"/>
        <v>6</v>
      </c>
      <c r="P12" s="8">
        <f t="shared" si="6"/>
        <v>3</v>
      </c>
    </row>
    <row r="13" spans="1:18" ht="14.4" x14ac:dyDescent="0.3">
      <c r="A13" s="2" t="s">
        <v>39</v>
      </c>
      <c r="B13" s="2">
        <v>121</v>
      </c>
      <c r="C13" s="2">
        <v>1980</v>
      </c>
      <c r="D13" s="2">
        <f t="shared" si="0"/>
        <v>0.27272727272727271</v>
      </c>
      <c r="E13" s="3">
        <f t="shared" si="1"/>
        <v>15</v>
      </c>
      <c r="F13" s="3">
        <f t="shared" si="2"/>
        <v>0.42274519799999916</v>
      </c>
      <c r="G13" s="4">
        <v>17</v>
      </c>
      <c r="H13" s="4">
        <v>0.42274519799999916</v>
      </c>
      <c r="I13" s="4">
        <v>17</v>
      </c>
      <c r="J13" s="4">
        <v>0.55995977699999933</v>
      </c>
      <c r="K13" s="4">
        <v>15</v>
      </c>
      <c r="L13" s="4">
        <v>1.1532765049999993</v>
      </c>
      <c r="M13" s="8">
        <f t="shared" si="3"/>
        <v>-0.13721457900000017</v>
      </c>
      <c r="N13" s="8">
        <f t="shared" si="4"/>
        <v>-0.59331672800000002</v>
      </c>
      <c r="O13" s="8">
        <f t="shared" si="5"/>
        <v>2</v>
      </c>
      <c r="P13" s="8">
        <f t="shared" si="6"/>
        <v>2</v>
      </c>
    </row>
    <row r="14" spans="1:18" ht="14.4" x14ac:dyDescent="0.3">
      <c r="A14" s="2" t="s">
        <v>38</v>
      </c>
      <c r="B14" s="2">
        <v>100</v>
      </c>
      <c r="C14" s="2">
        <v>1470</v>
      </c>
      <c r="D14" s="2">
        <f t="shared" si="0"/>
        <v>0.29696969696969699</v>
      </c>
      <c r="E14" s="3">
        <f t="shared" si="1"/>
        <v>14</v>
      </c>
      <c r="F14" s="3">
        <f t="shared" si="2"/>
        <v>0.31473326100000004</v>
      </c>
      <c r="G14" s="4">
        <v>15</v>
      </c>
      <c r="H14" s="4">
        <v>0.31473326100000004</v>
      </c>
      <c r="I14" s="4">
        <v>16</v>
      </c>
      <c r="J14" s="4">
        <v>0.42240957799999967</v>
      </c>
      <c r="K14" s="4">
        <v>14</v>
      </c>
      <c r="L14" s="4">
        <v>0.77583430599999958</v>
      </c>
      <c r="M14" s="8">
        <f t="shared" si="3"/>
        <v>-0.10767631699999963</v>
      </c>
      <c r="N14" s="8">
        <f t="shared" si="4"/>
        <v>-0.35342472799999991</v>
      </c>
      <c r="O14" s="8">
        <f t="shared" si="5"/>
        <v>1</v>
      </c>
      <c r="P14" s="8">
        <f t="shared" si="6"/>
        <v>2</v>
      </c>
    </row>
    <row r="15" spans="1:18" ht="14.4" x14ac:dyDescent="0.3">
      <c r="A15" s="2" t="s">
        <v>48</v>
      </c>
      <c r="B15" s="2">
        <v>96</v>
      </c>
      <c r="C15" s="2">
        <v>1368</v>
      </c>
      <c r="D15" s="2">
        <f t="shared" si="0"/>
        <v>0.3</v>
      </c>
      <c r="E15" s="3">
        <f t="shared" si="1"/>
        <v>14</v>
      </c>
      <c r="F15" s="3">
        <f t="shared" si="2"/>
        <v>0.28441165800000023</v>
      </c>
      <c r="G15" s="4">
        <v>14</v>
      </c>
      <c r="H15" s="4">
        <v>0.28441165800000023</v>
      </c>
      <c r="I15" s="4">
        <v>15</v>
      </c>
      <c r="J15" s="4">
        <v>0.37120412400000019</v>
      </c>
      <c r="K15" s="4">
        <v>15</v>
      </c>
      <c r="L15" s="4">
        <v>0.65865174299999985</v>
      </c>
      <c r="M15" s="8">
        <f t="shared" si="3"/>
        <v>-8.6792465999999957E-2</v>
      </c>
      <c r="N15" s="8">
        <f t="shared" si="4"/>
        <v>-0.28744761899999965</v>
      </c>
      <c r="O15" s="8">
        <f t="shared" si="5"/>
        <v>-1</v>
      </c>
      <c r="P15" s="8">
        <f t="shared" si="6"/>
        <v>0</v>
      </c>
    </row>
    <row r="16" spans="1:18" ht="14.4" x14ac:dyDescent="0.3">
      <c r="A16" s="2" t="s">
        <v>50</v>
      </c>
      <c r="B16" s="2">
        <v>81</v>
      </c>
      <c r="C16" s="2">
        <v>1056</v>
      </c>
      <c r="D16" s="2">
        <f t="shared" si="0"/>
        <v>0.32592592592592595</v>
      </c>
      <c r="E16" s="3">
        <f t="shared" si="1"/>
        <v>12</v>
      </c>
      <c r="F16" s="3">
        <f t="shared" si="2"/>
        <v>0.20762123300000015</v>
      </c>
      <c r="G16" s="4">
        <v>13</v>
      </c>
      <c r="H16" s="4">
        <v>0.20762123300000015</v>
      </c>
      <c r="I16" s="4">
        <v>16</v>
      </c>
      <c r="J16" s="4">
        <v>0.2779122109999998</v>
      </c>
      <c r="K16" s="4">
        <v>12</v>
      </c>
      <c r="L16" s="4">
        <v>0.4347459499999996</v>
      </c>
      <c r="M16" s="8">
        <f t="shared" si="3"/>
        <v>-7.0290977999999643E-2</v>
      </c>
      <c r="N16" s="8">
        <f t="shared" si="4"/>
        <v>-0.15683373899999981</v>
      </c>
      <c r="O16" s="8">
        <f t="shared" si="5"/>
        <v>1</v>
      </c>
      <c r="P16" s="8">
        <f t="shared" si="6"/>
        <v>4</v>
      </c>
    </row>
    <row r="17" spans="1:18" ht="14.4" x14ac:dyDescent="0.3">
      <c r="A17" s="2" t="s">
        <v>49</v>
      </c>
      <c r="B17" s="2">
        <v>64</v>
      </c>
      <c r="C17" s="2">
        <v>728</v>
      </c>
      <c r="D17" s="2">
        <f t="shared" si="0"/>
        <v>0.3611111111111111</v>
      </c>
      <c r="E17" s="3">
        <f t="shared" si="1"/>
        <v>11</v>
      </c>
      <c r="F17" s="3">
        <f t="shared" si="2"/>
        <v>0.13565935100000012</v>
      </c>
      <c r="G17" s="4">
        <v>12</v>
      </c>
      <c r="H17" s="4">
        <v>0.13565935100000012</v>
      </c>
      <c r="I17" s="4">
        <v>13</v>
      </c>
      <c r="J17" s="4">
        <v>0.17975658299999994</v>
      </c>
      <c r="K17" s="4">
        <v>11</v>
      </c>
      <c r="L17" s="4">
        <v>0.24708434000000004</v>
      </c>
      <c r="M17" s="8">
        <f t="shared" si="3"/>
        <v>-4.409723199999982E-2</v>
      </c>
      <c r="N17" s="8">
        <f t="shared" si="4"/>
        <v>-6.7327757000000099E-2</v>
      </c>
      <c r="O17" s="8">
        <f t="shared" si="5"/>
        <v>1</v>
      </c>
      <c r="P17" s="8">
        <f t="shared" si="6"/>
        <v>2</v>
      </c>
    </row>
    <row r="18" spans="1:18" ht="14.4" x14ac:dyDescent="0.3">
      <c r="A18" s="2" t="s">
        <v>33</v>
      </c>
      <c r="B18" s="2">
        <v>128</v>
      </c>
      <c r="C18" s="2">
        <v>3216</v>
      </c>
      <c r="D18" s="2">
        <f t="shared" si="0"/>
        <v>0.3956692913385827</v>
      </c>
      <c r="E18" s="3">
        <f t="shared" si="1"/>
        <v>42</v>
      </c>
      <c r="F18" s="3">
        <f t="shared" si="2"/>
        <v>0.8744905209999988</v>
      </c>
      <c r="G18" s="4">
        <v>50</v>
      </c>
      <c r="H18" s="4">
        <v>0.8744905209999988</v>
      </c>
      <c r="I18" s="4">
        <v>44</v>
      </c>
      <c r="J18" s="4">
        <v>1.5745860209999998</v>
      </c>
      <c r="K18" s="4">
        <v>42</v>
      </c>
      <c r="L18" s="4">
        <v>3.8223151489999942</v>
      </c>
      <c r="M18" s="8">
        <f t="shared" si="3"/>
        <v>-0.70009550000000098</v>
      </c>
      <c r="N18" s="8">
        <f t="shared" si="4"/>
        <v>-2.2477291279999942</v>
      </c>
      <c r="O18" s="8">
        <f t="shared" si="5"/>
        <v>8</v>
      </c>
      <c r="P18" s="8">
        <f t="shared" si="6"/>
        <v>2</v>
      </c>
    </row>
    <row r="19" spans="1:18" ht="14.4" x14ac:dyDescent="0.3">
      <c r="A19" s="2" t="s">
        <v>47</v>
      </c>
      <c r="B19" s="2">
        <v>49</v>
      </c>
      <c r="C19" s="2">
        <v>476</v>
      </c>
      <c r="D19" s="2">
        <f t="shared" si="0"/>
        <v>0.40476190476190477</v>
      </c>
      <c r="E19" s="3">
        <f t="shared" si="1"/>
        <v>10</v>
      </c>
      <c r="F19" s="3">
        <f t="shared" si="2"/>
        <v>8.2631258999999957E-2</v>
      </c>
      <c r="G19" s="4">
        <v>11</v>
      </c>
      <c r="H19" s="4">
        <v>8.2631258999999957E-2</v>
      </c>
      <c r="I19" s="4">
        <v>10</v>
      </c>
      <c r="J19" s="4">
        <v>0.10598649700000003</v>
      </c>
      <c r="K19" s="4">
        <v>10</v>
      </c>
      <c r="L19" s="4">
        <v>0.1344520560000001</v>
      </c>
      <c r="M19" s="8">
        <f t="shared" si="3"/>
        <v>-2.335523800000007E-2</v>
      </c>
      <c r="N19" s="8">
        <f t="shared" si="4"/>
        <v>-2.8465559000000071E-2</v>
      </c>
      <c r="O19" s="8">
        <f t="shared" si="5"/>
        <v>1</v>
      </c>
      <c r="P19" s="8">
        <f t="shared" si="6"/>
        <v>0</v>
      </c>
    </row>
    <row r="20" spans="1:18" ht="14.4" x14ac:dyDescent="0.3">
      <c r="A20" s="2" t="s">
        <v>46</v>
      </c>
      <c r="B20" s="2">
        <v>36</v>
      </c>
      <c r="C20" s="2">
        <v>290</v>
      </c>
      <c r="D20" s="2">
        <f t="shared" si="0"/>
        <v>0.46031746031746029</v>
      </c>
      <c r="E20" s="3">
        <f t="shared" si="1"/>
        <v>9</v>
      </c>
      <c r="F20" s="3">
        <f t="shared" si="2"/>
        <v>4.5936999999999922E-2</v>
      </c>
      <c r="G20" s="4">
        <v>9</v>
      </c>
      <c r="H20" s="4">
        <v>4.5936999999999922E-2</v>
      </c>
      <c r="I20" s="4">
        <v>11</v>
      </c>
      <c r="J20" s="4">
        <v>5.7500576999999976E-2</v>
      </c>
      <c r="K20" s="4">
        <v>10</v>
      </c>
      <c r="L20" s="4">
        <v>6.778417299999992E-2</v>
      </c>
      <c r="M20" s="8">
        <f t="shared" si="3"/>
        <v>-1.1563577000000054E-2</v>
      </c>
      <c r="N20" s="8">
        <f t="shared" si="4"/>
        <v>-1.0283595999999944E-2</v>
      </c>
      <c r="O20" s="8">
        <f t="shared" si="5"/>
        <v>-1</v>
      </c>
      <c r="P20" s="8">
        <f t="shared" si="6"/>
        <v>1</v>
      </c>
    </row>
    <row r="21" spans="1:18" ht="14.4" x14ac:dyDescent="0.3">
      <c r="A21" s="2" t="s">
        <v>45</v>
      </c>
      <c r="B21" s="2">
        <v>25</v>
      </c>
      <c r="C21" s="2">
        <v>160</v>
      </c>
      <c r="D21" s="2">
        <f t="shared" si="0"/>
        <v>0.53333333333333333</v>
      </c>
      <c r="E21" s="3">
        <f t="shared" si="1"/>
        <v>5</v>
      </c>
      <c r="F21" s="3">
        <f t="shared" si="2"/>
        <v>2.1643124999999971E-2</v>
      </c>
      <c r="G21" s="4">
        <v>8</v>
      </c>
      <c r="H21" s="4">
        <v>2.1643124999999971E-2</v>
      </c>
      <c r="I21" s="4">
        <v>8</v>
      </c>
      <c r="J21" s="4">
        <v>2.4079359000000071E-2</v>
      </c>
      <c r="K21" s="4">
        <v>5</v>
      </c>
      <c r="L21" s="4">
        <v>2.8588776999999919E-2</v>
      </c>
      <c r="M21" s="8">
        <f t="shared" si="3"/>
        <v>-2.4362340000000995E-3</v>
      </c>
      <c r="N21" s="8">
        <f t="shared" si="4"/>
        <v>-4.5094179999998485E-3</v>
      </c>
      <c r="O21" s="8">
        <f t="shared" si="5"/>
        <v>3</v>
      </c>
      <c r="P21" s="8">
        <f t="shared" si="6"/>
        <v>3</v>
      </c>
    </row>
    <row r="22" spans="1:18" ht="14.4" x14ac:dyDescent="0.3">
      <c r="A22" s="2" t="s">
        <v>34</v>
      </c>
      <c r="B22" s="2">
        <v>128</v>
      </c>
      <c r="C22" s="2">
        <v>5198</v>
      </c>
      <c r="D22" s="2">
        <f t="shared" si="0"/>
        <v>0.6395177165354331</v>
      </c>
      <c r="E22" s="3">
        <f t="shared" si="1"/>
        <v>73</v>
      </c>
      <c r="F22" s="3">
        <f t="shared" si="2"/>
        <v>1.8223097680000022</v>
      </c>
      <c r="G22" s="4">
        <v>79</v>
      </c>
      <c r="H22" s="4">
        <v>1.8223097680000022</v>
      </c>
      <c r="I22" s="4">
        <v>76</v>
      </c>
      <c r="J22" s="4">
        <v>3.9425904709999977</v>
      </c>
      <c r="K22" s="4">
        <v>73</v>
      </c>
      <c r="L22" s="4">
        <v>11.216145865000009</v>
      </c>
      <c r="M22" s="8">
        <f t="shared" si="3"/>
        <v>-2.1202807029999953</v>
      </c>
      <c r="N22" s="8">
        <f t="shared" si="4"/>
        <v>-7.2735553940000113</v>
      </c>
      <c r="O22" s="8">
        <f t="shared" si="5"/>
        <v>6</v>
      </c>
      <c r="P22" s="8">
        <f t="shared" si="6"/>
        <v>3</v>
      </c>
    </row>
    <row r="23" spans="1:18" x14ac:dyDescent="0.25">
      <c r="M23" s="15" t="s">
        <v>74</v>
      </c>
      <c r="N23" s="15"/>
      <c r="O23" s="15" t="s">
        <v>72</v>
      </c>
      <c r="P23" s="15"/>
      <c r="R23" s="13" t="s">
        <v>76</v>
      </c>
    </row>
    <row r="24" spans="1:18" ht="14.4" x14ac:dyDescent="0.3">
      <c r="M24" s="10" t="s">
        <v>6</v>
      </c>
      <c r="N24" s="10" t="s">
        <v>7</v>
      </c>
      <c r="O24" s="10" t="s">
        <v>6</v>
      </c>
      <c r="P24" s="10" t="s">
        <v>7</v>
      </c>
    </row>
    <row r="25" spans="1:18" x14ac:dyDescent="0.25">
      <c r="M25">
        <f>AVERAGE(M3:M22)</f>
        <v>-0.24127887384999971</v>
      </c>
      <c r="N25">
        <f>AVERAGE(N3:N22)</f>
        <v>-1.1479299558000002</v>
      </c>
      <c r="O25" s="8">
        <f>AVERAGE(O3:O22)</f>
        <v>1.8</v>
      </c>
      <c r="P25" s="8">
        <f>AVERAGE(P3:P22)</f>
        <v>2.1</v>
      </c>
    </row>
  </sheetData>
  <sortState xmlns:xlrd2="http://schemas.microsoft.com/office/spreadsheetml/2017/richdata2" ref="A3:P22">
    <sortCondition ref="D3:D22"/>
  </sortState>
  <mergeCells count="13">
    <mergeCell ref="A1:A2"/>
    <mergeCell ref="B1:B2"/>
    <mergeCell ref="C1:C2"/>
    <mergeCell ref="D1:D2"/>
    <mergeCell ref="E1:E2"/>
    <mergeCell ref="M1:N1"/>
    <mergeCell ref="O1:P1"/>
    <mergeCell ref="M23:N23"/>
    <mergeCell ref="O23:P23"/>
    <mergeCell ref="F1:F2"/>
    <mergeCell ref="G1:H1"/>
    <mergeCell ref="I1:J1"/>
    <mergeCell ref="K1:L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0155-51E0-4C91-A0D2-4EAF41ED9ACD}">
  <sheetPr codeName="Sheet3"/>
  <dimension ref="A1:R26"/>
  <sheetViews>
    <sheetView tabSelected="1" zoomScale="70" zoomScaleNormal="70" workbookViewId="0">
      <selection activeCell="P31" sqref="P31"/>
    </sheetView>
  </sheetViews>
  <sheetFormatPr defaultRowHeight="13.8" x14ac:dyDescent="0.25"/>
  <cols>
    <col min="1" max="1" width="23.296875" customWidth="1" collapsed="1"/>
    <col min="5" max="12" width="0" hidden="1" customWidth="1"/>
    <col min="13" max="16" width="16.5" customWidth="1" collapsed="1"/>
  </cols>
  <sheetData>
    <row r="1" spans="1:18" ht="14.4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6" t="s">
        <v>6</v>
      </c>
      <c r="H1" s="17"/>
      <c r="I1" s="18" t="s">
        <v>7</v>
      </c>
      <c r="J1" s="17"/>
      <c r="K1" s="16" t="s">
        <v>8</v>
      </c>
      <c r="L1" s="17"/>
      <c r="M1" s="14" t="s">
        <v>73</v>
      </c>
      <c r="N1" s="14"/>
      <c r="O1" s="14" t="s">
        <v>71</v>
      </c>
      <c r="P1" s="14"/>
    </row>
    <row r="2" spans="1:18" ht="14.4" x14ac:dyDescent="0.3">
      <c r="A2" s="20"/>
      <c r="B2" s="20"/>
      <c r="C2" s="20"/>
      <c r="D2" s="20"/>
      <c r="E2" s="20"/>
      <c r="F2" s="20"/>
      <c r="G2" s="1" t="s">
        <v>9</v>
      </c>
      <c r="H2" s="1" t="s">
        <v>10</v>
      </c>
      <c r="I2" s="1" t="s">
        <v>9</v>
      </c>
      <c r="J2" s="1" t="s">
        <v>10</v>
      </c>
      <c r="K2" s="1" t="s">
        <v>9</v>
      </c>
      <c r="L2" s="1" t="s">
        <v>10</v>
      </c>
      <c r="M2" s="10" t="s">
        <v>6</v>
      </c>
      <c r="N2" s="10" t="s">
        <v>7</v>
      </c>
      <c r="O2" s="10" t="s">
        <v>6</v>
      </c>
      <c r="P2" s="10" t="s">
        <v>7</v>
      </c>
    </row>
    <row r="3" spans="1:18" ht="14.4" x14ac:dyDescent="0.3">
      <c r="A3" s="2" t="s">
        <v>61</v>
      </c>
      <c r="B3" s="2">
        <v>10</v>
      </c>
      <c r="C3" s="2">
        <v>4</v>
      </c>
      <c r="D3" s="3">
        <f>(2*C3)/(B3*(B3-1))</f>
        <v>8.8888888888888892E-2</v>
      </c>
      <c r="E3" s="3">
        <f>MIN(G3,I3,K3)</f>
        <v>2</v>
      </c>
      <c r="F3" s="3">
        <f>MIN(H3,J3,L3)</f>
        <v>3.5064799999999993E-2</v>
      </c>
      <c r="G3" s="4">
        <v>2</v>
      </c>
      <c r="H3" s="4">
        <v>0.16631000000000001</v>
      </c>
      <c r="I3" s="4">
        <v>2</v>
      </c>
      <c r="J3" s="4">
        <v>3.5064799999999993E-2</v>
      </c>
      <c r="K3" s="4">
        <v>2</v>
      </c>
      <c r="L3" s="4">
        <v>0.14302339999999997</v>
      </c>
      <c r="M3" s="8">
        <f>H3-L3</f>
        <v>2.3286600000000046E-2</v>
      </c>
      <c r="N3" s="8">
        <f>J3-L3</f>
        <v>-0.10795859999999997</v>
      </c>
      <c r="O3" s="8">
        <f>G3-K3</f>
        <v>0</v>
      </c>
      <c r="P3" s="8">
        <f>I3-K3</f>
        <v>0</v>
      </c>
    </row>
    <row r="4" spans="1:18" ht="14.4" x14ac:dyDescent="0.3">
      <c r="A4" s="2" t="s">
        <v>62</v>
      </c>
      <c r="B4" s="2">
        <v>20</v>
      </c>
      <c r="C4" s="2">
        <v>32</v>
      </c>
      <c r="D4" s="3">
        <f>(2*C4)/(B4*(B4-1))</f>
        <v>0.16842105263157894</v>
      </c>
      <c r="E4" s="3">
        <f>MIN(G4,I4,K4)</f>
        <v>3</v>
      </c>
      <c r="F4" s="3">
        <f>MIN(H4,J4,L4)</f>
        <v>7.2112999999999995E-3</v>
      </c>
      <c r="G4" s="4">
        <v>3</v>
      </c>
      <c r="H4" s="4">
        <v>2.5584950000000002E-2</v>
      </c>
      <c r="I4" s="4">
        <v>4</v>
      </c>
      <c r="J4" s="4">
        <v>7.2112999999999995E-3</v>
      </c>
      <c r="K4" s="4">
        <v>3</v>
      </c>
      <c r="L4" s="4">
        <v>0.15974450000000001</v>
      </c>
      <c r="M4" s="8">
        <f>H4-L4</f>
        <v>-0.13415955000000002</v>
      </c>
      <c r="N4" s="8">
        <f>J4-L4</f>
        <v>-0.15253320000000001</v>
      </c>
      <c r="O4" s="8">
        <f>G4-K4</f>
        <v>0</v>
      </c>
      <c r="P4" s="8">
        <f>I4-K4</f>
        <v>1</v>
      </c>
      <c r="R4" s="13" t="s">
        <v>75</v>
      </c>
    </row>
    <row r="5" spans="1:18" ht="14.4" x14ac:dyDescent="0.3">
      <c r="A5" s="2" t="s">
        <v>64</v>
      </c>
      <c r="B5" s="2">
        <v>30</v>
      </c>
      <c r="C5" s="2">
        <v>136</v>
      </c>
      <c r="D5" s="3">
        <f>(2*C5)/(B5*(B5-1))</f>
        <v>0.31264367816091954</v>
      </c>
      <c r="E5" s="3">
        <f>MIN(G5,I5,K5)</f>
        <v>6</v>
      </c>
      <c r="F5" s="3">
        <f>MIN(H5,J5,L5)</f>
        <v>1.5744849999999998E-2</v>
      </c>
      <c r="G5" s="4">
        <v>7</v>
      </c>
      <c r="H5" s="4">
        <v>2.1513549999999999E-2</v>
      </c>
      <c r="I5" s="4">
        <v>7</v>
      </c>
      <c r="J5" s="4">
        <v>1.5744849999999998E-2</v>
      </c>
      <c r="K5" s="4">
        <v>6</v>
      </c>
      <c r="L5" s="4">
        <v>2.8199099999999998E-2</v>
      </c>
      <c r="M5" s="8">
        <f t="shared" ref="M5:M17" si="0">H5-L5</f>
        <v>-6.6855499999999984E-3</v>
      </c>
      <c r="N5" s="8">
        <f>J5-L5</f>
        <v>-1.245425E-2</v>
      </c>
      <c r="O5" s="8">
        <f>G5-K5</f>
        <v>1</v>
      </c>
      <c r="P5" s="8">
        <f>I5-K5</f>
        <v>1</v>
      </c>
    </row>
    <row r="6" spans="1:18" ht="14.4" x14ac:dyDescent="0.3">
      <c r="A6" s="2" t="s">
        <v>65</v>
      </c>
      <c r="B6" s="2">
        <v>40</v>
      </c>
      <c r="C6" s="2">
        <v>303</v>
      </c>
      <c r="D6" s="3">
        <f>(2*C6)/(B6*(B6-1))</f>
        <v>0.38846153846153847</v>
      </c>
      <c r="E6" s="3">
        <f>MIN(G6,I6,K6)</f>
        <v>8</v>
      </c>
      <c r="F6" s="3">
        <f>MIN(H6,J6,L6)</f>
        <v>4.388355E-2</v>
      </c>
      <c r="G6" s="4">
        <v>9</v>
      </c>
      <c r="H6" s="4">
        <v>4.388355E-2</v>
      </c>
      <c r="I6" s="4">
        <v>10</v>
      </c>
      <c r="J6" s="4">
        <v>5.1139950000000003E-2</v>
      </c>
      <c r="K6" s="4">
        <v>8</v>
      </c>
      <c r="L6" s="4">
        <v>6.92884E-2</v>
      </c>
      <c r="M6" s="8">
        <f t="shared" si="0"/>
        <v>-2.540485E-2</v>
      </c>
      <c r="N6" s="8">
        <f>J6-L6</f>
        <v>-1.8148449999999997E-2</v>
      </c>
      <c r="O6" s="8">
        <f>G6-K6</f>
        <v>1</v>
      </c>
      <c r="P6" s="8">
        <f>I6-K6</f>
        <v>2</v>
      </c>
    </row>
    <row r="7" spans="1:18" ht="14.4" x14ac:dyDescent="0.3">
      <c r="A7" s="2" t="s">
        <v>66</v>
      </c>
      <c r="B7" s="2">
        <v>50</v>
      </c>
      <c r="C7" s="2">
        <v>640</v>
      </c>
      <c r="D7" s="3">
        <f>(2*C7)/(B7*(B7-1))</f>
        <v>0.52244897959183678</v>
      </c>
      <c r="E7" s="3">
        <f>MIN(G7,I7,K7)</f>
        <v>12</v>
      </c>
      <c r="F7" s="3">
        <f>MIN(H7,J7,L7)</f>
        <v>8.4972699999999984E-2</v>
      </c>
      <c r="G7" s="4">
        <v>15</v>
      </c>
      <c r="H7" s="4">
        <v>8.4972699999999984E-2</v>
      </c>
      <c r="I7" s="4">
        <v>15</v>
      </c>
      <c r="J7" s="4">
        <v>0.11210519999999999</v>
      </c>
      <c r="K7" s="4">
        <v>12</v>
      </c>
      <c r="L7" s="4">
        <v>0.18145355000000002</v>
      </c>
      <c r="M7" s="8">
        <f t="shared" si="0"/>
        <v>-9.6480850000000035E-2</v>
      </c>
      <c r="N7" s="8">
        <f>J7-L7</f>
        <v>-6.9348350000000031E-2</v>
      </c>
      <c r="O7" s="8">
        <f>G7-K7</f>
        <v>3</v>
      </c>
      <c r="P7" s="8">
        <f>I7-K7</f>
        <v>3</v>
      </c>
    </row>
    <row r="8" spans="1:18" ht="14.4" x14ac:dyDescent="0.3">
      <c r="A8" s="2" t="s">
        <v>67</v>
      </c>
      <c r="B8" s="2">
        <v>60</v>
      </c>
      <c r="C8" s="2">
        <v>1092</v>
      </c>
      <c r="D8" s="3">
        <f>(2*C8)/(B8*(B8-1))</f>
        <v>0.61694915254237293</v>
      </c>
      <c r="E8" s="3">
        <f>MIN(G8,I8,K8)</f>
        <v>15</v>
      </c>
      <c r="F8" s="3">
        <f>MIN(H8,J8,L8)</f>
        <v>0.15717575</v>
      </c>
      <c r="G8" s="4">
        <v>19</v>
      </c>
      <c r="H8" s="4">
        <v>0.15717575</v>
      </c>
      <c r="I8" s="4">
        <v>19</v>
      </c>
      <c r="J8" s="4">
        <v>0.24177304999999999</v>
      </c>
      <c r="K8" s="4">
        <v>15</v>
      </c>
      <c r="L8" s="4">
        <v>0.43305180000000015</v>
      </c>
      <c r="M8" s="8">
        <f t="shared" si="0"/>
        <v>-0.27587605000000015</v>
      </c>
      <c r="N8" s="8">
        <f>J8-L8</f>
        <v>-0.19127875000000016</v>
      </c>
      <c r="O8" s="8">
        <f>G8-K8</f>
        <v>4</v>
      </c>
      <c r="P8" s="8">
        <f>I8-K8</f>
        <v>4</v>
      </c>
    </row>
    <row r="9" spans="1:18" ht="14.4" x14ac:dyDescent="0.3">
      <c r="A9" s="2" t="s">
        <v>68</v>
      </c>
      <c r="B9" s="2">
        <v>70</v>
      </c>
      <c r="C9" s="2">
        <v>1692</v>
      </c>
      <c r="D9" s="3">
        <f>(2*C9)/(B9*(B9-1))</f>
        <v>0.70062111801242233</v>
      </c>
      <c r="E9" s="3">
        <f>MIN(G9,I9,K9)</f>
        <v>20</v>
      </c>
      <c r="F9" s="3">
        <f>MIN(H9,J9,L9)</f>
        <v>0.28917205000000001</v>
      </c>
      <c r="G9" s="4">
        <v>22</v>
      </c>
      <c r="H9" s="4">
        <v>0.28917205000000001</v>
      </c>
      <c r="I9" s="4">
        <v>22</v>
      </c>
      <c r="J9" s="4">
        <v>0.45282285000000011</v>
      </c>
      <c r="K9" s="4">
        <v>20</v>
      </c>
      <c r="L9" s="4">
        <v>1.1901153000000002</v>
      </c>
      <c r="M9" s="8">
        <f t="shared" si="0"/>
        <v>-0.9009432500000002</v>
      </c>
      <c r="N9" s="8">
        <f>J9-L9</f>
        <v>-0.7372924500000001</v>
      </c>
      <c r="O9" s="8">
        <f>G9-K9</f>
        <v>2</v>
      </c>
      <c r="P9" s="8">
        <f>I9-K9</f>
        <v>2</v>
      </c>
    </row>
    <row r="10" spans="1:18" ht="14.4" x14ac:dyDescent="0.3">
      <c r="A10" s="2" t="s">
        <v>69</v>
      </c>
      <c r="B10" s="2">
        <v>80</v>
      </c>
      <c r="C10" s="2">
        <v>2536</v>
      </c>
      <c r="D10" s="3">
        <f>(2*C10)/(B10*(B10-1))</f>
        <v>0.8025316455696202</v>
      </c>
      <c r="E10" s="3">
        <f>MIN(G10,I10,K10)</f>
        <v>29</v>
      </c>
      <c r="F10" s="3">
        <f>MIN(H10,J10,L10)</f>
        <v>0.50358715000000009</v>
      </c>
      <c r="G10" s="4">
        <v>30</v>
      </c>
      <c r="H10" s="4">
        <v>0.50358715000000009</v>
      </c>
      <c r="I10" s="4">
        <v>33</v>
      </c>
      <c r="J10" s="4">
        <v>0.87080619999999997</v>
      </c>
      <c r="K10" s="4">
        <v>29</v>
      </c>
      <c r="L10" s="4">
        <v>2.4668409499999995</v>
      </c>
      <c r="M10" s="8">
        <f t="shared" si="0"/>
        <v>-1.9632537999999995</v>
      </c>
      <c r="N10" s="8">
        <f>J10-L10</f>
        <v>-1.5960347499999994</v>
      </c>
      <c r="O10" s="8">
        <f>G10-K10</f>
        <v>1</v>
      </c>
      <c r="P10" s="8">
        <f>I10-K10</f>
        <v>4</v>
      </c>
    </row>
    <row r="11" spans="1:18" ht="14.4" x14ac:dyDescent="0.3">
      <c r="A11" s="2" t="s">
        <v>70</v>
      </c>
      <c r="B11" s="2">
        <v>90</v>
      </c>
      <c r="C11" s="2">
        <v>3588</v>
      </c>
      <c r="D11" s="3">
        <f>(2*C11)/(B11*(B11-1))</f>
        <v>0.89588014981273412</v>
      </c>
      <c r="E11" s="3">
        <f>MIN(G11,I11,K11)</f>
        <v>40</v>
      </c>
      <c r="F11" s="3">
        <f>MIN(H11,J11,L11)</f>
        <v>0.83949720000000005</v>
      </c>
      <c r="G11" s="4">
        <v>40</v>
      </c>
      <c r="H11" s="4">
        <v>0.83949720000000005</v>
      </c>
      <c r="I11" s="4">
        <v>41</v>
      </c>
      <c r="J11" s="4">
        <v>1.4590956499999999</v>
      </c>
      <c r="K11" s="4">
        <v>41</v>
      </c>
      <c r="L11" s="4">
        <v>5.4616820500000003</v>
      </c>
      <c r="M11" s="8">
        <f t="shared" si="0"/>
        <v>-4.62218485</v>
      </c>
      <c r="N11" s="8">
        <f>J11-L11</f>
        <v>-4.0025864000000002</v>
      </c>
      <c r="O11" s="8">
        <f>G11-K11</f>
        <v>-1</v>
      </c>
      <c r="P11" s="8">
        <f>I11-K11</f>
        <v>0</v>
      </c>
    </row>
    <row r="12" spans="1:18" ht="14.4" x14ac:dyDescent="0.3">
      <c r="A12" s="2" t="s">
        <v>51</v>
      </c>
      <c r="B12" s="2">
        <v>100</v>
      </c>
      <c r="C12" s="2">
        <v>4950</v>
      </c>
      <c r="D12" s="3">
        <f>(2*C12)/(B12*(B12-1))</f>
        <v>1</v>
      </c>
      <c r="E12" s="3">
        <f>MIN(G12,I12,K12)</f>
        <v>100</v>
      </c>
      <c r="F12" s="3">
        <f>MIN(H12,J12,L12)</f>
        <v>6.4922929500000013</v>
      </c>
      <c r="G12" s="4">
        <v>100</v>
      </c>
      <c r="H12" s="4">
        <v>16.262845500000005</v>
      </c>
      <c r="I12" s="4">
        <v>100</v>
      </c>
      <c r="J12" s="4">
        <v>6.4922929500000013</v>
      </c>
      <c r="K12" s="4">
        <v>100</v>
      </c>
      <c r="L12" s="4">
        <v>16.262845500000005</v>
      </c>
      <c r="M12" s="8">
        <f t="shared" si="0"/>
        <v>0</v>
      </c>
      <c r="N12" s="8">
        <f>J12-L12</f>
        <v>-9.7705525500000032</v>
      </c>
      <c r="O12" s="8">
        <f>G12-K12</f>
        <v>0</v>
      </c>
      <c r="P12" s="8">
        <f>I12-K12</f>
        <v>0</v>
      </c>
    </row>
    <row r="13" spans="1:18" ht="14.4" x14ac:dyDescent="0.3">
      <c r="A13" s="2" t="s">
        <v>52</v>
      </c>
      <c r="B13" s="2">
        <v>110</v>
      </c>
      <c r="C13" s="2">
        <v>5995</v>
      </c>
      <c r="D13" s="3">
        <f>(2*C13)/(B13*(B13-1))</f>
        <v>1</v>
      </c>
      <c r="E13" s="3">
        <f>MIN(G13,I13,K13)</f>
        <v>110</v>
      </c>
      <c r="F13" s="3">
        <f>MIN(H13,J13,L13)</f>
        <v>6.1175923499999998</v>
      </c>
      <c r="G13" s="4">
        <v>110</v>
      </c>
      <c r="H13" s="4">
        <v>20.160072150000001</v>
      </c>
      <c r="I13" s="4">
        <v>110</v>
      </c>
      <c r="J13" s="4">
        <v>6.1175923499999998</v>
      </c>
      <c r="K13" s="4">
        <v>110</v>
      </c>
      <c r="L13" s="4">
        <v>20.160072150000001</v>
      </c>
      <c r="M13" s="8">
        <f t="shared" si="0"/>
        <v>0</v>
      </c>
      <c r="N13" s="8">
        <f>J13-L13</f>
        <v>-14.042479800000002</v>
      </c>
      <c r="O13" s="8">
        <f>G13-K13</f>
        <v>0</v>
      </c>
      <c r="P13" s="8">
        <f>I13-K13</f>
        <v>0</v>
      </c>
    </row>
    <row r="14" spans="1:18" ht="14.4" x14ac:dyDescent="0.3">
      <c r="A14" s="2" t="s">
        <v>53</v>
      </c>
      <c r="B14" s="2">
        <v>120</v>
      </c>
      <c r="C14" s="2">
        <v>7140</v>
      </c>
      <c r="D14" s="3">
        <f>(2*C14)/(B14*(B14-1))</f>
        <v>1</v>
      </c>
      <c r="E14" s="3">
        <f>MIN(G14,I14,K14)</f>
        <v>120</v>
      </c>
      <c r="F14" s="3">
        <f>MIN(H14,J14,L14)</f>
        <v>7.8875390500000009</v>
      </c>
      <c r="G14" s="4">
        <v>120</v>
      </c>
      <c r="H14" s="4">
        <v>29.897723150000001</v>
      </c>
      <c r="I14" s="4">
        <v>120</v>
      </c>
      <c r="J14" s="4">
        <v>7.8875390500000009</v>
      </c>
      <c r="K14" s="4">
        <v>120</v>
      </c>
      <c r="L14" s="4">
        <v>29.897723150000001</v>
      </c>
      <c r="M14" s="8">
        <f t="shared" si="0"/>
        <v>0</v>
      </c>
      <c r="N14" s="8">
        <f>J14-L14</f>
        <v>-22.0101841</v>
      </c>
      <c r="O14" s="8">
        <f>G14-K14</f>
        <v>0</v>
      </c>
      <c r="P14" s="8">
        <f>I14-K14</f>
        <v>0</v>
      </c>
    </row>
    <row r="15" spans="1:18" ht="14.4" x14ac:dyDescent="0.3">
      <c r="A15" s="2" t="s">
        <v>54</v>
      </c>
      <c r="B15" s="2">
        <v>130</v>
      </c>
      <c r="C15" s="2">
        <v>8385</v>
      </c>
      <c r="D15" s="3">
        <f>(2*C15)/(B15*(B15-1))</f>
        <v>1</v>
      </c>
      <c r="E15" s="3">
        <f>MIN(G15,I15,K15)</f>
        <v>130</v>
      </c>
      <c r="F15" s="3">
        <f>MIN(H15,J15,L15)</f>
        <v>9.6355512999999995</v>
      </c>
      <c r="G15" s="4">
        <v>130</v>
      </c>
      <c r="H15" s="4">
        <v>39.324583199999999</v>
      </c>
      <c r="I15" s="4">
        <v>130</v>
      </c>
      <c r="J15" s="4">
        <v>9.6355512999999995</v>
      </c>
      <c r="K15" s="4">
        <v>130</v>
      </c>
      <c r="L15" s="4">
        <v>39.324583199999999</v>
      </c>
      <c r="M15" s="8">
        <f t="shared" si="0"/>
        <v>0</v>
      </c>
      <c r="N15" s="8">
        <f>J15-L15</f>
        <v>-29.6890319</v>
      </c>
      <c r="O15" s="8">
        <f>G15-K15</f>
        <v>0</v>
      </c>
      <c r="P15" s="8">
        <f>I15-K15</f>
        <v>0</v>
      </c>
    </row>
    <row r="16" spans="1:18" ht="14.4" x14ac:dyDescent="0.3">
      <c r="A16" s="2" t="s">
        <v>55</v>
      </c>
      <c r="B16" s="2">
        <v>140</v>
      </c>
      <c r="C16" s="2">
        <v>9730</v>
      </c>
      <c r="D16" s="3">
        <f>(2*C16)/(B16*(B16-1))</f>
        <v>1</v>
      </c>
      <c r="E16" s="3">
        <f>MIN(G16,I16,K16)</f>
        <v>140</v>
      </c>
      <c r="F16" s="3">
        <f>MIN(H16,J16,L16)</f>
        <v>11.538065100000001</v>
      </c>
      <c r="G16" s="4">
        <v>140</v>
      </c>
      <c r="H16" s="4">
        <v>53.681955299999991</v>
      </c>
      <c r="I16" s="4">
        <v>140</v>
      </c>
      <c r="J16" s="4">
        <v>11.538065100000001</v>
      </c>
      <c r="K16" s="4">
        <v>140</v>
      </c>
      <c r="L16" s="4">
        <v>53.681955299999991</v>
      </c>
      <c r="M16" s="8">
        <f t="shared" si="0"/>
        <v>0</v>
      </c>
      <c r="N16" s="8">
        <f>J16-L16</f>
        <v>-42.143890199999987</v>
      </c>
      <c r="O16" s="8">
        <f>G16-K16</f>
        <v>0</v>
      </c>
      <c r="P16" s="8">
        <f>I16-K16</f>
        <v>0</v>
      </c>
    </row>
    <row r="17" spans="1:18" ht="14.4" x14ac:dyDescent="0.3">
      <c r="A17" s="2" t="s">
        <v>56</v>
      </c>
      <c r="B17" s="2">
        <v>150</v>
      </c>
      <c r="C17" s="2">
        <v>11175</v>
      </c>
      <c r="D17" s="3">
        <f>(2*C17)/(B17*(B17-1))</f>
        <v>1</v>
      </c>
      <c r="E17" s="3">
        <f>MIN(G17,I17,K17)</f>
        <v>150</v>
      </c>
      <c r="F17" s="3">
        <f>MIN(H17,J17,L17)</f>
        <v>13.548282400000002</v>
      </c>
      <c r="G17" s="4">
        <v>150</v>
      </c>
      <c r="H17" s="4">
        <v>70.122603550000008</v>
      </c>
      <c r="I17" s="4">
        <v>150</v>
      </c>
      <c r="J17" s="4">
        <v>13.548282400000002</v>
      </c>
      <c r="K17" s="4">
        <v>150</v>
      </c>
      <c r="L17" s="4">
        <v>70.122603550000008</v>
      </c>
      <c r="M17" s="8">
        <f t="shared" si="0"/>
        <v>0</v>
      </c>
      <c r="N17" s="8">
        <f>J17-L17</f>
        <v>-56.574321150000003</v>
      </c>
      <c r="O17" s="8">
        <f>G17-K17</f>
        <v>0</v>
      </c>
      <c r="P17" s="8">
        <f>I17-K17</f>
        <v>0</v>
      </c>
    </row>
    <row r="18" spans="1:18" ht="14.4" x14ac:dyDescent="0.3">
      <c r="A18" s="2" t="s">
        <v>57</v>
      </c>
      <c r="B18" s="2">
        <v>160</v>
      </c>
      <c r="C18" s="2">
        <v>12720</v>
      </c>
      <c r="D18" s="3">
        <f>(2*C18)/(B18*(B18-1))</f>
        <v>1</v>
      </c>
      <c r="E18" s="3">
        <f>MIN(G18,I18,K18)</f>
        <v>160</v>
      </c>
      <c r="F18" s="3">
        <f>MIN(H18,J18,L18)</f>
        <v>16.397876450000005</v>
      </c>
      <c r="G18" s="4">
        <v>160</v>
      </c>
      <c r="H18" s="4">
        <v>82.013450099999986</v>
      </c>
      <c r="I18" s="4">
        <v>160</v>
      </c>
      <c r="J18" s="4">
        <v>16.397876450000005</v>
      </c>
      <c r="K18" s="4">
        <v>160</v>
      </c>
      <c r="L18" s="4">
        <v>82.013450099999986</v>
      </c>
      <c r="M18" s="8">
        <f>H18-L18</f>
        <v>0</v>
      </c>
      <c r="N18" s="8">
        <f>J18-L18</f>
        <v>-65.615573649999988</v>
      </c>
      <c r="O18" s="8">
        <f>G18-K18</f>
        <v>0</v>
      </c>
      <c r="P18" s="8">
        <f>I18-K18</f>
        <v>0</v>
      </c>
    </row>
    <row r="19" spans="1:18" ht="14.4" x14ac:dyDescent="0.3">
      <c r="A19" s="2" t="s">
        <v>58</v>
      </c>
      <c r="B19" s="2">
        <v>170</v>
      </c>
      <c r="C19" s="2">
        <v>14365</v>
      </c>
      <c r="D19" s="3">
        <f>(2*C19)/(B19*(B19-1))</f>
        <v>1</v>
      </c>
      <c r="E19" s="3">
        <f>MIN(G19,I19,K19)</f>
        <v>170</v>
      </c>
      <c r="F19" s="3">
        <f>MIN(H19,J19,L19)</f>
        <v>17.689746</v>
      </c>
      <c r="G19" s="4">
        <v>170</v>
      </c>
      <c r="H19" s="4">
        <v>116.41177324999998</v>
      </c>
      <c r="I19" s="4">
        <v>170</v>
      </c>
      <c r="J19" s="4">
        <v>17.689746</v>
      </c>
      <c r="K19" s="4">
        <v>170</v>
      </c>
      <c r="L19" s="4">
        <v>116.41177324999998</v>
      </c>
      <c r="M19" s="8">
        <f t="shared" ref="M19:M21" si="1">H19-L19</f>
        <v>0</v>
      </c>
      <c r="N19" s="8">
        <f>J19-L19</f>
        <v>-98.722027249999982</v>
      </c>
      <c r="O19" s="8">
        <f>G19-K19</f>
        <v>0</v>
      </c>
      <c r="P19" s="8">
        <f>I19-K19</f>
        <v>0</v>
      </c>
    </row>
    <row r="20" spans="1:18" ht="14.4" x14ac:dyDescent="0.3">
      <c r="A20" s="2" t="s">
        <v>59</v>
      </c>
      <c r="B20" s="2">
        <v>180</v>
      </c>
      <c r="C20" s="2">
        <v>16110</v>
      </c>
      <c r="D20" s="3">
        <f>(2*C20)/(B20*(B20-1))</f>
        <v>1</v>
      </c>
      <c r="E20" s="3">
        <f>MIN(G20,I20,K20)</f>
        <v>180</v>
      </c>
      <c r="F20" s="3">
        <f>MIN(H20,J20,L20)</f>
        <v>21.162964899999999</v>
      </c>
      <c r="G20" s="4">
        <v>180</v>
      </c>
      <c r="H20" s="4">
        <v>159.96059939999998</v>
      </c>
      <c r="I20" s="4">
        <v>180</v>
      </c>
      <c r="J20" s="4">
        <v>21.162964899999999</v>
      </c>
      <c r="K20" s="4">
        <v>180</v>
      </c>
      <c r="L20" s="4">
        <v>159.96059939999998</v>
      </c>
      <c r="M20" s="8">
        <f t="shared" si="1"/>
        <v>0</v>
      </c>
      <c r="N20" s="8">
        <f>J20-L20</f>
        <v>-138.79763449999999</v>
      </c>
      <c r="O20" s="8">
        <f>G20-K20</f>
        <v>0</v>
      </c>
      <c r="P20" s="8">
        <f>I20-K20</f>
        <v>0</v>
      </c>
    </row>
    <row r="21" spans="1:18" ht="14.4" x14ac:dyDescent="0.3">
      <c r="A21" s="2" t="s">
        <v>60</v>
      </c>
      <c r="B21" s="2">
        <v>190</v>
      </c>
      <c r="C21" s="2">
        <v>17955</v>
      </c>
      <c r="D21" s="3">
        <f>(2*C21)/(B21*(B21-1))</f>
        <v>1</v>
      </c>
      <c r="E21" s="3">
        <f>MIN(G21,I21,K21)</f>
        <v>190</v>
      </c>
      <c r="F21" s="3">
        <f>MIN(H21,J21,L21)</f>
        <v>24.120593000000003</v>
      </c>
      <c r="G21" s="4">
        <v>190</v>
      </c>
      <c r="H21" s="4">
        <v>185.36308594999997</v>
      </c>
      <c r="I21" s="4">
        <v>190</v>
      </c>
      <c r="J21" s="4">
        <v>24.120593000000003</v>
      </c>
      <c r="K21" s="4">
        <v>190</v>
      </c>
      <c r="L21" s="4">
        <v>185.36308594999997</v>
      </c>
      <c r="M21" s="8">
        <f t="shared" si="1"/>
        <v>0</v>
      </c>
      <c r="N21" s="8">
        <f>J21-L21</f>
        <v>-161.24249294999996</v>
      </c>
      <c r="O21" s="8">
        <f>G21-K21</f>
        <v>0</v>
      </c>
      <c r="P21" s="8">
        <f>I21-K21</f>
        <v>0</v>
      </c>
      <c r="R21" s="13" t="s">
        <v>76</v>
      </c>
    </row>
    <row r="22" spans="1:18" ht="14.4" x14ac:dyDescent="0.3">
      <c r="A22" s="2" t="s">
        <v>63</v>
      </c>
      <c r="B22" s="2">
        <v>200</v>
      </c>
      <c r="C22" s="2">
        <v>19900</v>
      </c>
      <c r="D22" s="3">
        <f>(2*C22)/(B22*(B22-1))</f>
        <v>1</v>
      </c>
      <c r="E22" s="3">
        <f>MIN(G22,I22,K22)</f>
        <v>200</v>
      </c>
      <c r="F22" s="3">
        <f>MIN(H22,J22,L22)</f>
        <v>28.853726200000001</v>
      </c>
      <c r="G22" s="4">
        <v>200</v>
      </c>
      <c r="H22" s="4">
        <v>252.72969155000001</v>
      </c>
      <c r="I22" s="4">
        <v>200</v>
      </c>
      <c r="J22" s="4">
        <v>28.853726200000001</v>
      </c>
      <c r="K22" s="4">
        <v>200</v>
      </c>
      <c r="L22" s="4">
        <v>252.72969155000001</v>
      </c>
      <c r="M22" s="8">
        <f>H22-L22</f>
        <v>0</v>
      </c>
      <c r="N22" s="8">
        <f>J22-L22</f>
        <v>-223.87596535</v>
      </c>
      <c r="O22" s="8">
        <f>G22-K22</f>
        <v>0</v>
      </c>
      <c r="P22" s="8">
        <f>I22-K22</f>
        <v>0</v>
      </c>
    </row>
    <row r="23" spans="1:18" x14ac:dyDescent="0.25">
      <c r="M23" s="15" t="s">
        <v>74</v>
      </c>
      <c r="N23" s="15"/>
      <c r="O23" s="15" t="s">
        <v>72</v>
      </c>
      <c r="P23" s="15"/>
    </row>
    <row r="24" spans="1:18" ht="14.4" x14ac:dyDescent="0.3">
      <c r="M24" s="10" t="s">
        <v>6</v>
      </c>
      <c r="N24" s="10" t="s">
        <v>7</v>
      </c>
      <c r="O24" s="10" t="s">
        <v>6</v>
      </c>
      <c r="P24" s="10" t="s">
        <v>7</v>
      </c>
    </row>
    <row r="25" spans="1:18" x14ac:dyDescent="0.25">
      <c r="M25">
        <f>AVERAGE(M3:M22)</f>
        <v>-0.40008510749999998</v>
      </c>
      <c r="N25">
        <f>AVERAGE(N3:N22)</f>
        <v>-43.468589429999994</v>
      </c>
      <c r="O25" s="8">
        <f>AVERAGE(O3:O22)</f>
        <v>0.55000000000000004</v>
      </c>
      <c r="P25" s="8">
        <f>AVERAGE(P3:P22)</f>
        <v>0.85</v>
      </c>
    </row>
    <row r="26" spans="1:18" x14ac:dyDescent="0.25">
      <c r="O26">
        <f>_xlfn.STDEV.S(O3:O22)</f>
        <v>1.190974832912761</v>
      </c>
    </row>
  </sheetData>
  <sortState xmlns:xlrd2="http://schemas.microsoft.com/office/spreadsheetml/2017/richdata2" ref="A3:P22">
    <sortCondition ref="B3:B22"/>
  </sortState>
  <mergeCells count="13">
    <mergeCell ref="F1:F2"/>
    <mergeCell ref="G1:H1"/>
    <mergeCell ref="A1:A2"/>
    <mergeCell ref="B1:B2"/>
    <mergeCell ref="C1:C2"/>
    <mergeCell ref="D1:D2"/>
    <mergeCell ref="E1:E2"/>
    <mergeCell ref="M1:N1"/>
    <mergeCell ref="O1:P1"/>
    <mergeCell ref="M23:N23"/>
    <mergeCell ref="O23:P23"/>
    <mergeCell ref="I1:J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</vt:lpstr>
      <vt:lpstr>SGB</vt:lpstr>
      <vt:lpstr>renyi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angelu</dc:creator>
  <cp:lastModifiedBy>angelu</cp:lastModifiedBy>
  <dcterms:created xsi:type="dcterms:W3CDTF">2020-03-02T10:25:52Z</dcterms:created>
  <dcterms:modified xsi:type="dcterms:W3CDTF">2020-03-08T19:12:19Z</dcterms:modified>
</cp:coreProperties>
</file>