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APSIMX\Prototypes\Gliricidia\"/>
    </mc:Choice>
  </mc:AlternateContent>
  <xr:revisionPtr revIDLastSave="0" documentId="13_ncr:1_{E938A675-E279-4DED-8BBA-83E1578FD912}" xr6:coauthVersionLast="43" xr6:coauthVersionMax="43" xr10:uidLastSave="{00000000-0000-0000-0000-000000000000}"/>
  <bookViews>
    <workbookView xWindow="-96" yWindow="-96" windowWidth="16608" windowHeight="10536" activeTab="1" xr2:uid="{00000000-000D-0000-FFFF-FFFF00000000}"/>
  </bookViews>
  <sheets>
    <sheet name="ObservedSoil" sheetId="12" r:id="rId1"/>
    <sheet name="ObservedGliricidia" sheetId="11" r:id="rId2"/>
    <sheet name="Observed" sheetId="10" r:id="rId3"/>
    <sheet name="Akinnifesi 2006 Maize Yield" sheetId="2" r:id="rId4"/>
    <sheet name="C(%)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28" i="11" l="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R79" i="11"/>
  <c r="T78" i="11"/>
  <c r="H78" i="11"/>
  <c r="S77" i="11"/>
  <c r="T77" i="11" s="1"/>
  <c r="R77" i="11"/>
  <c r="H77" i="11"/>
  <c r="T76" i="11"/>
  <c r="H76" i="11"/>
  <c r="S75" i="11"/>
  <c r="R75" i="11"/>
  <c r="T75" i="11" s="1"/>
  <c r="H75" i="11"/>
  <c r="T74" i="11"/>
  <c r="H74" i="11"/>
  <c r="S73" i="11"/>
  <c r="T73" i="11" s="1"/>
  <c r="R73" i="11"/>
  <c r="H73" i="11"/>
  <c r="T72" i="11"/>
  <c r="H72" i="11"/>
  <c r="S71" i="11"/>
  <c r="R71" i="11"/>
  <c r="T71" i="11" s="1"/>
  <c r="H71" i="11"/>
  <c r="T70" i="11"/>
  <c r="H70" i="11"/>
  <c r="S69" i="11"/>
  <c r="T69" i="11" s="1"/>
  <c r="R69" i="11"/>
  <c r="H69" i="11"/>
  <c r="T68" i="11"/>
  <c r="H68" i="11"/>
  <c r="T66" i="11"/>
  <c r="H66" i="11"/>
  <c r="T65" i="11"/>
  <c r="H65" i="11"/>
  <c r="T64" i="11"/>
  <c r="H64" i="11"/>
  <c r="S63" i="11"/>
  <c r="S67" i="11" s="1"/>
  <c r="R63" i="11"/>
  <c r="R67" i="11" s="1"/>
  <c r="H63" i="11"/>
  <c r="T62" i="11"/>
  <c r="H62" i="11"/>
  <c r="T61" i="11"/>
  <c r="H61" i="11"/>
  <c r="T60" i="11"/>
  <c r="H60" i="11"/>
  <c r="T59" i="11"/>
  <c r="T58" i="11"/>
  <c r="H58" i="11"/>
  <c r="T57" i="11"/>
  <c r="H57" i="11"/>
  <c r="T56" i="11"/>
  <c r="H56" i="11"/>
  <c r="T55" i="11"/>
  <c r="H55" i="11"/>
  <c r="T54" i="11"/>
  <c r="H54" i="11"/>
  <c r="T53" i="11"/>
  <c r="H53" i="11"/>
  <c r="T51" i="11"/>
  <c r="H51" i="11"/>
  <c r="S50" i="11"/>
  <c r="R50" i="11"/>
  <c r="T50" i="11" s="1"/>
  <c r="H50" i="11"/>
  <c r="T49" i="11"/>
  <c r="H49" i="11"/>
  <c r="T48" i="11"/>
  <c r="S48" i="11"/>
  <c r="R48" i="11"/>
  <c r="H48" i="11"/>
  <c r="T47" i="11"/>
  <c r="H47" i="11"/>
  <c r="S46" i="11"/>
  <c r="R46" i="11"/>
  <c r="R52" i="11" s="1"/>
  <c r="T52" i="11" s="1"/>
  <c r="H46" i="11"/>
  <c r="T45" i="11"/>
  <c r="H45" i="11"/>
  <c r="T44" i="11"/>
  <c r="S44" i="11"/>
  <c r="S52" i="11" s="1"/>
  <c r="R44" i="11"/>
  <c r="H44" i="11"/>
  <c r="T43" i="11"/>
  <c r="H43" i="11"/>
  <c r="T42" i="11"/>
  <c r="H42" i="11"/>
  <c r="T40" i="11"/>
  <c r="H40" i="11"/>
  <c r="T39" i="11"/>
  <c r="H39" i="11"/>
  <c r="T38" i="11"/>
  <c r="H38" i="11"/>
  <c r="S37" i="11"/>
  <c r="S41" i="11" s="1"/>
  <c r="R37" i="11"/>
  <c r="T37" i="11" s="1"/>
  <c r="H37" i="11"/>
  <c r="T36" i="11"/>
  <c r="H36" i="11"/>
  <c r="T35" i="11"/>
  <c r="H35" i="11"/>
  <c r="T34" i="11"/>
  <c r="H34" i="11"/>
  <c r="S33" i="11"/>
  <c r="T33" i="11" s="1"/>
  <c r="R33" i="11"/>
  <c r="T32" i="11"/>
  <c r="H32" i="11"/>
  <c r="T31" i="11"/>
  <c r="H31" i="11"/>
  <c r="T30" i="11"/>
  <c r="H30" i="11"/>
  <c r="T29" i="11"/>
  <c r="H29" i="11"/>
  <c r="T28" i="11"/>
  <c r="H28" i="11"/>
  <c r="T27" i="11"/>
  <c r="H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E12" i="11"/>
  <c r="C12" i="11"/>
  <c r="G11" i="11"/>
  <c r="E11" i="11"/>
  <c r="C11" i="11"/>
  <c r="G10" i="11"/>
  <c r="E10" i="11"/>
  <c r="C10" i="11"/>
  <c r="G9" i="11"/>
  <c r="E9" i="11"/>
  <c r="C9" i="11"/>
  <c r="G8" i="11"/>
  <c r="E8" i="11"/>
  <c r="C8" i="11"/>
  <c r="G7" i="11"/>
  <c r="E7" i="11"/>
  <c r="C7" i="11"/>
  <c r="G6" i="11"/>
  <c r="E6" i="11"/>
  <c r="C6" i="11"/>
  <c r="G5" i="11"/>
  <c r="E5" i="11"/>
  <c r="C5" i="11"/>
  <c r="G4" i="11"/>
  <c r="E4" i="11"/>
  <c r="C4" i="11"/>
  <c r="G3" i="11"/>
  <c r="E3" i="11"/>
  <c r="C3" i="11"/>
  <c r="G2" i="11"/>
  <c r="E2" i="11"/>
  <c r="C2" i="11"/>
  <c r="T67" i="11" l="1"/>
  <c r="S79" i="11"/>
  <c r="T79" i="11" s="1"/>
  <c r="R41" i="11"/>
  <c r="T41" i="11" s="1"/>
  <c r="T46" i="11"/>
  <c r="T63" i="11"/>
  <c r="G63" i="10" l="1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62" i="10"/>
  <c r="W52" i="11" l="1"/>
  <c r="W53" i="11"/>
  <c r="W54" i="11"/>
  <c r="W55" i="11"/>
  <c r="W56" i="11"/>
  <c r="W57" i="11"/>
  <c r="W58" i="11"/>
  <c r="W59" i="11"/>
  <c r="W51" i="11"/>
</calcChain>
</file>

<file path=xl/sharedStrings.xml><?xml version="1.0" encoding="utf-8"?>
<sst xmlns="http://schemas.openxmlformats.org/spreadsheetml/2006/main" count="356" uniqueCount="66">
  <si>
    <t>Year</t>
  </si>
  <si>
    <t>MaizeYieldMAIZEONLY(kg/ha)</t>
  </si>
  <si>
    <t>MaizeYieldMAIZE-GLIRICIDIA(kg/ha)</t>
  </si>
  <si>
    <t>SimulationName</t>
  </si>
  <si>
    <t>MAIZE GLIRICIDIA</t>
  </si>
  <si>
    <t>MAIZE ONLY</t>
  </si>
  <si>
    <t>0-20</t>
  </si>
  <si>
    <t>20-40</t>
  </si>
  <si>
    <t>40-60</t>
  </si>
  <si>
    <t>60-80</t>
  </si>
  <si>
    <t>100-120</t>
  </si>
  <si>
    <t>120-140</t>
  </si>
  <si>
    <t>140-160</t>
  </si>
  <si>
    <t>160-180</t>
  </si>
  <si>
    <t>180-200</t>
  </si>
  <si>
    <t>C(%)</t>
  </si>
  <si>
    <t>Depth(cm)</t>
  </si>
  <si>
    <t>80-100</t>
  </si>
  <si>
    <t>MakokaGliricidiaBase</t>
  </si>
  <si>
    <t>tpha</t>
  </si>
  <si>
    <t>AnnualFoliageHarvest</t>
  </si>
  <si>
    <t>Cinput</t>
  </si>
  <si>
    <t>AnnualFoliageHarvest2</t>
  </si>
  <si>
    <t>Stover</t>
  </si>
  <si>
    <t>Maize.Grain.Wt</t>
  </si>
  <si>
    <t>Maize.AboveGround.Wt</t>
  </si>
  <si>
    <t>SurfaceMineralN</t>
  </si>
  <si>
    <t>SubsurfaceMineralN</t>
  </si>
  <si>
    <t>Gliricidia.AboveGround.Wt</t>
  </si>
  <si>
    <t>Hamakuapoko</t>
  </si>
  <si>
    <t>Gliricidia.Leaf.CoverGreen</t>
  </si>
  <si>
    <t>StemsPerSqrM</t>
  </si>
  <si>
    <t>Gliricidia.Leaf.LAI</t>
  </si>
  <si>
    <t>GuadeloupeHarvest12Month</t>
  </si>
  <si>
    <t>GuadeloupeHarvest06Month</t>
  </si>
  <si>
    <t>GuadeloupeHarvest02Month</t>
  </si>
  <si>
    <t>Gliricidia.Leaf.Live.Wt</t>
  </si>
  <si>
    <t>Gliricidia.Stem.Live.Wt</t>
  </si>
  <si>
    <t>Gliricidia.Leaf.Detached.Wt</t>
  </si>
  <si>
    <t>MakokaN0MaizeSole</t>
  </si>
  <si>
    <t>MakokaN48MaizeSole</t>
  </si>
  <si>
    <t>MakokaN0MaizeGliricidia</t>
  </si>
  <si>
    <t>MakokaN48MaizeGliricidia</t>
  </si>
  <si>
    <t>MakokaN24MaizeSole</t>
  </si>
  <si>
    <t>MakokaN24MaizeGliricidia</t>
  </si>
  <si>
    <t>HI</t>
  </si>
  <si>
    <t>%standloss</t>
  </si>
  <si>
    <t>Clock.Today</t>
  </si>
  <si>
    <t>Maize.Grain.Size</t>
  </si>
  <si>
    <t>Maize.Grain.NumberFunction.Value</t>
  </si>
  <si>
    <t>Gliricidia.Stem.Detached.Wt</t>
  </si>
  <si>
    <t>Gliricidia.Flower.Live.Wt</t>
  </si>
  <si>
    <t>Gliricidia.Pod.Live.Wt</t>
  </si>
  <si>
    <t>CuttingManagement.Script.LeafRemovalWt</t>
  </si>
  <si>
    <t>CuttingManagement.Script.StemRemovalWt</t>
  </si>
  <si>
    <t>CuttingManagement.Script.TotalRemovalWt</t>
  </si>
  <si>
    <t>HamakaupokoHarvest03Month</t>
  </si>
  <si>
    <t>HamakaupokoHarvest06Month</t>
  </si>
  <si>
    <t>HamakaupokoHarvest09Month</t>
  </si>
  <si>
    <t>HamakaupokoHarves12Month</t>
  </si>
  <si>
    <t>HamakaupokoHarvest15Month</t>
  </si>
  <si>
    <t>HamakaupokoHarvest18Month</t>
  </si>
  <si>
    <t>GuadeloupeGodetHarvest12Month</t>
  </si>
  <si>
    <t>GuadeloupeGodetHarvest06Month</t>
  </si>
  <si>
    <t>GuadeloupeGodetHarvest02Month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</si>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</sst>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5B9BD5"/>
      <name val="Calibri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right" vertical="center"/>
    </xf>
    <xf numFmtId="0" fontId="0" fillId="0" borderId="0" xfId="0" quotePrefix="1"/>
    <xf numFmtId="1" fontId="0" fillId="0" borderId="0" xfId="0" applyNumberFormat="1" applyFill="1"/>
    <xf numFmtId="1" fontId="20" fillId="0" borderId="0" xfId="0" applyNumberFormat="1" applyFont="1" applyFill="1" applyAlignment="1">
      <alignment horizontal="right" vertical="center"/>
    </xf>
    <xf numFmtId="1" fontId="19" fillId="0" borderId="0" xfId="0" applyNumberFormat="1" applyFont="1" applyFill="1" applyAlignment="1">
      <alignment horizontal="right" vertical="center"/>
    </xf>
    <xf numFmtId="1" fontId="18" fillId="0" borderId="0" xfId="0" applyNumberFormat="1" applyFont="1" applyFill="1"/>
    <xf numFmtId="1" fontId="0" fillId="0" borderId="0" xfId="0" applyNumberFormat="1" applyFont="1" applyFill="1"/>
    <xf numFmtId="1" fontId="21" fillId="0" borderId="0" xfId="0" applyNumberFormat="1" applyFont="1" applyFill="1"/>
    <xf numFmtId="0" fontId="0" fillId="0" borderId="0" xfId="0" applyFill="1"/>
    <xf numFmtId="0" fontId="20" fillId="0" borderId="0" xfId="0" applyFont="1" applyFill="1" applyAlignment="1">
      <alignment horizontal="right" vertical="center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ObservedGliricidia!$D$1</c:f>
              <c:strCache>
                <c:ptCount val="1"/>
                <c:pt idx="0">
                  <c:v>tpha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B-49C3-9348-0B62844BE432}"/>
            </c:ext>
          </c:extLst>
        </c:ser>
        <c:ser>
          <c:idx val="1"/>
          <c:order val="1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ObservedGliricidia!$B$2:$B$12</c:f>
              <c:numCache>
                <c:formatCode>General</c:formatCode>
                <c:ptCount val="1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B-49C3-9348-0B62844B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30912"/>
        <c:axId val="418888656"/>
      </c:scatterChart>
      <c:valAx>
        <c:axId val="4172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88656"/>
        <c:crosses val="autoZero"/>
        <c:crossBetween val="midCat"/>
      </c:valAx>
      <c:valAx>
        <c:axId val="4188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ObservedGliricidia!$F$1</c:f>
              <c:strCache>
                <c:ptCount val="1"/>
                <c:pt idx="0">
                  <c:v>Cinput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7642432195975504"/>
                  <c:y val="-1.588327500729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ObservedGliricidia!$D$2:$D$12</c:f>
              <c:numCache>
                <c:formatCode>0.00</c:formatCode>
                <c:ptCount val="11"/>
                <c:pt idx="0">
                  <c:v>2.6172831999999997</c:v>
                </c:pt>
                <c:pt idx="1">
                  <c:v>3.8271679999999999</c:v>
                </c:pt>
                <c:pt idx="2">
                  <c:v>3.5802559999999999</c:v>
                </c:pt>
                <c:pt idx="3">
                  <c:v>4.7160640000000003</c:v>
                </c:pt>
                <c:pt idx="4">
                  <c:v>5.6543359999999998</c:v>
                </c:pt>
                <c:pt idx="5">
                  <c:v>6.7901119999999997</c:v>
                </c:pt>
                <c:pt idx="6">
                  <c:v>5.6543359999999998</c:v>
                </c:pt>
                <c:pt idx="7">
                  <c:v>4.2716159999999999</c:v>
                </c:pt>
                <c:pt idx="8">
                  <c:v>5.5555519999999996</c:v>
                </c:pt>
                <c:pt idx="9">
                  <c:v>4.8641920000000001</c:v>
                </c:pt>
                <c:pt idx="10">
                  <c:v>4.9135680000000006</c:v>
                </c:pt>
              </c:numCache>
            </c:numRef>
          </c:xVal>
          <c:yVal>
            <c:numRef>
              <c:f>ObservedGliricidia!$F$2:$F$12</c:f>
              <c:numCache>
                <c:formatCode>0.00</c:formatCode>
                <c:ptCount val="11"/>
                <c:pt idx="0">
                  <c:v>1.2</c:v>
                </c:pt>
                <c:pt idx="1">
                  <c:v>1.8</c:v>
                </c:pt>
                <c:pt idx="2">
                  <c:v>1.7</c:v>
                </c:pt>
                <c:pt idx="3">
                  <c:v>2.2000000000000002</c:v>
                </c:pt>
                <c:pt idx="4">
                  <c:v>2.4</c:v>
                </c:pt>
                <c:pt idx="5">
                  <c:v>2.5</c:v>
                </c:pt>
                <c:pt idx="6">
                  <c:v>2.8</c:v>
                </c:pt>
                <c:pt idx="7">
                  <c:v>1.5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3-49FE-95A9-3FA2628A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40520"/>
        <c:axId val="420241696"/>
      </c:scatterChart>
      <c:valAx>
        <c:axId val="42024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1696"/>
        <c:crosses val="autoZero"/>
        <c:crossBetween val="midCat"/>
      </c:valAx>
      <c:valAx>
        <c:axId val="420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4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ObservedGliricidia!$K$13:$K$20</c:f>
              <c:numCache>
                <c:formatCode>General</c:formatCode>
                <c:ptCount val="8"/>
                <c:pt idx="0">
                  <c:v>1.4229359211203001</c:v>
                </c:pt>
                <c:pt idx="1">
                  <c:v>4.5519769090135398</c:v>
                </c:pt>
                <c:pt idx="2">
                  <c:v>6.9641670285147903</c:v>
                </c:pt>
                <c:pt idx="3">
                  <c:v>9.2473239917054801</c:v>
                </c:pt>
                <c:pt idx="4">
                  <c:v>9.9534090444337906</c:v>
                </c:pt>
                <c:pt idx="5">
                  <c:v>6.3154613715885803</c:v>
                </c:pt>
                <c:pt idx="6">
                  <c:v>9.1720363768313895</c:v>
                </c:pt>
                <c:pt idx="7">
                  <c:v>12.9463057989389</c:v>
                </c:pt>
              </c:numCache>
            </c:numRef>
          </c:xVal>
          <c:yVal>
            <c:numRef>
              <c:f>ObservedGliricidia!$I$13:$I$20</c:f>
              <c:numCache>
                <c:formatCode>General</c:formatCode>
                <c:ptCount val="8"/>
                <c:pt idx="0">
                  <c:v>0.26606850035580498</c:v>
                </c:pt>
                <c:pt idx="1">
                  <c:v>0.72551945440160492</c:v>
                </c:pt>
                <c:pt idx="2">
                  <c:v>0.93499493915941401</c:v>
                </c:pt>
                <c:pt idx="3">
                  <c:v>0.97346174755908299</c:v>
                </c:pt>
                <c:pt idx="4">
                  <c:v>0.98127621581722591</c:v>
                </c:pt>
                <c:pt idx="5">
                  <c:v>0.97848280861182702</c:v>
                </c:pt>
                <c:pt idx="6">
                  <c:v>0.97802666996689391</c:v>
                </c:pt>
                <c:pt idx="7">
                  <c:v>0.98346674210044793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C-43B1-827B-6F0605D9D08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ObservedGliricidia!$V$51:$V$59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ObservedGliricidia!$W$51:$W$59</c:f>
              <c:numCache>
                <c:formatCode>General</c:formatCode>
                <c:ptCount val="9"/>
                <c:pt idx="0">
                  <c:v>0</c:v>
                </c:pt>
                <c:pt idx="1">
                  <c:v>0.45118836390597361</c:v>
                </c:pt>
                <c:pt idx="2">
                  <c:v>0.59343034025940078</c:v>
                </c:pt>
                <c:pt idx="3">
                  <c:v>0.69880578808779781</c:v>
                </c:pt>
                <c:pt idx="4">
                  <c:v>0.77686983985157021</c:v>
                </c:pt>
                <c:pt idx="5">
                  <c:v>0.83470111177841344</c:v>
                </c:pt>
                <c:pt idx="6">
                  <c:v>0.87754357174701814</c:v>
                </c:pt>
                <c:pt idx="7">
                  <c:v>0.90928204671058754</c:v>
                </c:pt>
                <c:pt idx="8">
                  <c:v>0.93279448726025027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C-43B1-827B-6F0605D9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53416"/>
        <c:axId val="414785368"/>
      </c:scatterChart>
      <c:valAx>
        <c:axId val="17205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5368"/>
        <c:crosses val="autoZero"/>
        <c:crossBetween val="midCat"/>
      </c:valAx>
      <c:valAx>
        <c:axId val="4147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232410</xdr:colOff>
      <xdr:row>0</xdr:row>
      <xdr:rowOff>110490</xdr:rowOff>
    </xdr:from>
    <xdr:to>
      <xdr:col>27</xdr:col>
      <xdr:colOff>537210</xdr:colOff>
      <xdr:row>15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293370</xdr:colOff>
      <xdr:row>16</xdr:row>
      <xdr:rowOff>80010</xdr:rowOff>
    </xdr:from>
    <xdr:to>
      <xdr:col>27</xdr:col>
      <xdr:colOff>598170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156210</xdr:colOff>
      <xdr:row>32</xdr:row>
      <xdr:rowOff>140970</xdr:rowOff>
    </xdr:from>
    <xdr:to>
      <xdr:col>26</xdr:col>
      <xdr:colOff>461010</xdr:colOff>
      <xdr:row>47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opLeftCell="A28" workbookViewId="0">
      <selection activeCell="A65" sqref="A65"/>
    </sheetView>
  </sheetViews>
  <sheetFormatPr defaultRowHeight="14.4" x14ac:dyDescent="0.55000000000000004"/>
  <cols>
    <col min="1" max="1" width="34.578125" customWidth="1"/>
    <col min="3" max="3" width="14.68359375" bestFit="1" customWidth="1"/>
    <col min="4" max="4" width="17.68359375" bestFit="1" customWidth="1"/>
  </cols>
  <sheetData>
    <row r="1" spans="1:7" x14ac:dyDescent="0.55000000000000004">
      <c r="A1" t="s">
        <v>3</v>
      </c>
      <c r="B1" t="s">
        <v>47</v>
      </c>
      <c r="C1" t="s">
        <v>26</v>
      </c>
      <c r="D1" t="s">
        <v>27</v>
      </c>
    </row>
    <row r="2" spans="1:7" x14ac:dyDescent="0.55000000000000004">
      <c r="A2" t="s">
        <v>39</v>
      </c>
      <c r="B2" s="4">
        <v>34991</v>
      </c>
      <c r="C2">
        <v>25.867999999999999</v>
      </c>
      <c r="D2" s="1"/>
    </row>
    <row r="3" spans="1:7" x14ac:dyDescent="0.55000000000000004">
      <c r="A3" t="s">
        <v>39</v>
      </c>
      <c r="B3" s="4">
        <v>35049</v>
      </c>
      <c r="C3">
        <v>41.226999999999997</v>
      </c>
      <c r="D3">
        <v>47.466000000000001</v>
      </c>
      <c r="G3" s="4"/>
    </row>
    <row r="4" spans="1:7" x14ac:dyDescent="0.55000000000000004">
      <c r="A4" t="s">
        <v>39</v>
      </c>
      <c r="B4" s="4">
        <v>35082</v>
      </c>
      <c r="C4">
        <v>6.0750000000000002</v>
      </c>
      <c r="D4">
        <v>40.463000000000001</v>
      </c>
      <c r="G4" s="4"/>
    </row>
    <row r="5" spans="1:7" x14ac:dyDescent="0.55000000000000004">
      <c r="A5" t="s">
        <v>39</v>
      </c>
      <c r="B5" s="4">
        <v>35118</v>
      </c>
      <c r="C5">
        <v>3.016</v>
      </c>
      <c r="D5">
        <v>29.782</v>
      </c>
      <c r="G5" s="4"/>
    </row>
    <row r="6" spans="1:7" x14ac:dyDescent="0.55000000000000004">
      <c r="A6" t="s">
        <v>39</v>
      </c>
      <c r="B6" s="4">
        <v>35139</v>
      </c>
      <c r="C6">
        <v>5.4720000000000004</v>
      </c>
      <c r="D6">
        <v>23.213000000000001</v>
      </c>
      <c r="G6" s="4"/>
    </row>
    <row r="7" spans="1:7" x14ac:dyDescent="0.55000000000000004">
      <c r="A7" t="s">
        <v>39</v>
      </c>
      <c r="B7" s="4">
        <v>35174</v>
      </c>
      <c r="C7">
        <v>6.7380000000000004</v>
      </c>
      <c r="D7">
        <v>12.468</v>
      </c>
      <c r="G7" s="4"/>
    </row>
    <row r="8" spans="1:7" x14ac:dyDescent="0.55000000000000004">
      <c r="A8" t="s">
        <v>39</v>
      </c>
      <c r="B8" s="4">
        <v>35244</v>
      </c>
      <c r="C8">
        <v>15.090999999999999</v>
      </c>
      <c r="D8">
        <v>37.649000000000001</v>
      </c>
      <c r="G8" s="4"/>
    </row>
    <row r="9" spans="1:7" x14ac:dyDescent="0.55000000000000004">
      <c r="A9" t="s">
        <v>39</v>
      </c>
      <c r="B9" s="4">
        <v>35307</v>
      </c>
      <c r="C9">
        <v>12.643000000000001</v>
      </c>
      <c r="D9">
        <v>19.402999999999999</v>
      </c>
      <c r="G9" s="4"/>
    </row>
    <row r="10" spans="1:7" x14ac:dyDescent="0.55000000000000004">
      <c r="A10" t="s">
        <v>39</v>
      </c>
      <c r="B10" s="4">
        <v>35377</v>
      </c>
      <c r="C10">
        <v>22.492000000000001</v>
      </c>
      <c r="D10">
        <v>30.42</v>
      </c>
      <c r="G10" s="4"/>
    </row>
    <row r="11" spans="1:7" x14ac:dyDescent="0.55000000000000004">
      <c r="A11" t="s">
        <v>39</v>
      </c>
      <c r="B11" s="4">
        <v>35409</v>
      </c>
      <c r="C11">
        <v>27.09</v>
      </c>
      <c r="D11">
        <v>23.960999999999999</v>
      </c>
      <c r="G11" s="4"/>
    </row>
    <row r="12" spans="1:7" x14ac:dyDescent="0.55000000000000004">
      <c r="A12" t="s">
        <v>39</v>
      </c>
      <c r="B12" s="4">
        <v>35074</v>
      </c>
      <c r="C12">
        <v>37.011000000000003</v>
      </c>
      <c r="D12">
        <v>53.985999999999997</v>
      </c>
      <c r="G12" s="4"/>
    </row>
    <row r="13" spans="1:7" x14ac:dyDescent="0.55000000000000004">
      <c r="A13" t="s">
        <v>39</v>
      </c>
      <c r="B13" s="4">
        <v>35460</v>
      </c>
      <c r="C13">
        <v>9.0359999999999996</v>
      </c>
    </row>
    <row r="14" spans="1:7" x14ac:dyDescent="0.55000000000000004">
      <c r="A14" t="s">
        <v>39</v>
      </c>
      <c r="B14" s="4">
        <v>35489</v>
      </c>
      <c r="C14">
        <v>7.319</v>
      </c>
      <c r="D14">
        <v>19.637</v>
      </c>
      <c r="G14" s="4"/>
    </row>
    <row r="15" spans="1:7" x14ac:dyDescent="0.55000000000000004">
      <c r="A15" t="s">
        <v>39</v>
      </c>
      <c r="B15" s="4">
        <v>35548</v>
      </c>
      <c r="C15">
        <v>8.2070000000000007</v>
      </c>
      <c r="D15">
        <v>23.236999999999998</v>
      </c>
      <c r="G15" s="4"/>
    </row>
    <row r="16" spans="1:7" x14ac:dyDescent="0.55000000000000004">
      <c r="A16" t="s">
        <v>39</v>
      </c>
      <c r="B16" s="4">
        <v>35649</v>
      </c>
      <c r="C16">
        <v>10.016</v>
      </c>
      <c r="D16">
        <v>28.783000000000001</v>
      </c>
      <c r="G16" s="4"/>
    </row>
    <row r="17" spans="1:4" x14ac:dyDescent="0.55000000000000004">
      <c r="A17" t="s">
        <v>39</v>
      </c>
      <c r="B17" s="4">
        <v>35754</v>
      </c>
      <c r="C17">
        <v>19.966999999999999</v>
      </c>
      <c r="D17" s="1"/>
    </row>
    <row r="18" spans="1:4" x14ac:dyDescent="0.55000000000000004">
      <c r="A18" t="s">
        <v>40</v>
      </c>
      <c r="B18" s="4">
        <v>34991</v>
      </c>
      <c r="C18">
        <v>79.581999999999994</v>
      </c>
      <c r="D18" s="1"/>
    </row>
    <row r="19" spans="1:4" x14ac:dyDescent="0.55000000000000004">
      <c r="A19" t="s">
        <v>40</v>
      </c>
      <c r="B19" s="4">
        <v>35049</v>
      </c>
      <c r="C19">
        <v>65.007000000000005</v>
      </c>
      <c r="D19">
        <v>49.505000000000003</v>
      </c>
    </row>
    <row r="20" spans="1:4" x14ac:dyDescent="0.55000000000000004">
      <c r="A20" t="s">
        <v>40</v>
      </c>
      <c r="B20" s="4">
        <v>35082</v>
      </c>
      <c r="C20">
        <v>10.898999999999999</v>
      </c>
      <c r="D20">
        <v>33.975000000000001</v>
      </c>
    </row>
    <row r="21" spans="1:4" x14ac:dyDescent="0.55000000000000004">
      <c r="A21" t="s">
        <v>40</v>
      </c>
      <c r="B21" s="4">
        <v>35118</v>
      </c>
      <c r="C21">
        <v>5.3460000000000001</v>
      </c>
      <c r="D21">
        <v>18.78</v>
      </c>
    </row>
    <row r="22" spans="1:4" x14ac:dyDescent="0.55000000000000004">
      <c r="A22" t="s">
        <v>40</v>
      </c>
      <c r="B22" s="4">
        <v>35139</v>
      </c>
      <c r="C22">
        <v>5.4720000000000004</v>
      </c>
      <c r="D22">
        <v>23.655000000000001</v>
      </c>
    </row>
    <row r="23" spans="1:4" x14ac:dyDescent="0.55000000000000004">
      <c r="A23" t="s">
        <v>40</v>
      </c>
      <c r="B23" s="4">
        <v>35174</v>
      </c>
      <c r="C23">
        <v>8.734</v>
      </c>
      <c r="D23">
        <v>16.782</v>
      </c>
    </row>
    <row r="24" spans="1:4" x14ac:dyDescent="0.55000000000000004">
      <c r="A24" t="s">
        <v>40</v>
      </c>
      <c r="B24" s="4">
        <v>35244</v>
      </c>
      <c r="C24">
        <v>18.414999999999999</v>
      </c>
      <c r="D24">
        <v>36.835000000000001</v>
      </c>
    </row>
    <row r="25" spans="1:4" x14ac:dyDescent="0.55000000000000004">
      <c r="A25" t="s">
        <v>40</v>
      </c>
      <c r="B25" s="4">
        <v>35307</v>
      </c>
      <c r="C25">
        <v>15.97</v>
      </c>
      <c r="D25">
        <v>49.939</v>
      </c>
    </row>
    <row r="26" spans="1:4" x14ac:dyDescent="0.55000000000000004">
      <c r="A26" t="s">
        <v>40</v>
      </c>
      <c r="B26" s="4">
        <v>35377</v>
      </c>
      <c r="C26">
        <v>25.486999999999998</v>
      </c>
      <c r="D26">
        <v>42.816000000000003</v>
      </c>
    </row>
    <row r="27" spans="1:4" x14ac:dyDescent="0.55000000000000004">
      <c r="A27" t="s">
        <v>40</v>
      </c>
      <c r="B27" s="4">
        <v>35409</v>
      </c>
      <c r="C27">
        <v>29.751000000000001</v>
      </c>
      <c r="D27">
        <v>27.969000000000001</v>
      </c>
    </row>
    <row r="28" spans="1:4" x14ac:dyDescent="0.55000000000000004">
      <c r="A28" t="s">
        <v>40</v>
      </c>
      <c r="B28" s="4">
        <v>35074</v>
      </c>
      <c r="C28">
        <v>18.053000000000001</v>
      </c>
      <c r="D28">
        <v>116.55500000000001</v>
      </c>
    </row>
    <row r="29" spans="1:4" x14ac:dyDescent="0.55000000000000004">
      <c r="A29" t="s">
        <v>40</v>
      </c>
      <c r="B29" s="4">
        <v>35460</v>
      </c>
      <c r="C29">
        <v>5.7110000000000003</v>
      </c>
    </row>
    <row r="30" spans="1:4" x14ac:dyDescent="0.55000000000000004">
      <c r="A30" t="s">
        <v>40</v>
      </c>
      <c r="B30" s="4">
        <v>35489</v>
      </c>
      <c r="C30">
        <v>4.9909999999999997</v>
      </c>
      <c r="D30">
        <v>25.24</v>
      </c>
    </row>
    <row r="31" spans="1:4" x14ac:dyDescent="0.55000000000000004">
      <c r="A31" t="s">
        <v>40</v>
      </c>
      <c r="B31" s="4">
        <v>35548</v>
      </c>
      <c r="C31">
        <v>8.2070000000000007</v>
      </c>
      <c r="D31">
        <v>19.163</v>
      </c>
    </row>
    <row r="32" spans="1:4" x14ac:dyDescent="0.55000000000000004">
      <c r="A32" t="s">
        <v>40</v>
      </c>
      <c r="B32" s="4">
        <v>35649</v>
      </c>
      <c r="C32">
        <v>10.348000000000001</v>
      </c>
      <c r="D32">
        <v>41.692</v>
      </c>
    </row>
    <row r="33" spans="1:4" x14ac:dyDescent="0.55000000000000004">
      <c r="A33" t="s">
        <v>40</v>
      </c>
      <c r="B33" s="4">
        <v>35754</v>
      </c>
      <c r="C33">
        <v>59.048000000000002</v>
      </c>
      <c r="D33" s="1"/>
    </row>
    <row r="34" spans="1:4" x14ac:dyDescent="0.55000000000000004">
      <c r="A34" t="s">
        <v>41</v>
      </c>
      <c r="B34" s="4">
        <v>34991</v>
      </c>
      <c r="C34">
        <v>108.85</v>
      </c>
      <c r="D34" s="1"/>
    </row>
    <row r="35" spans="1:4" x14ac:dyDescent="0.55000000000000004">
      <c r="A35" t="s">
        <v>41</v>
      </c>
      <c r="B35" s="4">
        <v>35049</v>
      </c>
      <c r="C35">
        <v>74.986000000000004</v>
      </c>
      <c r="D35">
        <v>33.709000000000003</v>
      </c>
    </row>
    <row r="36" spans="1:4" x14ac:dyDescent="0.55000000000000004">
      <c r="A36" t="s">
        <v>41</v>
      </c>
      <c r="B36" s="4">
        <v>35082</v>
      </c>
      <c r="C36">
        <v>14.89</v>
      </c>
      <c r="D36">
        <v>39.747999999999998</v>
      </c>
    </row>
    <row r="37" spans="1:4" x14ac:dyDescent="0.55000000000000004">
      <c r="A37" t="s">
        <v>41</v>
      </c>
      <c r="B37" s="4">
        <v>35118</v>
      </c>
      <c r="C37">
        <v>3.8479999999999999</v>
      </c>
      <c r="D37">
        <v>13.172000000000001</v>
      </c>
    </row>
    <row r="38" spans="1:4" x14ac:dyDescent="0.55000000000000004">
      <c r="A38" t="s">
        <v>41</v>
      </c>
      <c r="B38" s="4">
        <v>35139</v>
      </c>
      <c r="C38">
        <v>7.8010000000000002</v>
      </c>
      <c r="D38">
        <v>23.315999999999999</v>
      </c>
    </row>
    <row r="39" spans="1:4" x14ac:dyDescent="0.55000000000000004">
      <c r="A39" t="s">
        <v>41</v>
      </c>
      <c r="B39" s="4">
        <v>35174</v>
      </c>
      <c r="C39">
        <v>15.052</v>
      </c>
      <c r="D39">
        <v>17.97</v>
      </c>
    </row>
    <row r="40" spans="1:4" x14ac:dyDescent="0.55000000000000004">
      <c r="A40" t="s">
        <v>41</v>
      </c>
      <c r="B40" s="4">
        <v>35244</v>
      </c>
      <c r="C40">
        <v>18.582000000000001</v>
      </c>
      <c r="D40">
        <v>38.872999999999998</v>
      </c>
    </row>
    <row r="41" spans="1:4" x14ac:dyDescent="0.55000000000000004">
      <c r="A41" t="s">
        <v>41</v>
      </c>
      <c r="B41" s="4">
        <v>35307</v>
      </c>
      <c r="C41">
        <v>17.466999999999999</v>
      </c>
      <c r="D41">
        <v>19.538</v>
      </c>
    </row>
    <row r="42" spans="1:4" x14ac:dyDescent="0.55000000000000004">
      <c r="A42" t="s">
        <v>41</v>
      </c>
      <c r="B42" s="4">
        <v>35377</v>
      </c>
      <c r="C42">
        <v>36.296999999999997</v>
      </c>
      <c r="D42">
        <v>33.136000000000003</v>
      </c>
    </row>
    <row r="43" spans="1:4" x14ac:dyDescent="0.55000000000000004">
      <c r="A43" t="s">
        <v>41</v>
      </c>
      <c r="B43" s="4">
        <v>35409</v>
      </c>
      <c r="C43">
        <v>87.623000000000005</v>
      </c>
      <c r="D43">
        <v>33.572000000000003</v>
      </c>
    </row>
    <row r="44" spans="1:4" x14ac:dyDescent="0.55000000000000004">
      <c r="A44" t="s">
        <v>41</v>
      </c>
      <c r="B44" s="4">
        <v>35074</v>
      </c>
      <c r="C44">
        <v>49.317999999999998</v>
      </c>
      <c r="D44">
        <v>98.212000000000003</v>
      </c>
    </row>
    <row r="45" spans="1:4" x14ac:dyDescent="0.55000000000000004">
      <c r="A45" t="s">
        <v>41</v>
      </c>
      <c r="B45" s="4">
        <v>35460</v>
      </c>
      <c r="C45">
        <v>9.0370000000000008</v>
      </c>
    </row>
    <row r="46" spans="1:4" x14ac:dyDescent="0.55000000000000004">
      <c r="A46" t="s">
        <v>41</v>
      </c>
      <c r="B46" s="4">
        <v>35489</v>
      </c>
      <c r="C46">
        <v>8.65</v>
      </c>
      <c r="D46">
        <v>19.975999999999999</v>
      </c>
    </row>
    <row r="47" spans="1:4" x14ac:dyDescent="0.55000000000000004">
      <c r="A47" t="s">
        <v>41</v>
      </c>
      <c r="B47" s="4">
        <v>35548</v>
      </c>
      <c r="C47">
        <v>10.868</v>
      </c>
      <c r="D47">
        <v>22.559000000000001</v>
      </c>
    </row>
    <row r="48" spans="1:4" x14ac:dyDescent="0.55000000000000004">
      <c r="A48" t="s">
        <v>41</v>
      </c>
      <c r="B48" s="4">
        <v>35649</v>
      </c>
      <c r="C48">
        <v>15.172000000000001</v>
      </c>
      <c r="D48">
        <v>26.405999999999999</v>
      </c>
    </row>
    <row r="49" spans="1:4" x14ac:dyDescent="0.55000000000000004">
      <c r="A49" t="s">
        <v>41</v>
      </c>
      <c r="B49" s="4">
        <v>35754</v>
      </c>
      <c r="C49">
        <v>95.965000000000003</v>
      </c>
    </row>
    <row r="50" spans="1:4" x14ac:dyDescent="0.55000000000000004">
      <c r="A50" t="s">
        <v>42</v>
      </c>
      <c r="B50" s="4">
        <v>34991</v>
      </c>
      <c r="C50">
        <v>133.29599999999999</v>
      </c>
    </row>
    <row r="51" spans="1:4" x14ac:dyDescent="0.55000000000000004">
      <c r="A51" t="s">
        <v>42</v>
      </c>
      <c r="B51" s="4">
        <v>35049</v>
      </c>
      <c r="C51">
        <v>70.994</v>
      </c>
      <c r="D51">
        <v>71.753</v>
      </c>
    </row>
    <row r="52" spans="1:4" x14ac:dyDescent="0.55000000000000004">
      <c r="A52" t="s">
        <v>42</v>
      </c>
      <c r="B52" s="4">
        <v>35082</v>
      </c>
      <c r="C52">
        <v>10.731</v>
      </c>
      <c r="D52">
        <v>41.109000000000002</v>
      </c>
    </row>
    <row r="53" spans="1:4" x14ac:dyDescent="0.55000000000000004">
      <c r="A53" t="s">
        <v>42</v>
      </c>
      <c r="B53" s="4">
        <v>35118</v>
      </c>
      <c r="C53">
        <v>5.3460000000000001</v>
      </c>
      <c r="D53">
        <v>22.853999999999999</v>
      </c>
    </row>
    <row r="54" spans="1:4" x14ac:dyDescent="0.55000000000000004">
      <c r="A54" t="s">
        <v>42</v>
      </c>
      <c r="B54" s="4">
        <v>35139</v>
      </c>
      <c r="C54">
        <v>8.9619999999999997</v>
      </c>
      <c r="D54">
        <v>27.902000000000001</v>
      </c>
    </row>
    <row r="55" spans="1:4" x14ac:dyDescent="0.55000000000000004">
      <c r="A55" t="s">
        <v>42</v>
      </c>
      <c r="B55" s="4">
        <v>35174</v>
      </c>
      <c r="C55">
        <v>23.699000000000002</v>
      </c>
      <c r="D55">
        <v>21.027999999999999</v>
      </c>
    </row>
    <row r="56" spans="1:4" x14ac:dyDescent="0.55000000000000004">
      <c r="A56" t="s">
        <v>42</v>
      </c>
      <c r="B56" s="4">
        <v>35244</v>
      </c>
      <c r="C56">
        <v>30.388999999999999</v>
      </c>
      <c r="D56">
        <v>37.171999999999997</v>
      </c>
    </row>
    <row r="57" spans="1:4" x14ac:dyDescent="0.55000000000000004">
      <c r="A57" t="s">
        <v>42</v>
      </c>
      <c r="B57" s="4">
        <v>35307</v>
      </c>
      <c r="C57">
        <v>26.78</v>
      </c>
      <c r="D57">
        <v>31.257000000000001</v>
      </c>
    </row>
    <row r="58" spans="1:4" x14ac:dyDescent="0.55000000000000004">
      <c r="A58" t="s">
        <v>42</v>
      </c>
      <c r="B58" s="4">
        <v>35377</v>
      </c>
      <c r="C58">
        <v>41.284999999999997</v>
      </c>
      <c r="D58">
        <v>40.438000000000002</v>
      </c>
    </row>
    <row r="59" spans="1:4" x14ac:dyDescent="0.55000000000000004">
      <c r="A59" t="s">
        <v>42</v>
      </c>
      <c r="B59" s="4">
        <v>35409</v>
      </c>
      <c r="C59">
        <v>79.807000000000002</v>
      </c>
      <c r="D59">
        <v>46.311</v>
      </c>
    </row>
    <row r="60" spans="1:4" x14ac:dyDescent="0.55000000000000004">
      <c r="A60" t="s">
        <v>42</v>
      </c>
      <c r="B60" s="4">
        <v>35074</v>
      </c>
      <c r="C60">
        <v>31.193000000000001</v>
      </c>
      <c r="D60">
        <v>94.135999999999996</v>
      </c>
    </row>
    <row r="61" spans="1:4" x14ac:dyDescent="0.55000000000000004">
      <c r="A61" t="s">
        <v>42</v>
      </c>
      <c r="B61" s="4">
        <v>35460</v>
      </c>
      <c r="C61">
        <v>14.025</v>
      </c>
    </row>
    <row r="62" spans="1:4" x14ac:dyDescent="0.55000000000000004">
      <c r="A62" t="s">
        <v>42</v>
      </c>
      <c r="B62" s="4">
        <v>35489</v>
      </c>
      <c r="C62">
        <v>7.1529999999999996</v>
      </c>
      <c r="D62">
        <v>24.39</v>
      </c>
    </row>
    <row r="63" spans="1:4" x14ac:dyDescent="0.55000000000000004">
      <c r="A63" t="s">
        <v>42</v>
      </c>
      <c r="B63" s="4">
        <v>35548</v>
      </c>
      <c r="C63">
        <v>8.5399999999999991</v>
      </c>
      <c r="D63">
        <v>15.596</v>
      </c>
    </row>
    <row r="64" spans="1:4" x14ac:dyDescent="0.55000000000000004">
      <c r="A64" t="s">
        <v>42</v>
      </c>
      <c r="B64" s="4">
        <v>35649</v>
      </c>
      <c r="C64">
        <v>12.510999999999999</v>
      </c>
      <c r="D64">
        <v>33.198999999999998</v>
      </c>
    </row>
    <row r="65" spans="1:3" x14ac:dyDescent="0.55000000000000004">
      <c r="A65" t="s">
        <v>42</v>
      </c>
      <c r="B65" s="4">
        <v>35754</v>
      </c>
      <c r="C65">
        <v>84.99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8"/>
  <sheetViews>
    <sheetView tabSelected="1" workbookViewId="0">
      <pane ySplit="600" activePane="bottomLeft"/>
      <selection activeCell="B2" sqref="B2"/>
      <selection pane="bottomLeft"/>
    </sheetView>
  </sheetViews>
  <sheetFormatPr defaultRowHeight="14.4" x14ac:dyDescent="0.55000000000000004"/>
  <cols>
    <col min="1" max="1" width="34.578125" customWidth="1"/>
    <col min="3" max="3" width="13.68359375" bestFit="1" customWidth="1"/>
    <col min="5" max="5" width="18.68359375" bestFit="1" customWidth="1"/>
    <col min="7" max="7" width="19.68359375" bestFit="1" customWidth="1"/>
    <col min="8" max="8" width="23" bestFit="1" customWidth="1"/>
    <col min="9" max="9" width="22.68359375" bestFit="1" customWidth="1"/>
    <col min="10" max="10" width="12.68359375" bestFit="1" customWidth="1"/>
    <col min="11" max="11" width="15.26171875" bestFit="1" customWidth="1"/>
    <col min="12" max="12" width="19.15625" bestFit="1" customWidth="1"/>
    <col min="13" max="13" width="19.68359375" bestFit="1" customWidth="1"/>
    <col min="14" max="14" width="23.68359375" bestFit="1" customWidth="1"/>
  </cols>
  <sheetData>
    <row r="1" spans="1:20" x14ac:dyDescent="0.55000000000000004">
      <c r="A1" t="s">
        <v>3</v>
      </c>
      <c r="B1" t="s">
        <v>0</v>
      </c>
      <c r="C1" t="s">
        <v>47</v>
      </c>
      <c r="D1" t="s">
        <v>19</v>
      </c>
      <c r="E1" t="s">
        <v>20</v>
      </c>
      <c r="F1" t="s">
        <v>21</v>
      </c>
      <c r="G1" t="s">
        <v>22</v>
      </c>
      <c r="H1" t="s">
        <v>28</v>
      </c>
      <c r="I1" t="s">
        <v>30</v>
      </c>
      <c r="J1" t="s">
        <v>31</v>
      </c>
      <c r="K1" t="s">
        <v>32</v>
      </c>
      <c r="L1" t="s">
        <v>36</v>
      </c>
      <c r="M1" t="s">
        <v>37</v>
      </c>
      <c r="N1" t="s">
        <v>38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</row>
    <row r="2" spans="1:20" x14ac:dyDescent="0.55000000000000004">
      <c r="A2" t="s">
        <v>18</v>
      </c>
      <c r="B2">
        <v>1993</v>
      </c>
      <c r="C2" s="3">
        <f>DATE(B2,6,1)</f>
        <v>34121</v>
      </c>
      <c r="D2" s="1">
        <v>2.6172831999999997</v>
      </c>
      <c r="E2">
        <f>D2*1000/10</f>
        <v>261.72832</v>
      </c>
      <c r="F2" s="1">
        <v>1.2</v>
      </c>
      <c r="G2">
        <f>F2*1000/10/0.43</f>
        <v>279.06976744186045</v>
      </c>
    </row>
    <row r="3" spans="1:20" x14ac:dyDescent="0.55000000000000004">
      <c r="A3" t="s">
        <v>18</v>
      </c>
      <c r="B3">
        <v>1994</v>
      </c>
      <c r="C3" s="3">
        <f t="shared" ref="C3:C12" si="0">DATE(B3,6,1)</f>
        <v>34486</v>
      </c>
      <c r="D3" s="1">
        <v>3.8271679999999999</v>
      </c>
      <c r="E3">
        <f t="shared" ref="E3:E12" si="1">D3*1000/10</f>
        <v>382.71680000000003</v>
      </c>
      <c r="F3" s="1">
        <v>1.8</v>
      </c>
      <c r="G3">
        <f t="shared" ref="G3:G11" si="2">F3*1000/10/0.43</f>
        <v>418.60465116279073</v>
      </c>
    </row>
    <row r="4" spans="1:20" x14ac:dyDescent="0.55000000000000004">
      <c r="A4" t="s">
        <v>18</v>
      </c>
      <c r="B4">
        <v>1995</v>
      </c>
      <c r="C4" s="3">
        <f t="shared" si="0"/>
        <v>34851</v>
      </c>
      <c r="D4" s="1">
        <v>3.5802559999999999</v>
      </c>
      <c r="E4">
        <f t="shared" si="1"/>
        <v>358.0256</v>
      </c>
      <c r="F4" s="1">
        <v>1.7</v>
      </c>
      <c r="G4">
        <f t="shared" si="2"/>
        <v>395.34883720930236</v>
      </c>
    </row>
    <row r="5" spans="1:20" x14ac:dyDescent="0.55000000000000004">
      <c r="A5" t="s">
        <v>18</v>
      </c>
      <c r="B5">
        <v>1996</v>
      </c>
      <c r="C5" s="3">
        <f t="shared" si="0"/>
        <v>35217</v>
      </c>
      <c r="D5" s="1">
        <v>4.7160640000000003</v>
      </c>
      <c r="E5">
        <f t="shared" si="1"/>
        <v>471.60640000000001</v>
      </c>
      <c r="F5" s="1">
        <v>2.2000000000000002</v>
      </c>
      <c r="G5">
        <f t="shared" si="2"/>
        <v>511.62790697674421</v>
      </c>
    </row>
    <row r="6" spans="1:20" x14ac:dyDescent="0.55000000000000004">
      <c r="A6" t="s">
        <v>18</v>
      </c>
      <c r="B6">
        <v>1997</v>
      </c>
      <c r="C6" s="3">
        <f t="shared" si="0"/>
        <v>35582</v>
      </c>
      <c r="D6" s="1">
        <v>5.6543359999999998</v>
      </c>
      <c r="E6">
        <f t="shared" si="1"/>
        <v>565.43360000000007</v>
      </c>
      <c r="F6" s="1">
        <v>2.4</v>
      </c>
      <c r="G6">
        <f t="shared" si="2"/>
        <v>558.1395348837209</v>
      </c>
    </row>
    <row r="7" spans="1:20" x14ac:dyDescent="0.55000000000000004">
      <c r="A7" t="s">
        <v>18</v>
      </c>
      <c r="B7">
        <v>1998</v>
      </c>
      <c r="C7" s="3">
        <f t="shared" si="0"/>
        <v>35947</v>
      </c>
      <c r="D7" s="1">
        <v>6.7901119999999997</v>
      </c>
      <c r="E7">
        <f t="shared" si="1"/>
        <v>679.01120000000003</v>
      </c>
      <c r="F7" s="1">
        <v>2.5</v>
      </c>
      <c r="G7">
        <f t="shared" si="2"/>
        <v>581.39534883720933</v>
      </c>
    </row>
    <row r="8" spans="1:20" x14ac:dyDescent="0.55000000000000004">
      <c r="A8" t="s">
        <v>18</v>
      </c>
      <c r="B8">
        <v>1999</v>
      </c>
      <c r="C8" s="3">
        <f t="shared" si="0"/>
        <v>36312</v>
      </c>
      <c r="D8" s="1">
        <v>5.6543359999999998</v>
      </c>
      <c r="E8">
        <f t="shared" si="1"/>
        <v>565.43360000000007</v>
      </c>
      <c r="F8" s="1">
        <v>2.8</v>
      </c>
      <c r="G8">
        <f t="shared" si="2"/>
        <v>651.16279069767438</v>
      </c>
    </row>
    <row r="9" spans="1:20" x14ac:dyDescent="0.55000000000000004">
      <c r="A9" t="s">
        <v>18</v>
      </c>
      <c r="B9">
        <v>2000</v>
      </c>
      <c r="C9" s="3">
        <f t="shared" si="0"/>
        <v>36678</v>
      </c>
      <c r="D9" s="1">
        <v>4.2716159999999999</v>
      </c>
      <c r="E9">
        <f t="shared" si="1"/>
        <v>427.16160000000002</v>
      </c>
      <c r="F9" s="1">
        <v>1.5</v>
      </c>
      <c r="G9">
        <f t="shared" si="2"/>
        <v>348.83720930232556</v>
      </c>
    </row>
    <row r="10" spans="1:20" x14ac:dyDescent="0.55000000000000004">
      <c r="A10" t="s">
        <v>18</v>
      </c>
      <c r="B10">
        <v>2001</v>
      </c>
      <c r="C10" s="3">
        <f t="shared" si="0"/>
        <v>37043</v>
      </c>
      <c r="D10" s="1">
        <v>5.5555519999999996</v>
      </c>
      <c r="E10">
        <f t="shared" si="1"/>
        <v>555.55520000000001</v>
      </c>
      <c r="F10" s="1">
        <v>2.1</v>
      </c>
      <c r="G10">
        <f t="shared" si="2"/>
        <v>488.37209302325584</v>
      </c>
    </row>
    <row r="11" spans="1:20" x14ac:dyDescent="0.55000000000000004">
      <c r="A11" t="s">
        <v>18</v>
      </c>
      <c r="B11">
        <v>2002</v>
      </c>
      <c r="C11" s="3">
        <f t="shared" si="0"/>
        <v>37408</v>
      </c>
      <c r="D11" s="1">
        <v>4.8641920000000001</v>
      </c>
      <c r="E11">
        <f t="shared" si="1"/>
        <v>486.41919999999999</v>
      </c>
      <c r="F11" s="1">
        <v>2.2999999999999998</v>
      </c>
      <c r="G11">
        <f t="shared" si="2"/>
        <v>534.88372093023258</v>
      </c>
    </row>
    <row r="12" spans="1:20" x14ac:dyDescent="0.55000000000000004">
      <c r="A12" t="s">
        <v>18</v>
      </c>
      <c r="B12">
        <v>2003</v>
      </c>
      <c r="C12" s="3">
        <f t="shared" si="0"/>
        <v>37773</v>
      </c>
      <c r="D12" s="1">
        <v>4.9135680000000006</v>
      </c>
      <c r="E12">
        <f t="shared" si="1"/>
        <v>491.35680000000002</v>
      </c>
      <c r="F12" s="1"/>
    </row>
    <row r="13" spans="1:20" x14ac:dyDescent="0.55000000000000004">
      <c r="A13" t="s">
        <v>29</v>
      </c>
      <c r="B13">
        <f>YEAR(C13)</f>
        <v>1988</v>
      </c>
      <c r="C13" s="3">
        <v>32377</v>
      </c>
      <c r="D13" s="2"/>
      <c r="F13" s="1"/>
      <c r="H13">
        <v>171.28653746087198</v>
      </c>
      <c r="I13">
        <v>0.26606850035580498</v>
      </c>
      <c r="J13">
        <v>1.27868852459016</v>
      </c>
      <c r="K13">
        <v>1.4229359211203001</v>
      </c>
    </row>
    <row r="14" spans="1:20" x14ac:dyDescent="0.55000000000000004">
      <c r="A14" t="s">
        <v>29</v>
      </c>
      <c r="B14">
        <f t="shared" ref="B14:B26" si="3">YEAR(C14)</f>
        <v>1988</v>
      </c>
      <c r="C14" s="3">
        <v>32469</v>
      </c>
      <c r="D14" s="2"/>
      <c r="F14" s="1"/>
      <c r="H14">
        <v>720.36696811434103</v>
      </c>
      <c r="I14">
        <v>0.72551945440160492</v>
      </c>
      <c r="J14">
        <v>1.4819672131147501</v>
      </c>
      <c r="K14">
        <v>4.5519769090135398</v>
      </c>
    </row>
    <row r="15" spans="1:20" x14ac:dyDescent="0.55000000000000004">
      <c r="A15" t="s">
        <v>29</v>
      </c>
      <c r="B15">
        <f t="shared" si="3"/>
        <v>1989</v>
      </c>
      <c r="C15" s="3">
        <v>32561</v>
      </c>
      <c r="D15" s="2"/>
      <c r="F15" s="1"/>
      <c r="H15">
        <v>1676.85443360362</v>
      </c>
      <c r="I15">
        <v>0.93499493915941401</v>
      </c>
      <c r="J15">
        <v>1.7442622950819602</v>
      </c>
      <c r="K15">
        <v>6.9641670285147903</v>
      </c>
    </row>
    <row r="16" spans="1:20" x14ac:dyDescent="0.55000000000000004">
      <c r="A16" t="s">
        <v>29</v>
      </c>
      <c r="B16">
        <f t="shared" si="3"/>
        <v>1989</v>
      </c>
      <c r="C16" s="3">
        <v>32650</v>
      </c>
      <c r="D16" s="2"/>
      <c r="F16" s="1"/>
      <c r="H16">
        <v>3018.5377059554498</v>
      </c>
      <c r="I16">
        <v>0.97346174755908299</v>
      </c>
      <c r="J16">
        <v>1.6590163934426201</v>
      </c>
      <c r="K16">
        <v>9.2473239917054801</v>
      </c>
    </row>
    <row r="17" spans="1:20" x14ac:dyDescent="0.55000000000000004">
      <c r="A17" t="s">
        <v>29</v>
      </c>
      <c r="B17">
        <f t="shared" si="3"/>
        <v>1989</v>
      </c>
      <c r="C17" s="3">
        <v>32742</v>
      </c>
      <c r="D17" s="2"/>
      <c r="F17" s="1"/>
      <c r="H17">
        <v>4434.2840107142101</v>
      </c>
      <c r="I17">
        <v>0.98127621581722591</v>
      </c>
      <c r="J17">
        <v>1.57377049180327</v>
      </c>
      <c r="K17">
        <v>9.9534090444337906</v>
      </c>
    </row>
    <row r="18" spans="1:20" x14ac:dyDescent="0.55000000000000004">
      <c r="A18" t="s">
        <v>29</v>
      </c>
      <c r="B18">
        <f t="shared" si="3"/>
        <v>1989</v>
      </c>
      <c r="C18" s="3">
        <v>32834</v>
      </c>
      <c r="D18" s="2"/>
      <c r="F18" s="1"/>
      <c r="H18">
        <v>5050.0145861777901</v>
      </c>
      <c r="I18">
        <v>0.97848280861182702</v>
      </c>
      <c r="J18">
        <v>1.46229508196721</v>
      </c>
      <c r="K18">
        <v>6.3154613715885803</v>
      </c>
    </row>
    <row r="19" spans="1:20" x14ac:dyDescent="0.55000000000000004">
      <c r="A19" t="s">
        <v>29</v>
      </c>
      <c r="B19">
        <f t="shared" si="3"/>
        <v>1990</v>
      </c>
      <c r="C19" s="3">
        <v>32926</v>
      </c>
      <c r="D19" s="2"/>
      <c r="F19" s="1"/>
      <c r="H19">
        <v>5495.3859210005203</v>
      </c>
      <c r="I19">
        <v>0.97802666996689391</v>
      </c>
      <c r="J19">
        <v>1.3049180327868801</v>
      </c>
      <c r="K19">
        <v>9.1720363768313895</v>
      </c>
    </row>
    <row r="20" spans="1:20" x14ac:dyDescent="0.55000000000000004">
      <c r="A20" t="s">
        <v>29</v>
      </c>
      <c r="B20">
        <f t="shared" si="3"/>
        <v>1990</v>
      </c>
      <c r="C20" s="3">
        <v>33015</v>
      </c>
      <c r="D20" s="2"/>
      <c r="F20" s="1"/>
      <c r="H20">
        <v>5362.9470846391505</v>
      </c>
      <c r="I20">
        <v>0.98346674210044793</v>
      </c>
      <c r="J20">
        <v>1.28524590163934</v>
      </c>
      <c r="K20">
        <v>12.9463057989389</v>
      </c>
    </row>
    <row r="21" spans="1:20" x14ac:dyDescent="0.55000000000000004">
      <c r="A21" t="s">
        <v>56</v>
      </c>
      <c r="B21">
        <f t="shared" si="3"/>
        <v>1990</v>
      </c>
      <c r="C21" s="3">
        <v>33015</v>
      </c>
      <c r="D21" s="2"/>
      <c r="F21" s="1"/>
      <c r="H21">
        <v>534.26014242328097</v>
      </c>
      <c r="I21">
        <v>0.38280551786321998</v>
      </c>
      <c r="J21">
        <v>4.4524590163934405</v>
      </c>
    </row>
    <row r="22" spans="1:20" x14ac:dyDescent="0.55000000000000004">
      <c r="A22" t="s">
        <v>57</v>
      </c>
      <c r="B22">
        <f t="shared" si="3"/>
        <v>1990</v>
      </c>
      <c r="C22" s="3">
        <v>33015</v>
      </c>
      <c r="D22" s="2"/>
      <c r="F22" s="1"/>
      <c r="H22">
        <v>1416.6790885422101</v>
      </c>
      <c r="I22">
        <v>0.86350139449362795</v>
      </c>
      <c r="J22">
        <v>4.0852459016393396</v>
      </c>
    </row>
    <row r="23" spans="1:20" x14ac:dyDescent="0.55000000000000004">
      <c r="A23" t="s">
        <v>58</v>
      </c>
      <c r="B23">
        <f t="shared" si="3"/>
        <v>1990</v>
      </c>
      <c r="C23" s="3">
        <v>33015</v>
      </c>
      <c r="D23" s="2"/>
      <c r="F23" s="1"/>
      <c r="H23">
        <v>2047.2354391994099</v>
      </c>
      <c r="I23">
        <v>0.98099333913819808</v>
      </c>
      <c r="J23">
        <v>3.5147540983606493</v>
      </c>
    </row>
    <row r="24" spans="1:20" x14ac:dyDescent="0.55000000000000004">
      <c r="A24" t="s">
        <v>59</v>
      </c>
      <c r="B24">
        <f t="shared" si="3"/>
        <v>1990</v>
      </c>
      <c r="C24" s="3">
        <v>33015</v>
      </c>
      <c r="D24" s="2"/>
      <c r="F24" s="1"/>
      <c r="H24">
        <v>2107.38353234244</v>
      </c>
      <c r="I24">
        <v>0.88148085941470999</v>
      </c>
      <c r="J24">
        <v>3.1475409836065498</v>
      </c>
    </row>
    <row r="25" spans="1:20" x14ac:dyDescent="0.55000000000000004">
      <c r="A25" t="s">
        <v>60</v>
      </c>
      <c r="B25">
        <f t="shared" si="3"/>
        <v>1990</v>
      </c>
      <c r="C25" s="3">
        <v>33015</v>
      </c>
      <c r="D25" s="2"/>
      <c r="F25" s="1"/>
      <c r="H25">
        <v>2375.0046867812598</v>
      </c>
      <c r="I25">
        <v>0.80320269440036696</v>
      </c>
      <c r="J25">
        <v>2.97049180327868</v>
      </c>
    </row>
    <row r="26" spans="1:20" x14ac:dyDescent="0.55000000000000004">
      <c r="A26" t="s">
        <v>61</v>
      </c>
      <c r="B26">
        <f t="shared" si="3"/>
        <v>1990</v>
      </c>
      <c r="C26" s="3">
        <v>33015</v>
      </c>
      <c r="D26" s="2"/>
      <c r="F26" s="1"/>
      <c r="H26">
        <v>2375.9264966378601</v>
      </c>
      <c r="I26">
        <v>0.98083333701662301</v>
      </c>
      <c r="J26">
        <v>2.9639344262295002</v>
      </c>
    </row>
    <row r="27" spans="1:20" x14ac:dyDescent="0.55000000000000004">
      <c r="A27" t="s">
        <v>33</v>
      </c>
      <c r="C27" s="3">
        <v>35184</v>
      </c>
      <c r="D27" s="2"/>
      <c r="F27" s="1"/>
      <c r="H27">
        <f t="shared" ref="H27:H32" si="4">L27+M27</f>
        <v>86.654055199512641</v>
      </c>
      <c r="L27">
        <v>61.700842473374294</v>
      </c>
      <c r="M27">
        <v>24.953212726138339</v>
      </c>
      <c r="N27">
        <v>0</v>
      </c>
      <c r="R27">
        <v>0</v>
      </c>
      <c r="S27">
        <v>0</v>
      </c>
      <c r="T27">
        <f t="shared" ref="T27:T36" si="5">R27+S27</f>
        <v>0</v>
      </c>
    </row>
    <row r="28" spans="1:20" x14ac:dyDescent="0.55000000000000004">
      <c r="A28" t="s">
        <v>33</v>
      </c>
      <c r="C28" s="3">
        <v>35236</v>
      </c>
      <c r="D28" s="2"/>
      <c r="F28" s="1"/>
      <c r="H28">
        <f t="shared" si="4"/>
        <v>397.16504372613201</v>
      </c>
      <c r="L28">
        <v>197.53934191702433</v>
      </c>
      <c r="M28">
        <v>199.62570180910765</v>
      </c>
      <c r="N28">
        <v>10.872675250357716</v>
      </c>
      <c r="R28">
        <v>0</v>
      </c>
      <c r="S28">
        <v>0</v>
      </c>
      <c r="T28">
        <f t="shared" si="5"/>
        <v>0</v>
      </c>
    </row>
    <row r="29" spans="1:20" x14ac:dyDescent="0.55000000000000004">
      <c r="A29" t="s">
        <v>33</v>
      </c>
      <c r="C29" s="3">
        <v>35290</v>
      </c>
      <c r="D29" s="2"/>
      <c r="F29" s="1"/>
      <c r="H29">
        <f t="shared" si="4"/>
        <v>945.9020258173116</v>
      </c>
      <c r="L29">
        <v>330.38944523923055</v>
      </c>
      <c r="M29">
        <v>615.51258057808104</v>
      </c>
      <c r="N29">
        <v>75.587347003655722</v>
      </c>
      <c r="R29">
        <v>0</v>
      </c>
      <c r="S29">
        <v>0</v>
      </c>
      <c r="T29">
        <f t="shared" si="5"/>
        <v>0</v>
      </c>
    </row>
    <row r="30" spans="1:20" x14ac:dyDescent="0.55000000000000004">
      <c r="A30" t="s">
        <v>33</v>
      </c>
      <c r="C30" s="3">
        <v>35348</v>
      </c>
      <c r="D30" s="2"/>
      <c r="F30" s="1"/>
      <c r="H30">
        <f t="shared" si="4"/>
        <v>1226.6973990609129</v>
      </c>
      <c r="L30">
        <v>220.25115243999338</v>
      </c>
      <c r="M30">
        <v>1006.4462466209194</v>
      </c>
      <c r="N30">
        <v>113.58448577332669</v>
      </c>
      <c r="R30">
        <v>0</v>
      </c>
      <c r="S30">
        <v>0</v>
      </c>
      <c r="T30">
        <f t="shared" si="5"/>
        <v>0</v>
      </c>
    </row>
    <row r="31" spans="1:20" x14ac:dyDescent="0.55000000000000004">
      <c r="A31" t="s">
        <v>33</v>
      </c>
      <c r="C31" s="3">
        <v>35400</v>
      </c>
      <c r="D31" s="2"/>
      <c r="F31" s="1"/>
      <c r="H31">
        <f t="shared" si="4"/>
        <v>1589.935450270925</v>
      </c>
      <c r="L31">
        <v>184.23780003179147</v>
      </c>
      <c r="M31">
        <v>1405.6976502391335</v>
      </c>
      <c r="N31">
        <v>65.719281513272875</v>
      </c>
      <c r="R31">
        <v>0</v>
      </c>
      <c r="S31">
        <v>0</v>
      </c>
      <c r="T31">
        <f t="shared" si="5"/>
        <v>0</v>
      </c>
    </row>
    <row r="32" spans="1:20" x14ac:dyDescent="0.55000000000000004">
      <c r="A32" t="s">
        <v>33</v>
      </c>
      <c r="C32" s="3">
        <v>35461</v>
      </c>
      <c r="D32" s="2"/>
      <c r="F32" s="1"/>
      <c r="H32">
        <f t="shared" si="4"/>
        <v>1113.2201196829999</v>
      </c>
      <c r="L32">
        <v>65.185185185185247</v>
      </c>
      <c r="M32">
        <v>1048.0349344978147</v>
      </c>
      <c r="N32">
        <v>41.481481481481481</v>
      </c>
      <c r="R32">
        <v>0</v>
      </c>
      <c r="S32">
        <v>0</v>
      </c>
      <c r="T32">
        <f t="shared" si="5"/>
        <v>0</v>
      </c>
    </row>
    <row r="33" spans="1:20" x14ac:dyDescent="0.55000000000000004">
      <c r="A33" t="s">
        <v>33</v>
      </c>
      <c r="C33" s="3">
        <v>35520</v>
      </c>
      <c r="D33" s="2"/>
      <c r="F33" s="1"/>
      <c r="R33">
        <f>70-(R32)</f>
        <v>70</v>
      </c>
      <c r="S33">
        <f>1632-(S32)</f>
        <v>1632</v>
      </c>
      <c r="T33">
        <f t="shared" si="5"/>
        <v>1702</v>
      </c>
    </row>
    <row r="34" spans="1:20" x14ac:dyDescent="0.55000000000000004">
      <c r="A34" t="s">
        <v>34</v>
      </c>
      <c r="C34" s="3">
        <v>35184</v>
      </c>
      <c r="D34" s="2"/>
      <c r="F34" s="1"/>
      <c r="H34">
        <f t="shared" ref="H34:H78" si="6">L34+M34</f>
        <v>61.705824595829014</v>
      </c>
      <c r="L34">
        <v>44.367628109822533</v>
      </c>
      <c r="M34">
        <v>17.338196486006478</v>
      </c>
      <c r="N34">
        <v>0</v>
      </c>
      <c r="R34">
        <v>0</v>
      </c>
      <c r="S34">
        <v>0</v>
      </c>
      <c r="T34">
        <f t="shared" si="5"/>
        <v>0</v>
      </c>
    </row>
    <row r="35" spans="1:20" x14ac:dyDescent="0.55000000000000004">
      <c r="A35" t="s">
        <v>34</v>
      </c>
      <c r="C35" s="3">
        <v>35236</v>
      </c>
      <c r="D35" s="2"/>
      <c r="F35" s="1"/>
      <c r="H35">
        <f t="shared" si="6"/>
        <v>332.61875882103914</v>
      </c>
      <c r="L35">
        <v>170.55704232332241</v>
      </c>
      <c r="M35">
        <v>162.0617164977167</v>
      </c>
      <c r="N35">
        <v>6.8143522648428574</v>
      </c>
      <c r="R35">
        <v>0</v>
      </c>
      <c r="S35">
        <v>0</v>
      </c>
      <c r="T35">
        <f t="shared" si="5"/>
        <v>0</v>
      </c>
    </row>
    <row r="36" spans="1:20" x14ac:dyDescent="0.55000000000000004">
      <c r="A36" t="s">
        <v>34</v>
      </c>
      <c r="C36" s="3">
        <v>35289</v>
      </c>
      <c r="D36" s="2"/>
      <c r="F36" s="1"/>
      <c r="H36">
        <f t="shared" si="6"/>
        <v>820.84815187646734</v>
      </c>
      <c r="L36">
        <v>290.91089305183857</v>
      </c>
      <c r="M36">
        <v>529.93725882462877</v>
      </c>
      <c r="N36">
        <v>65.764694221429068</v>
      </c>
      <c r="R36">
        <v>0</v>
      </c>
      <c r="S36">
        <v>0</v>
      </c>
      <c r="T36">
        <f t="shared" si="5"/>
        <v>0</v>
      </c>
    </row>
    <row r="37" spans="1:20" x14ac:dyDescent="0.55000000000000004">
      <c r="A37" t="s">
        <v>34</v>
      </c>
      <c r="C37" s="3">
        <v>35290</v>
      </c>
      <c r="D37" s="2"/>
      <c r="F37" s="1"/>
      <c r="H37">
        <f t="shared" si="6"/>
        <v>0</v>
      </c>
      <c r="L37">
        <v>0</v>
      </c>
      <c r="M37">
        <v>0</v>
      </c>
      <c r="N37">
        <v>0</v>
      </c>
      <c r="R37">
        <f>L36-L37</f>
        <v>290.91089305183857</v>
      </c>
      <c r="S37">
        <f>M36-M37</f>
        <v>529.93725882462877</v>
      </c>
      <c r="T37">
        <f>R37+S37</f>
        <v>820.84815187646734</v>
      </c>
    </row>
    <row r="38" spans="1:20" x14ac:dyDescent="0.55000000000000004">
      <c r="A38" t="s">
        <v>34</v>
      </c>
      <c r="C38" s="3">
        <v>35348</v>
      </c>
      <c r="D38" s="2"/>
      <c r="F38" s="1"/>
      <c r="H38">
        <f t="shared" si="6"/>
        <v>165.40720438167909</v>
      </c>
      <c r="L38">
        <v>104.28436911487717</v>
      </c>
      <c r="M38">
        <v>61.122835266801914</v>
      </c>
      <c r="N38">
        <v>4.8691644365149056</v>
      </c>
      <c r="R38">
        <v>0</v>
      </c>
      <c r="S38">
        <v>0</v>
      </c>
      <c r="T38">
        <f t="shared" ref="T38:T101" si="7">R38+S38</f>
        <v>0</v>
      </c>
    </row>
    <row r="39" spans="1:20" x14ac:dyDescent="0.55000000000000004">
      <c r="A39" t="s">
        <v>34</v>
      </c>
      <c r="C39" s="3">
        <v>35400</v>
      </c>
      <c r="D39" s="2"/>
      <c r="F39" s="1"/>
      <c r="H39">
        <f t="shared" si="6"/>
        <v>379.74879132764863</v>
      </c>
      <c r="L39">
        <v>189.87439566382432</v>
      </c>
      <c r="M39">
        <v>189.87439566382432</v>
      </c>
      <c r="N39">
        <v>43.339280404400768</v>
      </c>
      <c r="R39">
        <v>0</v>
      </c>
      <c r="S39">
        <v>0</v>
      </c>
      <c r="T39">
        <f t="shared" si="7"/>
        <v>0</v>
      </c>
    </row>
    <row r="40" spans="1:20" x14ac:dyDescent="0.55000000000000004">
      <c r="A40" t="s">
        <v>34</v>
      </c>
      <c r="C40" s="3">
        <v>35461</v>
      </c>
      <c r="D40" s="2"/>
      <c r="F40" s="1"/>
      <c r="H40">
        <f t="shared" si="6"/>
        <v>323.61428149007526</v>
      </c>
      <c r="L40">
        <v>52.643968678758576</v>
      </c>
      <c r="M40">
        <v>270.97031281131666</v>
      </c>
      <c r="N40">
        <v>67.251461988303831</v>
      </c>
      <c r="R40">
        <v>0</v>
      </c>
      <c r="S40">
        <v>0</v>
      </c>
      <c r="T40">
        <f t="shared" si="7"/>
        <v>0</v>
      </c>
    </row>
    <row r="41" spans="1:20" x14ac:dyDescent="0.55000000000000004">
      <c r="A41" t="s">
        <v>34</v>
      </c>
      <c r="C41" s="3">
        <v>35520</v>
      </c>
      <c r="D41" s="2"/>
      <c r="F41" s="1"/>
      <c r="R41">
        <f>345-(R37+R40)</f>
        <v>54.08910694816143</v>
      </c>
      <c r="S41">
        <f>1100-(S37+S40)</f>
        <v>570.06274117537123</v>
      </c>
      <c r="T41">
        <f t="shared" si="7"/>
        <v>624.15184812353266</v>
      </c>
    </row>
    <row r="42" spans="1:20" x14ac:dyDescent="0.55000000000000004">
      <c r="A42" t="s">
        <v>35</v>
      </c>
      <c r="C42" s="3">
        <v>35184</v>
      </c>
      <c r="D42" s="2"/>
      <c r="F42" s="1"/>
      <c r="H42">
        <f t="shared" si="6"/>
        <v>12.03896761729743</v>
      </c>
      <c r="L42">
        <v>12.03896761729743</v>
      </c>
      <c r="M42">
        <v>0</v>
      </c>
      <c r="N42">
        <v>0</v>
      </c>
      <c r="R42">
        <v>0</v>
      </c>
      <c r="S42">
        <v>0</v>
      </c>
      <c r="T42">
        <f t="shared" si="7"/>
        <v>0</v>
      </c>
    </row>
    <row r="43" spans="1:20" x14ac:dyDescent="0.55000000000000004">
      <c r="A43" t="s">
        <v>35</v>
      </c>
      <c r="C43" s="3">
        <v>35235</v>
      </c>
      <c r="D43" s="2"/>
      <c r="F43" s="1"/>
      <c r="H43">
        <f t="shared" si="6"/>
        <v>179.01911469563191</v>
      </c>
      <c r="L43">
        <v>87.524001366457625</v>
      </c>
      <c r="M43">
        <v>91.495113329174302</v>
      </c>
      <c r="N43">
        <v>6.7144927024065248</v>
      </c>
      <c r="R43">
        <v>0</v>
      </c>
      <c r="S43">
        <v>0</v>
      </c>
      <c r="T43">
        <f t="shared" si="7"/>
        <v>0</v>
      </c>
    </row>
    <row r="44" spans="1:20" x14ac:dyDescent="0.55000000000000004">
      <c r="A44" t="s">
        <v>35</v>
      </c>
      <c r="C44" s="3">
        <v>35236</v>
      </c>
      <c r="D44" s="2"/>
      <c r="F44" s="1"/>
      <c r="H44">
        <f t="shared" si="6"/>
        <v>74.618089574231959</v>
      </c>
      <c r="L44">
        <v>41.347139272714337</v>
      </c>
      <c r="M44">
        <v>33.27095030151763</v>
      </c>
      <c r="N44">
        <v>0</v>
      </c>
      <c r="R44">
        <f>L43-L44</f>
        <v>46.176862093743289</v>
      </c>
      <c r="S44">
        <f>M43-M44</f>
        <v>58.224163027656672</v>
      </c>
      <c r="T44">
        <f t="shared" si="7"/>
        <v>104.40102512139995</v>
      </c>
    </row>
    <row r="45" spans="1:20" x14ac:dyDescent="0.55000000000000004">
      <c r="A45" t="s">
        <v>35</v>
      </c>
      <c r="C45" s="3">
        <v>35290</v>
      </c>
      <c r="D45" s="2"/>
      <c r="F45" s="1"/>
      <c r="H45">
        <f t="shared" si="6"/>
        <v>240.24832019553577</v>
      </c>
      <c r="L45">
        <v>82.211306263325739</v>
      </c>
      <c r="M45">
        <v>158.03701393221002</v>
      </c>
      <c r="N45">
        <v>24.513788269663479</v>
      </c>
      <c r="R45">
        <v>0</v>
      </c>
      <c r="S45">
        <v>0</v>
      </c>
      <c r="T45">
        <f t="shared" si="7"/>
        <v>0</v>
      </c>
    </row>
    <row r="46" spans="1:20" x14ac:dyDescent="0.55000000000000004">
      <c r="A46" t="s">
        <v>35</v>
      </c>
      <c r="C46" s="3">
        <v>35291</v>
      </c>
      <c r="H46">
        <f t="shared" si="6"/>
        <v>105.48595827699356</v>
      </c>
      <c r="L46">
        <v>38.944057673958291</v>
      </c>
      <c r="M46">
        <v>66.541900603035259</v>
      </c>
      <c r="N46">
        <v>0</v>
      </c>
      <c r="R46">
        <f>L45-L46</f>
        <v>43.267248589367448</v>
      </c>
      <c r="S46">
        <f>M45-M46</f>
        <v>91.495113329174757</v>
      </c>
      <c r="T46">
        <f t="shared" si="7"/>
        <v>134.76236191854221</v>
      </c>
    </row>
    <row r="47" spans="1:20" x14ac:dyDescent="0.55000000000000004">
      <c r="A47" t="s">
        <v>35</v>
      </c>
      <c r="C47" s="3">
        <v>35347</v>
      </c>
      <c r="H47">
        <f t="shared" si="6"/>
        <v>211.90609310432478</v>
      </c>
      <c r="L47">
        <v>53.869079172114773</v>
      </c>
      <c r="M47">
        <v>158.03701393221002</v>
      </c>
      <c r="N47">
        <v>19.236432601807003</v>
      </c>
      <c r="R47">
        <v>0</v>
      </c>
      <c r="S47">
        <v>0</v>
      </c>
      <c r="T47">
        <f t="shared" si="7"/>
        <v>0</v>
      </c>
    </row>
    <row r="48" spans="1:20" x14ac:dyDescent="0.55000000000000004">
      <c r="A48" t="s">
        <v>35</v>
      </c>
      <c r="C48" s="3">
        <v>35348</v>
      </c>
      <c r="H48">
        <f t="shared" si="6"/>
        <v>43.849221260747726</v>
      </c>
      <c r="L48">
        <v>10.578270959230098</v>
      </c>
      <c r="M48">
        <v>33.27095030151763</v>
      </c>
      <c r="N48">
        <v>0</v>
      </c>
      <c r="R48">
        <f>L47-L48</f>
        <v>43.290808212884677</v>
      </c>
      <c r="S48">
        <f>M47-M48</f>
        <v>124.76606363069239</v>
      </c>
      <c r="T48">
        <f t="shared" si="7"/>
        <v>168.05687184357706</v>
      </c>
    </row>
    <row r="49" spans="1:23" x14ac:dyDescent="0.55000000000000004">
      <c r="A49" t="s">
        <v>35</v>
      </c>
      <c r="C49" s="3">
        <v>35399</v>
      </c>
      <c r="H49">
        <f t="shared" si="6"/>
        <v>251.04458013543194</v>
      </c>
      <c r="L49">
        <v>51.418878326324297</v>
      </c>
      <c r="M49">
        <v>199.62570180910765</v>
      </c>
      <c r="N49">
        <v>13.911957686916193</v>
      </c>
      <c r="R49">
        <v>0</v>
      </c>
      <c r="S49">
        <v>0</v>
      </c>
      <c r="T49">
        <f t="shared" si="7"/>
        <v>0</v>
      </c>
    </row>
    <row r="50" spans="1:23" x14ac:dyDescent="0.55000000000000004">
      <c r="A50" t="s">
        <v>35</v>
      </c>
      <c r="C50" s="3">
        <v>35400</v>
      </c>
      <c r="H50">
        <f t="shared" si="6"/>
        <v>94.531923815290298</v>
      </c>
      <c r="L50">
        <v>19.672285636875529</v>
      </c>
      <c r="M50">
        <v>74.85963817841477</v>
      </c>
      <c r="N50">
        <v>0</v>
      </c>
      <c r="R50">
        <f>L49-L50</f>
        <v>31.746592689448768</v>
      </c>
      <c r="S50">
        <f>M49-M50</f>
        <v>124.76606363069288</v>
      </c>
      <c r="T50">
        <f t="shared" si="7"/>
        <v>156.51265632014164</v>
      </c>
      <c r="W50">
        <v>0.3</v>
      </c>
    </row>
    <row r="51" spans="1:23" x14ac:dyDescent="0.55000000000000004">
      <c r="A51" t="s">
        <v>35</v>
      </c>
      <c r="C51" s="3">
        <v>35461</v>
      </c>
      <c r="H51">
        <f t="shared" si="6"/>
        <v>56.347601536630819</v>
      </c>
      <c r="L51">
        <v>23.076651235113193</v>
      </c>
      <c r="M51">
        <v>33.27095030151763</v>
      </c>
      <c r="N51">
        <v>28.848758996831151</v>
      </c>
      <c r="R51">
        <v>23.076651235113193</v>
      </c>
      <c r="S51">
        <v>33.27095030151763</v>
      </c>
      <c r="T51">
        <f t="shared" si="7"/>
        <v>56.347601536630819</v>
      </c>
      <c r="V51">
        <v>0</v>
      </c>
      <c r="W51">
        <f>1-EXP(-W$50*V51)</f>
        <v>0</v>
      </c>
    </row>
    <row r="52" spans="1:23" x14ac:dyDescent="0.55000000000000004">
      <c r="A52" t="s">
        <v>35</v>
      </c>
      <c r="C52" s="3">
        <v>35520</v>
      </c>
      <c r="R52">
        <f>195-(SUM(R42:R51))</f>
        <v>7.4418371794426434</v>
      </c>
      <c r="S52">
        <f>462-(SUM(S42:S51))</f>
        <v>29.477646080265686</v>
      </c>
      <c r="T52">
        <f t="shared" si="7"/>
        <v>36.919483259708329</v>
      </c>
      <c r="V52">
        <v>2</v>
      </c>
      <c r="W52">
        <f t="shared" ref="W52:W59" si="8">1-EXP(-W$50*V52)</f>
        <v>0.45118836390597361</v>
      </c>
    </row>
    <row r="53" spans="1:23" x14ac:dyDescent="0.55000000000000004">
      <c r="A53" t="s">
        <v>62</v>
      </c>
      <c r="C53" s="3">
        <v>35215.666701388887</v>
      </c>
      <c r="H53">
        <f t="shared" si="6"/>
        <v>98</v>
      </c>
      <c r="L53">
        <v>75</v>
      </c>
      <c r="M53">
        <v>23</v>
      </c>
      <c r="P53">
        <v>0</v>
      </c>
      <c r="Q53">
        <v>0</v>
      </c>
      <c r="R53">
        <v>0</v>
      </c>
      <c r="S53">
        <v>0</v>
      </c>
      <c r="T53">
        <f t="shared" si="7"/>
        <v>0</v>
      </c>
      <c r="V53">
        <v>3</v>
      </c>
      <c r="W53">
        <f t="shared" si="8"/>
        <v>0.59343034025940078</v>
      </c>
    </row>
    <row r="54" spans="1:23" x14ac:dyDescent="0.55000000000000004">
      <c r="A54" t="s">
        <v>62</v>
      </c>
      <c r="C54" s="3">
        <v>35271.333402777775</v>
      </c>
      <c r="H54">
        <f t="shared" si="6"/>
        <v>319</v>
      </c>
      <c r="L54">
        <v>176</v>
      </c>
      <c r="M54">
        <v>143</v>
      </c>
      <c r="P54">
        <v>0</v>
      </c>
      <c r="Q54">
        <v>0</v>
      </c>
      <c r="R54">
        <v>0</v>
      </c>
      <c r="S54">
        <v>0</v>
      </c>
      <c r="T54">
        <f t="shared" si="7"/>
        <v>0</v>
      </c>
      <c r="V54">
        <v>4</v>
      </c>
      <c r="W54">
        <f t="shared" si="8"/>
        <v>0.69880578808779781</v>
      </c>
    </row>
    <row r="55" spans="1:23" x14ac:dyDescent="0.55000000000000004">
      <c r="A55" t="s">
        <v>62</v>
      </c>
      <c r="C55" s="3">
        <v>35327.000104166669</v>
      </c>
      <c r="H55">
        <f t="shared" si="6"/>
        <v>722</v>
      </c>
      <c r="L55">
        <v>318</v>
      </c>
      <c r="M55">
        <v>404</v>
      </c>
      <c r="P55">
        <v>0</v>
      </c>
      <c r="Q55">
        <v>0</v>
      </c>
      <c r="R55">
        <v>0</v>
      </c>
      <c r="S55">
        <v>0</v>
      </c>
      <c r="T55">
        <f t="shared" si="7"/>
        <v>0</v>
      </c>
      <c r="V55">
        <v>5</v>
      </c>
      <c r="W55">
        <f t="shared" si="8"/>
        <v>0.77686983985157021</v>
      </c>
    </row>
    <row r="56" spans="1:23" x14ac:dyDescent="0.55000000000000004">
      <c r="A56" t="s">
        <v>62</v>
      </c>
      <c r="C56" s="3">
        <v>35387.666805555556</v>
      </c>
      <c r="H56">
        <f t="shared" si="6"/>
        <v>1302</v>
      </c>
      <c r="L56">
        <v>347</v>
      </c>
      <c r="M56">
        <v>955</v>
      </c>
      <c r="P56">
        <v>0</v>
      </c>
      <c r="Q56">
        <v>0</v>
      </c>
      <c r="R56">
        <v>0</v>
      </c>
      <c r="S56">
        <v>0</v>
      </c>
      <c r="T56">
        <f t="shared" si="7"/>
        <v>0</v>
      </c>
      <c r="V56">
        <v>6</v>
      </c>
      <c r="W56">
        <f t="shared" si="8"/>
        <v>0.83470111177841344</v>
      </c>
    </row>
    <row r="57" spans="1:23" x14ac:dyDescent="0.55000000000000004">
      <c r="A57" t="s">
        <v>62</v>
      </c>
      <c r="C57" s="3">
        <v>35439.333500000008</v>
      </c>
      <c r="H57">
        <f t="shared" si="6"/>
        <v>1043</v>
      </c>
      <c r="L57">
        <v>169</v>
      </c>
      <c r="M57">
        <v>874</v>
      </c>
      <c r="P57">
        <v>0</v>
      </c>
      <c r="Q57">
        <v>0</v>
      </c>
      <c r="R57">
        <v>0</v>
      </c>
      <c r="S57">
        <v>0</v>
      </c>
      <c r="T57">
        <f t="shared" si="7"/>
        <v>0</v>
      </c>
      <c r="V57">
        <v>7</v>
      </c>
      <c r="W57">
        <f t="shared" si="8"/>
        <v>0.87754357174701814</v>
      </c>
    </row>
    <row r="58" spans="1:23" x14ac:dyDescent="0.55000000000000004">
      <c r="A58" t="s">
        <v>62</v>
      </c>
      <c r="C58" s="3">
        <v>35499.000196759262</v>
      </c>
      <c r="H58">
        <f t="shared" si="6"/>
        <v>1431</v>
      </c>
      <c r="L58">
        <v>33</v>
      </c>
      <c r="M58">
        <v>1398</v>
      </c>
      <c r="P58">
        <v>0</v>
      </c>
      <c r="Q58">
        <v>0</v>
      </c>
      <c r="R58">
        <v>0</v>
      </c>
      <c r="S58">
        <v>0</v>
      </c>
      <c r="T58">
        <f t="shared" si="7"/>
        <v>0</v>
      </c>
      <c r="V58">
        <v>8</v>
      </c>
      <c r="W58">
        <f t="shared" si="8"/>
        <v>0.90928204671058754</v>
      </c>
    </row>
    <row r="59" spans="1:23" x14ac:dyDescent="0.55000000000000004">
      <c r="A59" t="s">
        <v>62</v>
      </c>
      <c r="C59" s="3">
        <v>35520</v>
      </c>
      <c r="P59">
        <v>23</v>
      </c>
      <c r="Q59">
        <v>48.2</v>
      </c>
      <c r="R59">
        <v>33</v>
      </c>
      <c r="S59">
        <v>1398</v>
      </c>
      <c r="T59">
        <f t="shared" si="7"/>
        <v>1431</v>
      </c>
      <c r="V59">
        <v>9</v>
      </c>
      <c r="W59">
        <f t="shared" si="8"/>
        <v>0.93279448726025027</v>
      </c>
    </row>
    <row r="60" spans="1:23" x14ac:dyDescent="0.55000000000000004">
      <c r="A60" t="s">
        <v>63</v>
      </c>
      <c r="C60" s="3">
        <v>35215.666701388887</v>
      </c>
      <c r="H60">
        <f t="shared" si="6"/>
        <v>138</v>
      </c>
      <c r="L60">
        <v>96</v>
      </c>
      <c r="M60">
        <v>42</v>
      </c>
      <c r="P60">
        <v>0</v>
      </c>
      <c r="Q60">
        <v>0</v>
      </c>
      <c r="R60">
        <v>0</v>
      </c>
      <c r="S60">
        <v>0</v>
      </c>
      <c r="T60">
        <f t="shared" si="7"/>
        <v>0</v>
      </c>
    </row>
    <row r="61" spans="1:23" x14ac:dyDescent="0.55000000000000004">
      <c r="A61" t="s">
        <v>63</v>
      </c>
      <c r="C61" s="3">
        <v>35271.333402777775</v>
      </c>
      <c r="H61">
        <f t="shared" si="6"/>
        <v>371</v>
      </c>
      <c r="L61">
        <v>198</v>
      </c>
      <c r="M61">
        <v>173</v>
      </c>
      <c r="P61">
        <v>0</v>
      </c>
      <c r="Q61">
        <v>0</v>
      </c>
      <c r="R61">
        <v>0</v>
      </c>
      <c r="S61">
        <v>0</v>
      </c>
      <c r="T61">
        <f t="shared" si="7"/>
        <v>0</v>
      </c>
    </row>
    <row r="62" spans="1:23" x14ac:dyDescent="0.55000000000000004">
      <c r="A62" t="s">
        <v>63</v>
      </c>
      <c r="C62" s="3">
        <v>35326.000100000005</v>
      </c>
      <c r="H62">
        <f t="shared" si="6"/>
        <v>682</v>
      </c>
      <c r="L62">
        <v>264</v>
      </c>
      <c r="M62">
        <v>417.99999999999994</v>
      </c>
      <c r="N62">
        <v>263</v>
      </c>
      <c r="O62">
        <v>415.99999999999994</v>
      </c>
      <c r="P62">
        <v>0</v>
      </c>
      <c r="Q62">
        <v>0</v>
      </c>
      <c r="R62">
        <v>0</v>
      </c>
      <c r="S62">
        <v>0</v>
      </c>
      <c r="T62">
        <f t="shared" si="7"/>
        <v>0</v>
      </c>
    </row>
    <row r="63" spans="1:23" x14ac:dyDescent="0.55000000000000004">
      <c r="A63" t="s">
        <v>63</v>
      </c>
      <c r="C63" s="3">
        <v>35327.000104166669</v>
      </c>
      <c r="H63">
        <f t="shared" si="6"/>
        <v>3</v>
      </c>
      <c r="L63">
        <v>1</v>
      </c>
      <c r="M63">
        <v>2</v>
      </c>
      <c r="P63">
        <v>0</v>
      </c>
      <c r="Q63">
        <v>0</v>
      </c>
      <c r="R63">
        <f>L62-L63</f>
        <v>263</v>
      </c>
      <c r="S63">
        <f>M62-M63</f>
        <v>415.99999999999994</v>
      </c>
      <c r="T63">
        <f t="shared" si="7"/>
        <v>679</v>
      </c>
    </row>
    <row r="64" spans="1:23" x14ac:dyDescent="0.55000000000000004">
      <c r="A64" t="s">
        <v>63</v>
      </c>
      <c r="C64" s="3">
        <v>35387.666805555556</v>
      </c>
      <c r="H64">
        <f t="shared" si="6"/>
        <v>151</v>
      </c>
      <c r="L64">
        <v>98</v>
      </c>
      <c r="M64">
        <v>53</v>
      </c>
      <c r="P64">
        <v>0</v>
      </c>
      <c r="Q64">
        <v>0</v>
      </c>
      <c r="R64">
        <v>0</v>
      </c>
      <c r="S64">
        <v>0</v>
      </c>
      <c r="T64">
        <f t="shared" si="7"/>
        <v>0</v>
      </c>
    </row>
    <row r="65" spans="1:20" x14ac:dyDescent="0.55000000000000004">
      <c r="A65" t="s">
        <v>63</v>
      </c>
      <c r="C65" s="3">
        <v>35439.333500000008</v>
      </c>
      <c r="H65">
        <f t="shared" si="6"/>
        <v>347</v>
      </c>
      <c r="L65">
        <v>172</v>
      </c>
      <c r="M65">
        <v>175</v>
      </c>
      <c r="P65">
        <v>0</v>
      </c>
      <c r="Q65">
        <v>0</v>
      </c>
      <c r="R65">
        <v>0</v>
      </c>
      <c r="S65">
        <v>0</v>
      </c>
      <c r="T65">
        <f t="shared" si="7"/>
        <v>0</v>
      </c>
    </row>
    <row r="66" spans="1:20" x14ac:dyDescent="0.55000000000000004">
      <c r="A66" t="s">
        <v>63</v>
      </c>
      <c r="C66" s="3">
        <v>35499.000196759262</v>
      </c>
      <c r="H66">
        <f t="shared" si="6"/>
        <v>978</v>
      </c>
      <c r="L66">
        <v>286</v>
      </c>
      <c r="M66">
        <v>692</v>
      </c>
      <c r="P66">
        <v>0</v>
      </c>
      <c r="Q66">
        <v>0</v>
      </c>
      <c r="R66">
        <v>286</v>
      </c>
      <c r="S66">
        <v>692</v>
      </c>
      <c r="T66">
        <f t="shared" si="7"/>
        <v>978</v>
      </c>
    </row>
    <row r="67" spans="1:20" x14ac:dyDescent="0.55000000000000004">
      <c r="A67" t="s">
        <v>63</v>
      </c>
      <c r="C67" s="3">
        <v>35520</v>
      </c>
      <c r="R67">
        <f>550-(R63+R66)</f>
        <v>1</v>
      </c>
      <c r="S67">
        <f>1113-(S63+S66)</f>
        <v>5</v>
      </c>
      <c r="T67">
        <f t="shared" si="7"/>
        <v>6</v>
      </c>
    </row>
    <row r="68" spans="1:20" x14ac:dyDescent="0.55000000000000004">
      <c r="A68" t="s">
        <v>64</v>
      </c>
      <c r="C68" s="3">
        <v>35215.667002314818</v>
      </c>
      <c r="H68">
        <f t="shared" si="6"/>
        <v>166</v>
      </c>
      <c r="L68">
        <v>116</v>
      </c>
      <c r="M68">
        <v>50</v>
      </c>
      <c r="N68">
        <v>51</v>
      </c>
      <c r="O68">
        <v>17</v>
      </c>
      <c r="P68">
        <v>0</v>
      </c>
      <c r="Q68">
        <v>0</v>
      </c>
      <c r="R68">
        <v>0</v>
      </c>
      <c r="S68">
        <v>0</v>
      </c>
      <c r="T68">
        <f t="shared" si="7"/>
        <v>0</v>
      </c>
    </row>
    <row r="69" spans="1:20" x14ac:dyDescent="0.55000000000000004">
      <c r="A69" t="s">
        <v>64</v>
      </c>
      <c r="C69" s="3">
        <v>35216.667002314818</v>
      </c>
      <c r="H69">
        <f t="shared" si="6"/>
        <v>98</v>
      </c>
      <c r="L69">
        <v>65</v>
      </c>
      <c r="M69">
        <v>33</v>
      </c>
      <c r="P69">
        <v>0</v>
      </c>
      <c r="Q69">
        <v>0</v>
      </c>
      <c r="R69">
        <f>L68-L69</f>
        <v>51</v>
      </c>
      <c r="S69">
        <f>M68-M69</f>
        <v>17</v>
      </c>
      <c r="T69">
        <f t="shared" si="7"/>
        <v>68</v>
      </c>
    </row>
    <row r="70" spans="1:20" x14ac:dyDescent="0.55000000000000004">
      <c r="A70" t="s">
        <v>64</v>
      </c>
      <c r="C70" s="3">
        <v>35271.334004629629</v>
      </c>
      <c r="H70">
        <f t="shared" si="6"/>
        <v>385</v>
      </c>
      <c r="L70">
        <v>199</v>
      </c>
      <c r="M70">
        <v>186</v>
      </c>
      <c r="N70">
        <v>79</v>
      </c>
      <c r="O70">
        <v>60</v>
      </c>
      <c r="P70">
        <v>0</v>
      </c>
      <c r="Q70">
        <v>0</v>
      </c>
      <c r="R70">
        <v>0</v>
      </c>
      <c r="S70">
        <v>0</v>
      </c>
      <c r="T70">
        <f t="shared" si="7"/>
        <v>0</v>
      </c>
    </row>
    <row r="71" spans="1:20" x14ac:dyDescent="0.55000000000000004">
      <c r="A71" t="s">
        <v>64</v>
      </c>
      <c r="C71" s="3">
        <v>35272.334004629629</v>
      </c>
      <c r="H71">
        <f t="shared" si="6"/>
        <v>246</v>
      </c>
      <c r="L71">
        <v>120</v>
      </c>
      <c r="M71">
        <v>126</v>
      </c>
      <c r="P71">
        <v>0</v>
      </c>
      <c r="Q71">
        <v>0</v>
      </c>
      <c r="R71">
        <f>L70-L71</f>
        <v>79</v>
      </c>
      <c r="S71">
        <f>M70-M71</f>
        <v>60</v>
      </c>
      <c r="T71">
        <f t="shared" si="7"/>
        <v>139</v>
      </c>
    </row>
    <row r="72" spans="1:20" x14ac:dyDescent="0.55000000000000004">
      <c r="A72" t="s">
        <v>64</v>
      </c>
      <c r="C72" s="3">
        <v>35326.001000000004</v>
      </c>
      <c r="H72">
        <f t="shared" si="6"/>
        <v>478</v>
      </c>
      <c r="L72">
        <v>194</v>
      </c>
      <c r="M72">
        <v>284</v>
      </c>
      <c r="N72">
        <v>92</v>
      </c>
      <c r="O72">
        <v>125</v>
      </c>
      <c r="P72">
        <v>0</v>
      </c>
      <c r="Q72">
        <v>0</v>
      </c>
      <c r="R72">
        <v>0</v>
      </c>
      <c r="S72">
        <v>0</v>
      </c>
      <c r="T72">
        <f t="shared" si="7"/>
        <v>0</v>
      </c>
    </row>
    <row r="73" spans="1:20" x14ac:dyDescent="0.55000000000000004">
      <c r="A73" t="s">
        <v>64</v>
      </c>
      <c r="C73" s="3">
        <v>35327.001000000004</v>
      </c>
      <c r="H73">
        <f t="shared" si="6"/>
        <v>261</v>
      </c>
      <c r="L73">
        <v>102</v>
      </c>
      <c r="M73">
        <v>159</v>
      </c>
      <c r="P73">
        <v>0</v>
      </c>
      <c r="Q73">
        <v>0</v>
      </c>
      <c r="R73">
        <f>L72-L73</f>
        <v>92</v>
      </c>
      <c r="S73">
        <f>M72-M73</f>
        <v>125</v>
      </c>
      <c r="T73">
        <f t="shared" si="7"/>
        <v>217</v>
      </c>
    </row>
    <row r="74" spans="1:20" x14ac:dyDescent="0.55000000000000004">
      <c r="A74" t="s">
        <v>64</v>
      </c>
      <c r="C74" s="3">
        <v>35387.667997685188</v>
      </c>
      <c r="H74">
        <f t="shared" si="6"/>
        <v>549</v>
      </c>
      <c r="L74">
        <v>185</v>
      </c>
      <c r="M74">
        <v>364</v>
      </c>
      <c r="N74">
        <v>76</v>
      </c>
      <c r="O74">
        <v>146</v>
      </c>
      <c r="P74">
        <v>0</v>
      </c>
      <c r="Q74">
        <v>0</v>
      </c>
      <c r="R74">
        <v>0</v>
      </c>
      <c r="S74">
        <v>0</v>
      </c>
      <c r="T74">
        <f t="shared" si="7"/>
        <v>0</v>
      </c>
    </row>
    <row r="75" spans="1:20" x14ac:dyDescent="0.55000000000000004">
      <c r="A75" t="s">
        <v>64</v>
      </c>
      <c r="C75" s="3">
        <v>35388.667997685188</v>
      </c>
      <c r="H75">
        <f t="shared" si="6"/>
        <v>327</v>
      </c>
      <c r="L75">
        <v>109</v>
      </c>
      <c r="M75">
        <v>218</v>
      </c>
      <c r="P75">
        <v>0</v>
      </c>
      <c r="Q75">
        <v>0</v>
      </c>
      <c r="R75">
        <f>L74-L75</f>
        <v>76</v>
      </c>
      <c r="S75">
        <f>M74-M75</f>
        <v>146</v>
      </c>
      <c r="T75">
        <f t="shared" si="7"/>
        <v>222</v>
      </c>
    </row>
    <row r="76" spans="1:20" x14ac:dyDescent="0.55000000000000004">
      <c r="A76" t="s">
        <v>64</v>
      </c>
      <c r="C76" s="3">
        <v>35439.335000000006</v>
      </c>
      <c r="H76">
        <f t="shared" si="6"/>
        <v>254</v>
      </c>
      <c r="L76">
        <v>89</v>
      </c>
      <c r="M76">
        <v>165</v>
      </c>
      <c r="N76">
        <v>0.54900000000000004</v>
      </c>
      <c r="O76">
        <v>1.1499999999999999</v>
      </c>
      <c r="P76">
        <v>0</v>
      </c>
      <c r="Q76">
        <v>0</v>
      </c>
      <c r="R76">
        <v>0</v>
      </c>
      <c r="S76">
        <v>0</v>
      </c>
      <c r="T76">
        <f t="shared" si="7"/>
        <v>0</v>
      </c>
    </row>
    <row r="77" spans="1:20" x14ac:dyDescent="0.55000000000000004">
      <c r="A77" t="s">
        <v>64</v>
      </c>
      <c r="C77" s="3">
        <v>35440.335000000006</v>
      </c>
      <c r="H77">
        <f t="shared" si="6"/>
        <v>95</v>
      </c>
      <c r="L77">
        <v>37</v>
      </c>
      <c r="M77">
        <v>58</v>
      </c>
      <c r="P77">
        <v>0</v>
      </c>
      <c r="Q77">
        <v>0</v>
      </c>
      <c r="R77">
        <f>L76-L77</f>
        <v>52</v>
      </c>
      <c r="S77">
        <f>M76-M77</f>
        <v>107</v>
      </c>
      <c r="T77">
        <f t="shared" si="7"/>
        <v>159</v>
      </c>
    </row>
    <row r="78" spans="1:20" x14ac:dyDescent="0.55000000000000004">
      <c r="A78" t="s">
        <v>64</v>
      </c>
      <c r="C78" s="3">
        <v>35499.002002314817</v>
      </c>
      <c r="H78">
        <f t="shared" si="6"/>
        <v>192</v>
      </c>
      <c r="L78">
        <v>54</v>
      </c>
      <c r="M78">
        <v>138</v>
      </c>
      <c r="P78">
        <v>54</v>
      </c>
      <c r="Q78">
        <v>138</v>
      </c>
      <c r="R78">
        <v>54</v>
      </c>
      <c r="S78">
        <v>138</v>
      </c>
      <c r="T78">
        <f t="shared" si="7"/>
        <v>192</v>
      </c>
    </row>
    <row r="79" spans="1:20" x14ac:dyDescent="0.55000000000000004">
      <c r="A79" t="s">
        <v>64</v>
      </c>
      <c r="C79" s="3">
        <v>35520</v>
      </c>
      <c r="R79">
        <f>400-(SUM(R68:R78))</f>
        <v>-4</v>
      </c>
      <c r="S79">
        <f>586-(SUM(S68:S78))</f>
        <v>-7</v>
      </c>
      <c r="T79">
        <f t="shared" si="7"/>
        <v>-11</v>
      </c>
    </row>
    <row r="80" spans="1:20" x14ac:dyDescent="0.55000000000000004">
      <c r="A80" t="s">
        <v>42</v>
      </c>
      <c r="C80" s="12">
        <v>33862</v>
      </c>
      <c r="H80" s="2"/>
      <c r="M80" s="10"/>
      <c r="P80" s="13" t="s">
        <v>65</v>
      </c>
      <c r="Q80" s="13" t="s">
        <v>65</v>
      </c>
      <c r="R80" s="10">
        <v>27</v>
      </c>
      <c r="S80" s="10">
        <v>152</v>
      </c>
      <c r="T80">
        <f t="shared" si="7"/>
        <v>179</v>
      </c>
    </row>
    <row r="81" spans="1:20" x14ac:dyDescent="0.55000000000000004">
      <c r="A81" t="s">
        <v>42</v>
      </c>
      <c r="C81" s="12">
        <v>33953</v>
      </c>
      <c r="H81" s="2"/>
      <c r="R81" s="10">
        <v>144</v>
      </c>
      <c r="S81" s="10">
        <v>0</v>
      </c>
      <c r="T81">
        <f t="shared" si="7"/>
        <v>144</v>
      </c>
    </row>
    <row r="82" spans="1:20" x14ac:dyDescent="0.55000000000000004">
      <c r="A82" t="s">
        <v>42</v>
      </c>
      <c r="C82" s="12">
        <v>34015</v>
      </c>
      <c r="H82" s="2"/>
      <c r="M82" s="9"/>
      <c r="R82" s="10">
        <v>89</v>
      </c>
      <c r="S82" s="10">
        <v>0</v>
      </c>
      <c r="T82">
        <f t="shared" si="7"/>
        <v>89</v>
      </c>
    </row>
    <row r="83" spans="1:20" x14ac:dyDescent="0.55000000000000004">
      <c r="A83" t="s">
        <v>42</v>
      </c>
      <c r="C83" s="12">
        <v>34222</v>
      </c>
      <c r="H83" s="2"/>
      <c r="M83" s="10"/>
      <c r="R83" s="10">
        <v>23</v>
      </c>
      <c r="S83" s="10">
        <v>243</v>
      </c>
      <c r="T83">
        <f t="shared" si="7"/>
        <v>266</v>
      </c>
    </row>
    <row r="84" spans="1:20" x14ac:dyDescent="0.55000000000000004">
      <c r="A84" t="s">
        <v>42</v>
      </c>
      <c r="C84" s="12">
        <v>34318</v>
      </c>
      <c r="D84" s="7"/>
      <c r="E84" s="7"/>
      <c r="F84" s="7"/>
      <c r="G84" s="7"/>
      <c r="H84" s="2"/>
      <c r="I84" s="7"/>
      <c r="J84" s="8"/>
      <c r="M84" s="9"/>
      <c r="R84" s="10">
        <v>215</v>
      </c>
      <c r="S84" s="10">
        <v>0</v>
      </c>
      <c r="T84">
        <f t="shared" si="7"/>
        <v>215</v>
      </c>
    </row>
    <row r="85" spans="1:20" x14ac:dyDescent="0.55000000000000004">
      <c r="A85" t="s">
        <v>42</v>
      </c>
      <c r="C85" s="12">
        <v>34380</v>
      </c>
      <c r="E85" s="9"/>
      <c r="F85" s="9"/>
      <c r="G85" s="9"/>
      <c r="H85" s="2"/>
      <c r="J85" s="9"/>
      <c r="M85" s="9"/>
      <c r="R85" s="10">
        <v>133</v>
      </c>
      <c r="S85" s="10">
        <v>0</v>
      </c>
      <c r="T85">
        <f t="shared" si="7"/>
        <v>133</v>
      </c>
    </row>
    <row r="86" spans="1:20" x14ac:dyDescent="0.55000000000000004">
      <c r="A86" t="s">
        <v>42</v>
      </c>
      <c r="C86" s="12">
        <v>34587</v>
      </c>
      <c r="E86" s="9"/>
      <c r="F86" s="9"/>
      <c r="G86" s="9"/>
      <c r="H86" s="2"/>
      <c r="J86" s="9"/>
      <c r="M86" s="10"/>
      <c r="R86" s="10">
        <v>75</v>
      </c>
      <c r="S86" s="10">
        <v>141</v>
      </c>
      <c r="T86">
        <f t="shared" si="7"/>
        <v>216</v>
      </c>
    </row>
    <row r="87" spans="1:20" x14ac:dyDescent="0.55000000000000004">
      <c r="A87" t="s">
        <v>42</v>
      </c>
      <c r="C87" s="12">
        <v>34683</v>
      </c>
      <c r="E87" s="10"/>
      <c r="F87" s="10"/>
      <c r="G87" s="10"/>
      <c r="H87" s="2"/>
      <c r="J87" s="11"/>
      <c r="M87" s="9"/>
      <c r="R87" s="10">
        <v>175</v>
      </c>
      <c r="S87" s="10">
        <v>0</v>
      </c>
      <c r="T87">
        <f t="shared" si="7"/>
        <v>175</v>
      </c>
    </row>
    <row r="88" spans="1:20" x14ac:dyDescent="0.55000000000000004">
      <c r="A88" t="s">
        <v>42</v>
      </c>
      <c r="C88" s="12">
        <v>34745</v>
      </c>
      <c r="E88" s="9"/>
      <c r="F88" s="9"/>
      <c r="G88" s="9"/>
      <c r="H88" s="2"/>
      <c r="J88" s="9"/>
      <c r="M88" s="9"/>
      <c r="R88" s="10">
        <v>108</v>
      </c>
      <c r="S88" s="10">
        <v>0</v>
      </c>
      <c r="T88">
        <f t="shared" si="7"/>
        <v>108</v>
      </c>
    </row>
    <row r="89" spans="1:20" x14ac:dyDescent="0.55000000000000004">
      <c r="A89" t="s">
        <v>42</v>
      </c>
      <c r="C89" s="12">
        <v>34952</v>
      </c>
      <c r="E89" s="9"/>
      <c r="F89" s="9"/>
      <c r="G89" s="9"/>
      <c r="H89" s="2"/>
      <c r="J89" s="9"/>
      <c r="M89" s="10"/>
      <c r="R89" s="10">
        <v>129</v>
      </c>
      <c r="S89" s="10">
        <v>136</v>
      </c>
      <c r="T89">
        <f t="shared" si="7"/>
        <v>265</v>
      </c>
    </row>
    <row r="90" spans="1:20" x14ac:dyDescent="0.55000000000000004">
      <c r="A90" t="s">
        <v>42</v>
      </c>
      <c r="C90" s="12">
        <v>35048</v>
      </c>
      <c r="E90" s="10"/>
      <c r="F90" s="10"/>
      <c r="G90" s="10"/>
      <c r="H90" s="2"/>
      <c r="J90" s="11"/>
      <c r="M90" s="9"/>
      <c r="R90" s="10">
        <v>214</v>
      </c>
      <c r="S90" s="10">
        <v>0</v>
      </c>
      <c r="T90">
        <f t="shared" si="7"/>
        <v>214</v>
      </c>
    </row>
    <row r="91" spans="1:20" x14ac:dyDescent="0.55000000000000004">
      <c r="A91" t="s">
        <v>42</v>
      </c>
      <c r="C91" s="12">
        <v>35110</v>
      </c>
      <c r="E91" s="9"/>
      <c r="F91" s="9"/>
      <c r="G91" s="9"/>
      <c r="H91" s="2"/>
      <c r="J91" s="9"/>
      <c r="M91" s="9"/>
      <c r="R91" s="10">
        <v>132</v>
      </c>
      <c r="S91" s="10">
        <v>0</v>
      </c>
      <c r="T91">
        <f t="shared" si="7"/>
        <v>132</v>
      </c>
    </row>
    <row r="92" spans="1:20" x14ac:dyDescent="0.55000000000000004">
      <c r="A92" t="s">
        <v>42</v>
      </c>
      <c r="C92" s="12">
        <v>35318</v>
      </c>
      <c r="E92" s="9"/>
      <c r="F92" s="9"/>
      <c r="G92" s="9"/>
      <c r="H92" s="2"/>
      <c r="J92" s="9"/>
      <c r="M92" s="10"/>
      <c r="R92" s="10">
        <v>167</v>
      </c>
      <c r="S92" s="10">
        <v>142</v>
      </c>
      <c r="T92">
        <f t="shared" si="7"/>
        <v>309</v>
      </c>
    </row>
    <row r="93" spans="1:20" x14ac:dyDescent="0.55000000000000004">
      <c r="A93" t="s">
        <v>42</v>
      </c>
      <c r="C93" s="12">
        <v>35414</v>
      </c>
      <c r="E93" s="10"/>
      <c r="F93" s="10"/>
      <c r="G93" s="10"/>
      <c r="H93" s="2"/>
      <c r="J93" s="11"/>
      <c r="M93" s="9"/>
      <c r="R93" s="10">
        <v>250</v>
      </c>
      <c r="S93" s="10">
        <v>0</v>
      </c>
      <c r="T93">
        <f t="shared" si="7"/>
        <v>250</v>
      </c>
    </row>
    <row r="94" spans="1:20" x14ac:dyDescent="0.55000000000000004">
      <c r="A94" t="s">
        <v>42</v>
      </c>
      <c r="C94" s="12">
        <v>35476</v>
      </c>
      <c r="E94" s="9"/>
      <c r="F94" s="9"/>
      <c r="G94" s="9"/>
      <c r="H94" s="2"/>
      <c r="J94" s="9"/>
      <c r="M94" s="9"/>
      <c r="R94" s="10">
        <v>155</v>
      </c>
      <c r="S94" s="10">
        <v>0</v>
      </c>
      <c r="T94">
        <f t="shared" si="7"/>
        <v>155</v>
      </c>
    </row>
    <row r="95" spans="1:20" x14ac:dyDescent="0.55000000000000004">
      <c r="A95" t="s">
        <v>42</v>
      </c>
      <c r="C95" s="12">
        <v>35664</v>
      </c>
      <c r="E95" s="9"/>
      <c r="F95" s="9"/>
      <c r="G95" s="9"/>
      <c r="H95" s="2"/>
      <c r="J95" s="9"/>
      <c r="M95" s="10"/>
      <c r="R95" s="10">
        <v>0</v>
      </c>
      <c r="S95" s="10">
        <v>209</v>
      </c>
      <c r="T95">
        <f t="shared" si="7"/>
        <v>209</v>
      </c>
    </row>
    <row r="96" spans="1:20" x14ac:dyDescent="0.55000000000000004">
      <c r="A96" t="s">
        <v>42</v>
      </c>
      <c r="C96" s="12">
        <v>35734</v>
      </c>
      <c r="E96" s="10"/>
      <c r="F96" s="10"/>
      <c r="G96" s="10"/>
      <c r="H96" s="2"/>
      <c r="J96" s="11"/>
      <c r="M96" s="9"/>
      <c r="R96" s="10">
        <v>315</v>
      </c>
      <c r="S96" s="10">
        <v>0</v>
      </c>
      <c r="T96">
        <f t="shared" si="7"/>
        <v>315</v>
      </c>
    </row>
    <row r="97" spans="1:20" x14ac:dyDescent="0.55000000000000004">
      <c r="A97" t="s">
        <v>42</v>
      </c>
      <c r="C97" s="12">
        <v>35795</v>
      </c>
      <c r="E97" s="9"/>
      <c r="F97" s="9"/>
      <c r="G97" s="9"/>
      <c r="H97" s="2"/>
      <c r="J97" s="9"/>
      <c r="M97" s="9"/>
      <c r="R97" s="10">
        <v>195</v>
      </c>
      <c r="S97" s="10">
        <v>0</v>
      </c>
      <c r="T97">
        <f t="shared" si="7"/>
        <v>195</v>
      </c>
    </row>
    <row r="98" spans="1:20" x14ac:dyDescent="0.55000000000000004">
      <c r="A98" t="s">
        <v>42</v>
      </c>
      <c r="C98" s="12">
        <v>35854</v>
      </c>
      <c r="E98" s="9"/>
      <c r="F98" s="9"/>
      <c r="G98" s="9"/>
      <c r="H98" s="2"/>
      <c r="J98" s="9"/>
      <c r="M98" s="9"/>
      <c r="R98" s="10">
        <v>182</v>
      </c>
      <c r="S98" s="10">
        <v>0</v>
      </c>
      <c r="T98">
        <f t="shared" si="7"/>
        <v>182</v>
      </c>
    </row>
    <row r="99" spans="1:20" x14ac:dyDescent="0.55000000000000004">
      <c r="A99" t="s">
        <v>42</v>
      </c>
      <c r="C99" s="12">
        <v>36033</v>
      </c>
      <c r="E99" s="10"/>
      <c r="F99" s="10"/>
      <c r="G99" s="10"/>
      <c r="H99" s="2"/>
      <c r="J99" s="11"/>
      <c r="M99" s="10"/>
      <c r="R99" s="10">
        <v>0</v>
      </c>
      <c r="S99" s="10">
        <v>335</v>
      </c>
      <c r="T99">
        <f t="shared" si="7"/>
        <v>335</v>
      </c>
    </row>
    <row r="100" spans="1:20" x14ac:dyDescent="0.55000000000000004">
      <c r="A100" t="s">
        <v>42</v>
      </c>
      <c r="C100" s="12">
        <v>36099</v>
      </c>
      <c r="E100" s="9"/>
      <c r="F100" s="9"/>
      <c r="G100" s="9"/>
      <c r="H100" s="2"/>
      <c r="J100" s="9"/>
      <c r="M100" s="9"/>
      <c r="R100" s="10">
        <v>270</v>
      </c>
      <c r="S100" s="10">
        <v>0</v>
      </c>
      <c r="T100">
        <f t="shared" si="7"/>
        <v>270</v>
      </c>
    </row>
    <row r="101" spans="1:20" x14ac:dyDescent="0.55000000000000004">
      <c r="A101" t="s">
        <v>42</v>
      </c>
      <c r="C101" s="12">
        <v>36160</v>
      </c>
      <c r="E101" s="9"/>
      <c r="F101" s="9"/>
      <c r="G101" s="9"/>
      <c r="H101" s="2"/>
      <c r="J101" s="9"/>
      <c r="M101" s="9"/>
      <c r="R101" s="10">
        <v>150</v>
      </c>
      <c r="S101" s="10">
        <v>0</v>
      </c>
      <c r="T101">
        <f t="shared" si="7"/>
        <v>150</v>
      </c>
    </row>
    <row r="102" spans="1:20" x14ac:dyDescent="0.55000000000000004">
      <c r="A102" t="s">
        <v>42</v>
      </c>
      <c r="C102" s="12">
        <v>36219</v>
      </c>
      <c r="E102" s="9"/>
      <c r="F102" s="9"/>
      <c r="G102" s="9"/>
      <c r="H102" s="2"/>
      <c r="J102" s="9"/>
      <c r="M102" s="9"/>
      <c r="R102" s="10">
        <v>148</v>
      </c>
      <c r="S102" s="10">
        <v>0</v>
      </c>
      <c r="T102">
        <f t="shared" ref="T102:T128" si="9">R102+S102</f>
        <v>148</v>
      </c>
    </row>
    <row r="103" spans="1:20" x14ac:dyDescent="0.55000000000000004">
      <c r="A103" t="s">
        <v>42</v>
      </c>
      <c r="C103" s="12">
        <v>36398</v>
      </c>
      <c r="E103" s="10"/>
      <c r="F103" s="10"/>
      <c r="G103" s="10"/>
      <c r="H103" s="2"/>
      <c r="J103" s="11"/>
      <c r="M103" s="10"/>
      <c r="R103" s="10">
        <v>0</v>
      </c>
      <c r="S103" s="10">
        <v>340</v>
      </c>
      <c r="T103">
        <f t="shared" si="9"/>
        <v>340</v>
      </c>
    </row>
    <row r="104" spans="1:20" x14ac:dyDescent="0.55000000000000004">
      <c r="A104" t="s">
        <v>42</v>
      </c>
      <c r="C104" s="12">
        <v>36464</v>
      </c>
      <c r="E104" s="9"/>
      <c r="F104" s="9"/>
      <c r="G104" s="9"/>
      <c r="H104" s="2"/>
      <c r="J104" s="9"/>
      <c r="M104" s="9"/>
      <c r="R104" s="10">
        <v>210</v>
      </c>
      <c r="S104" s="10">
        <v>0</v>
      </c>
      <c r="T104">
        <f t="shared" si="9"/>
        <v>210</v>
      </c>
    </row>
    <row r="105" spans="1:20" x14ac:dyDescent="0.55000000000000004">
      <c r="A105" t="s">
        <v>42</v>
      </c>
      <c r="C105" s="12">
        <v>36525</v>
      </c>
      <c r="E105" s="9"/>
      <c r="F105" s="9"/>
      <c r="G105" s="9"/>
      <c r="H105" s="2"/>
      <c r="J105" s="9"/>
      <c r="M105" s="9"/>
      <c r="R105" s="10">
        <v>108</v>
      </c>
      <c r="S105" s="10">
        <v>0</v>
      </c>
      <c r="T105">
        <f t="shared" si="9"/>
        <v>108</v>
      </c>
    </row>
    <row r="106" spans="1:20" x14ac:dyDescent="0.55000000000000004">
      <c r="A106" t="s">
        <v>42</v>
      </c>
      <c r="C106" s="12">
        <v>36584</v>
      </c>
      <c r="E106" s="9"/>
      <c r="F106" s="9"/>
      <c r="G106" s="9"/>
      <c r="H106" s="2"/>
      <c r="J106" s="9"/>
      <c r="M106" s="9"/>
      <c r="R106" s="10">
        <v>107</v>
      </c>
      <c r="S106" s="10">
        <v>0</v>
      </c>
      <c r="T106">
        <f t="shared" si="9"/>
        <v>107</v>
      </c>
    </row>
    <row r="107" spans="1:20" x14ac:dyDescent="0.55000000000000004">
      <c r="A107" t="s">
        <v>42</v>
      </c>
      <c r="C107" s="12">
        <v>36764</v>
      </c>
      <c r="E107" s="10"/>
      <c r="F107" s="10"/>
      <c r="G107" s="10"/>
      <c r="H107" s="2"/>
      <c r="J107" s="11"/>
      <c r="M107" s="10"/>
      <c r="R107" s="10">
        <v>1</v>
      </c>
      <c r="S107" s="10">
        <v>450</v>
      </c>
      <c r="T107">
        <f t="shared" si="9"/>
        <v>451</v>
      </c>
    </row>
    <row r="108" spans="1:20" x14ac:dyDescent="0.55000000000000004">
      <c r="A108" t="s">
        <v>42</v>
      </c>
      <c r="C108" s="12">
        <v>36830</v>
      </c>
      <c r="E108" s="9"/>
      <c r="F108" s="9"/>
      <c r="G108" s="9"/>
      <c r="H108" s="2"/>
      <c r="J108" s="9"/>
      <c r="M108" s="9"/>
      <c r="R108" s="10">
        <v>277</v>
      </c>
      <c r="S108" s="10">
        <v>0</v>
      </c>
      <c r="T108">
        <f t="shared" si="9"/>
        <v>277</v>
      </c>
    </row>
    <row r="109" spans="1:20" x14ac:dyDescent="0.55000000000000004">
      <c r="A109" t="s">
        <v>42</v>
      </c>
      <c r="C109" s="12">
        <v>36891</v>
      </c>
      <c r="E109" s="9"/>
      <c r="F109" s="9"/>
      <c r="G109" s="9"/>
      <c r="H109" s="2"/>
      <c r="J109" s="9"/>
      <c r="M109" s="9"/>
      <c r="R109" s="10">
        <v>142</v>
      </c>
      <c r="S109" s="10">
        <v>0</v>
      </c>
      <c r="T109">
        <f t="shared" si="9"/>
        <v>142</v>
      </c>
    </row>
    <row r="110" spans="1:20" x14ac:dyDescent="0.55000000000000004">
      <c r="A110" t="s">
        <v>42</v>
      </c>
      <c r="C110" s="12">
        <v>36950</v>
      </c>
      <c r="E110" s="9"/>
      <c r="F110" s="9"/>
      <c r="G110" s="9"/>
      <c r="H110" s="2"/>
      <c r="J110" s="9"/>
      <c r="M110" s="9"/>
      <c r="R110" s="10">
        <v>142</v>
      </c>
      <c r="S110" s="10">
        <v>0</v>
      </c>
      <c r="T110">
        <f t="shared" si="9"/>
        <v>142</v>
      </c>
    </row>
    <row r="111" spans="1:20" x14ac:dyDescent="0.55000000000000004">
      <c r="A111" t="s">
        <v>42</v>
      </c>
      <c r="C111" s="12">
        <v>37129</v>
      </c>
      <c r="E111" s="10"/>
      <c r="F111" s="10"/>
      <c r="G111" s="10"/>
      <c r="H111" s="2"/>
      <c r="J111" s="11"/>
      <c r="M111" s="10"/>
      <c r="R111" s="10">
        <v>0</v>
      </c>
      <c r="S111" s="10">
        <v>400</v>
      </c>
      <c r="T111">
        <f t="shared" si="9"/>
        <v>400</v>
      </c>
    </row>
    <row r="112" spans="1:20" x14ac:dyDescent="0.55000000000000004">
      <c r="A112" t="s">
        <v>42</v>
      </c>
      <c r="C112" s="12">
        <v>37195</v>
      </c>
      <c r="E112" s="9"/>
      <c r="F112" s="9"/>
      <c r="G112" s="9"/>
      <c r="H112" s="2"/>
      <c r="J112" s="9"/>
      <c r="L112" s="2"/>
      <c r="M112" s="9"/>
      <c r="R112" s="10">
        <v>240.52626000000001</v>
      </c>
      <c r="S112" s="10">
        <v>0</v>
      </c>
      <c r="T112">
        <f t="shared" si="9"/>
        <v>240.52626000000001</v>
      </c>
    </row>
    <row r="113" spans="1:20" x14ac:dyDescent="0.55000000000000004">
      <c r="A113" t="s">
        <v>42</v>
      </c>
      <c r="C113" s="12">
        <v>37256</v>
      </c>
      <c r="E113" s="9"/>
      <c r="F113" s="9"/>
      <c r="G113" s="9"/>
      <c r="H113" s="2"/>
      <c r="J113" s="9"/>
      <c r="L113" s="2"/>
      <c r="M113" s="9"/>
      <c r="R113" s="10">
        <v>122.73768</v>
      </c>
      <c r="S113" s="10">
        <v>0</v>
      </c>
      <c r="T113">
        <f t="shared" si="9"/>
        <v>122.73768</v>
      </c>
    </row>
    <row r="114" spans="1:20" x14ac:dyDescent="0.55000000000000004">
      <c r="A114" t="s">
        <v>42</v>
      </c>
      <c r="C114" s="12">
        <v>37315</v>
      </c>
      <c r="E114" s="9"/>
      <c r="F114" s="9"/>
      <c r="G114" s="9"/>
      <c r="H114" s="2"/>
      <c r="J114" s="9"/>
      <c r="L114" s="2"/>
      <c r="M114" s="9"/>
      <c r="R114" s="10">
        <v>122.73768</v>
      </c>
      <c r="S114" s="10">
        <v>0</v>
      </c>
      <c r="T114">
        <f t="shared" si="9"/>
        <v>122.73768</v>
      </c>
    </row>
    <row r="115" spans="1:20" x14ac:dyDescent="0.55000000000000004">
      <c r="A115" t="s">
        <v>42</v>
      </c>
      <c r="C115" s="12">
        <v>37481</v>
      </c>
      <c r="E115" s="10"/>
      <c r="F115" s="10"/>
      <c r="G115" s="10"/>
      <c r="H115" s="2"/>
      <c r="J115" s="11"/>
      <c r="M115" s="10"/>
      <c r="R115" s="10">
        <v>0</v>
      </c>
      <c r="S115" s="10">
        <v>400</v>
      </c>
      <c r="T115">
        <f t="shared" si="9"/>
        <v>400</v>
      </c>
    </row>
    <row r="116" spans="1:20" x14ac:dyDescent="0.55000000000000004">
      <c r="A116" t="s">
        <v>42</v>
      </c>
      <c r="C116" s="12">
        <v>37560</v>
      </c>
      <c r="E116" s="9"/>
      <c r="F116" s="9"/>
      <c r="G116" s="9"/>
      <c r="H116" s="2"/>
      <c r="J116" s="9"/>
      <c r="M116" s="9"/>
      <c r="R116" s="10">
        <v>243</v>
      </c>
      <c r="S116" s="10">
        <v>0</v>
      </c>
      <c r="T116">
        <f t="shared" si="9"/>
        <v>243</v>
      </c>
    </row>
    <row r="117" spans="1:20" x14ac:dyDescent="0.55000000000000004">
      <c r="A117" t="s">
        <v>42</v>
      </c>
      <c r="C117" s="12">
        <v>37621</v>
      </c>
      <c r="E117" s="9"/>
      <c r="F117" s="9"/>
      <c r="G117" s="9"/>
      <c r="H117" s="2"/>
      <c r="J117" s="9"/>
      <c r="M117" s="9"/>
      <c r="R117" s="10">
        <v>124</v>
      </c>
      <c r="S117" s="10">
        <v>0</v>
      </c>
      <c r="T117">
        <f t="shared" si="9"/>
        <v>124</v>
      </c>
    </row>
    <row r="118" spans="1:20" x14ac:dyDescent="0.55000000000000004">
      <c r="A118" t="s">
        <v>42</v>
      </c>
      <c r="C118" s="12">
        <v>37680</v>
      </c>
      <c r="E118" s="9"/>
      <c r="F118" s="9"/>
      <c r="G118" s="9"/>
      <c r="H118" s="2"/>
      <c r="J118" s="9"/>
      <c r="M118" s="9"/>
      <c r="R118" s="10">
        <v>124</v>
      </c>
      <c r="S118" s="10">
        <v>0</v>
      </c>
      <c r="T118">
        <f t="shared" si="9"/>
        <v>124</v>
      </c>
    </row>
    <row r="119" spans="1:20" x14ac:dyDescent="0.55000000000000004">
      <c r="A119" t="s">
        <v>42</v>
      </c>
      <c r="C119" s="12">
        <v>37850</v>
      </c>
      <c r="E119" s="10"/>
      <c r="F119" s="10"/>
      <c r="G119" s="10"/>
      <c r="H119" s="14"/>
      <c r="I119" s="14"/>
      <c r="J119" s="15"/>
      <c r="K119" s="14"/>
      <c r="M119" s="16"/>
      <c r="R119" s="10">
        <v>100</v>
      </c>
      <c r="S119" s="10">
        <v>123.7</v>
      </c>
      <c r="T119">
        <f t="shared" si="9"/>
        <v>223.7</v>
      </c>
    </row>
    <row r="120" spans="1:20" x14ac:dyDescent="0.55000000000000004">
      <c r="A120" t="s">
        <v>42</v>
      </c>
      <c r="C120" s="12">
        <v>37931</v>
      </c>
      <c r="E120" s="9"/>
      <c r="F120" s="9"/>
      <c r="G120" s="9"/>
      <c r="H120" s="14"/>
      <c r="I120" s="14"/>
      <c r="J120" s="17"/>
      <c r="K120" s="14"/>
      <c r="M120" s="17"/>
      <c r="R120" s="10">
        <v>143</v>
      </c>
      <c r="S120" s="10">
        <v>0</v>
      </c>
      <c r="T120">
        <f t="shared" si="9"/>
        <v>143</v>
      </c>
    </row>
    <row r="121" spans="1:20" x14ac:dyDescent="0.55000000000000004">
      <c r="A121" t="s">
        <v>42</v>
      </c>
      <c r="C121" s="12">
        <v>37970</v>
      </c>
      <c r="E121" s="9"/>
      <c r="F121" s="9"/>
      <c r="G121" s="9"/>
      <c r="H121" s="14"/>
      <c r="I121" s="14"/>
      <c r="J121" s="17"/>
      <c r="K121" s="14"/>
      <c r="M121" s="17"/>
      <c r="R121" s="10">
        <v>104.4</v>
      </c>
      <c r="S121" s="10">
        <v>0</v>
      </c>
      <c r="T121">
        <f t="shared" si="9"/>
        <v>104.4</v>
      </c>
    </row>
    <row r="122" spans="1:20" x14ac:dyDescent="0.55000000000000004">
      <c r="A122" t="s">
        <v>42</v>
      </c>
      <c r="C122" s="12">
        <v>38018</v>
      </c>
      <c r="E122" s="9"/>
      <c r="F122" s="9"/>
      <c r="G122" s="9"/>
      <c r="H122" s="14"/>
      <c r="I122" s="14"/>
      <c r="J122" s="17"/>
      <c r="K122" s="14"/>
      <c r="M122" s="17"/>
      <c r="R122" s="10">
        <v>91.49</v>
      </c>
      <c r="S122" s="10">
        <v>0</v>
      </c>
      <c r="T122">
        <f t="shared" si="9"/>
        <v>91.49</v>
      </c>
    </row>
    <row r="123" spans="1:20" x14ac:dyDescent="0.55000000000000004">
      <c r="A123" t="s">
        <v>42</v>
      </c>
      <c r="C123" s="12">
        <v>38216</v>
      </c>
      <c r="E123" s="10"/>
      <c r="F123" s="10"/>
      <c r="G123" s="10"/>
      <c r="H123" s="14"/>
      <c r="I123" s="14"/>
      <c r="J123" s="15"/>
      <c r="K123" s="14"/>
      <c r="M123" s="16"/>
      <c r="R123" s="10">
        <v>82.84</v>
      </c>
      <c r="S123" s="10">
        <v>157.16999999999999</v>
      </c>
      <c r="T123">
        <f t="shared" si="9"/>
        <v>240.01</v>
      </c>
    </row>
    <row r="124" spans="1:20" x14ac:dyDescent="0.55000000000000004">
      <c r="A124" t="s">
        <v>42</v>
      </c>
      <c r="C124" s="12">
        <v>38341</v>
      </c>
      <c r="E124" s="9"/>
      <c r="F124" s="9"/>
      <c r="G124" s="9"/>
      <c r="H124" s="14"/>
      <c r="I124" s="14"/>
      <c r="J124" s="17"/>
      <c r="K124" s="14"/>
      <c r="M124" s="17"/>
      <c r="R124" s="10">
        <v>70.237837648793089</v>
      </c>
      <c r="S124" s="10">
        <v>0</v>
      </c>
      <c r="T124">
        <f t="shared" si="9"/>
        <v>70.237837648793089</v>
      </c>
    </row>
    <row r="125" spans="1:20" x14ac:dyDescent="0.55000000000000004">
      <c r="A125" t="s">
        <v>42</v>
      </c>
      <c r="C125" s="12">
        <v>38383</v>
      </c>
      <c r="E125" s="9"/>
      <c r="F125" s="9"/>
      <c r="G125" s="9"/>
      <c r="H125" s="14"/>
      <c r="I125" s="14"/>
      <c r="J125" s="17"/>
      <c r="K125" s="14"/>
      <c r="M125" s="17"/>
      <c r="R125" s="10">
        <v>51.24</v>
      </c>
      <c r="S125" s="10">
        <v>0</v>
      </c>
      <c r="T125">
        <f t="shared" si="9"/>
        <v>51.24</v>
      </c>
    </row>
    <row r="126" spans="1:20" x14ac:dyDescent="0.55000000000000004">
      <c r="A126" t="s">
        <v>42</v>
      </c>
      <c r="C126" s="12">
        <v>38628</v>
      </c>
      <c r="E126" s="9"/>
      <c r="F126" s="9"/>
      <c r="G126" s="9"/>
      <c r="H126" s="18"/>
      <c r="I126" s="18"/>
      <c r="J126" s="18"/>
      <c r="K126" s="18"/>
      <c r="M126" s="19"/>
      <c r="R126" s="10">
        <v>162.71319272991113</v>
      </c>
      <c r="S126" s="10">
        <v>365.41529860520842</v>
      </c>
      <c r="T126">
        <f t="shared" si="9"/>
        <v>528.12849133511952</v>
      </c>
    </row>
    <row r="127" spans="1:20" x14ac:dyDescent="0.55000000000000004">
      <c r="A127" t="s">
        <v>42</v>
      </c>
      <c r="C127" s="12">
        <v>38690</v>
      </c>
      <c r="E127" s="9"/>
      <c r="F127" s="9"/>
      <c r="G127" s="9"/>
      <c r="H127" s="18"/>
      <c r="I127" s="20"/>
      <c r="J127" s="21"/>
      <c r="K127" s="20"/>
      <c r="M127" s="20"/>
      <c r="R127" s="10">
        <v>131.4</v>
      </c>
      <c r="S127" s="10">
        <v>0</v>
      </c>
      <c r="T127">
        <f t="shared" si="9"/>
        <v>131.4</v>
      </c>
    </row>
    <row r="128" spans="1:20" x14ac:dyDescent="0.55000000000000004">
      <c r="A128" t="s">
        <v>42</v>
      </c>
      <c r="C128" s="12">
        <v>38740</v>
      </c>
      <c r="E128" s="9"/>
      <c r="F128" s="9"/>
      <c r="G128" s="9"/>
      <c r="H128" s="18"/>
      <c r="I128" s="20"/>
      <c r="J128" s="22"/>
      <c r="K128" s="20"/>
      <c r="M128" s="20"/>
      <c r="R128" s="10">
        <v>132.5</v>
      </c>
      <c r="S128" s="10">
        <v>0</v>
      </c>
      <c r="T128">
        <f t="shared" si="9"/>
        <v>132.5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topLeftCell="A72" zoomScale="175" zoomScaleNormal="175" workbookViewId="0">
      <selection activeCell="A85" sqref="A85"/>
    </sheetView>
  </sheetViews>
  <sheetFormatPr defaultRowHeight="14.4" x14ac:dyDescent="0.55000000000000004"/>
  <cols>
    <col min="1" max="1" width="34.578125" customWidth="1"/>
    <col min="5" max="5" width="20.83984375" bestFit="1" customWidth="1"/>
  </cols>
  <sheetData>
    <row r="1" spans="1:9" x14ac:dyDescent="0.55000000000000004">
      <c r="A1" t="s">
        <v>3</v>
      </c>
      <c r="B1" t="s">
        <v>0</v>
      </c>
      <c r="C1" t="s">
        <v>24</v>
      </c>
      <c r="D1" t="s">
        <v>23</v>
      </c>
      <c r="E1" t="s">
        <v>25</v>
      </c>
      <c r="F1" t="s">
        <v>48</v>
      </c>
      <c r="G1" t="s">
        <v>49</v>
      </c>
      <c r="H1" t="s">
        <v>45</v>
      </c>
      <c r="I1" t="s">
        <v>46</v>
      </c>
    </row>
    <row r="2" spans="1:9" x14ac:dyDescent="0.55000000000000004">
      <c r="A2" t="s">
        <v>39</v>
      </c>
      <c r="B2" s="2">
        <v>1993</v>
      </c>
      <c r="C2" s="5">
        <v>199.4</v>
      </c>
      <c r="D2" s="5">
        <v>250</v>
      </c>
      <c r="E2" s="5">
        <v>449.4</v>
      </c>
      <c r="H2" s="6">
        <v>0.44370271473075212</v>
      </c>
    </row>
    <row r="3" spans="1:9" x14ac:dyDescent="0.55000000000000004">
      <c r="A3" t="s">
        <v>43</v>
      </c>
      <c r="B3" s="2">
        <v>1993</v>
      </c>
      <c r="C3" s="5">
        <v>341.8</v>
      </c>
      <c r="D3" s="5"/>
      <c r="E3" s="5"/>
      <c r="H3" s="6"/>
    </row>
    <row r="4" spans="1:9" x14ac:dyDescent="0.55000000000000004">
      <c r="A4" t="s">
        <v>40</v>
      </c>
      <c r="B4" s="2">
        <v>1993</v>
      </c>
      <c r="C4" s="5">
        <v>414.7</v>
      </c>
      <c r="D4" s="5"/>
      <c r="E4" s="5"/>
      <c r="H4" s="6"/>
    </row>
    <row r="5" spans="1:9" x14ac:dyDescent="0.55000000000000004">
      <c r="A5" t="s">
        <v>41</v>
      </c>
      <c r="B5" s="2">
        <v>1993</v>
      </c>
      <c r="C5" s="5">
        <v>165.7</v>
      </c>
      <c r="D5" s="5">
        <v>175</v>
      </c>
      <c r="E5" s="5">
        <v>340.7</v>
      </c>
      <c r="H5" s="6">
        <v>0.48635162899911943</v>
      </c>
    </row>
    <row r="6" spans="1:9" x14ac:dyDescent="0.55000000000000004">
      <c r="A6" t="s">
        <v>44</v>
      </c>
      <c r="B6" s="2">
        <v>1993</v>
      </c>
      <c r="C6" s="5">
        <v>298.2</v>
      </c>
      <c r="D6" s="5"/>
      <c r="E6" s="5"/>
      <c r="H6" s="6"/>
    </row>
    <row r="7" spans="1:9" x14ac:dyDescent="0.55000000000000004">
      <c r="A7" t="s">
        <v>42</v>
      </c>
      <c r="B7" s="2">
        <v>1993</v>
      </c>
      <c r="C7" s="5">
        <v>401.3</v>
      </c>
      <c r="D7" s="5"/>
      <c r="E7" s="5"/>
      <c r="H7" s="6"/>
    </row>
    <row r="8" spans="1:9" x14ac:dyDescent="0.55000000000000004">
      <c r="A8" t="s">
        <v>39</v>
      </c>
      <c r="B8" s="2">
        <v>1994</v>
      </c>
      <c r="C8" s="5">
        <v>150.1</v>
      </c>
      <c r="D8" s="5">
        <v>175</v>
      </c>
      <c r="E8" s="5">
        <v>325.10000000000002</v>
      </c>
      <c r="H8" s="6">
        <v>0.46170409104890797</v>
      </c>
    </row>
    <row r="9" spans="1:9" x14ac:dyDescent="0.55000000000000004">
      <c r="A9" t="s">
        <v>43</v>
      </c>
      <c r="B9" s="2">
        <v>1994</v>
      </c>
      <c r="C9" s="5">
        <v>211.1</v>
      </c>
      <c r="D9" s="5"/>
      <c r="E9" s="5"/>
      <c r="H9" s="6"/>
    </row>
    <row r="10" spans="1:9" x14ac:dyDescent="0.55000000000000004">
      <c r="A10" t="s">
        <v>40</v>
      </c>
      <c r="B10" s="2">
        <v>1994</v>
      </c>
      <c r="C10" s="5">
        <v>315.5</v>
      </c>
      <c r="D10" s="5"/>
      <c r="E10" s="5"/>
      <c r="H10" s="6"/>
    </row>
    <row r="11" spans="1:9" x14ac:dyDescent="0.55000000000000004">
      <c r="A11" t="s">
        <v>41</v>
      </c>
      <c r="B11" s="2">
        <v>1994</v>
      </c>
      <c r="C11" s="5">
        <v>392.2</v>
      </c>
      <c r="D11" s="5">
        <v>425</v>
      </c>
      <c r="E11" s="5">
        <v>817.2</v>
      </c>
      <c r="H11" s="6">
        <v>0.47993147332354374</v>
      </c>
    </row>
    <row r="12" spans="1:9" x14ac:dyDescent="0.55000000000000004">
      <c r="A12" t="s">
        <v>44</v>
      </c>
      <c r="B12" s="2">
        <v>1994</v>
      </c>
      <c r="C12" s="5">
        <v>444.6</v>
      </c>
      <c r="D12" s="5"/>
      <c r="E12" s="5"/>
      <c r="H12" s="6"/>
    </row>
    <row r="13" spans="1:9" x14ac:dyDescent="0.55000000000000004">
      <c r="A13" t="s">
        <v>42</v>
      </c>
      <c r="B13" s="2">
        <v>1994</v>
      </c>
      <c r="C13" s="5">
        <v>454.4</v>
      </c>
      <c r="D13" s="5"/>
      <c r="E13" s="5"/>
      <c r="H13" s="6"/>
    </row>
    <row r="14" spans="1:9" x14ac:dyDescent="0.55000000000000004">
      <c r="A14" t="s">
        <v>39</v>
      </c>
      <c r="B14" s="2">
        <v>1995</v>
      </c>
      <c r="C14" s="5">
        <v>149</v>
      </c>
      <c r="D14" s="5">
        <v>175</v>
      </c>
      <c r="E14" s="5">
        <v>324</v>
      </c>
      <c r="H14" s="6">
        <v>0.45987654320987653</v>
      </c>
    </row>
    <row r="15" spans="1:9" x14ac:dyDescent="0.55000000000000004">
      <c r="A15" t="s">
        <v>43</v>
      </c>
      <c r="B15" s="2">
        <v>1995</v>
      </c>
      <c r="C15" s="5">
        <v>310.8</v>
      </c>
      <c r="D15" s="5"/>
      <c r="E15" s="5"/>
      <c r="H15" s="6"/>
    </row>
    <row r="16" spans="1:9" x14ac:dyDescent="0.55000000000000004">
      <c r="A16" t="s">
        <v>40</v>
      </c>
      <c r="B16" s="2">
        <v>1995</v>
      </c>
      <c r="C16" s="5">
        <v>332</v>
      </c>
      <c r="D16" s="5"/>
      <c r="E16" s="5"/>
      <c r="H16" s="6"/>
    </row>
    <row r="17" spans="1:8" x14ac:dyDescent="0.55000000000000004">
      <c r="A17" t="s">
        <v>41</v>
      </c>
      <c r="B17" s="2">
        <v>1995</v>
      </c>
      <c r="C17" s="5">
        <v>298.39999999999998</v>
      </c>
      <c r="D17" s="5">
        <v>325</v>
      </c>
      <c r="E17" s="5">
        <v>623.4</v>
      </c>
      <c r="H17" s="6">
        <v>0.47866538338145653</v>
      </c>
    </row>
    <row r="18" spans="1:8" x14ac:dyDescent="0.55000000000000004">
      <c r="A18" t="s">
        <v>44</v>
      </c>
      <c r="B18" s="2">
        <v>1995</v>
      </c>
      <c r="C18" s="5">
        <v>409.2</v>
      </c>
      <c r="D18" s="5"/>
      <c r="E18" s="5"/>
      <c r="H18" s="6"/>
    </row>
    <row r="19" spans="1:8" x14ac:dyDescent="0.55000000000000004">
      <c r="A19" t="s">
        <v>42</v>
      </c>
      <c r="B19" s="2">
        <v>1995</v>
      </c>
      <c r="C19" s="5">
        <v>373</v>
      </c>
      <c r="D19" s="5"/>
      <c r="E19" s="5"/>
      <c r="H19" s="6"/>
    </row>
    <row r="20" spans="1:8" x14ac:dyDescent="0.55000000000000004">
      <c r="A20" t="s">
        <v>39</v>
      </c>
      <c r="B20" s="2">
        <v>1996</v>
      </c>
      <c r="C20" s="5">
        <v>120</v>
      </c>
      <c r="D20" s="5">
        <v>150</v>
      </c>
      <c r="E20" s="5">
        <v>270</v>
      </c>
      <c r="H20" s="6">
        <v>0.44444444444444442</v>
      </c>
    </row>
    <row r="21" spans="1:8" x14ac:dyDescent="0.55000000000000004">
      <c r="A21" t="s">
        <v>43</v>
      </c>
      <c r="B21" s="2">
        <v>1996</v>
      </c>
      <c r="C21" s="5">
        <v>391.7</v>
      </c>
      <c r="D21" s="5"/>
      <c r="E21" s="5"/>
      <c r="H21" s="6"/>
    </row>
    <row r="22" spans="1:8" x14ac:dyDescent="0.55000000000000004">
      <c r="A22" t="s">
        <v>40</v>
      </c>
      <c r="B22" s="2">
        <v>1996</v>
      </c>
      <c r="C22" s="5">
        <v>475</v>
      </c>
      <c r="D22" s="5"/>
      <c r="E22" s="5"/>
      <c r="H22" s="6"/>
    </row>
    <row r="23" spans="1:8" x14ac:dyDescent="0.55000000000000004">
      <c r="A23" t="s">
        <v>41</v>
      </c>
      <c r="B23" s="2">
        <v>1996</v>
      </c>
      <c r="C23" s="5">
        <v>530.20000000000005</v>
      </c>
      <c r="D23" s="5">
        <v>600</v>
      </c>
      <c r="E23" s="5">
        <v>1130.2</v>
      </c>
      <c r="H23" s="6">
        <v>0.46912050964431079</v>
      </c>
    </row>
    <row r="24" spans="1:8" x14ac:dyDescent="0.55000000000000004">
      <c r="A24" t="s">
        <v>44</v>
      </c>
      <c r="B24" s="2">
        <v>1996</v>
      </c>
      <c r="C24" s="5">
        <v>409.2</v>
      </c>
      <c r="D24" s="5"/>
      <c r="E24" s="5"/>
      <c r="H24" s="6"/>
    </row>
    <row r="25" spans="1:8" x14ac:dyDescent="0.55000000000000004">
      <c r="A25" t="s">
        <v>42</v>
      </c>
      <c r="B25" s="2">
        <v>1996</v>
      </c>
      <c r="C25" s="5">
        <v>752.3</v>
      </c>
      <c r="D25" s="5"/>
      <c r="E25" s="5"/>
      <c r="H25" s="6"/>
    </row>
    <row r="26" spans="1:8" x14ac:dyDescent="0.55000000000000004">
      <c r="A26" t="s">
        <v>39</v>
      </c>
      <c r="B26" s="2">
        <v>1997</v>
      </c>
      <c r="C26" s="5">
        <v>52.9</v>
      </c>
      <c r="D26" s="5">
        <v>75</v>
      </c>
      <c r="E26" s="5">
        <v>127.9</v>
      </c>
      <c r="H26" s="6">
        <v>0.41360437842064107</v>
      </c>
    </row>
    <row r="27" spans="1:8" x14ac:dyDescent="0.55000000000000004">
      <c r="A27" t="s">
        <v>43</v>
      </c>
      <c r="B27" s="2">
        <v>1997</v>
      </c>
      <c r="C27" s="5">
        <v>198.7</v>
      </c>
      <c r="D27" s="5"/>
      <c r="E27" s="5"/>
      <c r="H27" s="6"/>
    </row>
    <row r="28" spans="1:8" x14ac:dyDescent="0.55000000000000004">
      <c r="A28" t="s">
        <v>40</v>
      </c>
      <c r="B28" s="2">
        <v>1997</v>
      </c>
      <c r="C28" s="5">
        <v>193.1</v>
      </c>
      <c r="D28" s="5"/>
      <c r="E28" s="5"/>
      <c r="H28" s="6"/>
    </row>
    <row r="29" spans="1:8" x14ac:dyDescent="0.55000000000000004">
      <c r="A29" t="s">
        <v>41</v>
      </c>
      <c r="B29" s="2">
        <v>1997</v>
      </c>
      <c r="C29" s="5">
        <v>335.6</v>
      </c>
      <c r="D29" s="5">
        <v>375</v>
      </c>
      <c r="E29" s="5">
        <v>710.6</v>
      </c>
      <c r="H29" s="6">
        <v>0.47227694905713485</v>
      </c>
    </row>
    <row r="30" spans="1:8" x14ac:dyDescent="0.55000000000000004">
      <c r="A30" t="s">
        <v>44</v>
      </c>
      <c r="B30" s="2">
        <v>1997</v>
      </c>
      <c r="C30" s="5">
        <v>416</v>
      </c>
      <c r="D30" s="5"/>
      <c r="E30" s="5"/>
      <c r="H30" s="6"/>
    </row>
    <row r="31" spans="1:8" x14ac:dyDescent="0.55000000000000004">
      <c r="A31" t="s">
        <v>42</v>
      </c>
      <c r="B31" s="2">
        <v>1997</v>
      </c>
      <c r="C31" s="5">
        <v>446.9</v>
      </c>
      <c r="D31" s="5"/>
      <c r="E31" s="5"/>
      <c r="H31" s="6"/>
    </row>
    <row r="32" spans="1:8" x14ac:dyDescent="0.55000000000000004">
      <c r="A32" t="s">
        <v>39</v>
      </c>
      <c r="B32" s="2">
        <v>1998</v>
      </c>
      <c r="C32" s="5">
        <v>107.3</v>
      </c>
      <c r="D32" s="5">
        <v>125</v>
      </c>
      <c r="E32" s="5">
        <v>232.3</v>
      </c>
      <c r="H32" s="6">
        <v>0.46190271201033145</v>
      </c>
    </row>
    <row r="33" spans="1:9" x14ac:dyDescent="0.55000000000000004">
      <c r="A33" t="s">
        <v>43</v>
      </c>
      <c r="B33" s="2">
        <v>1998</v>
      </c>
      <c r="C33" s="5">
        <v>295.3</v>
      </c>
      <c r="D33" s="5"/>
      <c r="E33" s="5"/>
      <c r="H33" s="6"/>
    </row>
    <row r="34" spans="1:9" x14ac:dyDescent="0.55000000000000004">
      <c r="A34" t="s">
        <v>40</v>
      </c>
      <c r="B34" s="2">
        <v>1998</v>
      </c>
      <c r="C34" s="5">
        <v>400</v>
      </c>
      <c r="D34" s="5"/>
      <c r="E34" s="5"/>
      <c r="H34" s="6"/>
    </row>
    <row r="35" spans="1:9" x14ac:dyDescent="0.55000000000000004">
      <c r="A35" t="s">
        <v>41</v>
      </c>
      <c r="B35" s="2">
        <v>1998</v>
      </c>
      <c r="C35" s="5">
        <v>432.2</v>
      </c>
      <c r="D35" s="5">
        <v>475</v>
      </c>
      <c r="E35" s="5">
        <v>907.2</v>
      </c>
      <c r="H35" s="6">
        <v>0.47641093474426804</v>
      </c>
    </row>
    <row r="36" spans="1:9" x14ac:dyDescent="0.55000000000000004">
      <c r="A36" t="s">
        <v>44</v>
      </c>
      <c r="B36" s="2">
        <v>1998</v>
      </c>
      <c r="C36" s="5">
        <v>599.70000000000005</v>
      </c>
      <c r="D36" s="5"/>
      <c r="E36" s="5"/>
      <c r="H36" s="6"/>
    </row>
    <row r="37" spans="1:9" x14ac:dyDescent="0.55000000000000004">
      <c r="A37" t="s">
        <v>42</v>
      </c>
      <c r="B37" s="2">
        <v>1998</v>
      </c>
      <c r="C37" s="5">
        <v>581.5</v>
      </c>
      <c r="D37" s="5"/>
      <c r="E37" s="5"/>
      <c r="H37" s="6"/>
    </row>
    <row r="38" spans="1:9" x14ac:dyDescent="0.55000000000000004">
      <c r="A38" t="s">
        <v>39</v>
      </c>
      <c r="B38" s="2">
        <v>1999</v>
      </c>
      <c r="C38" s="5">
        <v>101.5</v>
      </c>
      <c r="D38" s="5">
        <v>125</v>
      </c>
      <c r="E38" s="5">
        <v>226.5</v>
      </c>
      <c r="F38" s="2"/>
      <c r="G38" s="2"/>
      <c r="H38" s="6">
        <v>0.44812362030905079</v>
      </c>
      <c r="I38" s="1"/>
    </row>
    <row r="39" spans="1:9" x14ac:dyDescent="0.55000000000000004">
      <c r="A39" t="s">
        <v>43</v>
      </c>
      <c r="B39" s="2">
        <v>1999</v>
      </c>
      <c r="C39" s="5">
        <v>264.60000000000002</v>
      </c>
      <c r="D39" s="5"/>
      <c r="E39" s="5"/>
      <c r="F39" s="2"/>
      <c r="G39" s="2"/>
      <c r="H39" s="6"/>
      <c r="I39" s="1"/>
    </row>
    <row r="40" spans="1:9" x14ac:dyDescent="0.55000000000000004">
      <c r="A40" t="s">
        <v>40</v>
      </c>
      <c r="B40" s="2">
        <v>1999</v>
      </c>
      <c r="C40" s="5">
        <v>384.4</v>
      </c>
      <c r="D40" s="5"/>
      <c r="E40" s="5"/>
      <c r="F40" s="2"/>
      <c r="G40" s="2"/>
      <c r="H40" s="6"/>
      <c r="I40" s="1"/>
    </row>
    <row r="41" spans="1:9" x14ac:dyDescent="0.55000000000000004">
      <c r="A41" t="s">
        <v>41</v>
      </c>
      <c r="B41" s="2">
        <v>1999</v>
      </c>
      <c r="C41" s="5">
        <v>448.7</v>
      </c>
      <c r="D41" s="5">
        <v>500</v>
      </c>
      <c r="E41" s="5">
        <v>948.7</v>
      </c>
      <c r="F41" s="2"/>
      <c r="G41" s="2"/>
      <c r="H41" s="6">
        <v>0.47296300200274055</v>
      </c>
      <c r="I41" s="1"/>
    </row>
    <row r="42" spans="1:9" x14ac:dyDescent="0.55000000000000004">
      <c r="A42" t="s">
        <v>44</v>
      </c>
      <c r="B42" s="2">
        <v>1999</v>
      </c>
      <c r="C42" s="5">
        <v>592.6</v>
      </c>
      <c r="D42" s="5"/>
      <c r="E42" s="5"/>
      <c r="F42" s="2"/>
      <c r="G42" s="2"/>
      <c r="H42" s="6"/>
      <c r="I42" s="1"/>
    </row>
    <row r="43" spans="1:9" x14ac:dyDescent="0.55000000000000004">
      <c r="A43" t="s">
        <v>42</v>
      </c>
      <c r="B43" s="2">
        <v>1999</v>
      </c>
      <c r="C43" s="5">
        <v>645.5</v>
      </c>
      <c r="D43" s="5"/>
      <c r="E43" s="5"/>
      <c r="F43" s="2"/>
      <c r="G43" s="2"/>
      <c r="H43" s="6"/>
      <c r="I43" s="1"/>
    </row>
    <row r="44" spans="1:9" x14ac:dyDescent="0.55000000000000004">
      <c r="A44" t="s">
        <v>39</v>
      </c>
      <c r="B44" s="2">
        <v>2000</v>
      </c>
      <c r="C44" s="5">
        <v>80.400000000000006</v>
      </c>
      <c r="D44" s="5">
        <v>100</v>
      </c>
      <c r="E44" s="5">
        <v>180.4</v>
      </c>
      <c r="F44" s="2"/>
      <c r="G44" s="2"/>
      <c r="H44" s="6">
        <v>0.44567627494456763</v>
      </c>
      <c r="I44" s="1"/>
    </row>
    <row r="45" spans="1:9" x14ac:dyDescent="0.55000000000000004">
      <c r="A45" t="s">
        <v>43</v>
      </c>
      <c r="B45" s="2">
        <v>2000</v>
      </c>
      <c r="C45" s="5">
        <v>170.8</v>
      </c>
      <c r="D45" s="5"/>
      <c r="E45" s="5"/>
      <c r="F45" s="2"/>
      <c r="G45" s="2"/>
      <c r="H45" s="6"/>
      <c r="I45" s="1"/>
    </row>
    <row r="46" spans="1:9" x14ac:dyDescent="0.55000000000000004">
      <c r="A46" t="s">
        <v>40</v>
      </c>
      <c r="B46" s="2">
        <v>2000</v>
      </c>
      <c r="C46" s="5">
        <v>207.6</v>
      </c>
      <c r="D46" s="5"/>
      <c r="E46" s="5"/>
      <c r="F46" s="2"/>
      <c r="G46" s="2"/>
      <c r="H46" s="6"/>
      <c r="I46" s="1"/>
    </row>
    <row r="47" spans="1:9" x14ac:dyDescent="0.55000000000000004">
      <c r="A47" t="s">
        <v>41</v>
      </c>
      <c r="B47" s="2">
        <v>2000</v>
      </c>
      <c r="C47" s="5">
        <v>230.9</v>
      </c>
      <c r="D47" s="5">
        <v>275</v>
      </c>
      <c r="E47" s="5">
        <v>505.9</v>
      </c>
      <c r="F47" s="2"/>
      <c r="G47" s="2"/>
      <c r="H47" s="6">
        <v>0.45641431112868158</v>
      </c>
      <c r="I47" s="1"/>
    </row>
    <row r="48" spans="1:9" x14ac:dyDescent="0.55000000000000004">
      <c r="A48" t="s">
        <v>44</v>
      </c>
      <c r="B48" s="2">
        <v>2000</v>
      </c>
      <c r="C48" s="5">
        <v>294.7</v>
      </c>
      <c r="D48" s="5"/>
      <c r="E48" s="5"/>
      <c r="F48" s="2"/>
      <c r="G48" s="2"/>
      <c r="H48" s="6"/>
      <c r="I48" s="1"/>
    </row>
    <row r="49" spans="1:9" x14ac:dyDescent="0.55000000000000004">
      <c r="A49" t="s">
        <v>42</v>
      </c>
      <c r="B49" s="2">
        <v>2000</v>
      </c>
      <c r="C49" s="5">
        <v>351.9</v>
      </c>
      <c r="D49" s="5"/>
      <c r="E49" s="5"/>
      <c r="F49" s="2"/>
      <c r="G49" s="2"/>
      <c r="H49" s="6"/>
      <c r="I49" s="1"/>
    </row>
    <row r="50" spans="1:9" x14ac:dyDescent="0.55000000000000004">
      <c r="A50" t="s">
        <v>39</v>
      </c>
      <c r="B50" s="2">
        <v>2001</v>
      </c>
      <c r="C50" s="5">
        <v>85.7</v>
      </c>
      <c r="D50" s="5">
        <v>100</v>
      </c>
      <c r="E50" s="5">
        <v>185.7</v>
      </c>
      <c r="F50" s="2"/>
      <c r="G50" s="2"/>
      <c r="H50" s="6">
        <v>0.46149703823371035</v>
      </c>
      <c r="I50" s="1"/>
    </row>
    <row r="51" spans="1:9" x14ac:dyDescent="0.55000000000000004">
      <c r="A51" t="s">
        <v>43</v>
      </c>
      <c r="B51" s="2">
        <v>2001</v>
      </c>
      <c r="C51" s="5">
        <v>264</v>
      </c>
      <c r="D51" s="5"/>
      <c r="E51" s="5"/>
      <c r="F51" s="2"/>
      <c r="G51" s="2"/>
      <c r="H51" s="6"/>
      <c r="I51" s="1"/>
    </row>
    <row r="52" spans="1:9" x14ac:dyDescent="0.55000000000000004">
      <c r="A52" t="s">
        <v>40</v>
      </c>
      <c r="B52" s="2">
        <v>2001</v>
      </c>
      <c r="C52" s="5">
        <v>301.8</v>
      </c>
      <c r="D52" s="5"/>
      <c r="E52" s="5"/>
      <c r="F52" s="2"/>
      <c r="G52" s="2"/>
      <c r="H52" s="6"/>
      <c r="I52" s="1"/>
    </row>
    <row r="53" spans="1:9" x14ac:dyDescent="0.55000000000000004">
      <c r="A53" t="s">
        <v>41</v>
      </c>
      <c r="B53" s="2">
        <v>2001</v>
      </c>
      <c r="C53" s="5">
        <v>505.9</v>
      </c>
      <c r="D53" s="5">
        <v>575</v>
      </c>
      <c r="E53" s="5">
        <v>1080.9000000000001</v>
      </c>
      <c r="F53" s="2"/>
      <c r="G53" s="2"/>
      <c r="H53" s="6">
        <v>0.46803589601258205</v>
      </c>
      <c r="I53" s="1"/>
    </row>
    <row r="54" spans="1:9" x14ac:dyDescent="0.55000000000000004">
      <c r="A54" t="s">
        <v>44</v>
      </c>
      <c r="B54" s="2">
        <v>2001</v>
      </c>
      <c r="C54" s="5">
        <v>583</v>
      </c>
      <c r="D54" s="5"/>
      <c r="E54" s="5"/>
      <c r="F54" s="2"/>
      <c r="G54" s="2"/>
      <c r="H54" s="6"/>
      <c r="I54" s="1"/>
    </row>
    <row r="55" spans="1:9" x14ac:dyDescent="0.55000000000000004">
      <c r="A55" t="s">
        <v>42</v>
      </c>
      <c r="B55" s="2">
        <v>2001</v>
      </c>
      <c r="C55" s="5">
        <v>634.4</v>
      </c>
      <c r="D55" s="5"/>
      <c r="E55" s="5"/>
      <c r="F55" s="2"/>
      <c r="G55" s="2"/>
      <c r="H55" s="6"/>
      <c r="I55" s="1"/>
    </row>
    <row r="56" spans="1:9" x14ac:dyDescent="0.55000000000000004">
      <c r="A56" t="s">
        <v>39</v>
      </c>
      <c r="B56" s="2">
        <v>2002</v>
      </c>
      <c r="C56" s="5">
        <v>100</v>
      </c>
      <c r="D56" s="5">
        <v>100</v>
      </c>
      <c r="E56" s="5">
        <v>200</v>
      </c>
      <c r="F56" s="2"/>
      <c r="G56" s="2"/>
      <c r="H56" s="6">
        <v>0.5</v>
      </c>
      <c r="I56" s="1"/>
    </row>
    <row r="57" spans="1:9" x14ac:dyDescent="0.55000000000000004">
      <c r="A57" t="s">
        <v>43</v>
      </c>
      <c r="B57" s="2">
        <v>2002</v>
      </c>
      <c r="C57" s="5">
        <v>289</v>
      </c>
      <c r="D57" s="5"/>
      <c r="E57" s="5"/>
      <c r="F57" s="2"/>
      <c r="G57" s="2"/>
      <c r="H57" s="6"/>
      <c r="I57" s="1"/>
    </row>
    <row r="58" spans="1:9" x14ac:dyDescent="0.55000000000000004">
      <c r="A58" t="s">
        <v>40</v>
      </c>
      <c r="B58" s="2">
        <v>2002</v>
      </c>
      <c r="C58" s="5">
        <v>362</v>
      </c>
      <c r="D58" s="5"/>
      <c r="E58" s="5"/>
      <c r="F58" s="2"/>
      <c r="G58" s="2"/>
      <c r="H58" s="6"/>
      <c r="I58" s="1"/>
    </row>
    <row r="59" spans="1:9" x14ac:dyDescent="0.55000000000000004">
      <c r="A59" t="s">
        <v>44</v>
      </c>
      <c r="B59" s="2">
        <v>2002</v>
      </c>
      <c r="C59" s="5">
        <v>415</v>
      </c>
      <c r="D59" s="5">
        <v>475</v>
      </c>
      <c r="E59" s="5">
        <v>890</v>
      </c>
      <c r="F59" s="2"/>
      <c r="G59" s="2"/>
      <c r="H59" s="6">
        <v>0.46629213483146065</v>
      </c>
      <c r="I59" s="1"/>
    </row>
    <row r="60" spans="1:9" x14ac:dyDescent="0.55000000000000004">
      <c r="A60" t="s">
        <v>41</v>
      </c>
      <c r="B60" s="2">
        <v>2002</v>
      </c>
      <c r="C60" s="5">
        <v>529</v>
      </c>
      <c r="D60" s="5"/>
      <c r="E60" s="5"/>
      <c r="F60" s="2"/>
      <c r="G60" s="2"/>
      <c r="H60" s="6"/>
      <c r="I60" s="1"/>
    </row>
    <row r="61" spans="1:9" x14ac:dyDescent="0.55000000000000004">
      <c r="A61" t="s">
        <v>42</v>
      </c>
      <c r="B61" s="2">
        <v>2002</v>
      </c>
      <c r="C61" s="5">
        <v>512</v>
      </c>
      <c r="D61" s="5"/>
      <c r="E61" s="5"/>
      <c r="F61" s="2"/>
      <c r="G61" s="2"/>
      <c r="H61" s="6"/>
      <c r="I61" s="1"/>
    </row>
    <row r="62" spans="1:9" x14ac:dyDescent="0.55000000000000004">
      <c r="A62" t="s">
        <v>39</v>
      </c>
      <c r="B62" s="2">
        <v>2003</v>
      </c>
      <c r="C62" s="5">
        <v>147.73756097560974</v>
      </c>
      <c r="D62" s="5">
        <v>155.55911725805495</v>
      </c>
      <c r="E62" s="5">
        <v>303.29667823366469</v>
      </c>
      <c r="F62" s="6">
        <v>0.3111166666666666</v>
      </c>
      <c r="G62" s="6">
        <f>C62/F62</f>
        <v>474.86225202424527</v>
      </c>
      <c r="H62" s="6">
        <v>0.48834578500969578</v>
      </c>
      <c r="I62" s="1">
        <v>20.174684645498044</v>
      </c>
    </row>
    <row r="63" spans="1:9" x14ac:dyDescent="0.55000000000000004">
      <c r="A63" t="s">
        <v>43</v>
      </c>
      <c r="B63" s="2">
        <v>2003</v>
      </c>
      <c r="C63" s="5">
        <v>325.54268292682929</v>
      </c>
      <c r="D63" s="5">
        <v>369.85980564972425</v>
      </c>
      <c r="E63" s="5">
        <v>695.40248857655354</v>
      </c>
      <c r="F63" s="6">
        <v>0.37726333333333334</v>
      </c>
      <c r="G63" s="6">
        <f t="shared" ref="G63:G85" si="0">C63/F63</f>
        <v>862.90570581157976</v>
      </c>
      <c r="H63" s="6">
        <v>0.46296529638549005</v>
      </c>
      <c r="I63" s="1">
        <v>12.614615807812214</v>
      </c>
    </row>
    <row r="64" spans="1:9" x14ac:dyDescent="0.55000000000000004">
      <c r="A64" t="s">
        <v>40</v>
      </c>
      <c r="B64" s="2">
        <v>2003</v>
      </c>
      <c r="C64" s="5">
        <v>288.6708943089431</v>
      </c>
      <c r="D64" s="5">
        <v>295.01782089694558</v>
      </c>
      <c r="E64" s="5">
        <v>583.68871520588868</v>
      </c>
      <c r="F64" s="6">
        <v>0.33027999999999996</v>
      </c>
      <c r="G64" s="6">
        <f t="shared" si="0"/>
        <v>874.01869416538432</v>
      </c>
      <c r="H64" s="6">
        <v>0.49304866218202514</v>
      </c>
      <c r="I64" s="1">
        <v>10.2986955631914</v>
      </c>
    </row>
    <row r="65" spans="1:9" x14ac:dyDescent="0.55000000000000004">
      <c r="A65" t="s">
        <v>41</v>
      </c>
      <c r="B65" s="2">
        <v>2003</v>
      </c>
      <c r="C65" s="5">
        <v>491.48411382113829</v>
      </c>
      <c r="D65" s="5">
        <v>482.88396143730677</v>
      </c>
      <c r="E65" s="5">
        <v>974.36807525844506</v>
      </c>
      <c r="F65" s="6">
        <v>0.41277500000000006</v>
      </c>
      <c r="G65" s="6">
        <f t="shared" si="0"/>
        <v>1190.682850999063</v>
      </c>
      <c r="H65" s="6">
        <v>0.50308413969094035</v>
      </c>
      <c r="I65" s="1">
        <v>17.604570573283841</v>
      </c>
    </row>
    <row r="66" spans="1:9" x14ac:dyDescent="0.55000000000000004">
      <c r="A66" t="s">
        <v>44</v>
      </c>
      <c r="B66" s="2">
        <v>2003</v>
      </c>
      <c r="C66" s="5">
        <v>566.48069105691059</v>
      </c>
      <c r="D66" s="5">
        <v>576.54709782611837</v>
      </c>
      <c r="E66" s="5">
        <v>1143.027788883029</v>
      </c>
      <c r="F66" s="6">
        <v>0.41802999999999996</v>
      </c>
      <c r="G66" s="6">
        <f t="shared" si="0"/>
        <v>1355.1197068557535</v>
      </c>
      <c r="H66" s="6">
        <v>0.49478288809734661</v>
      </c>
      <c r="I66" s="1">
        <v>15.271238981895833</v>
      </c>
    </row>
    <row r="67" spans="1:9" x14ac:dyDescent="0.55000000000000004">
      <c r="A67" t="s">
        <v>42</v>
      </c>
      <c r="B67" s="2">
        <v>2003</v>
      </c>
      <c r="C67" s="5">
        <v>500.80959349593502</v>
      </c>
      <c r="D67" s="5">
        <v>567.31906756528008</v>
      </c>
      <c r="E67" s="5">
        <v>1068.1286610612151</v>
      </c>
      <c r="F67" s="6">
        <v>0.38801166666666659</v>
      </c>
      <c r="G67" s="6">
        <f t="shared" si="0"/>
        <v>1290.7075650541481</v>
      </c>
      <c r="H67" s="6">
        <v>0.47731697382290128</v>
      </c>
      <c r="I67" s="1">
        <v>16.095937452239973</v>
      </c>
    </row>
    <row r="68" spans="1:9" x14ac:dyDescent="0.55000000000000004">
      <c r="A68" t="s">
        <v>39</v>
      </c>
      <c r="B68" s="2">
        <v>2004</v>
      </c>
      <c r="C68" s="5">
        <v>109.05594995833671</v>
      </c>
      <c r="D68" s="5">
        <v>166.40384123662309</v>
      </c>
      <c r="E68" s="5">
        <v>275.45979119495979</v>
      </c>
      <c r="F68" s="6">
        <v>0.29719666666666666</v>
      </c>
      <c r="G68" s="6">
        <f t="shared" si="0"/>
        <v>366.94876554807718</v>
      </c>
      <c r="H68" s="6">
        <v>0.39853687851550257</v>
      </c>
      <c r="I68" s="1">
        <v>2.035973976272484</v>
      </c>
    </row>
    <row r="69" spans="1:9" x14ac:dyDescent="0.55000000000000004">
      <c r="A69" t="s">
        <v>43</v>
      </c>
      <c r="B69" s="2">
        <v>2004</v>
      </c>
      <c r="C69" s="5">
        <v>318.76249839404187</v>
      </c>
      <c r="D69" s="5">
        <v>307.48270734493406</v>
      </c>
      <c r="E69" s="5">
        <v>626.24520573897598</v>
      </c>
      <c r="F69" s="6">
        <v>0.3485233333333333</v>
      </c>
      <c r="G69" s="6">
        <f t="shared" si="0"/>
        <v>914.60877337923398</v>
      </c>
      <c r="H69" s="6">
        <v>0.50808374593232708</v>
      </c>
      <c r="I69" s="1">
        <v>2.5177144580129656</v>
      </c>
    </row>
    <row r="70" spans="1:9" x14ac:dyDescent="0.55000000000000004">
      <c r="A70" t="s">
        <v>40</v>
      </c>
      <c r="B70" s="2">
        <v>2004</v>
      </c>
      <c r="C70" s="5">
        <v>283.76349357015391</v>
      </c>
      <c r="D70" s="5">
        <v>252.90325884297437</v>
      </c>
      <c r="E70" s="5">
        <v>536.66675241312828</v>
      </c>
      <c r="F70" s="6">
        <v>0.3307133333333333</v>
      </c>
      <c r="G70" s="6">
        <f t="shared" si="0"/>
        <v>858.0346329252543</v>
      </c>
      <c r="H70" s="6">
        <v>0.52098615561042771</v>
      </c>
      <c r="I70" s="1">
        <v>3.6344693554527061</v>
      </c>
    </row>
    <row r="71" spans="1:9" x14ac:dyDescent="0.55000000000000004">
      <c r="A71" t="s">
        <v>41</v>
      </c>
      <c r="B71" s="2">
        <v>2004</v>
      </c>
      <c r="C71" s="5">
        <v>401.86883136965241</v>
      </c>
      <c r="D71" s="5">
        <v>516.52294029488996</v>
      </c>
      <c r="E71" s="5">
        <v>918.39177166454238</v>
      </c>
      <c r="F71" s="6">
        <v>0.37583500000000003</v>
      </c>
      <c r="G71" s="6">
        <f t="shared" si="0"/>
        <v>1069.2693106540166</v>
      </c>
      <c r="H71" s="6">
        <v>0.43169414651718552</v>
      </c>
      <c r="I71" s="1">
        <v>1.5039281705948373</v>
      </c>
    </row>
    <row r="72" spans="1:9" x14ac:dyDescent="0.55000000000000004">
      <c r="A72" t="s">
        <v>44</v>
      </c>
      <c r="B72" s="2">
        <v>2004</v>
      </c>
      <c r="C72" s="5">
        <v>519.5798250216136</v>
      </c>
      <c r="D72" s="5">
        <v>573.69377931549116</v>
      </c>
      <c r="E72" s="5">
        <v>1093.2736043371046</v>
      </c>
      <c r="F72" s="6">
        <v>0.3860566666666666</v>
      </c>
      <c r="G72" s="6">
        <f t="shared" si="0"/>
        <v>1345.8641434891606</v>
      </c>
      <c r="H72" s="6">
        <v>0.47497600643290355</v>
      </c>
      <c r="I72" s="1">
        <v>0.6228534298709737</v>
      </c>
    </row>
    <row r="73" spans="1:9" x14ac:dyDescent="0.55000000000000004">
      <c r="A73" t="s">
        <v>42</v>
      </c>
      <c r="B73" s="2">
        <v>2004</v>
      </c>
      <c r="C73" s="5">
        <v>409.14921969871932</v>
      </c>
      <c r="D73" s="5">
        <v>433.38751789863011</v>
      </c>
      <c r="E73" s="5">
        <v>842.53673759734943</v>
      </c>
      <c r="F73" s="6">
        <v>0.36661999999999995</v>
      </c>
      <c r="G73" s="6">
        <f t="shared" si="0"/>
        <v>1116.0035450840635</v>
      </c>
      <c r="H73" s="6">
        <v>0.47372591273925724</v>
      </c>
      <c r="I73" s="1">
        <v>2.3476570213412313</v>
      </c>
    </row>
    <row r="74" spans="1:9" x14ac:dyDescent="0.55000000000000004">
      <c r="A74" t="s">
        <v>39</v>
      </c>
      <c r="B74" s="2">
        <v>2005</v>
      </c>
      <c r="C74" s="5">
        <v>61.782113821138218</v>
      </c>
      <c r="D74" s="5">
        <v>247.00787790053593</v>
      </c>
      <c r="E74" s="5">
        <v>308.78999172167414</v>
      </c>
      <c r="F74" s="6">
        <v>0.24659999999999999</v>
      </c>
      <c r="G74" s="6">
        <f t="shared" si="0"/>
        <v>250.53574136714607</v>
      </c>
      <c r="H74" s="6">
        <v>0.202173563879401</v>
      </c>
      <c r="I74" s="1">
        <v>3.5019110019110022</v>
      </c>
    </row>
    <row r="75" spans="1:9" x14ac:dyDescent="0.55000000000000004">
      <c r="A75" t="s">
        <v>43</v>
      </c>
      <c r="B75" s="2">
        <v>2005</v>
      </c>
      <c r="C75" s="5">
        <v>451.03560975609759</v>
      </c>
      <c r="D75" s="5">
        <v>636.99580794609585</v>
      </c>
      <c r="E75" s="5">
        <v>1088.0314177021935</v>
      </c>
      <c r="F75" s="6">
        <v>0.29720999999999997</v>
      </c>
      <c r="G75" s="6">
        <f t="shared" si="0"/>
        <v>1517.5653906534021</v>
      </c>
      <c r="H75" s="6">
        <v>0.41455245863152546</v>
      </c>
      <c r="I75" s="1">
        <v>0.83741036991017592</v>
      </c>
    </row>
    <row r="76" spans="1:9" x14ac:dyDescent="0.55000000000000004">
      <c r="A76" t="s">
        <v>40</v>
      </c>
      <c r="B76" s="2">
        <v>2005</v>
      </c>
      <c r="C76" s="5">
        <v>350.88780487804871</v>
      </c>
      <c r="D76" s="5">
        <v>624.32709224610971</v>
      </c>
      <c r="E76" s="5">
        <v>975.21489712415837</v>
      </c>
      <c r="F76" s="6">
        <v>0.30327666666666664</v>
      </c>
      <c r="G76" s="6">
        <f t="shared" si="0"/>
        <v>1156.9891239397978</v>
      </c>
      <c r="H76" s="6">
        <v>0.35375306818484104</v>
      </c>
      <c r="I76" s="1">
        <v>1.0964912280701753</v>
      </c>
    </row>
    <row r="77" spans="1:9" x14ac:dyDescent="0.55000000000000004">
      <c r="A77" t="s">
        <v>41</v>
      </c>
      <c r="B77" s="2">
        <v>2005</v>
      </c>
      <c r="C77" s="5">
        <v>353.90691056910566</v>
      </c>
      <c r="D77" s="5">
        <v>606.56594833635177</v>
      </c>
      <c r="E77" s="5">
        <v>960.47285890545743</v>
      </c>
      <c r="F77" s="6">
        <v>0.287605</v>
      </c>
      <c r="G77" s="6">
        <f t="shared" si="0"/>
        <v>1230.5311471257651</v>
      </c>
      <c r="H77" s="6">
        <v>0.37538415770338429</v>
      </c>
      <c r="I77" s="1">
        <v>2.6534869662212337</v>
      </c>
    </row>
    <row r="78" spans="1:9" x14ac:dyDescent="0.55000000000000004">
      <c r="A78" t="s">
        <v>44</v>
      </c>
      <c r="B78" s="2">
        <v>2005</v>
      </c>
      <c r="C78" s="5">
        <v>623.3024390243902</v>
      </c>
      <c r="D78" s="5">
        <v>848.47580659390906</v>
      </c>
      <c r="E78" s="5">
        <v>1471.7782456182993</v>
      </c>
      <c r="F78" s="6">
        <v>0.33457285714285712</v>
      </c>
      <c r="G78" s="6">
        <f t="shared" si="0"/>
        <v>1862.9796940110127</v>
      </c>
      <c r="H78" s="6">
        <v>0.42374779391562772</v>
      </c>
      <c r="I78" s="1">
        <v>2.4574192153589403</v>
      </c>
    </row>
    <row r="79" spans="1:9" x14ac:dyDescent="0.55000000000000004">
      <c r="A79" t="s">
        <v>42</v>
      </c>
      <c r="B79" s="2">
        <v>2005</v>
      </c>
      <c r="C79" s="5">
        <v>522.50878048780476</v>
      </c>
      <c r="D79" s="5">
        <v>744.28224055356179</v>
      </c>
      <c r="E79" s="5">
        <v>1266.7910210413665</v>
      </c>
      <c r="F79" s="6">
        <v>0.34089857142857144</v>
      </c>
      <c r="G79" s="6">
        <f t="shared" si="0"/>
        <v>1532.739718732691</v>
      </c>
      <c r="H79" s="6">
        <v>0.40718744367780907</v>
      </c>
      <c r="I79" s="1">
        <v>4.640211191760697</v>
      </c>
    </row>
    <row r="80" spans="1:9" x14ac:dyDescent="0.55000000000000004">
      <c r="A80" t="s">
        <v>39</v>
      </c>
      <c r="B80" s="2">
        <v>2006</v>
      </c>
      <c r="C80" s="5">
        <v>67.639535530173589</v>
      </c>
      <c r="D80" s="5">
        <v>365.10039310905745</v>
      </c>
      <c r="E80" s="5">
        <v>432.73992863923104</v>
      </c>
      <c r="F80" s="6">
        <v>0.27654000000000001</v>
      </c>
      <c r="G80" s="6">
        <f t="shared" si="0"/>
        <v>244.5922308894684</v>
      </c>
      <c r="H80" s="6">
        <v>0.19514660147301455</v>
      </c>
      <c r="I80" s="1">
        <v>0.99663869496744473</v>
      </c>
    </row>
    <row r="81" spans="1:9" x14ac:dyDescent="0.55000000000000004">
      <c r="A81" t="s">
        <v>43</v>
      </c>
      <c r="B81" s="2">
        <v>2006</v>
      </c>
      <c r="C81" s="5">
        <v>381.24476555316983</v>
      </c>
      <c r="D81" s="5">
        <v>403.8060898029575</v>
      </c>
      <c r="E81" s="5">
        <v>785.05085535612739</v>
      </c>
      <c r="F81" s="6">
        <v>0.33885333333333328</v>
      </c>
      <c r="G81" s="6">
        <f t="shared" si="0"/>
        <v>1125.102597642549</v>
      </c>
      <c r="H81" s="6">
        <v>0.51820903700124543</v>
      </c>
      <c r="I81" s="1">
        <v>0.59045570008321302</v>
      </c>
    </row>
    <row r="82" spans="1:9" x14ac:dyDescent="0.55000000000000004">
      <c r="A82" t="s">
        <v>40</v>
      </c>
      <c r="B82" s="2">
        <v>2006</v>
      </c>
      <c r="C82" s="5">
        <v>489.86381687632939</v>
      </c>
      <c r="D82" s="5">
        <v>618.77299249937289</v>
      </c>
      <c r="E82" s="5">
        <v>1108.6368093757023</v>
      </c>
      <c r="F82" s="6">
        <v>0.36839000000000005</v>
      </c>
      <c r="G82" s="6">
        <f t="shared" si="0"/>
        <v>1329.7424383841292</v>
      </c>
      <c r="H82" s="6">
        <v>0.44511510282066552</v>
      </c>
      <c r="I82" s="1">
        <v>1.3078395330724735</v>
      </c>
    </row>
    <row r="83" spans="1:9" x14ac:dyDescent="0.55000000000000004">
      <c r="A83" t="s">
        <v>41</v>
      </c>
      <c r="B83" s="2">
        <v>2006</v>
      </c>
      <c r="C83" s="5">
        <v>374.3991306064857</v>
      </c>
      <c r="D83" s="5">
        <v>508.74399572247285</v>
      </c>
      <c r="E83" s="5">
        <v>883.14312632895849</v>
      </c>
      <c r="F83" s="6">
        <v>0.36198666666666668</v>
      </c>
      <c r="G83" s="6">
        <f t="shared" si="0"/>
        <v>1034.289837396826</v>
      </c>
      <c r="H83" s="6">
        <v>0.41726762669087658</v>
      </c>
      <c r="I83" s="1">
        <v>3.1720933724576708</v>
      </c>
    </row>
    <row r="84" spans="1:9" x14ac:dyDescent="0.55000000000000004">
      <c r="A84" t="s">
        <v>44</v>
      </c>
      <c r="B84" s="2">
        <v>2006</v>
      </c>
      <c r="C84" s="5">
        <v>548.70987925806958</v>
      </c>
      <c r="D84" s="5">
        <v>481.16614689565677</v>
      </c>
      <c r="E84" s="5">
        <v>1029.8760261537263</v>
      </c>
      <c r="F84" s="6">
        <v>0.37742285714285712</v>
      </c>
      <c r="G84" s="6">
        <f t="shared" si="0"/>
        <v>1453.8331976284605</v>
      </c>
      <c r="H84" s="6">
        <v>0.5514880550125757</v>
      </c>
      <c r="I84" s="1">
        <v>1.4356510784795695</v>
      </c>
    </row>
    <row r="85" spans="1:9" x14ac:dyDescent="0.55000000000000004">
      <c r="A85" t="s">
        <v>42</v>
      </c>
      <c r="B85" s="2">
        <v>2006</v>
      </c>
      <c r="C85" s="5">
        <v>570.74636885532072</v>
      </c>
      <c r="D85" s="5">
        <v>445.42111583817297</v>
      </c>
      <c r="E85" s="5">
        <v>1016.1674846934936</v>
      </c>
      <c r="F85" s="6">
        <v>0.40271857142857143</v>
      </c>
      <c r="G85" s="6">
        <f t="shared" si="0"/>
        <v>1417.2337938891196</v>
      </c>
      <c r="H85" s="6">
        <v>0.55953110436912268</v>
      </c>
      <c r="I85" s="1">
        <v>1.0490396751553857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B2" sqref="B2"/>
    </sheetView>
  </sheetViews>
  <sheetFormatPr defaultRowHeight="14.4" x14ac:dyDescent="0.55000000000000004"/>
  <cols>
    <col min="2" max="2" width="30.15625" customWidth="1"/>
    <col min="3" max="3" width="33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1993</v>
      </c>
      <c r="B2">
        <v>1994</v>
      </c>
      <c r="C2">
        <v>1657</v>
      </c>
    </row>
    <row r="3" spans="1:3" x14ac:dyDescent="0.55000000000000004">
      <c r="A3">
        <v>1994</v>
      </c>
      <c r="B3">
        <v>1501</v>
      </c>
      <c r="C3">
        <v>3922</v>
      </c>
    </row>
    <row r="4" spans="1:3" x14ac:dyDescent="0.55000000000000004">
      <c r="A4">
        <v>1995</v>
      </c>
      <c r="B4">
        <v>1490</v>
      </c>
      <c r="C4">
        <v>2984</v>
      </c>
    </row>
    <row r="5" spans="1:3" x14ac:dyDescent="0.55000000000000004">
      <c r="A5">
        <v>1996</v>
      </c>
      <c r="B5">
        <v>1200</v>
      </c>
      <c r="C5">
        <v>5302</v>
      </c>
    </row>
    <row r="6" spans="1:3" x14ac:dyDescent="0.55000000000000004">
      <c r="A6">
        <v>1997</v>
      </c>
      <c r="B6">
        <v>529</v>
      </c>
      <c r="C6">
        <v>3356</v>
      </c>
    </row>
    <row r="7" spans="1:3" x14ac:dyDescent="0.55000000000000004">
      <c r="A7">
        <v>1998</v>
      </c>
      <c r="B7">
        <v>1073</v>
      </c>
      <c r="C7">
        <v>4322</v>
      </c>
    </row>
    <row r="8" spans="1:3" x14ac:dyDescent="0.55000000000000004">
      <c r="A8">
        <v>1999</v>
      </c>
      <c r="B8">
        <v>1015</v>
      </c>
      <c r="C8">
        <v>4487</v>
      </c>
    </row>
    <row r="9" spans="1:3" x14ac:dyDescent="0.55000000000000004">
      <c r="A9">
        <v>2000</v>
      </c>
      <c r="B9">
        <v>804</v>
      </c>
      <c r="C9">
        <v>2309</v>
      </c>
    </row>
    <row r="10" spans="1:3" x14ac:dyDescent="0.55000000000000004">
      <c r="A10">
        <v>2001</v>
      </c>
      <c r="B10">
        <v>857</v>
      </c>
      <c r="C10">
        <v>5059</v>
      </c>
    </row>
    <row r="11" spans="1:3" x14ac:dyDescent="0.55000000000000004">
      <c r="A11">
        <v>2002</v>
      </c>
      <c r="B11">
        <v>1000</v>
      </c>
      <c r="C11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1"/>
  <sheetViews>
    <sheetView topLeftCell="A2" workbookViewId="0">
      <selection activeCell="A48" sqref="A47:A48"/>
    </sheetView>
  </sheetViews>
  <sheetFormatPr defaultRowHeight="14.4" x14ac:dyDescent="0.55000000000000004"/>
  <cols>
    <col min="1" max="1" width="21.83984375" customWidth="1"/>
    <col min="2" max="2" width="11.15625" customWidth="1"/>
  </cols>
  <sheetData>
    <row r="1" spans="1:3" x14ac:dyDescent="0.55000000000000004">
      <c r="A1" t="s">
        <v>3</v>
      </c>
      <c r="B1" t="s">
        <v>16</v>
      </c>
      <c r="C1" t="s">
        <v>15</v>
      </c>
    </row>
    <row r="2" spans="1:3" x14ac:dyDescent="0.55000000000000004">
      <c r="A2" t="s">
        <v>5</v>
      </c>
      <c r="B2" t="s">
        <v>6</v>
      </c>
      <c r="C2">
        <v>6.6</v>
      </c>
    </row>
    <row r="3" spans="1:3" x14ac:dyDescent="0.55000000000000004">
      <c r="A3" t="s">
        <v>5</v>
      </c>
      <c r="B3" t="s">
        <v>7</v>
      </c>
      <c r="C3">
        <v>6.3</v>
      </c>
    </row>
    <row r="4" spans="1:3" x14ac:dyDescent="0.55000000000000004">
      <c r="A4" t="s">
        <v>5</v>
      </c>
      <c r="B4" t="s">
        <v>8</v>
      </c>
      <c r="C4">
        <v>4</v>
      </c>
    </row>
    <row r="5" spans="1:3" x14ac:dyDescent="0.55000000000000004">
      <c r="A5" t="s">
        <v>5</v>
      </c>
      <c r="B5" t="s">
        <v>9</v>
      </c>
      <c r="C5">
        <v>2.2999999999999998</v>
      </c>
    </row>
    <row r="6" spans="1:3" x14ac:dyDescent="0.55000000000000004">
      <c r="A6" t="s">
        <v>5</v>
      </c>
      <c r="B6" t="s">
        <v>17</v>
      </c>
      <c r="C6">
        <v>2.2000000000000002</v>
      </c>
    </row>
    <row r="7" spans="1:3" x14ac:dyDescent="0.55000000000000004">
      <c r="A7" t="s">
        <v>5</v>
      </c>
      <c r="B7" t="s">
        <v>10</v>
      </c>
      <c r="C7">
        <v>1.1000000000000001</v>
      </c>
    </row>
    <row r="8" spans="1:3" x14ac:dyDescent="0.55000000000000004">
      <c r="A8" t="s">
        <v>5</v>
      </c>
      <c r="B8" t="s">
        <v>11</v>
      </c>
      <c r="C8">
        <v>0.1</v>
      </c>
    </row>
    <row r="9" spans="1:3" x14ac:dyDescent="0.55000000000000004">
      <c r="A9" t="s">
        <v>5</v>
      </c>
      <c r="B9" t="s">
        <v>12</v>
      </c>
      <c r="C9">
        <v>0.1</v>
      </c>
    </row>
    <row r="10" spans="1:3" x14ac:dyDescent="0.55000000000000004">
      <c r="A10" t="s">
        <v>5</v>
      </c>
      <c r="B10" t="s">
        <v>13</v>
      </c>
      <c r="C10">
        <v>0.1</v>
      </c>
    </row>
    <row r="11" spans="1:3" x14ac:dyDescent="0.55000000000000004">
      <c r="A11" t="s">
        <v>5</v>
      </c>
      <c r="B11" t="s">
        <v>14</v>
      </c>
      <c r="C11">
        <v>0.1</v>
      </c>
    </row>
    <row r="12" spans="1:3" x14ac:dyDescent="0.55000000000000004">
      <c r="A12" t="s">
        <v>4</v>
      </c>
      <c r="B12" t="s">
        <v>6</v>
      </c>
      <c r="C12">
        <v>10.9</v>
      </c>
    </row>
    <row r="13" spans="1:3" x14ac:dyDescent="0.55000000000000004">
      <c r="A13" t="s">
        <v>4</v>
      </c>
      <c r="B13" t="s">
        <v>7</v>
      </c>
      <c r="C13">
        <v>8.1999999999999993</v>
      </c>
    </row>
    <row r="14" spans="1:3" x14ac:dyDescent="0.55000000000000004">
      <c r="A14" t="s">
        <v>4</v>
      </c>
      <c r="B14" t="s">
        <v>8</v>
      </c>
      <c r="C14">
        <v>6.9</v>
      </c>
    </row>
    <row r="15" spans="1:3" x14ac:dyDescent="0.55000000000000004">
      <c r="A15" t="s">
        <v>4</v>
      </c>
      <c r="B15" t="s">
        <v>9</v>
      </c>
      <c r="C15">
        <v>5.0999999999999996</v>
      </c>
    </row>
    <row r="16" spans="1:3" x14ac:dyDescent="0.55000000000000004">
      <c r="A16" t="s">
        <v>4</v>
      </c>
      <c r="B16" t="s">
        <v>17</v>
      </c>
      <c r="C16">
        <v>4.4000000000000004</v>
      </c>
    </row>
    <row r="17" spans="1:3" x14ac:dyDescent="0.55000000000000004">
      <c r="A17" t="s">
        <v>4</v>
      </c>
      <c r="B17" t="s">
        <v>10</v>
      </c>
      <c r="C17">
        <v>3.6</v>
      </c>
    </row>
    <row r="18" spans="1:3" x14ac:dyDescent="0.55000000000000004">
      <c r="A18" t="s">
        <v>4</v>
      </c>
      <c r="B18" t="s">
        <v>11</v>
      </c>
      <c r="C18">
        <v>3.7</v>
      </c>
    </row>
    <row r="19" spans="1:3" x14ac:dyDescent="0.55000000000000004">
      <c r="A19" t="s">
        <v>4</v>
      </c>
      <c r="B19" t="s">
        <v>12</v>
      </c>
      <c r="C19">
        <v>1.9</v>
      </c>
    </row>
    <row r="20" spans="1:3" x14ac:dyDescent="0.55000000000000004">
      <c r="A20" t="s">
        <v>4</v>
      </c>
      <c r="B20" t="s">
        <v>13</v>
      </c>
      <c r="C20">
        <v>2.4</v>
      </c>
    </row>
    <row r="21" spans="1:3" x14ac:dyDescent="0.55000000000000004">
      <c r="A21" t="s">
        <v>4</v>
      </c>
      <c r="B21" t="s">
        <v>14</v>
      </c>
      <c r="C21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</vt:lpstr>
      <vt:lpstr>ObservedGliricidia</vt:lpstr>
      <vt:lpstr>Observed</vt:lpstr>
      <vt:lpstr>Akinnifesi 2006 Maize Yield</vt:lpstr>
      <vt:lpstr>C(%)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Smethurst, Philip (L&amp;W, Sandy Bay)</dc:creator>
  <cp:lastModifiedBy>Neil</cp:lastModifiedBy>
  <cp:lastPrinted>2016-04-05T03:56:31Z</cp:lastPrinted>
  <dcterms:created xsi:type="dcterms:W3CDTF">2016-01-27T15:16:43Z</dcterms:created>
  <dcterms:modified xsi:type="dcterms:W3CDTF">2019-04-11T23:01:42Z</dcterms:modified>
</cp:coreProperties>
</file>