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gif" ContentType="image/gif"/>
  <Default Extension="png" ContentType="image/png"/>
  <Default Extension="rels" ContentType="application/vnd.openxmlformats-package.relationships+xml"/>
  <Default Extension="vml" ContentType="application/vnd.openxmlformats-officedocument.vmlDrawing"/>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ml.chartshape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628"/>
  <workbookPr hidePivotFieldList="1" defaultThemeVersion="166925"/>
  <mc:AlternateContent xmlns:mc="http://schemas.openxmlformats.org/markup-compatibility/2006">
    <mc:Choice Requires="x15">
      <x15ac:absPath xmlns:x15ac="http://schemas.microsoft.com/office/spreadsheetml/2010/11/ac" url="D:\Data Analytics\Real-Time Projects\"/>
    </mc:Choice>
  </mc:AlternateContent>
  <xr:revisionPtr revIDLastSave="0" documentId="13_ncr:1_{39043AF0-0806-4AC2-B2FB-0BC303C08747}" xr6:coauthVersionLast="47" xr6:coauthVersionMax="47" xr10:uidLastSave="{00000000-0000-0000-0000-000000000000}"/>
  <bookViews>
    <workbookView xWindow="-108" yWindow="-108" windowWidth="23256" windowHeight="12456" activeTab="2" xr2:uid="{A9D9F4FA-2802-44C2-A5B1-FA980F58A6AF}"/>
  </bookViews>
  <sheets>
    <sheet name="Analysis" sheetId="1" r:id="rId1"/>
    <sheet name="Analysis (2)" sheetId="4" r:id="rId2"/>
    <sheet name="Timeseries Dashboard" sheetId="2" r:id="rId3"/>
  </sheets>
  <definedNames>
    <definedName name="Look" localSheetId="1">'Analysis (2)'!#REF!</definedName>
    <definedName name="Look">Analysis!$O$6</definedName>
    <definedName name="LookTable" localSheetId="1">'Analysis (2)'!#REF!</definedName>
    <definedName name="LookTable">Analysis!$O$6:$U$10</definedName>
    <definedName name="Slicer_Country">#N/A</definedName>
    <definedName name="Slicer_Month_Name">#N/A</definedName>
    <definedName name="Slicer_Year">#N/A</definedName>
  </definedNames>
  <calcPr calcId="191029"/>
  <pivotCaches>
    <pivotCache cacheId="0" r:id="rId4"/>
    <pivotCache cacheId="373" r:id="rId5"/>
    <pivotCache cacheId="376" r:id="rId6"/>
    <pivotCache cacheId="379" r:id="rId7"/>
    <pivotCache cacheId="382" r:id="rId8"/>
    <pivotCache cacheId="385" r:id="rId9"/>
    <pivotCache cacheId="388" r:id="rId10"/>
    <pivotCache cacheId="391" r:id="rId11"/>
    <pivotCache cacheId="394" r:id="rId12"/>
  </pivotCaches>
  <extLst>
    <ext xmlns:x14="http://schemas.microsoft.com/office/spreadsheetml/2009/9/main" uri="{876F7934-8845-4945-9796-88D515C7AA90}">
      <x14:pivotCaches>
        <pivotCache cacheId="9" r:id="rId13"/>
        <pivotCache cacheId="10" r:id="rId14"/>
      </x14:pivotCaches>
    </ext>
    <ext xmlns:x14="http://schemas.microsoft.com/office/spreadsheetml/2009/9/main" uri="{BBE1A952-AA13-448e-AADC-164F8A28A991}">
      <x14:slicerCaches>
        <x14:slicerCache r:id="rId15"/>
        <x14:slicerCache r:id="rId16"/>
        <x14:slicerCache r:id="rId1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imCustomer_ac16601b-4ebc-448f-a86a-4a51dcc0a406" name="DimCustomer" connection="Query - DimCustomer"/>
          <x15:modelTable id="DimDate_3cba4925-df74-4bd1-aa53-b428388fe629" name="DimDate" connection="Query - DimDate"/>
          <x15:modelTable id="DimGeography_75ce5099-526a-400b-abeb-513edf4ad34a" name="DimGeography" connection="Query - DimGeography"/>
          <x15:modelTable id="DimProduct_855465c0-5aff-43c3-b8da-9cce699ef0be" name="DimProduct" connection="Query - DimProduct"/>
          <x15:modelTable id="DimSalesTerritory_0d5e2b1a-1772-43ce-9adf-3b04f33ebbbc" name="DimSalesTerritory" connection="Query - DimSalesTerritory"/>
          <x15:modelTable id="FactInternetSales_9ff535a9-3c47-40be-899c-75361a40f6c7" name="FactInternetSales" connection="Query - FactInternetSales"/>
          <x15:modelTable id="All Measures_eb48539d-3732-41f5-8293-d9c4b3150ebd" name="All Measures" connection="Query - All Measures"/>
        </x15:modelTables>
        <x15:modelRelationships>
          <x15:modelRelationship fromTable="DimCustomer" fromColumn="GeographyKey" toTable="DimGeography" toColumn="GeographyKey"/>
          <x15:modelRelationship fromTable="FactInternetSales" fromColumn="SalesTerritoryKey" toTable="DimSalesTerritory" toColumn="SalesTerritoryKey"/>
          <x15:modelRelationship fromTable="FactInternetSales" fromColumn="ProductKey" toTable="DimProduct" toColumn="ProductKey"/>
          <x15:modelRelationship fromTable="FactInternetSales" fromColumn="CustomerKey" toTable="DimCustomer" toColumn="CustomerKey"/>
          <x15:modelRelationship fromTable="FactInternetSales" fromColumn="OrderDate" toTable="DimDate" toColumn="Date"/>
        </x15:modelRelationships>
        <x15:extLst>
          <ext xmlns:x16="http://schemas.microsoft.com/office/spreadsheetml/2014/11/main" uri="{9835A34E-60A6-4A7C-AAB8-D5F71C897F49}">
            <x16:modelTimeGroupings>
              <x16:modelTimeGrouping tableName="FactInternetSales" columnName="OrderDate" columnId="OrderDate">
                <x16:calculatedTimeColumn columnName="OrderDate (Year)" columnId="OrderDate (Year)" contentType="years" isSelected="1"/>
                <x16:calculatedTimeColumn columnName="OrderDate (Quarter)" columnId="OrderDate (Quarter)" contentType="quarters" isSelected="1"/>
                <x16:calculatedTimeColumn columnName="OrderDate (Month Index)" columnId="OrderDate (Month Index)" contentType="monthsindex" isSelected="1"/>
                <x16:calculatedTimeColumn columnName="OrderDate (Month)" columnId="Order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F9" i="4" l="1"/>
  <c r="AF8" i="4"/>
  <c r="V7" i="4"/>
  <c r="V8" i="4"/>
  <c r="V9" i="4"/>
  <c r="V10" i="4"/>
  <c r="V11" i="4"/>
  <c r="V12" i="4"/>
  <c r="V13" i="4"/>
  <c r="W8" i="4"/>
  <c r="W9" i="4"/>
  <c r="W10" i="4"/>
  <c r="W11" i="4"/>
  <c r="W12" i="4"/>
  <c r="W13" i="4"/>
  <c r="W7" i="4"/>
  <c r="W6" i="4"/>
  <c r="V6" i="4"/>
  <c r="K15" i="4"/>
  <c r="K8" i="4"/>
  <c r="L8" i="4" s="1" a="1"/>
  <c r="L8" i="4" s="1"/>
  <c r="K9" i="4"/>
  <c r="L9" i="4" s="1" a="1"/>
  <c r="L9" i="4" s="1"/>
  <c r="K7" i="4"/>
  <c r="L7" i="4" s="1" a="1"/>
  <c r="L7" i="4" s="1"/>
  <c r="AB7" i="1"/>
  <c r="X11" i="1" s="1"/>
  <c r="B20" i="1" a="1"/>
  <c r="B20" i="1" s="1"/>
  <c r="C20" i="1" s="1"/>
  <c r="AD13" i="4" l="1"/>
  <c r="AD14" i="4" s="1"/>
  <c r="Z8" i="4"/>
  <c r="Z7" i="4"/>
  <c r="Z9" i="4"/>
  <c r="K12" i="4"/>
  <c r="X40" i="1"/>
  <c r="Y40" i="1" s="1"/>
  <c r="D29" i="1"/>
  <c r="Y11" i="1"/>
  <c r="X29" i="1"/>
  <c r="Y29" i="1" s="1"/>
  <c r="X34" i="1"/>
  <c r="Y34" i="1" s="1"/>
  <c r="X41" i="1"/>
  <c r="Y41" i="1" s="1"/>
  <c r="X17" i="1"/>
  <c r="Y17" i="1" s="1"/>
  <c r="X22" i="1"/>
  <c r="Y22" i="1" s="1"/>
  <c r="X23" i="1"/>
  <c r="Y23" i="1" s="1"/>
  <c r="X28" i="1"/>
  <c r="Y28" i="1" s="1"/>
  <c r="X35" i="1"/>
  <c r="Y35" i="1" s="1"/>
  <c r="X10" i="1"/>
  <c r="Y10" i="1" s="1"/>
  <c r="X16" i="1"/>
  <c r="Y16" i="1" s="1"/>
  <c r="C21" i="1"/>
  <c r="C24" i="1"/>
  <c r="D24" i="1" s="1"/>
  <c r="C23" i="1"/>
  <c r="D23" i="1" s="1"/>
  <c r="C22" i="1"/>
  <c r="D22" i="1" s="1"/>
  <c r="X9" i="4" l="1" a="1"/>
  <c r="X9" i="4" s="1"/>
  <c r="X11" i="4" a="1"/>
  <c r="X11" i="4" s="1"/>
  <c r="X10" i="4" a="1"/>
  <c r="X10" i="4" s="1"/>
  <c r="X12" i="4" a="1"/>
  <c r="X12" i="4" s="1"/>
  <c r="X13" i="4" a="1"/>
  <c r="X13" i="4" s="1"/>
  <c r="X7" i="4" a="1"/>
  <c r="X7" i="4" s="1"/>
  <c r="X8" i="4" a="1"/>
  <c r="X8" i="4" s="1"/>
  <c r="Z41" i="1"/>
  <c r="Z28" i="1"/>
  <c r="Z23" i="1"/>
  <c r="Z16" i="1"/>
  <c r="Z34" i="1"/>
  <c r="Z35" i="1"/>
  <c r="Z22" i="1"/>
  <c r="Z17" i="1"/>
  <c r="Z29" i="1"/>
  <c r="Z40" i="1"/>
  <c r="Z11" i="1"/>
  <c r="Z10" i="1"/>
  <c r="B27" i="1"/>
  <c r="B28" i="1" s="1"/>
  <c r="X14" i="4" l="1"/>
  <c r="Z43" i="1"/>
  <c r="Z19" i="1"/>
  <c r="Z31" i="1"/>
  <c r="Z37" i="1"/>
  <c r="Z13" i="1"/>
  <c r="Z25"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9B31204-1715-4CA8-9F53-F0B6EE7623E3}" name="Query - All Measures" description="Connection to the 'All Measures' query in the workbook." type="100" refreshedVersion="8" minRefreshableVersion="5">
    <extLst>
      <ext xmlns:x15="http://schemas.microsoft.com/office/spreadsheetml/2010/11/main" uri="{DE250136-89BD-433C-8126-D09CA5730AF9}">
        <x15:connection id="7f47aa7a-fb1e-4606-8282-282d79273b0a">
          <x15:oledbPr connection="Provider=Microsoft.Mashup.OleDb.1;Data Source=$Workbook$;Location=&quot;All Measures&quot;;Extended Properties=&quot;&quot;">
            <x15:dbTables>
              <x15:dbTable name="All Measures"/>
            </x15:dbTables>
          </x15:oledbPr>
        </x15:connection>
      </ext>
    </extLst>
  </connection>
  <connection id="2" xr16:uid="{1C7B5595-B45C-47B3-AF6A-E0AB6F4C8945}" name="Query - DimCustomer" description="Connection to the 'DimCustomer' query in the workbook." type="100" refreshedVersion="8" minRefreshableVersion="5">
    <extLst>
      <ext xmlns:x15="http://schemas.microsoft.com/office/spreadsheetml/2010/11/main" uri="{DE250136-89BD-433C-8126-D09CA5730AF9}">
        <x15:connection id="d03fa296-93e8-4854-a0b8-6dc24a51c7f8">
          <x15:oledbPr connection="Provider=Microsoft.Mashup.OleDb.1;Data Source=$Workbook$;Location=DimCustomer;Extended Properties=&quot;&quot;">
            <x15:dbTables>
              <x15:dbTable name="DimCustomer"/>
            </x15:dbTables>
          </x15:oledbPr>
        </x15:connection>
      </ext>
    </extLst>
  </connection>
  <connection id="3" xr16:uid="{3A449B6C-DF6F-4F88-979B-971175F789CC}" name="Query - DimDate" description="Connection to the 'DimDate' query in the workbook." type="100" refreshedVersion="8" minRefreshableVersion="5">
    <extLst>
      <ext xmlns:x15="http://schemas.microsoft.com/office/spreadsheetml/2010/11/main" uri="{DE250136-89BD-433C-8126-D09CA5730AF9}">
        <x15:connection id="4440773c-752a-48f6-b56f-f0fd06bc54d3"/>
      </ext>
    </extLst>
  </connection>
  <connection id="4" xr16:uid="{3AE9C693-2422-47CB-B435-1D35BE7B7125}" name="Query - DimGeography" description="Connection to the 'DimGeography' query in the workbook." type="100" refreshedVersion="8" minRefreshableVersion="5">
    <extLst>
      <ext xmlns:x15="http://schemas.microsoft.com/office/spreadsheetml/2010/11/main" uri="{DE250136-89BD-433C-8126-D09CA5730AF9}">
        <x15:connection id="d096a7ef-f9cc-4bee-99eb-c89bed6b0aad">
          <x15:oledbPr connection="Provider=Microsoft.Mashup.OleDb.1;Data Source=$Workbook$;Location=DimGeography;Extended Properties=&quot;&quot;">
            <x15:dbTables>
              <x15:dbTable name="DimGeography"/>
            </x15:dbTables>
          </x15:oledbPr>
        </x15:connection>
      </ext>
    </extLst>
  </connection>
  <connection id="5" xr16:uid="{1BA9C404-E832-4288-926E-9E8FFD793AEE}" name="Query - DimProduct" description="Connection to the 'DimProduct' query in the workbook." type="100" refreshedVersion="8" minRefreshableVersion="5">
    <extLst>
      <ext xmlns:x15="http://schemas.microsoft.com/office/spreadsheetml/2010/11/main" uri="{DE250136-89BD-433C-8126-D09CA5730AF9}">
        <x15:connection id="1370919f-b617-4d8b-837e-18e3fdd4dd67">
          <x15:oledbPr connection="Provider=Microsoft.Mashup.OleDb.1;Data Source=$Workbook$;Location=DimProduct;Extended Properties=&quot;&quot;">
            <x15:dbTables>
              <x15:dbTable name="DimProduct"/>
            </x15:dbTables>
          </x15:oledbPr>
        </x15:connection>
      </ext>
    </extLst>
  </connection>
  <connection id="6" xr16:uid="{7C1EE882-BAD0-477E-B08F-6E08F8F4ACAF}" name="Query - DimSalesTerritory" description="Connection to the 'DimSalesTerritory' query in the workbook." type="100" refreshedVersion="8" minRefreshableVersion="5">
    <extLst>
      <ext xmlns:x15="http://schemas.microsoft.com/office/spreadsheetml/2010/11/main" uri="{DE250136-89BD-433C-8126-D09CA5730AF9}">
        <x15:connection id="c067e111-0b2e-4de0-937e-9de9c706305b">
          <x15:oledbPr connection="Provider=Microsoft.Mashup.OleDb.1;Data Source=$Workbook$;Location=DimSalesTerritory;Extended Properties=&quot;&quot;">
            <x15:dbTables>
              <x15:dbTable name="DimSalesTerritory"/>
            </x15:dbTables>
          </x15:oledbPr>
        </x15:connection>
      </ext>
    </extLst>
  </connection>
  <connection id="7" xr16:uid="{A9C4577A-3411-4529-932C-BB95DD83D262}" name="Query - FactInternetSales" description="Connection to the 'FactInternetSales' query in the workbook." type="100" refreshedVersion="8" minRefreshableVersion="5">
    <extLst>
      <ext xmlns:x15="http://schemas.microsoft.com/office/spreadsheetml/2010/11/main" uri="{DE250136-89BD-433C-8126-D09CA5730AF9}">
        <x15:connection id="dfa3c9ea-dac5-4acd-ac22-ba335bc9684c">
          <x15:oledbPr connection="Provider=Microsoft.Mashup.OleDb.1;Data Source=$Workbook$;Location=FactInternetSales;Extended Properties=&quot;&quot;">
            <x15:dbTables>
              <x15:dbTable name="FactInternetSales"/>
            </x15:dbTables>
          </x15:oledbPr>
        </x15:connection>
      </ext>
    </extLst>
  </connection>
  <connection id="8" xr16:uid="{92629F43-7E74-43A2-8F15-AFCF87026851}"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<sst xmlns="http://schemas.openxmlformats.org/spreadsheetml/2006/main" count="123" uniqueCount="61">
  <si>
    <t>#Tranctions</t>
  </si>
  <si>
    <t>All Products</t>
  </si>
  <si>
    <t>Sold Product</t>
  </si>
  <si>
    <t>Unsold Products</t>
  </si>
  <si>
    <t>% Profit Margin</t>
  </si>
  <si>
    <t xml:space="preserve"> </t>
  </si>
  <si>
    <t>2005</t>
  </si>
  <si>
    <t>2006</t>
  </si>
  <si>
    <t>2007</t>
  </si>
  <si>
    <t>2008</t>
  </si>
  <si>
    <t>Check Option</t>
  </si>
  <si>
    <t>Year</t>
  </si>
  <si>
    <t>Above Average</t>
  </si>
  <si>
    <t>Total</t>
  </si>
  <si>
    <t>Percentage</t>
  </si>
  <si>
    <t>Caption</t>
  </si>
  <si>
    <t>Revenue</t>
  </si>
  <si>
    <t>Profit</t>
  </si>
  <si>
    <t>Total Profit</t>
  </si>
  <si>
    <t>Selected Year</t>
  </si>
  <si>
    <t>Prev Yr</t>
  </si>
  <si>
    <t xml:space="preserve"> COGS</t>
  </si>
  <si>
    <t xml:space="preserve"> OrderQuantity</t>
  </si>
  <si>
    <t>Check Selected Year</t>
  </si>
  <si>
    <t>YoY</t>
  </si>
  <si>
    <t>Quantity</t>
  </si>
  <si>
    <t>Month Name</t>
  </si>
  <si>
    <t>Apr</t>
  </si>
  <si>
    <t>Aug</t>
  </si>
  <si>
    <t>Dec</t>
  </si>
  <si>
    <t>Feb</t>
  </si>
  <si>
    <t>Jan</t>
  </si>
  <si>
    <t>Jul</t>
  </si>
  <si>
    <t>Jun</t>
  </si>
  <si>
    <t>Mar</t>
  </si>
  <si>
    <t>May</t>
  </si>
  <si>
    <t>Nov</t>
  </si>
  <si>
    <t>Oct</t>
  </si>
  <si>
    <t>Sep</t>
  </si>
  <si>
    <t>&amp;</t>
  </si>
  <si>
    <t>Day Name</t>
  </si>
  <si>
    <t>Fri</t>
  </si>
  <si>
    <t>Mon</t>
  </si>
  <si>
    <t>Sat</t>
  </si>
  <si>
    <t>Sun</t>
  </si>
  <si>
    <t>Thu</t>
  </si>
  <si>
    <t>Tue</t>
  </si>
  <si>
    <t>Wed</t>
  </si>
  <si>
    <t>Highlight</t>
  </si>
  <si>
    <t>Week_Type</t>
  </si>
  <si>
    <t>Weekday</t>
  </si>
  <si>
    <t>Weekend</t>
  </si>
  <si>
    <t>Top</t>
  </si>
  <si>
    <t>Quarter</t>
  </si>
  <si>
    <t>Qtr-1</t>
  </si>
  <si>
    <t>Qtr-2</t>
  </si>
  <si>
    <t>Qtr-3</t>
  </si>
  <si>
    <t>Qtr-4</t>
  </si>
  <si>
    <t>Sum of Total_Profit</t>
  </si>
  <si>
    <t>Country</t>
  </si>
  <si>
    <t>Canada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</si>
</sst>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9">
    <numFmt numFmtId="164" formatCode="[&lt;999999]0.00,&quot;K&quot;;[&lt;999999999]0.00,,&quot;M&quot;;0.00,&quot;B&quot;"/>
    <numFmt numFmtId="165" formatCode="[&lt;99999]\$0.00,&quot;K&quot;;[&lt;999999999]\$0.00,,&quot;M&quot;;\$0.00,&quot;B&quot;"/>
    <numFmt numFmtId="166" formatCode="0.0%"/>
    <numFmt numFmtId="167" formatCode="[&lt;99999]0.00,&quot;&quot;;[&lt;999999999]0.00&quot;M&quot;0.00,&quot;B&quot;"/>
    <numFmt numFmtId="168" formatCode="[&lt;99999]General;[&lt;999999999]0,,&quot;M&quot;;\$0.00,&quot;B&quot;"/>
    <numFmt numFmtId="169" formatCode="[&lt;99999]0.00,&quot;K&quot;;[&lt;999999999]0.00,,&quot;M&quot;;\$0.00,&quot;B&quot;"/>
    <numFmt numFmtId="170" formatCode="\+0.00%;\-0.00%;0.00%"/>
    <numFmt numFmtId="171" formatCode="[&lt;99999]0.0,&quot;K&quot;;[&lt;999999999]0.0,,&quot;M&quot;;\$0.00,&quot;B&quot;"/>
    <numFmt numFmtId="172" formatCode="[&lt;999999]0,&quot;K&quot;;[&lt;999999999]0.00,,&quot;M&quot;;0.00,&quot;B&quot;"/>
  </numFmts>
  <fonts count="3" x14ac:knownFonts="1">
    <font>
      <sz val="11"/>
      <color theme="1"/>
      <name val="Calibri"/>
      <family val="2"/>
      <scheme val="minor"/>
    </font>
    <font>
      <sz val="8"/>
      <color rgb="FF000000"/>
      <name val="Segoe UI"/>
      <family val="2"/>
    </font>
    <font>
      <sz val="11"/>
      <color theme="0"/>
      <name val="Calibri"/>
      <family val="2"/>
      <scheme val="minor"/>
    </font>
  </fonts>
  <fills count="5">
    <fill>
      <patternFill patternType="none"/>
    </fill>
    <fill>
      <patternFill patternType="gray125"/>
    </fill>
    <fill>
      <patternFill patternType="solid">
        <fgColor rgb="FFFFFF00"/>
        <bgColor indexed="64"/>
      </patternFill>
    </fill>
    <fill>
      <patternFill patternType="solid">
        <fgColor theme="1" tint="0.34998626667073579"/>
        <bgColor indexed="64"/>
      </patternFill>
    </fill>
    <fill>
      <patternFill patternType="solid">
        <fgColor theme="1" tint="0.499984740745262"/>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s>
  <cellStyleXfs count="1">
    <xf numFmtId="0" fontId="0" fillId="0" borderId="0"/>
  </cellStyleXfs>
  <cellXfs count="26">
    <xf numFmtId="0" fontId="0" fillId="0" borderId="0" xfId="0"/>
    <xf numFmtId="166" fontId="0" fillId="0" borderId="0" xfId="0" applyNumberFormat="1"/>
    <xf numFmtId="0" fontId="0" fillId="0" borderId="1" xfId="0" pivotButton="1" applyBorder="1"/>
    <xf numFmtId="0" fontId="0" fillId="0" borderId="1" xfId="0" applyBorder="1"/>
    <xf numFmtId="167" fontId="0" fillId="0" borderId="1" xfId="0" applyNumberFormat="1" applyBorder="1"/>
    <xf numFmtId="165" fontId="0" fillId="0" borderId="1" xfId="0" applyNumberFormat="1" applyBorder="1"/>
    <xf numFmtId="0" fontId="0" fillId="2" borderId="1" xfId="0" applyFill="1" applyBorder="1"/>
    <xf numFmtId="0" fontId="0" fillId="0" borderId="1" xfId="0" applyBorder="1" applyAlignment="1">
      <alignment horizontal="center"/>
    </xf>
    <xf numFmtId="166" fontId="0" fillId="0" borderId="1" xfId="0" applyNumberFormat="1" applyBorder="1"/>
    <xf numFmtId="164" fontId="0" fillId="0" borderId="1" xfId="0" applyNumberFormat="1" applyBorder="1"/>
    <xf numFmtId="1" fontId="0" fillId="0" borderId="1" xfId="0" applyNumberFormat="1" applyBorder="1"/>
    <xf numFmtId="168" fontId="0" fillId="0" borderId="1" xfId="0" applyNumberFormat="1" applyBorder="1"/>
    <xf numFmtId="0" fontId="0" fillId="3" borderId="0" xfId="0" applyFill="1"/>
    <xf numFmtId="0" fontId="2" fillId="4" borderId="1" xfId="0" applyFont="1" applyFill="1" applyBorder="1"/>
    <xf numFmtId="169" fontId="0" fillId="0" borderId="1" xfId="0" applyNumberFormat="1" applyBorder="1"/>
    <xf numFmtId="9" fontId="0" fillId="0" borderId="2" xfId="0" applyNumberFormat="1" applyBorder="1"/>
    <xf numFmtId="0" fontId="0" fillId="4" borderId="0" xfId="0" applyFill="1"/>
    <xf numFmtId="170" fontId="0" fillId="4" borderId="0" xfId="0" applyNumberFormat="1" applyFill="1"/>
    <xf numFmtId="165" fontId="0" fillId="0" borderId="0" xfId="0" applyNumberFormat="1"/>
    <xf numFmtId="168" fontId="0" fillId="0" borderId="0" xfId="0" applyNumberFormat="1"/>
    <xf numFmtId="10" fontId="0" fillId="0" borderId="1" xfId="0" applyNumberFormat="1" applyBorder="1"/>
    <xf numFmtId="171" fontId="0" fillId="0" borderId="0" xfId="0" applyNumberFormat="1"/>
    <xf numFmtId="0" fontId="0" fillId="2" borderId="0" xfId="0" applyFill="1"/>
    <xf numFmtId="10" fontId="0" fillId="0" borderId="0" xfId="0" applyNumberFormat="1"/>
    <xf numFmtId="172" fontId="0" fillId="0" borderId="1" xfId="0" applyNumberFormat="1" applyBorder="1"/>
    <xf numFmtId="0" fontId="0" fillId="0" borderId="1" xfId="0" applyNumberFormat="1" applyBorder="1"/>
  </cellXfs>
  <cellStyles count="1">
    <cellStyle name="Normal" xfId="0" builtinId="0"/>
  </cellStyles>
  <dxfs count="859">
    <dxf>
      <numFmt numFmtId="165" formatCode="[&lt;99999]\$0.00,&quot;K&quot;;[&lt;999999999]\$0.00,,&quot;M&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72" formatCode="[&lt;999999]0,&quot;K&quot;;[&lt;999999999]0.00,,&quot;M&quot;;0.00,&quot;B&quot;"/>
    </dxf>
    <dxf>
      <numFmt numFmtId="167" formatCode="[&lt;99999]0.00,&quot;&quot;;[&lt;999999999]0.00&quot;M&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numFmt numFmtId="165" formatCode="[&lt;99999]\$0.00,&quot;K&quot;;[&lt;999999999]\$0.00,,&quot;M&quot;;\$0.00,&quot;B&quot;"/>
    </dxf>
    <dxf>
      <numFmt numFmtId="165" formatCode="[&lt;99999]\$0.00,&quot;K&quot;;[&lt;999999999]\$0.00,,&quot;M&quot;;\$0.00,&quot;B&quot;"/>
    </dxf>
    <dxf>
      <numFmt numFmtId="165" formatCode="[&lt;99999]\$0.00,&quot;K&quot;;[&lt;999999999]\$0.00,,&quot;M&quot;;\$0.00,&quot;B&quot;"/>
    </dxf>
    <dxf>
      <numFmt numFmtId="165" formatCode="[&lt;99999]\$0.00,&quot;K&quot;;[&lt;999999999]\$0.00,,&quot;M&quot;;\$0.00,&quot;B&quot;"/>
    </dxf>
    <dxf>
      <numFmt numFmtId="165" formatCode="[&lt;99999]\$0.00,&quot;K&quot;;[&lt;999999999]\$0.00,,&quot;M&quot;;\$0.00,&quot;B&quot;"/>
    </dxf>
    <dxf>
      <numFmt numFmtId="165" formatCode="[&lt;99999]\$0.00,&quot;K&quot;;[&lt;999999999]\$0.00,,&quot;M&quot;;\$0.00,&quot;B&quot;"/>
    </dxf>
    <dxf>
      <numFmt numFmtId="165" formatCode="[&lt;99999]\$0.00,&quot;K&quot;;[&lt;999999999]\$0.00,,&quot;M&quot;;\$0.00,&quot;B&quot;"/>
    </dxf>
    <dxf>
      <numFmt numFmtId="164" formatCode="[&lt;999999]0.00,&quot;K&quot;;[&lt;999999999]0.00,,&quot;M&quot;;0.00,&quot;B&quot;"/>
    </dxf>
    <dxf>
      <numFmt numFmtId="165" formatCode="[&lt;99999]\$0.00,&quot;K&quot;;[&lt;999999999]\$0.00,,&quot;M&quot;;\$0.00,&quot;B&quot;"/>
    </dxf>
    <dxf>
      <numFmt numFmtId="165" formatCode="[&lt;99999]\$0.00,&quot;K&quot;;[&lt;999999999]\$0.00,,&quot;M&quot;;\$0.00,&quot;B&quot;"/>
    </dxf>
    <dxf>
      <numFmt numFmtId="166" formatCode="0.0%"/>
    </dxf>
    <dxf>
      <numFmt numFmtId="165" formatCode="[&lt;99999]\$0.00,&quot;K&quot;;[&lt;999999999]\$0.00,,&quot;M&quot;;\$0.00,&quot;B&quot;"/>
    </dxf>
    <dxf>
      <numFmt numFmtId="165" formatCode="[&lt;99999]\$0.00,&quot;K&quot;;[&lt;999999999]\$0.00,,&quot;M&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lt;999999]0.00,&quot;K&quot;;[&lt;999999999]0.00,,&quot;M&quot;;0.00,&quot;B&quot;"/>
    </dxf>
    <dxf>
      <numFmt numFmtId="165" formatCode="[&lt;99999]\$0.00,&quot;K&quot;;[&lt;999999999]\$0.00,,&quot;M&quot;;\$0.00,&quot;B&quot;"/>
    </dxf>
    <dxf>
      <numFmt numFmtId="165" formatCode="[&lt;99999]\$0.00,&quot;K&quot;;[&lt;999999999]\$0.00,,&quot;M&quot;;\$0.00,&quot;B&quot;"/>
    </dxf>
    <dxf>
      <numFmt numFmtId="166" formatCode="0.0%"/>
    </dxf>
    <dxf>
      <numFmt numFmtId="165" formatCode="[&lt;99999]\$0.00,&quot;K&quot;;[&lt;999999999]\$0.00,,&quot;M&quot;;\$0.00,&quot;B&quot;"/>
    </dxf>
    <dxf>
      <numFmt numFmtId="165" formatCode="[&lt;99999]\$0.00,&quot;K&quot;;[&lt;999999999]\$0.00,,&quot;M&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lt;99999]\$0.00,&quot;K&quot;;[&lt;999999999]\$0.00,,&quot;M&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lt;99999]\$0.00,&quot;K&quot;;[&lt;999999999]\$0.00,,&quot;M&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lt;99999]\$0.00,&quot;K&quot;;[&lt;999999999]\$0.00,,&quot;M&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4" formatCode="0.00%"/>
    </dxf>
    <dxf>
      <numFmt numFmtId="166" formatCode="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lt;99999]\$0.00,&quot;K&quot;;[&lt;999999999]\$0.00,,&quot;M&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72" formatCode="[&lt;999999]0,&quot;K&quot;;[&lt;999999999]0.00,,&quot;M&quot;;0.00,&quot;B&quot;"/>
    </dxf>
    <dxf>
      <numFmt numFmtId="167" formatCode="[&lt;99999]0.00,&quot;&quot;;[&lt;999999999]0.00&quot;M&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numFmt numFmtId="165" formatCode="[&lt;99999]\$0.00,&quot;K&quot;;[&lt;999999999]\$0.00,,&quot;M&quot;;\$0.00,&quot;B&quot;"/>
    </dxf>
    <dxf>
      <numFmt numFmtId="165" formatCode="[&lt;99999]\$0.00,&quot;K&quot;;[&lt;999999999]\$0.00,,&quot;M&quot;;\$0.00,&quot;B&quot;"/>
    </dxf>
    <dxf>
      <numFmt numFmtId="165" formatCode="[&lt;99999]\$0.00,&quot;K&quot;;[&lt;999999999]\$0.00,,&quot;M&quot;;\$0.00,&quot;B&quot;"/>
    </dxf>
    <dxf>
      <numFmt numFmtId="165" formatCode="[&lt;99999]\$0.00,&quot;K&quot;;[&lt;999999999]\$0.00,,&quot;M&quot;;\$0.00,&quot;B&quot;"/>
    </dxf>
    <dxf>
      <numFmt numFmtId="165" formatCode="[&lt;99999]\$0.00,&quot;K&quot;;[&lt;999999999]\$0.00,,&quot;M&quot;;\$0.00,&quot;B&quot;"/>
    </dxf>
    <dxf>
      <numFmt numFmtId="165" formatCode="[&lt;99999]\$0.00,&quot;K&quot;;[&lt;999999999]\$0.00,,&quot;M&quot;;\$0.00,&quot;B&quot;"/>
    </dxf>
    <dxf>
      <numFmt numFmtId="165" formatCode="[&lt;99999]\$0.00,&quot;K&quot;;[&lt;999999999]\$0.00,,&quot;M&quot;;\$0.00,&quot;B&quot;"/>
    </dxf>
    <dxf>
      <numFmt numFmtId="164" formatCode="[&lt;999999]0.00,&quot;K&quot;;[&lt;999999999]0.00,,&quot;M&quot;;0.00,&quot;B&quot;"/>
    </dxf>
    <dxf>
      <numFmt numFmtId="165" formatCode="[&lt;99999]\$0.00,&quot;K&quot;;[&lt;999999999]\$0.00,,&quot;M&quot;;\$0.00,&quot;B&quot;"/>
    </dxf>
    <dxf>
      <numFmt numFmtId="165" formatCode="[&lt;99999]\$0.00,&quot;K&quot;;[&lt;999999999]\$0.00,,&quot;M&quot;;\$0.00,&quot;B&quot;"/>
    </dxf>
    <dxf>
      <numFmt numFmtId="166" formatCode="0.0%"/>
    </dxf>
    <dxf>
      <numFmt numFmtId="165" formatCode="[&lt;99999]\$0.00,&quot;K&quot;;[&lt;999999999]\$0.00,,&quot;M&quot;;\$0.00,&quot;B&quot;"/>
    </dxf>
    <dxf>
      <numFmt numFmtId="165" formatCode="[&lt;99999]\$0.00,&quot;K&quot;;[&lt;999999999]\$0.00,,&quot;M&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lt;999999]0.00,&quot;K&quot;;[&lt;999999999]0.00,,&quot;M&quot;;0.00,&quot;B&quot;"/>
    </dxf>
    <dxf>
      <numFmt numFmtId="165" formatCode="[&lt;99999]\$0.00,&quot;K&quot;;[&lt;999999999]\$0.00,,&quot;M&quot;;\$0.00,&quot;B&quot;"/>
    </dxf>
    <dxf>
      <numFmt numFmtId="165" formatCode="[&lt;99999]\$0.00,&quot;K&quot;;[&lt;999999999]\$0.00,,&quot;M&quot;;\$0.00,&quot;B&quot;"/>
    </dxf>
    <dxf>
      <numFmt numFmtId="166" formatCode="0.0%"/>
    </dxf>
    <dxf>
      <numFmt numFmtId="165" formatCode="[&lt;99999]\$0.00,&quot;K&quot;;[&lt;999999999]\$0.00,,&quot;M&quot;;\$0.00,&quot;B&quot;"/>
    </dxf>
    <dxf>
      <numFmt numFmtId="165" formatCode="[&lt;99999]\$0.00,&quot;K&quot;;[&lt;999999999]\$0.00,,&quot;M&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lt;99999]\$0.00,&quot;K&quot;;[&lt;999999999]\$0.00,,&quot;M&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lt;99999]\$0.00,&quot;K&quot;;[&lt;999999999]\$0.00,,&quot;M&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lt;99999]\$0.00,&quot;K&quot;;[&lt;999999999]\$0.00,,&quot;M&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4" formatCode="0.00%"/>
    </dxf>
    <dxf>
      <numFmt numFmtId="166" formatCode="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lt;99999]\$0.00,&quot;K&quot;;[&lt;999999999]\$0.00,,&quot;M&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72" formatCode="[&lt;999999]0,&quot;K&quot;;[&lt;999999999]0.00,,&quot;M&quot;;0.00,&quot;B&quot;"/>
    </dxf>
    <dxf>
      <numFmt numFmtId="167" formatCode="[&lt;99999]0.00,&quot;&quot;;[&lt;999999999]0.00&quot;M&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numFmt numFmtId="165" formatCode="[&lt;99999]\$0.00,&quot;K&quot;;[&lt;999999999]\$0.00,,&quot;M&quot;;\$0.00,&quot;B&quot;"/>
    </dxf>
    <dxf>
      <numFmt numFmtId="165" formatCode="[&lt;99999]\$0.00,&quot;K&quot;;[&lt;999999999]\$0.00,,&quot;M&quot;;\$0.00,&quot;B&quot;"/>
    </dxf>
    <dxf>
      <numFmt numFmtId="165" formatCode="[&lt;99999]\$0.00,&quot;K&quot;;[&lt;999999999]\$0.00,,&quot;M&quot;;\$0.00,&quot;B&quot;"/>
    </dxf>
    <dxf>
      <numFmt numFmtId="165" formatCode="[&lt;99999]\$0.00,&quot;K&quot;;[&lt;999999999]\$0.00,,&quot;M&quot;;\$0.00,&quot;B&quot;"/>
    </dxf>
    <dxf>
      <numFmt numFmtId="165" formatCode="[&lt;99999]\$0.00,&quot;K&quot;;[&lt;999999999]\$0.00,,&quot;M&quot;;\$0.00,&quot;B&quot;"/>
    </dxf>
    <dxf>
      <numFmt numFmtId="165" formatCode="[&lt;99999]\$0.00,&quot;K&quot;;[&lt;999999999]\$0.00,,&quot;M&quot;;\$0.00,&quot;B&quot;"/>
    </dxf>
    <dxf>
      <numFmt numFmtId="165" formatCode="[&lt;99999]\$0.00,&quot;K&quot;;[&lt;999999999]\$0.00,,&quot;M&quot;;\$0.00,&quot;B&quot;"/>
    </dxf>
    <dxf>
      <numFmt numFmtId="164" formatCode="[&lt;999999]0.00,&quot;K&quot;;[&lt;999999999]0.00,,&quot;M&quot;;0.00,&quot;B&quot;"/>
    </dxf>
    <dxf>
      <numFmt numFmtId="165" formatCode="[&lt;99999]\$0.00,&quot;K&quot;;[&lt;999999999]\$0.00,,&quot;M&quot;;\$0.00,&quot;B&quot;"/>
    </dxf>
    <dxf>
      <numFmt numFmtId="165" formatCode="[&lt;99999]\$0.00,&quot;K&quot;;[&lt;999999999]\$0.00,,&quot;M&quot;;\$0.00,&quot;B&quot;"/>
    </dxf>
    <dxf>
      <numFmt numFmtId="166" formatCode="0.0%"/>
    </dxf>
    <dxf>
      <numFmt numFmtId="165" formatCode="[&lt;99999]\$0.00,&quot;K&quot;;[&lt;999999999]\$0.00,,&quot;M&quot;;\$0.00,&quot;B&quot;"/>
    </dxf>
    <dxf>
      <numFmt numFmtId="165" formatCode="[&lt;99999]\$0.00,&quot;K&quot;;[&lt;999999999]\$0.00,,&quot;M&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lt;999999]0.00,&quot;K&quot;;[&lt;999999999]0.00,,&quot;M&quot;;0.00,&quot;B&quot;"/>
    </dxf>
    <dxf>
      <numFmt numFmtId="165" formatCode="[&lt;99999]\$0.00,&quot;K&quot;;[&lt;999999999]\$0.00,,&quot;M&quot;;\$0.00,&quot;B&quot;"/>
    </dxf>
    <dxf>
      <numFmt numFmtId="165" formatCode="[&lt;99999]\$0.00,&quot;K&quot;;[&lt;999999999]\$0.00,,&quot;M&quot;;\$0.00,&quot;B&quot;"/>
    </dxf>
    <dxf>
      <numFmt numFmtId="166" formatCode="0.0%"/>
    </dxf>
    <dxf>
      <numFmt numFmtId="165" formatCode="[&lt;99999]\$0.00,&quot;K&quot;;[&lt;999999999]\$0.00,,&quot;M&quot;;\$0.00,&quot;B&quot;"/>
    </dxf>
    <dxf>
      <numFmt numFmtId="165" formatCode="[&lt;99999]\$0.00,&quot;K&quot;;[&lt;999999999]\$0.00,,&quot;M&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lt;99999]\$0.00,&quot;K&quot;;[&lt;999999999]\$0.00,,&quot;M&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lt;99999]\$0.00,&quot;K&quot;;[&lt;999999999]\$0.00,,&quot;M&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lt;99999]\$0.00,&quot;K&quot;;[&lt;999999999]\$0.00,,&quot;M&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4" formatCode="0.00%"/>
    </dxf>
    <dxf>
      <numFmt numFmtId="166" formatCode="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lt;99999]\$0.00,&quot;K&quot;;[&lt;999999999]\$0.00,,&quot;M&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72" formatCode="[&lt;999999]0,&quot;K&quot;;[&lt;999999999]0.00,,&quot;M&quot;;0.00,&quot;B&quot;"/>
    </dxf>
    <dxf>
      <numFmt numFmtId="167" formatCode="[&lt;99999]0.00,&quot;&quot;;[&lt;999999999]0.00&quot;M&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numFmt numFmtId="165" formatCode="[&lt;99999]\$0.00,&quot;K&quot;;[&lt;999999999]\$0.00,,&quot;M&quot;;\$0.00,&quot;B&quot;"/>
    </dxf>
    <dxf>
      <numFmt numFmtId="165" formatCode="[&lt;99999]\$0.00,&quot;K&quot;;[&lt;999999999]\$0.00,,&quot;M&quot;;\$0.00,&quot;B&quot;"/>
    </dxf>
    <dxf>
      <numFmt numFmtId="165" formatCode="[&lt;99999]\$0.00,&quot;K&quot;;[&lt;999999999]\$0.00,,&quot;M&quot;;\$0.00,&quot;B&quot;"/>
    </dxf>
    <dxf>
      <numFmt numFmtId="165" formatCode="[&lt;99999]\$0.00,&quot;K&quot;;[&lt;999999999]\$0.00,,&quot;M&quot;;\$0.00,&quot;B&quot;"/>
    </dxf>
    <dxf>
      <numFmt numFmtId="165" formatCode="[&lt;99999]\$0.00,&quot;K&quot;;[&lt;999999999]\$0.00,,&quot;M&quot;;\$0.00,&quot;B&quot;"/>
    </dxf>
    <dxf>
      <numFmt numFmtId="165" formatCode="[&lt;99999]\$0.00,&quot;K&quot;;[&lt;999999999]\$0.00,,&quot;M&quot;;\$0.00,&quot;B&quot;"/>
    </dxf>
    <dxf>
      <numFmt numFmtId="165" formatCode="[&lt;99999]\$0.00,&quot;K&quot;;[&lt;999999999]\$0.00,,&quot;M&quot;;\$0.00,&quot;B&quot;"/>
    </dxf>
    <dxf>
      <numFmt numFmtId="164" formatCode="[&lt;999999]0.00,&quot;K&quot;;[&lt;999999999]0.00,,&quot;M&quot;;0.00,&quot;B&quot;"/>
    </dxf>
    <dxf>
      <numFmt numFmtId="165" formatCode="[&lt;99999]\$0.00,&quot;K&quot;;[&lt;999999999]\$0.00,,&quot;M&quot;;\$0.00,&quot;B&quot;"/>
    </dxf>
    <dxf>
      <numFmt numFmtId="165" formatCode="[&lt;99999]\$0.00,&quot;K&quot;;[&lt;999999999]\$0.00,,&quot;M&quot;;\$0.00,&quot;B&quot;"/>
    </dxf>
    <dxf>
      <numFmt numFmtId="166" formatCode="0.0%"/>
    </dxf>
    <dxf>
      <numFmt numFmtId="165" formatCode="[&lt;99999]\$0.00,&quot;K&quot;;[&lt;999999999]\$0.00,,&quot;M&quot;;\$0.00,&quot;B&quot;"/>
    </dxf>
    <dxf>
      <numFmt numFmtId="165" formatCode="[&lt;99999]\$0.00,&quot;K&quot;;[&lt;999999999]\$0.00,,&quot;M&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lt;999999]0.00,&quot;K&quot;;[&lt;999999999]0.00,,&quot;M&quot;;0.00,&quot;B&quot;"/>
    </dxf>
    <dxf>
      <numFmt numFmtId="165" formatCode="[&lt;99999]\$0.00,&quot;K&quot;;[&lt;999999999]\$0.00,,&quot;M&quot;;\$0.00,&quot;B&quot;"/>
    </dxf>
    <dxf>
      <numFmt numFmtId="165" formatCode="[&lt;99999]\$0.00,&quot;K&quot;;[&lt;999999999]\$0.00,,&quot;M&quot;;\$0.00,&quot;B&quot;"/>
    </dxf>
    <dxf>
      <numFmt numFmtId="166" formatCode="0.0%"/>
    </dxf>
    <dxf>
      <numFmt numFmtId="165" formatCode="[&lt;99999]\$0.00,&quot;K&quot;;[&lt;999999999]\$0.00,,&quot;M&quot;;\$0.00,&quot;B&quot;"/>
    </dxf>
    <dxf>
      <numFmt numFmtId="165" formatCode="[&lt;99999]\$0.00,&quot;K&quot;;[&lt;999999999]\$0.00,,&quot;M&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lt;99999]\$0.00,&quot;K&quot;;[&lt;999999999]\$0.00,,&quot;M&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lt;99999]\$0.00,&quot;K&quot;;[&lt;999999999]\$0.00,,&quot;M&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lt;99999]\$0.00,&quot;K&quot;;[&lt;999999999]\$0.00,,&quot;M&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4" formatCode="0.00%"/>
    </dxf>
    <dxf>
      <numFmt numFmtId="166" formatCode="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lt;99999]\$0.00,&quot;K&quot;;[&lt;999999999]\$0.00,,&quot;M&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72" formatCode="[&lt;999999]0,&quot;K&quot;;[&lt;999999999]0.00,,&quot;M&quot;;0.00,&quot;B&quot;"/>
    </dxf>
    <dxf>
      <numFmt numFmtId="167" formatCode="[&lt;99999]0.00,&quot;&quot;;[&lt;999999999]0.00&quot;M&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numFmt numFmtId="165" formatCode="[&lt;99999]\$0.00,&quot;K&quot;;[&lt;999999999]\$0.00,,&quot;M&quot;;\$0.00,&quot;B&quot;"/>
    </dxf>
    <dxf>
      <numFmt numFmtId="165" formatCode="[&lt;99999]\$0.00,&quot;K&quot;;[&lt;999999999]\$0.00,,&quot;M&quot;;\$0.00,&quot;B&quot;"/>
    </dxf>
    <dxf>
      <numFmt numFmtId="165" formatCode="[&lt;99999]\$0.00,&quot;K&quot;;[&lt;999999999]\$0.00,,&quot;M&quot;;\$0.00,&quot;B&quot;"/>
    </dxf>
    <dxf>
      <numFmt numFmtId="165" formatCode="[&lt;99999]\$0.00,&quot;K&quot;;[&lt;999999999]\$0.00,,&quot;M&quot;;\$0.00,&quot;B&quot;"/>
    </dxf>
    <dxf>
      <numFmt numFmtId="165" formatCode="[&lt;99999]\$0.00,&quot;K&quot;;[&lt;999999999]\$0.00,,&quot;M&quot;;\$0.00,&quot;B&quot;"/>
    </dxf>
    <dxf>
      <numFmt numFmtId="165" formatCode="[&lt;99999]\$0.00,&quot;K&quot;;[&lt;999999999]\$0.00,,&quot;M&quot;;\$0.00,&quot;B&quot;"/>
    </dxf>
    <dxf>
      <numFmt numFmtId="165" formatCode="[&lt;99999]\$0.00,&quot;K&quot;;[&lt;999999999]\$0.00,,&quot;M&quot;;\$0.00,&quot;B&quot;"/>
    </dxf>
    <dxf>
      <numFmt numFmtId="164" formatCode="[&lt;999999]0.00,&quot;K&quot;;[&lt;999999999]0.00,,&quot;M&quot;;0.00,&quot;B&quot;"/>
    </dxf>
    <dxf>
      <numFmt numFmtId="165" formatCode="[&lt;99999]\$0.00,&quot;K&quot;;[&lt;999999999]\$0.00,,&quot;M&quot;;\$0.00,&quot;B&quot;"/>
    </dxf>
    <dxf>
      <numFmt numFmtId="165" formatCode="[&lt;99999]\$0.00,&quot;K&quot;;[&lt;999999999]\$0.00,,&quot;M&quot;;\$0.00,&quot;B&quot;"/>
    </dxf>
    <dxf>
      <numFmt numFmtId="166" formatCode="0.0%"/>
    </dxf>
    <dxf>
      <numFmt numFmtId="165" formatCode="[&lt;99999]\$0.00,&quot;K&quot;;[&lt;999999999]\$0.00,,&quot;M&quot;;\$0.00,&quot;B&quot;"/>
    </dxf>
    <dxf>
      <numFmt numFmtId="165" formatCode="[&lt;99999]\$0.00,&quot;K&quot;;[&lt;999999999]\$0.00,,&quot;M&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lt;999999]0.00,&quot;K&quot;;[&lt;999999999]0.00,,&quot;M&quot;;0.00,&quot;B&quot;"/>
    </dxf>
    <dxf>
      <numFmt numFmtId="165" formatCode="[&lt;99999]\$0.00,&quot;K&quot;;[&lt;999999999]\$0.00,,&quot;M&quot;;\$0.00,&quot;B&quot;"/>
    </dxf>
    <dxf>
      <numFmt numFmtId="165" formatCode="[&lt;99999]\$0.00,&quot;K&quot;;[&lt;999999999]\$0.00,,&quot;M&quot;;\$0.00,&quot;B&quot;"/>
    </dxf>
    <dxf>
      <numFmt numFmtId="166" formatCode="0.0%"/>
    </dxf>
    <dxf>
      <numFmt numFmtId="165" formatCode="[&lt;99999]\$0.00,&quot;K&quot;;[&lt;999999999]\$0.00,,&quot;M&quot;;\$0.00,&quot;B&quot;"/>
    </dxf>
    <dxf>
      <numFmt numFmtId="165" formatCode="[&lt;99999]\$0.00,&quot;K&quot;;[&lt;999999999]\$0.00,,&quot;M&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lt;99999]\$0.00,&quot;K&quot;;[&lt;999999999]\$0.00,,&quot;M&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lt;99999]\$0.00,&quot;K&quot;;[&lt;999999999]\$0.00,,&quot;M&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lt;99999]\$0.00,&quot;K&quot;;[&lt;999999999]\$0.00,,&quot;M&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4" formatCode="0.00%"/>
    </dxf>
    <dxf>
      <numFmt numFmtId="166" formatCode="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lt;99999]\$0.00,&quot;K&quot;;[&lt;999999999]\$0.00,,&quot;M&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72" formatCode="[&lt;999999]0,&quot;K&quot;;[&lt;999999999]0.00,,&quot;M&quot;;0.00,&quot;B&quot;"/>
    </dxf>
    <dxf>
      <numFmt numFmtId="167" formatCode="[&lt;99999]0.00,&quot;&quot;;[&lt;999999999]0.00&quot;M&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numFmt numFmtId="165" formatCode="[&lt;99999]\$0.00,&quot;K&quot;;[&lt;999999999]\$0.00,,&quot;M&quot;;\$0.00,&quot;B&quot;"/>
    </dxf>
    <dxf>
      <numFmt numFmtId="165" formatCode="[&lt;99999]\$0.00,&quot;K&quot;;[&lt;999999999]\$0.00,,&quot;M&quot;;\$0.00,&quot;B&quot;"/>
    </dxf>
    <dxf>
      <numFmt numFmtId="165" formatCode="[&lt;99999]\$0.00,&quot;K&quot;;[&lt;999999999]\$0.00,,&quot;M&quot;;\$0.00,&quot;B&quot;"/>
    </dxf>
    <dxf>
      <numFmt numFmtId="165" formatCode="[&lt;99999]\$0.00,&quot;K&quot;;[&lt;999999999]\$0.00,,&quot;M&quot;;\$0.00,&quot;B&quot;"/>
    </dxf>
    <dxf>
      <numFmt numFmtId="165" formatCode="[&lt;99999]\$0.00,&quot;K&quot;;[&lt;999999999]\$0.00,,&quot;M&quot;;\$0.00,&quot;B&quot;"/>
    </dxf>
    <dxf>
      <numFmt numFmtId="165" formatCode="[&lt;99999]\$0.00,&quot;K&quot;;[&lt;999999999]\$0.00,,&quot;M&quot;;\$0.00,&quot;B&quot;"/>
    </dxf>
    <dxf>
      <numFmt numFmtId="165" formatCode="[&lt;99999]\$0.00,&quot;K&quot;;[&lt;999999999]\$0.00,,&quot;M&quot;;\$0.00,&quot;B&quot;"/>
    </dxf>
    <dxf>
      <numFmt numFmtId="164" formatCode="[&lt;999999]0.00,&quot;K&quot;;[&lt;999999999]0.00,,&quot;M&quot;;0.00,&quot;B&quot;"/>
    </dxf>
    <dxf>
      <numFmt numFmtId="165" formatCode="[&lt;99999]\$0.00,&quot;K&quot;;[&lt;999999999]\$0.00,,&quot;M&quot;;\$0.00,&quot;B&quot;"/>
    </dxf>
    <dxf>
      <numFmt numFmtId="165" formatCode="[&lt;99999]\$0.00,&quot;K&quot;;[&lt;999999999]\$0.00,,&quot;M&quot;;\$0.00,&quot;B&quot;"/>
    </dxf>
    <dxf>
      <numFmt numFmtId="166" formatCode="0.0%"/>
    </dxf>
    <dxf>
      <numFmt numFmtId="165" formatCode="[&lt;99999]\$0.00,&quot;K&quot;;[&lt;999999999]\$0.00,,&quot;M&quot;;\$0.00,&quot;B&quot;"/>
    </dxf>
    <dxf>
      <numFmt numFmtId="165" formatCode="[&lt;99999]\$0.00,&quot;K&quot;;[&lt;999999999]\$0.00,,&quot;M&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lt;999999]0.00,&quot;K&quot;;[&lt;999999999]0.00,,&quot;M&quot;;0.00,&quot;B&quot;"/>
    </dxf>
    <dxf>
      <numFmt numFmtId="165" formatCode="[&lt;99999]\$0.00,&quot;K&quot;;[&lt;999999999]\$0.00,,&quot;M&quot;;\$0.00,&quot;B&quot;"/>
    </dxf>
    <dxf>
      <numFmt numFmtId="165" formatCode="[&lt;99999]\$0.00,&quot;K&quot;;[&lt;999999999]\$0.00,,&quot;M&quot;;\$0.00,&quot;B&quot;"/>
    </dxf>
    <dxf>
      <numFmt numFmtId="166" formatCode="0.0%"/>
    </dxf>
    <dxf>
      <numFmt numFmtId="165" formatCode="[&lt;99999]\$0.00,&quot;K&quot;;[&lt;999999999]\$0.00,,&quot;M&quot;;\$0.00,&quot;B&quot;"/>
    </dxf>
    <dxf>
      <numFmt numFmtId="165" formatCode="[&lt;99999]\$0.00,&quot;K&quot;;[&lt;999999999]\$0.00,,&quot;M&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lt;99999]\$0.00,&quot;K&quot;;[&lt;999999999]\$0.00,,&quot;M&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lt;99999]\$0.00,&quot;K&quot;;[&lt;999999999]\$0.00,,&quot;M&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lt;99999]\$0.00,&quot;K&quot;;[&lt;999999999]\$0.00,,&quot;M&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4" formatCode="0.00%"/>
    </dxf>
    <dxf>
      <numFmt numFmtId="166" formatCode="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lt;99999]\$0.00,&quot;K&quot;;[&lt;999999999]\$0.00,,&quot;M&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72" formatCode="[&lt;999999]0,&quot;K&quot;;[&lt;999999999]0.00,,&quot;M&quot;;0.00,&quot;B&quot;"/>
    </dxf>
    <dxf>
      <numFmt numFmtId="167" formatCode="[&lt;99999]0.00,&quot;&quot;;[&lt;999999999]0.00&quot;M&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numFmt numFmtId="165" formatCode="[&lt;99999]\$0.00,&quot;K&quot;;[&lt;999999999]\$0.00,,&quot;M&quot;;\$0.00,&quot;B&quot;"/>
    </dxf>
    <dxf>
      <numFmt numFmtId="165" formatCode="[&lt;99999]\$0.00,&quot;K&quot;;[&lt;999999999]\$0.00,,&quot;M&quot;;\$0.00,&quot;B&quot;"/>
    </dxf>
    <dxf>
      <numFmt numFmtId="165" formatCode="[&lt;99999]\$0.00,&quot;K&quot;;[&lt;999999999]\$0.00,,&quot;M&quot;;\$0.00,&quot;B&quot;"/>
    </dxf>
    <dxf>
      <numFmt numFmtId="165" formatCode="[&lt;99999]\$0.00,&quot;K&quot;;[&lt;999999999]\$0.00,,&quot;M&quot;;\$0.00,&quot;B&quot;"/>
    </dxf>
    <dxf>
      <numFmt numFmtId="165" formatCode="[&lt;99999]\$0.00,&quot;K&quot;;[&lt;999999999]\$0.00,,&quot;M&quot;;\$0.00,&quot;B&quot;"/>
    </dxf>
    <dxf>
      <numFmt numFmtId="165" formatCode="[&lt;99999]\$0.00,&quot;K&quot;;[&lt;999999999]\$0.00,,&quot;M&quot;;\$0.00,&quot;B&quot;"/>
    </dxf>
    <dxf>
      <numFmt numFmtId="165" formatCode="[&lt;99999]\$0.00,&quot;K&quot;;[&lt;999999999]\$0.00,,&quot;M&quot;;\$0.00,&quot;B&quot;"/>
    </dxf>
    <dxf>
      <numFmt numFmtId="164" formatCode="[&lt;999999]0.00,&quot;K&quot;;[&lt;999999999]0.00,,&quot;M&quot;;0.00,&quot;B&quot;"/>
    </dxf>
    <dxf>
      <numFmt numFmtId="165" formatCode="[&lt;99999]\$0.00,&quot;K&quot;;[&lt;999999999]\$0.00,,&quot;M&quot;;\$0.00,&quot;B&quot;"/>
    </dxf>
    <dxf>
      <numFmt numFmtId="165" formatCode="[&lt;99999]\$0.00,&quot;K&quot;;[&lt;999999999]\$0.00,,&quot;M&quot;;\$0.00,&quot;B&quot;"/>
    </dxf>
    <dxf>
      <numFmt numFmtId="166" formatCode="0.0%"/>
    </dxf>
    <dxf>
      <numFmt numFmtId="165" formatCode="[&lt;99999]\$0.00,&quot;K&quot;;[&lt;999999999]\$0.00,,&quot;M&quot;;\$0.00,&quot;B&quot;"/>
    </dxf>
    <dxf>
      <numFmt numFmtId="165" formatCode="[&lt;99999]\$0.00,&quot;K&quot;;[&lt;999999999]\$0.00,,&quot;M&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lt;999999]0.00,&quot;K&quot;;[&lt;999999999]0.00,,&quot;M&quot;;0.00,&quot;B&quot;"/>
    </dxf>
    <dxf>
      <numFmt numFmtId="165" formatCode="[&lt;99999]\$0.00,&quot;K&quot;;[&lt;999999999]\$0.00,,&quot;M&quot;;\$0.00,&quot;B&quot;"/>
    </dxf>
    <dxf>
      <numFmt numFmtId="165" formatCode="[&lt;99999]\$0.00,&quot;K&quot;;[&lt;999999999]\$0.00,,&quot;M&quot;;\$0.00,&quot;B&quot;"/>
    </dxf>
    <dxf>
      <numFmt numFmtId="166" formatCode="0.0%"/>
    </dxf>
    <dxf>
      <numFmt numFmtId="165" formatCode="[&lt;99999]\$0.00,&quot;K&quot;;[&lt;999999999]\$0.00,,&quot;M&quot;;\$0.00,&quot;B&quot;"/>
    </dxf>
    <dxf>
      <numFmt numFmtId="165" formatCode="[&lt;99999]\$0.00,&quot;K&quot;;[&lt;999999999]\$0.00,,&quot;M&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lt;99999]\$0.00,&quot;K&quot;;[&lt;999999999]\$0.00,,&quot;M&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lt;99999]\$0.00,&quot;K&quot;;[&lt;999999999]\$0.00,,&quot;M&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lt;99999]\$0.00,&quot;K&quot;;[&lt;999999999]\$0.00,,&quot;M&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4" formatCode="0.00%"/>
    </dxf>
    <dxf>
      <numFmt numFmtId="166" formatCode="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lt;99999]\$0.00,&quot;K&quot;;[&lt;999999999]\$0.00,,&quot;M&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72" formatCode="[&lt;999999]0,&quot;K&quot;;[&lt;999999999]0.00,,&quot;M&quot;;0.00,&quot;B&quot;"/>
    </dxf>
    <dxf>
      <numFmt numFmtId="167" formatCode="[&lt;99999]0.00,&quot;&quot;;[&lt;999999999]0.00&quot;M&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numFmt numFmtId="165" formatCode="[&lt;99999]\$0.00,&quot;K&quot;;[&lt;999999999]\$0.00,,&quot;M&quot;;\$0.00,&quot;B&quot;"/>
    </dxf>
    <dxf>
      <numFmt numFmtId="165" formatCode="[&lt;99999]\$0.00,&quot;K&quot;;[&lt;999999999]\$0.00,,&quot;M&quot;;\$0.00,&quot;B&quot;"/>
    </dxf>
    <dxf>
      <numFmt numFmtId="165" formatCode="[&lt;99999]\$0.00,&quot;K&quot;;[&lt;999999999]\$0.00,,&quot;M&quot;;\$0.00,&quot;B&quot;"/>
    </dxf>
    <dxf>
      <numFmt numFmtId="165" formatCode="[&lt;99999]\$0.00,&quot;K&quot;;[&lt;999999999]\$0.00,,&quot;M&quot;;\$0.00,&quot;B&quot;"/>
    </dxf>
    <dxf>
      <numFmt numFmtId="165" formatCode="[&lt;99999]\$0.00,&quot;K&quot;;[&lt;999999999]\$0.00,,&quot;M&quot;;\$0.00,&quot;B&quot;"/>
    </dxf>
    <dxf>
      <numFmt numFmtId="165" formatCode="[&lt;99999]\$0.00,&quot;K&quot;;[&lt;999999999]\$0.00,,&quot;M&quot;;\$0.00,&quot;B&quot;"/>
    </dxf>
    <dxf>
      <numFmt numFmtId="165" formatCode="[&lt;99999]\$0.00,&quot;K&quot;;[&lt;999999999]\$0.00,,&quot;M&quot;;\$0.00,&quot;B&quot;"/>
    </dxf>
    <dxf>
      <numFmt numFmtId="164" formatCode="[&lt;999999]0.00,&quot;K&quot;;[&lt;999999999]0.00,,&quot;M&quot;;0.00,&quot;B&quot;"/>
    </dxf>
    <dxf>
      <numFmt numFmtId="165" formatCode="[&lt;99999]\$0.00,&quot;K&quot;;[&lt;999999999]\$0.00,,&quot;M&quot;;\$0.00,&quot;B&quot;"/>
    </dxf>
    <dxf>
      <numFmt numFmtId="165" formatCode="[&lt;99999]\$0.00,&quot;K&quot;;[&lt;999999999]\$0.00,,&quot;M&quot;;\$0.00,&quot;B&quot;"/>
    </dxf>
    <dxf>
      <numFmt numFmtId="166" formatCode="0.0%"/>
    </dxf>
    <dxf>
      <numFmt numFmtId="165" formatCode="[&lt;99999]\$0.00,&quot;K&quot;;[&lt;999999999]\$0.00,,&quot;M&quot;;\$0.00,&quot;B&quot;"/>
    </dxf>
    <dxf>
      <numFmt numFmtId="165" formatCode="[&lt;99999]\$0.00,&quot;K&quot;;[&lt;999999999]\$0.00,,&quot;M&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lt;999999]0.00,&quot;K&quot;;[&lt;999999999]0.00,,&quot;M&quot;;0.00,&quot;B&quot;"/>
    </dxf>
    <dxf>
      <numFmt numFmtId="165" formatCode="[&lt;99999]\$0.00,&quot;K&quot;;[&lt;999999999]\$0.00,,&quot;M&quot;;\$0.00,&quot;B&quot;"/>
    </dxf>
    <dxf>
      <numFmt numFmtId="165" formatCode="[&lt;99999]\$0.00,&quot;K&quot;;[&lt;999999999]\$0.00,,&quot;M&quot;;\$0.00,&quot;B&quot;"/>
    </dxf>
    <dxf>
      <numFmt numFmtId="166" formatCode="0.0%"/>
    </dxf>
    <dxf>
      <numFmt numFmtId="165" formatCode="[&lt;99999]\$0.00,&quot;K&quot;;[&lt;999999999]\$0.00,,&quot;M&quot;;\$0.00,&quot;B&quot;"/>
    </dxf>
    <dxf>
      <numFmt numFmtId="165" formatCode="[&lt;99999]\$0.00,&quot;K&quot;;[&lt;999999999]\$0.00,,&quot;M&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lt;99999]\$0.00,&quot;K&quot;;[&lt;999999999]\$0.00,,&quot;M&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lt;99999]\$0.00,&quot;K&quot;;[&lt;999999999]\$0.00,,&quot;M&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lt;99999]\$0.00,&quot;K&quot;;[&lt;999999999]\$0.00,,&quot;M&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4" formatCode="0.00%"/>
    </dxf>
    <dxf>
      <numFmt numFmtId="166" formatCode="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lt;99999]\$0.00,&quot;K&quot;;[&lt;999999999]\$0.00,,&quot;M&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72" formatCode="[&lt;999999]0,&quot;K&quot;;[&lt;999999999]0.00,,&quot;M&quot;;0.00,&quot;B&quot;"/>
    </dxf>
    <dxf>
      <numFmt numFmtId="167" formatCode="[&lt;99999]0.00,&quot;&quot;;[&lt;999999999]0.00&quot;M&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numFmt numFmtId="165" formatCode="[&lt;99999]\$0.00,&quot;K&quot;;[&lt;999999999]\$0.00,,&quot;M&quot;;\$0.00,&quot;B&quot;"/>
    </dxf>
    <dxf>
      <numFmt numFmtId="165" formatCode="[&lt;99999]\$0.00,&quot;K&quot;;[&lt;999999999]\$0.00,,&quot;M&quot;;\$0.00,&quot;B&quot;"/>
    </dxf>
    <dxf>
      <numFmt numFmtId="165" formatCode="[&lt;99999]\$0.00,&quot;K&quot;;[&lt;999999999]\$0.00,,&quot;M&quot;;\$0.00,&quot;B&quot;"/>
    </dxf>
    <dxf>
      <numFmt numFmtId="165" formatCode="[&lt;99999]\$0.00,&quot;K&quot;;[&lt;999999999]\$0.00,,&quot;M&quot;;\$0.00,&quot;B&quot;"/>
    </dxf>
    <dxf>
      <numFmt numFmtId="165" formatCode="[&lt;99999]\$0.00,&quot;K&quot;;[&lt;999999999]\$0.00,,&quot;M&quot;;\$0.00,&quot;B&quot;"/>
    </dxf>
    <dxf>
      <numFmt numFmtId="165" formatCode="[&lt;99999]\$0.00,&quot;K&quot;;[&lt;999999999]\$0.00,,&quot;M&quot;;\$0.00,&quot;B&quot;"/>
    </dxf>
    <dxf>
      <numFmt numFmtId="165" formatCode="[&lt;99999]\$0.00,&quot;K&quot;;[&lt;999999999]\$0.00,,&quot;M&quot;;\$0.00,&quot;B&quot;"/>
    </dxf>
    <dxf>
      <numFmt numFmtId="164" formatCode="[&lt;999999]0.00,&quot;K&quot;;[&lt;999999999]0.00,,&quot;M&quot;;0.00,&quot;B&quot;"/>
    </dxf>
    <dxf>
      <numFmt numFmtId="165" formatCode="[&lt;99999]\$0.00,&quot;K&quot;;[&lt;999999999]\$0.00,,&quot;M&quot;;\$0.00,&quot;B&quot;"/>
    </dxf>
    <dxf>
      <numFmt numFmtId="165" formatCode="[&lt;99999]\$0.00,&quot;K&quot;;[&lt;999999999]\$0.00,,&quot;M&quot;;\$0.00,&quot;B&quot;"/>
    </dxf>
    <dxf>
      <numFmt numFmtId="166" formatCode="0.0%"/>
    </dxf>
    <dxf>
      <numFmt numFmtId="165" formatCode="[&lt;99999]\$0.00,&quot;K&quot;;[&lt;999999999]\$0.00,,&quot;M&quot;;\$0.00,&quot;B&quot;"/>
    </dxf>
    <dxf>
      <numFmt numFmtId="165" formatCode="[&lt;99999]\$0.00,&quot;K&quot;;[&lt;999999999]\$0.00,,&quot;M&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lt;999999]0.00,&quot;K&quot;;[&lt;999999999]0.00,,&quot;M&quot;;0.00,&quot;B&quot;"/>
    </dxf>
    <dxf>
      <numFmt numFmtId="165" formatCode="[&lt;99999]\$0.00,&quot;K&quot;;[&lt;999999999]\$0.00,,&quot;M&quot;;\$0.00,&quot;B&quot;"/>
    </dxf>
    <dxf>
      <numFmt numFmtId="165" formatCode="[&lt;99999]\$0.00,&quot;K&quot;;[&lt;999999999]\$0.00,,&quot;M&quot;;\$0.00,&quot;B&quot;"/>
    </dxf>
    <dxf>
      <numFmt numFmtId="166" formatCode="0.0%"/>
    </dxf>
    <dxf>
      <numFmt numFmtId="165" formatCode="[&lt;99999]\$0.00,&quot;K&quot;;[&lt;999999999]\$0.00,,&quot;M&quot;;\$0.00,&quot;B&quot;"/>
    </dxf>
    <dxf>
      <numFmt numFmtId="165" formatCode="[&lt;99999]\$0.00,&quot;K&quot;;[&lt;999999999]\$0.00,,&quot;M&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lt;99999]\$0.00,&quot;K&quot;;[&lt;999999999]\$0.00,,&quot;M&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lt;99999]\$0.00,&quot;K&quot;;[&lt;999999999]\$0.00,,&quot;M&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lt;99999]\$0.00,&quot;K&quot;;[&lt;999999999]\$0.00,,&quot;M&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4" formatCode="0.00%"/>
    </dxf>
    <dxf>
      <numFmt numFmtId="166" formatCode="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lt;99999]\$0.00,&quot;K&quot;;[&lt;999999999]\$0.00,,&quot;M&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72" formatCode="[&lt;999999]0,&quot;K&quot;;[&lt;999999999]0.00,,&quot;M&quot;;0.00,&quot;B&quot;"/>
    </dxf>
    <dxf>
      <numFmt numFmtId="167" formatCode="[&lt;99999]0.00,&quot;&quot;;[&lt;999999999]0.00&quot;M&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numFmt numFmtId="165" formatCode="[&lt;99999]\$0.00,&quot;K&quot;;[&lt;999999999]\$0.00,,&quot;M&quot;;\$0.00,&quot;B&quot;"/>
    </dxf>
    <dxf>
      <numFmt numFmtId="165" formatCode="[&lt;99999]\$0.00,&quot;K&quot;;[&lt;999999999]\$0.00,,&quot;M&quot;;\$0.00,&quot;B&quot;"/>
    </dxf>
    <dxf>
      <numFmt numFmtId="165" formatCode="[&lt;99999]\$0.00,&quot;K&quot;;[&lt;999999999]\$0.00,,&quot;M&quot;;\$0.00,&quot;B&quot;"/>
    </dxf>
    <dxf>
      <numFmt numFmtId="165" formatCode="[&lt;99999]\$0.00,&quot;K&quot;;[&lt;999999999]\$0.00,,&quot;M&quot;;\$0.00,&quot;B&quot;"/>
    </dxf>
    <dxf>
      <numFmt numFmtId="165" formatCode="[&lt;99999]\$0.00,&quot;K&quot;;[&lt;999999999]\$0.00,,&quot;M&quot;;\$0.00,&quot;B&quot;"/>
    </dxf>
    <dxf>
      <numFmt numFmtId="165" formatCode="[&lt;99999]\$0.00,&quot;K&quot;;[&lt;999999999]\$0.00,,&quot;M&quot;;\$0.00,&quot;B&quot;"/>
    </dxf>
    <dxf>
      <numFmt numFmtId="165" formatCode="[&lt;99999]\$0.00,&quot;K&quot;;[&lt;999999999]\$0.00,,&quot;M&quot;;\$0.00,&quot;B&quot;"/>
    </dxf>
    <dxf>
      <numFmt numFmtId="164" formatCode="[&lt;999999]0.00,&quot;K&quot;;[&lt;999999999]0.00,,&quot;M&quot;;0.00,&quot;B&quot;"/>
    </dxf>
    <dxf>
      <numFmt numFmtId="165" formatCode="[&lt;99999]\$0.00,&quot;K&quot;;[&lt;999999999]\$0.00,,&quot;M&quot;;\$0.00,&quot;B&quot;"/>
    </dxf>
    <dxf>
      <numFmt numFmtId="165" formatCode="[&lt;99999]\$0.00,&quot;K&quot;;[&lt;999999999]\$0.00,,&quot;M&quot;;\$0.00,&quot;B&quot;"/>
    </dxf>
    <dxf>
      <numFmt numFmtId="166" formatCode="0.0%"/>
    </dxf>
    <dxf>
      <numFmt numFmtId="165" formatCode="[&lt;99999]\$0.00,&quot;K&quot;;[&lt;999999999]\$0.00,,&quot;M&quot;;\$0.00,&quot;B&quot;"/>
    </dxf>
    <dxf>
      <numFmt numFmtId="165" formatCode="[&lt;99999]\$0.00,&quot;K&quot;;[&lt;999999999]\$0.00,,&quot;M&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lt;999999]0.00,&quot;K&quot;;[&lt;999999999]0.00,,&quot;M&quot;;0.00,&quot;B&quot;"/>
    </dxf>
    <dxf>
      <numFmt numFmtId="165" formatCode="[&lt;99999]\$0.00,&quot;K&quot;;[&lt;999999999]\$0.00,,&quot;M&quot;;\$0.00,&quot;B&quot;"/>
    </dxf>
    <dxf>
      <numFmt numFmtId="165" formatCode="[&lt;99999]\$0.00,&quot;K&quot;;[&lt;999999999]\$0.00,,&quot;M&quot;;\$0.00,&quot;B&quot;"/>
    </dxf>
    <dxf>
      <numFmt numFmtId="166" formatCode="0.0%"/>
    </dxf>
    <dxf>
      <numFmt numFmtId="165" formatCode="[&lt;99999]\$0.00,&quot;K&quot;;[&lt;999999999]\$0.00,,&quot;M&quot;;\$0.00,&quot;B&quot;"/>
    </dxf>
    <dxf>
      <numFmt numFmtId="165" formatCode="[&lt;99999]\$0.00,&quot;K&quot;;[&lt;999999999]\$0.00,,&quot;M&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lt;99999]\$0.00,&quot;K&quot;;[&lt;999999999]\$0.00,,&quot;M&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lt;99999]\$0.00,&quot;K&quot;;[&lt;999999999]\$0.00,,&quot;M&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lt;99999]\$0.00,&quot;K&quot;;[&lt;999999999]\$0.00,,&quot;M&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4" formatCode="0.00%"/>
    </dxf>
    <dxf>
      <numFmt numFmtId="166" formatCode="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lt;99999]\$0.00,&quot;K&quot;;[&lt;999999999]\$0.00,,&quot;M&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72" formatCode="[&lt;999999]0,&quot;K&quot;;[&lt;999999999]0.00,,&quot;M&quot;;0.00,&quot;B&quot;"/>
    </dxf>
    <dxf>
      <numFmt numFmtId="167" formatCode="[&lt;99999]0.00,&quot;&quot;;[&lt;999999999]0.00&quot;M&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numFmt numFmtId="165" formatCode="[&lt;99999]\$0.00,&quot;K&quot;;[&lt;999999999]\$0.00,,&quot;M&quot;;\$0.00,&quot;B&quot;"/>
    </dxf>
    <dxf>
      <numFmt numFmtId="165" formatCode="[&lt;99999]\$0.00,&quot;K&quot;;[&lt;999999999]\$0.00,,&quot;M&quot;;\$0.00,&quot;B&quot;"/>
    </dxf>
    <dxf>
      <numFmt numFmtId="165" formatCode="[&lt;99999]\$0.00,&quot;K&quot;;[&lt;999999999]\$0.00,,&quot;M&quot;;\$0.00,&quot;B&quot;"/>
    </dxf>
    <dxf>
      <numFmt numFmtId="165" formatCode="[&lt;99999]\$0.00,&quot;K&quot;;[&lt;999999999]\$0.00,,&quot;M&quot;;\$0.00,&quot;B&quot;"/>
    </dxf>
    <dxf>
      <numFmt numFmtId="165" formatCode="[&lt;99999]\$0.00,&quot;K&quot;;[&lt;999999999]\$0.00,,&quot;M&quot;;\$0.00,&quot;B&quot;"/>
    </dxf>
    <dxf>
      <numFmt numFmtId="165" formatCode="[&lt;99999]\$0.00,&quot;K&quot;;[&lt;999999999]\$0.00,,&quot;M&quot;;\$0.00,&quot;B&quot;"/>
    </dxf>
    <dxf>
      <numFmt numFmtId="165" formatCode="[&lt;99999]\$0.00,&quot;K&quot;;[&lt;999999999]\$0.00,,&quot;M&quot;;\$0.00,&quot;B&quot;"/>
    </dxf>
    <dxf>
      <numFmt numFmtId="164" formatCode="[&lt;999999]0.00,&quot;K&quot;;[&lt;999999999]0.00,,&quot;M&quot;;0.00,&quot;B&quot;"/>
    </dxf>
    <dxf>
      <numFmt numFmtId="165" formatCode="[&lt;99999]\$0.00,&quot;K&quot;;[&lt;999999999]\$0.00,,&quot;M&quot;;\$0.00,&quot;B&quot;"/>
    </dxf>
    <dxf>
      <numFmt numFmtId="165" formatCode="[&lt;99999]\$0.00,&quot;K&quot;;[&lt;999999999]\$0.00,,&quot;M&quot;;\$0.00,&quot;B&quot;"/>
    </dxf>
    <dxf>
      <numFmt numFmtId="166" formatCode="0.0%"/>
    </dxf>
    <dxf>
      <numFmt numFmtId="165" formatCode="[&lt;99999]\$0.00,&quot;K&quot;;[&lt;999999999]\$0.00,,&quot;M&quot;;\$0.00,&quot;B&quot;"/>
    </dxf>
    <dxf>
      <numFmt numFmtId="165" formatCode="[&lt;99999]\$0.00,&quot;K&quot;;[&lt;999999999]\$0.00,,&quot;M&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lt;999999]0.00,&quot;K&quot;;[&lt;999999999]0.00,,&quot;M&quot;;0.00,&quot;B&quot;"/>
    </dxf>
    <dxf>
      <numFmt numFmtId="165" formatCode="[&lt;99999]\$0.00,&quot;K&quot;;[&lt;999999999]\$0.00,,&quot;M&quot;;\$0.00,&quot;B&quot;"/>
    </dxf>
    <dxf>
      <numFmt numFmtId="165" formatCode="[&lt;99999]\$0.00,&quot;K&quot;;[&lt;999999999]\$0.00,,&quot;M&quot;;\$0.00,&quot;B&quot;"/>
    </dxf>
    <dxf>
      <numFmt numFmtId="166" formatCode="0.0%"/>
    </dxf>
    <dxf>
      <numFmt numFmtId="165" formatCode="[&lt;99999]\$0.00,&quot;K&quot;;[&lt;999999999]\$0.00,,&quot;M&quot;;\$0.00,&quot;B&quot;"/>
    </dxf>
    <dxf>
      <numFmt numFmtId="165" formatCode="[&lt;99999]\$0.00,&quot;K&quot;;[&lt;999999999]\$0.00,,&quot;M&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lt;99999]\$0.00,&quot;K&quot;;[&lt;999999999]\$0.00,,&quot;M&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lt;99999]\$0.00,&quot;K&quot;;[&lt;999999999]\$0.00,,&quot;M&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lt;99999]\$0.00,&quot;K&quot;;[&lt;999999999]\$0.00,,&quot;M&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4" formatCode="0.00%"/>
    </dxf>
    <dxf>
      <numFmt numFmtId="166" formatCode="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lt;99999]\$0.00,&quot;K&quot;;[&lt;999999999]\$0.00,,&quot;M&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72" formatCode="[&lt;999999]0,&quot;K&quot;;[&lt;999999999]0.00,,&quot;M&quot;;0.00,&quot;B&quot;"/>
    </dxf>
    <dxf>
      <numFmt numFmtId="167" formatCode="[&lt;99999]0.00,&quot;&quot;;[&lt;999999999]0.00&quot;M&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numFmt numFmtId="165" formatCode="[&lt;99999]\$0.00,&quot;K&quot;;[&lt;999999999]\$0.00,,&quot;M&quot;;\$0.00,&quot;B&quot;"/>
    </dxf>
    <dxf>
      <numFmt numFmtId="165" formatCode="[&lt;99999]\$0.00,&quot;K&quot;;[&lt;999999999]\$0.00,,&quot;M&quot;;\$0.00,&quot;B&quot;"/>
    </dxf>
    <dxf>
      <numFmt numFmtId="165" formatCode="[&lt;99999]\$0.00,&quot;K&quot;;[&lt;999999999]\$0.00,,&quot;M&quot;;\$0.00,&quot;B&quot;"/>
    </dxf>
    <dxf>
      <numFmt numFmtId="165" formatCode="[&lt;99999]\$0.00,&quot;K&quot;;[&lt;999999999]\$0.00,,&quot;M&quot;;\$0.00,&quot;B&quot;"/>
    </dxf>
    <dxf>
      <numFmt numFmtId="165" formatCode="[&lt;99999]\$0.00,&quot;K&quot;;[&lt;999999999]\$0.00,,&quot;M&quot;;\$0.00,&quot;B&quot;"/>
    </dxf>
    <dxf>
      <numFmt numFmtId="165" formatCode="[&lt;99999]\$0.00,&quot;K&quot;;[&lt;999999999]\$0.00,,&quot;M&quot;;\$0.00,&quot;B&quot;"/>
    </dxf>
    <dxf>
      <numFmt numFmtId="165" formatCode="[&lt;99999]\$0.00,&quot;K&quot;;[&lt;999999999]\$0.00,,&quot;M&quot;;\$0.00,&quot;B&quot;"/>
    </dxf>
    <dxf>
      <numFmt numFmtId="164" formatCode="[&lt;999999]0.00,&quot;K&quot;;[&lt;999999999]0.00,,&quot;M&quot;;0.00,&quot;B&quot;"/>
    </dxf>
    <dxf>
      <numFmt numFmtId="165" formatCode="[&lt;99999]\$0.00,&quot;K&quot;;[&lt;999999999]\$0.00,,&quot;M&quot;;\$0.00,&quot;B&quot;"/>
    </dxf>
    <dxf>
      <numFmt numFmtId="165" formatCode="[&lt;99999]\$0.00,&quot;K&quot;;[&lt;999999999]\$0.00,,&quot;M&quot;;\$0.00,&quot;B&quot;"/>
    </dxf>
    <dxf>
      <numFmt numFmtId="166" formatCode="0.0%"/>
    </dxf>
    <dxf>
      <numFmt numFmtId="165" formatCode="[&lt;99999]\$0.00,&quot;K&quot;;[&lt;999999999]\$0.00,,&quot;M&quot;;\$0.00,&quot;B&quot;"/>
    </dxf>
    <dxf>
      <numFmt numFmtId="165" formatCode="[&lt;99999]\$0.00,&quot;K&quot;;[&lt;999999999]\$0.00,,&quot;M&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lt;999999]0.00,&quot;K&quot;;[&lt;999999999]0.00,,&quot;M&quot;;0.00,&quot;B&quot;"/>
    </dxf>
    <dxf>
      <numFmt numFmtId="165" formatCode="[&lt;99999]\$0.00,&quot;K&quot;;[&lt;999999999]\$0.00,,&quot;M&quot;;\$0.00,&quot;B&quot;"/>
    </dxf>
    <dxf>
      <numFmt numFmtId="165" formatCode="[&lt;99999]\$0.00,&quot;K&quot;;[&lt;999999999]\$0.00,,&quot;M&quot;;\$0.00,&quot;B&quot;"/>
    </dxf>
    <dxf>
      <numFmt numFmtId="166" formatCode="0.0%"/>
    </dxf>
    <dxf>
      <numFmt numFmtId="165" formatCode="[&lt;99999]\$0.00,&quot;K&quot;;[&lt;999999999]\$0.00,,&quot;M&quot;;\$0.00,&quot;B&quot;"/>
    </dxf>
    <dxf>
      <numFmt numFmtId="165" formatCode="[&lt;99999]\$0.00,&quot;K&quot;;[&lt;999999999]\$0.00,,&quot;M&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lt;99999]\$0.00,&quot;K&quot;;[&lt;999999999]\$0.00,,&quot;M&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lt;99999]\$0.00,&quot;K&quot;;[&lt;999999999]\$0.00,,&quot;M&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lt;99999]\$0.00,&quot;K&quot;;[&lt;999999999]\$0.00,,&quot;M&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4" formatCode="0.00%"/>
    </dxf>
    <dxf>
      <numFmt numFmtId="166" formatCode="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lt;99999]\$0.00,&quot;K&quot;;[&lt;999999999]\$0.00,,&quot;M&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72" formatCode="[&lt;999999]0,&quot;K&quot;;[&lt;999999999]0.00,,&quot;M&quot;;0.00,&quot;B&quot;"/>
    </dxf>
    <dxf>
      <numFmt numFmtId="167" formatCode="[&lt;99999]0.00,&quot;&quot;;[&lt;999999999]0.00&quot;M&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numFmt numFmtId="165" formatCode="[&lt;99999]\$0.00,&quot;K&quot;;[&lt;999999999]\$0.00,,&quot;M&quot;;\$0.00,&quot;B&quot;"/>
    </dxf>
    <dxf>
      <numFmt numFmtId="165" formatCode="[&lt;99999]\$0.00,&quot;K&quot;;[&lt;999999999]\$0.00,,&quot;M&quot;;\$0.00,&quot;B&quot;"/>
    </dxf>
    <dxf>
      <numFmt numFmtId="165" formatCode="[&lt;99999]\$0.00,&quot;K&quot;;[&lt;999999999]\$0.00,,&quot;M&quot;;\$0.00,&quot;B&quot;"/>
    </dxf>
    <dxf>
      <numFmt numFmtId="165" formatCode="[&lt;99999]\$0.00,&quot;K&quot;;[&lt;999999999]\$0.00,,&quot;M&quot;;\$0.00,&quot;B&quot;"/>
    </dxf>
    <dxf>
      <numFmt numFmtId="165" formatCode="[&lt;99999]\$0.00,&quot;K&quot;;[&lt;999999999]\$0.00,,&quot;M&quot;;\$0.00,&quot;B&quot;"/>
    </dxf>
    <dxf>
      <numFmt numFmtId="165" formatCode="[&lt;99999]\$0.00,&quot;K&quot;;[&lt;999999999]\$0.00,,&quot;M&quot;;\$0.00,&quot;B&quot;"/>
    </dxf>
    <dxf>
      <numFmt numFmtId="165" formatCode="[&lt;99999]\$0.00,&quot;K&quot;;[&lt;999999999]\$0.00,,&quot;M&quot;;\$0.00,&quot;B&quot;"/>
    </dxf>
    <dxf>
      <numFmt numFmtId="164" formatCode="[&lt;999999]0.00,&quot;K&quot;;[&lt;999999999]0.00,,&quot;M&quot;;0.00,&quot;B&quot;"/>
    </dxf>
    <dxf>
      <numFmt numFmtId="165" formatCode="[&lt;99999]\$0.00,&quot;K&quot;;[&lt;999999999]\$0.00,,&quot;M&quot;;\$0.00,&quot;B&quot;"/>
    </dxf>
    <dxf>
      <numFmt numFmtId="165" formatCode="[&lt;99999]\$0.00,&quot;K&quot;;[&lt;999999999]\$0.00,,&quot;M&quot;;\$0.00,&quot;B&quot;"/>
    </dxf>
    <dxf>
      <numFmt numFmtId="166" formatCode="0.0%"/>
    </dxf>
    <dxf>
      <numFmt numFmtId="165" formatCode="[&lt;99999]\$0.00,&quot;K&quot;;[&lt;999999999]\$0.00,,&quot;M&quot;;\$0.00,&quot;B&quot;"/>
    </dxf>
    <dxf>
      <numFmt numFmtId="165" formatCode="[&lt;99999]\$0.00,&quot;K&quot;;[&lt;999999999]\$0.00,,&quot;M&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lt;999999]0.00,&quot;K&quot;;[&lt;999999999]0.00,,&quot;M&quot;;0.00,&quot;B&quot;"/>
    </dxf>
    <dxf>
      <numFmt numFmtId="165" formatCode="[&lt;99999]\$0.00,&quot;K&quot;;[&lt;999999999]\$0.00,,&quot;M&quot;;\$0.00,&quot;B&quot;"/>
    </dxf>
    <dxf>
      <numFmt numFmtId="165" formatCode="[&lt;99999]\$0.00,&quot;K&quot;;[&lt;999999999]\$0.00,,&quot;M&quot;;\$0.00,&quot;B&quot;"/>
    </dxf>
    <dxf>
      <numFmt numFmtId="166" formatCode="0.0%"/>
    </dxf>
    <dxf>
      <numFmt numFmtId="165" formatCode="[&lt;99999]\$0.00,&quot;K&quot;;[&lt;999999999]\$0.00,,&quot;M&quot;;\$0.00,&quot;B&quot;"/>
    </dxf>
    <dxf>
      <numFmt numFmtId="165" formatCode="[&lt;99999]\$0.00,&quot;K&quot;;[&lt;999999999]\$0.00,,&quot;M&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lt;99999]\$0.00,&quot;K&quot;;[&lt;999999999]\$0.00,,&quot;M&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lt;99999]\$0.00,&quot;K&quot;;[&lt;999999999]\$0.00,,&quot;M&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lt;99999]\$0.00,&quot;K&quot;;[&lt;999999999]\$0.00,,&quot;M&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4" formatCode="0.00%"/>
    </dxf>
    <dxf>
      <numFmt numFmtId="166" formatCode="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lt;99999]\$0.00,&quot;K&quot;;[&lt;999999999]\$0.00,,&quot;M&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72" formatCode="[&lt;999999]0,&quot;K&quot;;[&lt;999999999]0.00,,&quot;M&quot;;0.00,&quot;B&quot;"/>
    </dxf>
    <dxf>
      <numFmt numFmtId="167" formatCode="[&lt;99999]0.00,&quot;&quot;;[&lt;999999999]0.00&quot;M&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numFmt numFmtId="165" formatCode="[&lt;99999]\$0.00,&quot;K&quot;;[&lt;999999999]\$0.00,,&quot;M&quot;;\$0.00,&quot;B&quot;"/>
    </dxf>
    <dxf>
      <numFmt numFmtId="165" formatCode="[&lt;99999]\$0.00,&quot;K&quot;;[&lt;999999999]\$0.00,,&quot;M&quot;;\$0.00,&quot;B&quot;"/>
    </dxf>
    <dxf>
      <numFmt numFmtId="165" formatCode="[&lt;99999]\$0.00,&quot;K&quot;;[&lt;999999999]\$0.00,,&quot;M&quot;;\$0.00,&quot;B&quot;"/>
    </dxf>
    <dxf>
      <numFmt numFmtId="165" formatCode="[&lt;99999]\$0.00,&quot;K&quot;;[&lt;999999999]\$0.00,,&quot;M&quot;;\$0.00,&quot;B&quot;"/>
    </dxf>
    <dxf>
      <numFmt numFmtId="165" formatCode="[&lt;99999]\$0.00,&quot;K&quot;;[&lt;999999999]\$0.00,,&quot;M&quot;;\$0.00,&quot;B&quot;"/>
    </dxf>
    <dxf>
      <numFmt numFmtId="165" formatCode="[&lt;99999]\$0.00,&quot;K&quot;;[&lt;999999999]\$0.00,,&quot;M&quot;;\$0.00,&quot;B&quot;"/>
    </dxf>
    <dxf>
      <numFmt numFmtId="165" formatCode="[&lt;99999]\$0.00,&quot;K&quot;;[&lt;999999999]\$0.00,,&quot;M&quot;;\$0.00,&quot;B&quot;"/>
    </dxf>
    <dxf>
      <numFmt numFmtId="164" formatCode="[&lt;999999]0.00,&quot;K&quot;;[&lt;999999999]0.00,,&quot;M&quot;;0.00,&quot;B&quot;"/>
    </dxf>
    <dxf>
      <numFmt numFmtId="165" formatCode="[&lt;99999]\$0.00,&quot;K&quot;;[&lt;999999999]\$0.00,,&quot;M&quot;;\$0.00,&quot;B&quot;"/>
    </dxf>
    <dxf>
      <numFmt numFmtId="165" formatCode="[&lt;99999]\$0.00,&quot;K&quot;;[&lt;999999999]\$0.00,,&quot;M&quot;;\$0.00,&quot;B&quot;"/>
    </dxf>
    <dxf>
      <numFmt numFmtId="166" formatCode="0.0%"/>
    </dxf>
    <dxf>
      <numFmt numFmtId="165" formatCode="[&lt;99999]\$0.00,&quot;K&quot;;[&lt;999999999]\$0.00,,&quot;M&quot;;\$0.00,&quot;B&quot;"/>
    </dxf>
    <dxf>
      <numFmt numFmtId="165" formatCode="[&lt;99999]\$0.00,&quot;K&quot;;[&lt;999999999]\$0.00,,&quot;M&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lt;999999]0.00,&quot;K&quot;;[&lt;999999999]0.00,,&quot;M&quot;;0.00,&quot;B&quot;"/>
    </dxf>
    <dxf>
      <numFmt numFmtId="165" formatCode="[&lt;99999]\$0.00,&quot;K&quot;;[&lt;999999999]\$0.00,,&quot;M&quot;;\$0.00,&quot;B&quot;"/>
    </dxf>
    <dxf>
      <numFmt numFmtId="165" formatCode="[&lt;99999]\$0.00,&quot;K&quot;;[&lt;999999999]\$0.00,,&quot;M&quot;;\$0.00,&quot;B&quot;"/>
    </dxf>
    <dxf>
      <numFmt numFmtId="166" formatCode="0.0%"/>
    </dxf>
    <dxf>
      <numFmt numFmtId="165" formatCode="[&lt;99999]\$0.00,&quot;K&quot;;[&lt;999999999]\$0.00,,&quot;M&quot;;\$0.00,&quot;B&quot;"/>
    </dxf>
    <dxf>
      <numFmt numFmtId="165" formatCode="[&lt;99999]\$0.00,&quot;K&quot;;[&lt;999999999]\$0.00,,&quot;M&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lt;99999]\$0.00,&quot;K&quot;;[&lt;999999999]\$0.00,,&quot;M&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lt;99999]\$0.00,&quot;K&quot;;[&lt;999999999]\$0.00,,&quot;M&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lt;99999]\$0.00,&quot;K&quot;;[&lt;999999999]\$0.00,,&quot;M&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4" formatCode="0.00%"/>
    </dxf>
    <dxf>
      <numFmt numFmtId="166" formatCode="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lt;99999]\$0.00,&quot;K&quot;;[&lt;999999999]\$0.00,,&quot;M&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72" formatCode="[&lt;999999]0,&quot;K&quot;;[&lt;999999999]0.00,,&quot;M&quot;;0.00,&quot;B&quot;"/>
    </dxf>
    <dxf>
      <numFmt numFmtId="167" formatCode="[&lt;99999]0.00,&quot;&quot;;[&lt;999999999]0.00&quot;M&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numFmt numFmtId="165" formatCode="[&lt;99999]\$0.00,&quot;K&quot;;[&lt;999999999]\$0.00,,&quot;M&quot;;\$0.00,&quot;B&quot;"/>
    </dxf>
    <dxf>
      <numFmt numFmtId="165" formatCode="[&lt;99999]\$0.00,&quot;K&quot;;[&lt;999999999]\$0.00,,&quot;M&quot;;\$0.00,&quot;B&quot;"/>
    </dxf>
    <dxf>
      <numFmt numFmtId="165" formatCode="[&lt;99999]\$0.00,&quot;K&quot;;[&lt;999999999]\$0.00,,&quot;M&quot;;\$0.00,&quot;B&quot;"/>
    </dxf>
    <dxf>
      <numFmt numFmtId="165" formatCode="[&lt;99999]\$0.00,&quot;K&quot;;[&lt;999999999]\$0.00,,&quot;M&quot;;\$0.00,&quot;B&quot;"/>
    </dxf>
    <dxf>
      <numFmt numFmtId="165" formatCode="[&lt;99999]\$0.00,&quot;K&quot;;[&lt;999999999]\$0.00,,&quot;M&quot;;\$0.00,&quot;B&quot;"/>
    </dxf>
    <dxf>
      <numFmt numFmtId="165" formatCode="[&lt;99999]\$0.00,&quot;K&quot;;[&lt;999999999]\$0.00,,&quot;M&quot;;\$0.00,&quot;B&quot;"/>
    </dxf>
    <dxf>
      <numFmt numFmtId="165" formatCode="[&lt;99999]\$0.00,&quot;K&quot;;[&lt;999999999]\$0.00,,&quot;M&quot;;\$0.00,&quot;B&quot;"/>
    </dxf>
    <dxf>
      <numFmt numFmtId="164" formatCode="[&lt;999999]0.00,&quot;K&quot;;[&lt;999999999]0.00,,&quot;M&quot;;0.00,&quot;B&quot;"/>
    </dxf>
    <dxf>
      <numFmt numFmtId="165" formatCode="[&lt;99999]\$0.00,&quot;K&quot;;[&lt;999999999]\$0.00,,&quot;M&quot;;\$0.00,&quot;B&quot;"/>
    </dxf>
    <dxf>
      <numFmt numFmtId="165" formatCode="[&lt;99999]\$0.00,&quot;K&quot;;[&lt;999999999]\$0.00,,&quot;M&quot;;\$0.00,&quot;B&quot;"/>
    </dxf>
    <dxf>
      <numFmt numFmtId="166" formatCode="0.0%"/>
    </dxf>
    <dxf>
      <numFmt numFmtId="165" formatCode="[&lt;99999]\$0.00,&quot;K&quot;;[&lt;999999999]\$0.00,,&quot;M&quot;;\$0.00,&quot;B&quot;"/>
    </dxf>
    <dxf>
      <numFmt numFmtId="165" formatCode="[&lt;99999]\$0.00,&quot;K&quot;;[&lt;999999999]\$0.00,,&quot;M&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lt;999999]0.00,&quot;K&quot;;[&lt;999999999]0.00,,&quot;M&quot;;0.00,&quot;B&quot;"/>
    </dxf>
    <dxf>
      <numFmt numFmtId="165" formatCode="[&lt;99999]\$0.00,&quot;K&quot;;[&lt;999999999]\$0.00,,&quot;M&quot;;\$0.00,&quot;B&quot;"/>
    </dxf>
    <dxf>
      <numFmt numFmtId="165" formatCode="[&lt;99999]\$0.00,&quot;K&quot;;[&lt;999999999]\$0.00,,&quot;M&quot;;\$0.00,&quot;B&quot;"/>
    </dxf>
    <dxf>
      <numFmt numFmtId="166" formatCode="0.0%"/>
    </dxf>
    <dxf>
      <numFmt numFmtId="165" formatCode="[&lt;99999]\$0.00,&quot;K&quot;;[&lt;999999999]\$0.00,,&quot;M&quot;;\$0.00,&quot;B&quot;"/>
    </dxf>
    <dxf>
      <numFmt numFmtId="165" formatCode="[&lt;99999]\$0.00,&quot;K&quot;;[&lt;999999999]\$0.00,,&quot;M&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lt;99999]\$0.00,&quot;K&quot;;[&lt;999999999]\$0.00,,&quot;M&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lt;99999]\$0.00,&quot;K&quot;;[&lt;999999999]\$0.00,,&quot;M&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lt;99999]\$0.00,&quot;K&quot;;[&lt;999999999]\$0.00,,&quot;M&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4" formatCode="0.00%"/>
    </dxf>
    <dxf>
      <numFmt numFmtId="166" formatCode="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lt;99999]\$0.00,&quot;K&quot;;[&lt;999999999]\$0.00,,&quot;M&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72" formatCode="[&lt;999999]0,&quot;K&quot;;[&lt;999999999]0.00,,&quot;M&quot;;0.00,&quot;B&quot;"/>
    </dxf>
    <dxf>
      <numFmt numFmtId="167" formatCode="[&lt;99999]0.00,&quot;&quot;;[&lt;999999999]0.00&quot;M&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numFmt numFmtId="165" formatCode="[&lt;99999]\$0.00,&quot;K&quot;;[&lt;999999999]\$0.00,,&quot;M&quot;;\$0.00,&quot;B&quot;"/>
    </dxf>
    <dxf>
      <numFmt numFmtId="165" formatCode="[&lt;99999]\$0.00,&quot;K&quot;;[&lt;999999999]\$0.00,,&quot;M&quot;;\$0.00,&quot;B&quot;"/>
    </dxf>
    <dxf>
      <numFmt numFmtId="165" formatCode="[&lt;99999]\$0.00,&quot;K&quot;;[&lt;999999999]\$0.00,,&quot;M&quot;;\$0.00,&quot;B&quot;"/>
    </dxf>
    <dxf>
      <numFmt numFmtId="165" formatCode="[&lt;99999]\$0.00,&quot;K&quot;;[&lt;999999999]\$0.00,,&quot;M&quot;;\$0.00,&quot;B&quot;"/>
    </dxf>
    <dxf>
      <numFmt numFmtId="165" formatCode="[&lt;99999]\$0.00,&quot;K&quot;;[&lt;999999999]\$0.00,,&quot;M&quot;;\$0.00,&quot;B&quot;"/>
    </dxf>
    <dxf>
      <numFmt numFmtId="165" formatCode="[&lt;99999]\$0.00,&quot;K&quot;;[&lt;999999999]\$0.00,,&quot;M&quot;;\$0.00,&quot;B&quot;"/>
    </dxf>
    <dxf>
      <numFmt numFmtId="165" formatCode="[&lt;99999]\$0.00,&quot;K&quot;;[&lt;999999999]\$0.00,,&quot;M&quot;;\$0.00,&quot;B&quot;"/>
    </dxf>
    <dxf>
      <numFmt numFmtId="164" formatCode="[&lt;999999]0.00,&quot;K&quot;;[&lt;999999999]0.00,,&quot;M&quot;;0.00,&quot;B&quot;"/>
    </dxf>
    <dxf>
      <numFmt numFmtId="165" formatCode="[&lt;99999]\$0.00,&quot;K&quot;;[&lt;999999999]\$0.00,,&quot;M&quot;;\$0.00,&quot;B&quot;"/>
    </dxf>
    <dxf>
      <numFmt numFmtId="165" formatCode="[&lt;99999]\$0.00,&quot;K&quot;;[&lt;999999999]\$0.00,,&quot;M&quot;;\$0.00,&quot;B&quot;"/>
    </dxf>
    <dxf>
      <numFmt numFmtId="166" formatCode="0.0%"/>
    </dxf>
    <dxf>
      <numFmt numFmtId="165" formatCode="[&lt;99999]\$0.00,&quot;K&quot;;[&lt;999999999]\$0.00,,&quot;M&quot;;\$0.00,&quot;B&quot;"/>
    </dxf>
    <dxf>
      <numFmt numFmtId="165" formatCode="[&lt;99999]\$0.00,&quot;K&quot;;[&lt;999999999]\$0.00,,&quot;M&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lt;999999]0.00,&quot;K&quot;;[&lt;999999999]0.00,,&quot;M&quot;;0.00,&quot;B&quot;"/>
    </dxf>
    <dxf>
      <numFmt numFmtId="165" formatCode="[&lt;99999]\$0.00,&quot;K&quot;;[&lt;999999999]\$0.00,,&quot;M&quot;;\$0.00,&quot;B&quot;"/>
    </dxf>
    <dxf>
      <numFmt numFmtId="165" formatCode="[&lt;99999]\$0.00,&quot;K&quot;;[&lt;999999999]\$0.00,,&quot;M&quot;;\$0.00,&quot;B&quot;"/>
    </dxf>
    <dxf>
      <numFmt numFmtId="166" formatCode="0.0%"/>
    </dxf>
    <dxf>
      <numFmt numFmtId="165" formatCode="[&lt;99999]\$0.00,&quot;K&quot;;[&lt;999999999]\$0.00,,&quot;M&quot;;\$0.00,&quot;B&quot;"/>
    </dxf>
    <dxf>
      <numFmt numFmtId="165" formatCode="[&lt;99999]\$0.00,&quot;K&quot;;[&lt;999999999]\$0.00,,&quot;M&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lt;99999]\$0.00,&quot;K&quot;;[&lt;999999999]\$0.00,,&quot;M&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lt;99999]\$0.00,&quot;K&quot;;[&lt;999999999]\$0.00,,&quot;M&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lt;99999]\$0.00,&quot;K&quot;;[&lt;999999999]\$0.00,,&quot;M&quot;;\$0.00,&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4" formatCode="0.00%"/>
    </dxf>
    <dxf>
      <numFmt numFmtId="166" formatCode="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Calibri"/>
        <family val="2"/>
        <scheme val="minor"/>
      </font>
      <fill>
        <gradientFill type="path" left="0.5" right="0.5" top="0.5" bottom="0.5">
          <stop position="0">
            <color theme="0"/>
          </stop>
          <stop position="1">
            <color theme="4"/>
          </stop>
        </gradientFill>
      </fill>
      <border diagonalUp="0" diagonalDown="0">
        <left/>
        <right/>
        <top/>
        <bottom/>
        <vertical/>
        <horizontal/>
      </border>
    </dxf>
    <dxf>
      <font>
        <b/>
        <color theme="1"/>
      </font>
      <border>
        <bottom style="thin">
          <color theme="4"/>
        </bottom>
        <vertical/>
        <horizontal/>
      </border>
    </dxf>
    <dxf>
      <font>
        <color theme="1"/>
      </font>
      <fill>
        <patternFill>
          <bgColor theme="0" tint="-0.14996795556505021"/>
        </patternFill>
      </fill>
      <border>
        <left style="thin">
          <color theme="4"/>
        </left>
        <right style="thin">
          <color theme="4"/>
        </right>
        <top style="thin">
          <color theme="4"/>
        </top>
        <bottom style="thin">
          <color theme="4"/>
        </bottom>
        <vertical/>
        <horizontal/>
      </border>
    </dxf>
    <dxf>
      <font>
        <b/>
        <color theme="1"/>
      </font>
      <border>
        <bottom style="thin">
          <color theme="4"/>
        </bottom>
        <vertical/>
        <horizontal/>
      </border>
    </dxf>
    <dxf>
      <font>
        <strike val="0"/>
        <color theme="1"/>
      </font>
      <fill>
        <patternFill patternType="solid">
          <bgColor theme="0" tint="-4.9989318521683403E-2"/>
        </patternFill>
      </fill>
      <border diagonalUp="0" diagonalDown="0">
        <left/>
        <right/>
        <top/>
        <bottom/>
        <vertical/>
        <horizontal/>
      </border>
    </dxf>
    <dxf>
      <fill>
        <patternFill>
          <bgColor rgb="FF00B0F0"/>
        </patternFill>
      </fill>
    </dxf>
    <dxf>
      <fill>
        <patternFill patternType="none">
          <bgColor auto="1"/>
        </patternFill>
      </fill>
    </dxf>
  </dxfs>
  <tableStyles count="4" defaultTableStyle="TableStyleMedium2" defaultPivotStyle="PivotStyleLight16">
    <tableStyle name="new" pivot="0" table="0" count="2" xr9:uid="{5EBB60D5-D1B1-41C4-ACF8-7465CEC14892}">
      <tableStyleElement type="wholeTable" dxfId="858"/>
      <tableStyleElement type="headerRow" dxfId="857"/>
    </tableStyle>
    <tableStyle name="Slicer" pivot="0" table="0" count="9" xr9:uid="{F0250D63-A311-4F62-8FD9-2212B8F34E2F}">
      <tableStyleElement type="wholeTable" dxfId="856"/>
      <tableStyleElement type="headerRow" dxfId="855"/>
    </tableStyle>
    <tableStyle name="Slicer 2" pivot="0" table="0" count="9" xr9:uid="{A6F266CA-F423-48CC-8FBD-349D95511A85}">
      <tableStyleElement type="wholeTable" dxfId="854"/>
      <tableStyleElement type="headerRow" dxfId="853"/>
    </tableStyle>
    <tableStyle name="Slicer Style 1" pivot="0" table="0" count="1" xr9:uid="{38B9EFC9-487F-4AD8-9D87-1E219B8738EE}">
      <tableStyleElement type="wholeTable" dxfId="852"/>
    </tableStyle>
  </tableStyles>
  <colors>
    <mruColors>
      <color rgb="FF4FA9D1"/>
      <color rgb="FFD9E84A"/>
      <color rgb="FFF45A00"/>
      <color rgb="FF4DC1F5"/>
      <color rgb="FFF75606"/>
      <color rgb="FFF75066"/>
    </mruColors>
  </colors>
  <extLst>
    <ext xmlns:x14="http://schemas.microsoft.com/office/spreadsheetml/2009/9/main" uri="{46F421CA-312F-682f-3DD2-61675219B42D}">
      <x14:dxfs count="14">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rgb="FFF75606"/>
              <bgColor rgb="FFF75606"/>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none">
              <fgColor indexed="64"/>
              <bgColor auto="1"/>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rgb="FFF75606"/>
              <bgColor rgb="FF4DC1F5"/>
            </patternFill>
          </fill>
          <border diagonalUp="0" diagonalDown="0">
            <left/>
            <right/>
            <top/>
            <bottom/>
            <vertical/>
            <horizontal/>
          </border>
        </dxf>
        <dxf>
          <font>
            <color rgb="FF828282"/>
          </font>
          <fill>
            <patternFill patternType="solid">
              <fgColor rgb="FFFFFFFF"/>
              <bgColor theme="1"/>
            </patternFill>
          </fill>
          <border>
            <left style="thin">
              <color rgb="FFE0E0E0"/>
            </left>
            <right style="thin">
              <color rgb="FFE0E0E0"/>
            </right>
            <top style="thin">
              <color rgb="FFE0E0E0"/>
            </top>
            <bottom style="thin">
              <color rgb="FFE0E0E0"/>
            </bottom>
            <vertical/>
            <horizontal/>
          </border>
        </dxf>
        <dxf>
          <font>
            <color rgb="FF000000"/>
          </font>
          <fill>
            <patternFill patternType="none">
              <fgColor indexed="64"/>
              <bgColor auto="1"/>
            </patternFill>
          </fill>
          <border diagonalUp="0" diagonalDown="0">
            <left/>
            <right/>
            <top/>
            <bottom/>
            <vertical/>
            <horizontal/>
          </border>
        </dxf>
      </x14:dxfs>
    </ext>
    <ext xmlns:x14="http://schemas.microsoft.com/office/spreadsheetml/2009/9/main" uri="{EB79DEF2-80B8-43e5-95BD-54CBDDF9020C}">
      <x14:slicerStyles defaultSlicerStyle="Slicer">
        <x14:slicerStyle name="new"/>
        <x14:slicerStyle name="Slicer">
          <x14:slicerStyleElements>
            <x14:slicerStyleElement type="unselectedItemWithData" dxfId="13"/>
            <x14:slicerStyleElement type="unselectedItemWithNoData" dxfId="12"/>
            <x14:slicerStyleElement type="selectedItemWithData" dxfId="11"/>
            <x14:slicerStyleElement type="selectedItemWithNoData" dxfId="10"/>
            <x14:slicerStyleElement type="hoveredSelectedItemWithData" dxfId="9"/>
            <x14:slicerStyleElement type="hoveredUnselectedItemWithNoData" dxfId="8"/>
            <x14:slicerStyleElement type="hoveredSelectedItemWithNoData" dxfId="7"/>
          </x14:slicerStyleElements>
        </x14:slicerStyle>
        <x14:slicerStyle name="Slicer 2">
          <x14:slicerStyleElements>
            <x14:slicerStyleElement type="unselectedItemWithData" dxfId="6"/>
            <x14:slicerStyleElement type="unselectedItemWithNoData" dxfId="5"/>
            <x14:slicerStyleElement type="selectedItemWithData" dxfId="4"/>
            <x14:slicerStyleElement type="selectedItemWithNoData" dxfId="3"/>
            <x14:slicerStyleElement type="hoveredSelectedItemWithData" dxfId="2"/>
            <x14:slicerStyleElement type="hoveredUnselectedItemWithNoData" dxfId="1"/>
            <x14:slicerStyleElement type="hoveredSelectedItemWithNoData" dxfId="0"/>
          </x14:slicerStyleElements>
        </x14:slicerStyle>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10.xml"/><Relationship Id="rId18" Type="http://schemas.openxmlformats.org/officeDocument/2006/relationships/theme" Target="theme/theme1.xml"/><Relationship Id="rId26" Type="http://schemas.openxmlformats.org/officeDocument/2006/relationships/customXml" Target="../customXml/item2.xml"/><Relationship Id="rId39" Type="http://schemas.openxmlformats.org/officeDocument/2006/relationships/customXml" Target="../customXml/item15.xml"/><Relationship Id="rId21" Type="http://schemas.openxmlformats.org/officeDocument/2006/relationships/sharedStrings" Target="sharedStrings.xml"/><Relationship Id="rId34" Type="http://schemas.openxmlformats.org/officeDocument/2006/relationships/customXml" Target="../customXml/item10.xml"/><Relationship Id="rId42" Type="http://schemas.openxmlformats.org/officeDocument/2006/relationships/customXml" Target="../customXml/item18.xml"/><Relationship Id="rId47" Type="http://schemas.openxmlformats.org/officeDocument/2006/relationships/customXml" Target="../customXml/item23.xml"/><Relationship Id="rId50" Type="http://schemas.openxmlformats.org/officeDocument/2006/relationships/customXml" Target="../customXml/item26.xml"/><Relationship Id="rId55" Type="http://schemas.openxmlformats.org/officeDocument/2006/relationships/customXml" Target="../customXml/item31.xml"/><Relationship Id="rId7" Type="http://schemas.openxmlformats.org/officeDocument/2006/relationships/pivotCacheDefinition" Target="pivotCache/pivotCacheDefinition4.xml"/><Relationship Id="rId2" Type="http://schemas.openxmlformats.org/officeDocument/2006/relationships/worksheet" Target="worksheets/sheet2.xml"/><Relationship Id="rId16" Type="http://schemas.microsoft.com/office/2007/relationships/slicerCache" Target="slicerCaches/slicerCache2.xml"/><Relationship Id="rId29" Type="http://schemas.openxmlformats.org/officeDocument/2006/relationships/customXml" Target="../customXml/item5.xml"/><Relationship Id="rId11" Type="http://schemas.openxmlformats.org/officeDocument/2006/relationships/pivotCacheDefinition" Target="pivotCache/pivotCacheDefinition8.xml"/><Relationship Id="rId24" Type="http://schemas.openxmlformats.org/officeDocument/2006/relationships/calcChain" Target="calcChain.xml"/><Relationship Id="rId32" Type="http://schemas.openxmlformats.org/officeDocument/2006/relationships/customXml" Target="../customXml/item8.xml"/><Relationship Id="rId37" Type="http://schemas.openxmlformats.org/officeDocument/2006/relationships/customXml" Target="../customXml/item13.xml"/><Relationship Id="rId40" Type="http://schemas.openxmlformats.org/officeDocument/2006/relationships/customXml" Target="../customXml/item16.xml"/><Relationship Id="rId45" Type="http://schemas.openxmlformats.org/officeDocument/2006/relationships/customXml" Target="../customXml/item21.xml"/><Relationship Id="rId53" Type="http://schemas.openxmlformats.org/officeDocument/2006/relationships/customXml" Target="../customXml/item29.xml"/><Relationship Id="rId5" Type="http://schemas.openxmlformats.org/officeDocument/2006/relationships/pivotCacheDefinition" Target="pivotCache/pivotCacheDefinition2.xml"/><Relationship Id="rId10" Type="http://schemas.openxmlformats.org/officeDocument/2006/relationships/pivotCacheDefinition" Target="pivotCache/pivotCacheDefinition7.xml"/><Relationship Id="rId19" Type="http://schemas.openxmlformats.org/officeDocument/2006/relationships/connections" Target="connections.xml"/><Relationship Id="rId31" Type="http://schemas.openxmlformats.org/officeDocument/2006/relationships/customXml" Target="../customXml/item7.xml"/><Relationship Id="rId44" Type="http://schemas.openxmlformats.org/officeDocument/2006/relationships/customXml" Target="../customXml/item20.xml"/><Relationship Id="rId52" Type="http://schemas.openxmlformats.org/officeDocument/2006/relationships/customXml" Target="../customXml/item28.xml"/><Relationship Id="rId4" Type="http://schemas.openxmlformats.org/officeDocument/2006/relationships/pivotCacheDefinition" Target="pivotCache/pivotCacheDefinition1.xml"/><Relationship Id="rId9" Type="http://schemas.openxmlformats.org/officeDocument/2006/relationships/pivotCacheDefinition" Target="pivotCache/pivotCacheDefinition6.xml"/><Relationship Id="rId14" Type="http://schemas.openxmlformats.org/officeDocument/2006/relationships/pivotCacheDefinition" Target="pivotCache/pivotCacheDefinition11.xml"/><Relationship Id="rId22" Type="http://schemas.openxmlformats.org/officeDocument/2006/relationships/sheetMetadata" Target="metadata.xml"/><Relationship Id="rId27" Type="http://schemas.openxmlformats.org/officeDocument/2006/relationships/customXml" Target="../customXml/item3.xml"/><Relationship Id="rId30" Type="http://schemas.openxmlformats.org/officeDocument/2006/relationships/customXml" Target="../customXml/item6.xml"/><Relationship Id="rId35" Type="http://schemas.openxmlformats.org/officeDocument/2006/relationships/customXml" Target="../customXml/item11.xml"/><Relationship Id="rId43" Type="http://schemas.openxmlformats.org/officeDocument/2006/relationships/customXml" Target="../customXml/item19.xml"/><Relationship Id="rId48" Type="http://schemas.openxmlformats.org/officeDocument/2006/relationships/customXml" Target="../customXml/item24.xml"/><Relationship Id="rId8" Type="http://schemas.openxmlformats.org/officeDocument/2006/relationships/pivotCacheDefinition" Target="pivotCache/pivotCacheDefinition5.xml"/><Relationship Id="rId51" Type="http://schemas.openxmlformats.org/officeDocument/2006/relationships/customXml" Target="../customXml/item27.xml"/><Relationship Id="rId3" Type="http://schemas.openxmlformats.org/officeDocument/2006/relationships/worksheet" Target="worksheets/sheet3.xml"/><Relationship Id="rId12" Type="http://schemas.openxmlformats.org/officeDocument/2006/relationships/pivotCacheDefinition" Target="pivotCache/pivotCacheDefinition9.xml"/><Relationship Id="rId17" Type="http://schemas.microsoft.com/office/2007/relationships/slicerCache" Target="slicerCaches/slicerCache3.xml"/><Relationship Id="rId25" Type="http://schemas.openxmlformats.org/officeDocument/2006/relationships/customXml" Target="../customXml/item1.xml"/><Relationship Id="rId33" Type="http://schemas.openxmlformats.org/officeDocument/2006/relationships/customXml" Target="../customXml/item9.xml"/><Relationship Id="rId38" Type="http://schemas.openxmlformats.org/officeDocument/2006/relationships/customXml" Target="../customXml/item14.xml"/><Relationship Id="rId46" Type="http://schemas.openxmlformats.org/officeDocument/2006/relationships/customXml" Target="../customXml/item22.xml"/><Relationship Id="rId20" Type="http://schemas.openxmlformats.org/officeDocument/2006/relationships/styles" Target="styles.xml"/><Relationship Id="rId41" Type="http://schemas.openxmlformats.org/officeDocument/2006/relationships/customXml" Target="../customXml/item17.xml"/><Relationship Id="rId54" Type="http://schemas.openxmlformats.org/officeDocument/2006/relationships/customXml" Target="../customXml/item30.xml"/><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5" Type="http://schemas.microsoft.com/office/2007/relationships/slicerCache" Target="slicerCaches/slicerCache1.xml"/><Relationship Id="rId23" Type="http://schemas.openxmlformats.org/officeDocument/2006/relationships/powerPivotData" Target="model/item.data"/><Relationship Id="rId28" Type="http://schemas.openxmlformats.org/officeDocument/2006/relationships/customXml" Target="../customXml/item4.xml"/><Relationship Id="rId36" Type="http://schemas.openxmlformats.org/officeDocument/2006/relationships/customXml" Target="../customXml/item12.xml"/><Relationship Id="rId49" Type="http://schemas.openxmlformats.org/officeDocument/2006/relationships/customXml" Target="../customXml/item2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0776583034647549E-2"/>
          <c:y val="0.35942007249093855"/>
          <c:w val="0.79390681003584229"/>
          <c:h val="0.49563929508811394"/>
        </c:manualLayout>
      </c:layout>
      <c:barChart>
        <c:barDir val="col"/>
        <c:grouping val="clustered"/>
        <c:varyColors val="0"/>
        <c:ser>
          <c:idx val="0"/>
          <c:order val="0"/>
          <c:tx>
            <c:strRef>
              <c:f>Analysis!$B$20</c:f>
              <c:strCache>
                <c:ptCount val="1"/>
                <c:pt idx="0">
                  <c:v>Revenue</c:v>
                </c:pt>
              </c:strCache>
            </c:strRef>
          </c:tx>
          <c:spPr>
            <a:solidFill>
              <a:schemeClr val="bg1">
                <a:lumMod val="8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Analysis!$A$21:$A$24</c:f>
              <c:strCache>
                <c:ptCount val="4"/>
                <c:pt idx="0">
                  <c:v>2005</c:v>
                </c:pt>
                <c:pt idx="1">
                  <c:v>2006</c:v>
                </c:pt>
                <c:pt idx="2">
                  <c:v>2007</c:v>
                </c:pt>
                <c:pt idx="3">
                  <c:v>2008</c:v>
                </c:pt>
              </c:strCache>
            </c:strRef>
          </c:cat>
          <c:val>
            <c:numRef>
              <c:f>Analysis!$B$21:$B$24</c:f>
              <c:numCache>
                <c:formatCode>[&lt;99999]0.00,"K";[&lt;999999999]0.00,,"M";\$0.00,"B"</c:formatCode>
                <c:ptCount val="4"/>
                <c:pt idx="0">
                  <c:v>1593467.2594000003</c:v>
                </c:pt>
                <c:pt idx="1">
                  <c:v>6894555.246499992</c:v>
                </c:pt>
                <c:pt idx="2">
                  <c:v>5693875.1010000445</c:v>
                </c:pt>
                <c:pt idx="3">
                  <c:v>6760834.9200000493</c:v>
                </c:pt>
              </c:numCache>
            </c:numRef>
          </c:val>
          <c:extLst>
            <c:ext xmlns:c16="http://schemas.microsoft.com/office/drawing/2014/chart" uri="{C3380CC4-5D6E-409C-BE32-E72D297353CC}">
              <c16:uniqueId val="{00000000-A1AE-45D3-81B1-C0C37CA5AB2F}"/>
            </c:ext>
          </c:extLst>
        </c:ser>
        <c:ser>
          <c:idx val="2"/>
          <c:order val="2"/>
          <c:tx>
            <c:strRef>
              <c:f>Analysis!$D$20</c:f>
              <c:strCache>
                <c:ptCount val="1"/>
                <c:pt idx="0">
                  <c:v>Above Average</c:v>
                </c:pt>
              </c:strCache>
            </c:strRef>
          </c:tx>
          <c:spPr>
            <a:solidFill>
              <a:srgbClr val="4DC1F5"/>
            </a:solidFill>
            <a:ln w="12700">
              <a:noFill/>
            </a:ln>
            <a:effectLst/>
          </c:spPr>
          <c:invertIfNegative val="0"/>
          <c:val>
            <c:numRef>
              <c:f>Analysis!$D$21:$D$24</c:f>
              <c:numCache>
                <c:formatCode>General</c:formatCode>
                <c:ptCount val="4"/>
                <c:pt idx="0">
                  <c:v>0</c:v>
                </c:pt>
                <c:pt idx="1">
                  <c:v>6894555.246499992</c:v>
                </c:pt>
                <c:pt idx="2">
                  <c:v>5693875.1010000445</c:v>
                </c:pt>
                <c:pt idx="3">
                  <c:v>6760834.9200000493</c:v>
                </c:pt>
              </c:numCache>
            </c:numRef>
          </c:val>
          <c:extLst>
            <c:ext xmlns:c16="http://schemas.microsoft.com/office/drawing/2014/chart" uri="{C3380CC4-5D6E-409C-BE32-E72D297353CC}">
              <c16:uniqueId val="{00000002-A1AE-45D3-81B1-C0C37CA5AB2F}"/>
            </c:ext>
          </c:extLst>
        </c:ser>
        <c:dLbls>
          <c:showLegendKey val="0"/>
          <c:showVal val="0"/>
          <c:showCatName val="0"/>
          <c:showSerName val="0"/>
          <c:showPercent val="0"/>
          <c:showBubbleSize val="0"/>
        </c:dLbls>
        <c:gapWidth val="219"/>
        <c:overlap val="100"/>
        <c:axId val="842767423"/>
        <c:axId val="842767903"/>
      </c:barChart>
      <c:lineChart>
        <c:grouping val="standard"/>
        <c:varyColors val="0"/>
        <c:ser>
          <c:idx val="1"/>
          <c:order val="1"/>
          <c:tx>
            <c:strRef>
              <c:f>Analysis!$C$20</c:f>
              <c:strCache>
                <c:ptCount val="1"/>
                <c:pt idx="0">
                  <c:v>Average-of Revenue</c:v>
                </c:pt>
              </c:strCache>
            </c:strRef>
          </c:tx>
          <c:spPr>
            <a:ln w="12700" cap="rnd">
              <a:solidFill>
                <a:schemeClr val="bg1">
                  <a:lumMod val="50000"/>
                </a:schemeClr>
              </a:solidFill>
              <a:round/>
            </a:ln>
            <a:effectLst/>
          </c:spPr>
          <c:marker>
            <c:symbol val="none"/>
          </c:marker>
          <c:val>
            <c:numRef>
              <c:f>Analysis!$C$21:$C$24</c:f>
              <c:numCache>
                <c:formatCode>[&lt;99999]0.00,"K";[&lt;999999999]0.00,,"M";\$0.00,"B"</c:formatCode>
                <c:ptCount val="4"/>
                <c:pt idx="0">
                  <c:v>5235683.1317250216</c:v>
                </c:pt>
                <c:pt idx="1">
                  <c:v>5235683.1317250216</c:v>
                </c:pt>
                <c:pt idx="2">
                  <c:v>5235683.1317250216</c:v>
                </c:pt>
                <c:pt idx="3">
                  <c:v>5235683.1317250216</c:v>
                </c:pt>
              </c:numCache>
            </c:numRef>
          </c:val>
          <c:smooth val="0"/>
          <c:extLst>
            <c:ext xmlns:c16="http://schemas.microsoft.com/office/drawing/2014/chart" uri="{C3380CC4-5D6E-409C-BE32-E72D297353CC}">
              <c16:uniqueId val="{00000001-A1AE-45D3-81B1-C0C37CA5AB2F}"/>
            </c:ext>
          </c:extLst>
        </c:ser>
        <c:dLbls>
          <c:showLegendKey val="0"/>
          <c:showVal val="0"/>
          <c:showCatName val="0"/>
          <c:showSerName val="0"/>
          <c:showPercent val="0"/>
          <c:showBubbleSize val="0"/>
        </c:dLbls>
        <c:marker val="1"/>
        <c:smooth val="0"/>
        <c:axId val="842767423"/>
        <c:axId val="842767903"/>
      </c:lineChart>
      <c:catAx>
        <c:axId val="8427674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2767903"/>
        <c:crosses val="autoZero"/>
        <c:auto val="1"/>
        <c:lblAlgn val="ctr"/>
        <c:lblOffset val="100"/>
        <c:noMultiLvlLbl val="0"/>
      </c:catAx>
      <c:valAx>
        <c:axId val="842767903"/>
        <c:scaling>
          <c:orientation val="minMax"/>
        </c:scaling>
        <c:delete val="1"/>
        <c:axPos val="l"/>
        <c:numFmt formatCode="[&lt;99999]0.00,&quot;K&quot;;[&lt;999999999]0.00,,&quot;M&quot;;\$0.00,&quot;B&quot;" sourceLinked="1"/>
        <c:majorTickMark val="out"/>
        <c:minorTickMark val="none"/>
        <c:tickLblPos val="nextTo"/>
        <c:crossAx val="84276742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[YoutubeDashboard.xlsx]Analysis (2)!PivotTable8</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4DC1F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6763990267639901E-2"/>
          <c:y val="0.25858065818695741"/>
          <c:w val="0.94647201946472015"/>
          <c:h val="0.58587859209906445"/>
        </c:manualLayout>
      </c:layout>
      <c:lineChart>
        <c:grouping val="standard"/>
        <c:varyColors val="0"/>
        <c:ser>
          <c:idx val="0"/>
          <c:order val="0"/>
          <c:tx>
            <c:strRef>
              <c:f>'Analysis (2)'!$G$7</c:f>
              <c:strCache>
                <c:ptCount val="1"/>
                <c:pt idx="0">
                  <c:v>Total</c:v>
                </c:pt>
              </c:strCache>
            </c:strRef>
          </c:tx>
          <c:spPr>
            <a:ln w="28575" cap="rnd">
              <a:solidFill>
                <a:srgbClr val="4DC1F5"/>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(2)'!$F$8:$F$19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 (2)'!$G$8:$G$19</c:f>
              <c:numCache>
                <c:formatCode>[&lt;999999]0,"K";[&lt;999999999]0.00,,"M";0.00,"B"</c:formatCode>
                <c:ptCount val="12"/>
                <c:pt idx="0">
                  <c:v>67561.627300000007</c:v>
                </c:pt>
                <c:pt idx="1">
                  <c:v>103588.27560000001</c:v>
                </c:pt>
                <c:pt idx="2">
                  <c:v>134426.9479</c:v>
                </c:pt>
                <c:pt idx="3">
                  <c:v>50073.861999999994</c:v>
                </c:pt>
                <c:pt idx="4">
                  <c:v>156126.67649999994</c:v>
                </c:pt>
                <c:pt idx="5">
                  <c:v>24216.3557</c:v>
                </c:pt>
                <c:pt idx="6">
                  <c:v>213112.9546</c:v>
                </c:pt>
                <c:pt idx="7">
                  <c:v>293776.82249999978</c:v>
                </c:pt>
                <c:pt idx="8">
                  <c:v>239611.52959999966</c:v>
                </c:pt>
                <c:pt idx="9">
                  <c:v>235033.36009999967</c:v>
                </c:pt>
                <c:pt idx="10">
                  <c:v>439442.91109999968</c:v>
                </c:pt>
                <c:pt idx="11">
                  <c:v>521388.91419999942</c:v>
                </c:pt>
              </c:numCache>
            </c:numRef>
          </c:val>
          <c:smooth val="1"/>
          <c:extLst>
            <c:ext xmlns:c16="http://schemas.microsoft.com/office/drawing/2014/chart" uri="{C3380CC4-5D6E-409C-BE32-E72D297353CC}">
              <c16:uniqueId val="{00000000-E88C-431C-86F8-CC82DC8D4996}"/>
            </c:ext>
          </c:extLst>
        </c:ser>
        <c:dLbls>
          <c:dLblPos val="t"/>
          <c:showLegendKey val="0"/>
          <c:showVal val="1"/>
          <c:showCatName val="0"/>
          <c:showSerName val="0"/>
          <c:showPercent val="0"/>
          <c:showBubbleSize val="0"/>
        </c:dLbls>
        <c:smooth val="0"/>
        <c:axId val="1892365600"/>
        <c:axId val="1892368960"/>
      </c:lineChart>
      <c:catAx>
        <c:axId val="18923656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2368960"/>
        <c:crosses val="autoZero"/>
        <c:auto val="1"/>
        <c:lblAlgn val="ctr"/>
        <c:lblOffset val="100"/>
        <c:noMultiLvlLbl val="0"/>
      </c:catAx>
      <c:valAx>
        <c:axId val="1892368960"/>
        <c:scaling>
          <c:orientation val="minMax"/>
        </c:scaling>
        <c:delete val="1"/>
        <c:axPos val="l"/>
        <c:numFmt formatCode="[&lt;999999]0,&quot;K&quot;;[&lt;999999999]0.00,,&quot;M&quot;;0.00,&quot;B&quot;" sourceLinked="1"/>
        <c:majorTickMark val="none"/>
        <c:minorTickMark val="none"/>
        <c:tickLblPos val="nextTo"/>
        <c:crossAx val="189236560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'Analysis (2)'!$W$6</c:f>
              <c:strCache>
                <c:ptCount val="1"/>
                <c:pt idx="0">
                  <c:v>Profit</c:v>
                </c:pt>
              </c:strCache>
            </c:strRef>
          </c:tx>
          <c:spPr>
            <a:solidFill>
              <a:schemeClr val="bg1">
                <a:lumMod val="75000"/>
              </a:schemeClr>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lumMod val="6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(2)'!$V$7:$V$13</c:f>
              <c:strCache>
                <c:ptCount val="7"/>
                <c:pt idx="0">
                  <c:v>Mon</c:v>
                </c:pt>
                <c:pt idx="1">
                  <c:v>Tue</c:v>
                </c:pt>
                <c:pt idx="2">
                  <c:v>Wed</c:v>
                </c:pt>
                <c:pt idx="3">
                  <c:v>Thu</c:v>
                </c:pt>
                <c:pt idx="4">
                  <c:v>Fri</c:v>
                </c:pt>
                <c:pt idx="5">
                  <c:v>Sat</c:v>
                </c:pt>
                <c:pt idx="6">
                  <c:v>Sun</c:v>
                </c:pt>
              </c:strCache>
            </c:strRef>
          </c:cat>
          <c:val>
            <c:numRef>
              <c:f>'Analysis (2)'!$W$7:$W$13</c:f>
              <c:numCache>
                <c:formatCode>[&lt;99999]\$0.00,"K";[&lt;999999999]\$0.00,,"M";\$0.00,"B"</c:formatCode>
                <c:ptCount val="7"/>
                <c:pt idx="0">
                  <c:v>304594.78229999956</c:v>
                </c:pt>
                <c:pt idx="1">
                  <c:v>301434.64049999969</c:v>
                </c:pt>
                <c:pt idx="2">
                  <c:v>371352.02269999991</c:v>
                </c:pt>
                <c:pt idx="3">
                  <c:v>352282.12909999973</c:v>
                </c:pt>
                <c:pt idx="4">
                  <c:v>394216.44159999985</c:v>
                </c:pt>
                <c:pt idx="5">
                  <c:v>351913.58599999943</c:v>
                </c:pt>
                <c:pt idx="6">
                  <c:v>402566.63489999942</c:v>
                </c:pt>
              </c:numCache>
            </c:numRef>
          </c:val>
          <c:extLst>
            <c:ext xmlns:c16="http://schemas.microsoft.com/office/drawing/2014/chart" uri="{C3380CC4-5D6E-409C-BE32-E72D297353CC}">
              <c16:uniqueId val="{00000000-75A5-4F53-B8AC-AA928F7A427A}"/>
            </c:ext>
          </c:extLst>
        </c:ser>
        <c:ser>
          <c:idx val="1"/>
          <c:order val="1"/>
          <c:tx>
            <c:strRef>
              <c:f>'Analysis (2)'!$X$6</c:f>
              <c:strCache>
                <c:ptCount val="1"/>
                <c:pt idx="0">
                  <c:v>Highlight</c:v>
                </c:pt>
              </c:strCache>
            </c:strRef>
          </c:tx>
          <c:spPr>
            <a:solidFill>
              <a:srgbClr val="4DC1F5"/>
            </a:solidFill>
            <a:ln>
              <a:noFill/>
            </a:ln>
            <a:effectLst/>
          </c:spPr>
          <c:invertIfNegative val="0"/>
          <c:dLbls>
            <c:delete val="1"/>
          </c:dLbls>
          <c:val>
            <c:numRef>
              <c:f>'Analysis (2)'!$X$7:$X$13</c:f>
              <c:numCache>
                <c:formatCode>General</c:formatCode>
                <c:ptCount val="7"/>
                <c:pt idx="0">
                  <c:v>0</c:v>
                </c:pt>
                <c:pt idx="1">
                  <c:v>0</c:v>
                </c:pt>
                <c:pt idx="2">
                  <c:v>371352.02269999991</c:v>
                </c:pt>
                <c:pt idx="3">
                  <c:v>0</c:v>
                </c:pt>
                <c:pt idx="4">
                  <c:v>394216.44159999985</c:v>
                </c:pt>
                <c:pt idx="5">
                  <c:v>0</c:v>
                </c:pt>
                <c:pt idx="6">
                  <c:v>402566.63489999942</c:v>
                </c:pt>
              </c:numCache>
            </c:numRef>
          </c:val>
          <c:extLst>
            <c:ext xmlns:c16="http://schemas.microsoft.com/office/drawing/2014/chart" uri="{C3380CC4-5D6E-409C-BE32-E72D297353CC}">
              <c16:uniqueId val="{00000001-75A5-4F53-B8AC-AA928F7A427A}"/>
            </c:ext>
          </c:extLst>
        </c:ser>
        <c:dLbls>
          <c:dLblPos val="outEnd"/>
          <c:showLegendKey val="0"/>
          <c:showVal val="1"/>
          <c:showCatName val="0"/>
          <c:showSerName val="0"/>
          <c:showPercent val="0"/>
          <c:showBubbleSize val="0"/>
        </c:dLbls>
        <c:gapWidth val="219"/>
        <c:overlap val="100"/>
        <c:axId val="1028406656"/>
        <c:axId val="1028407616"/>
      </c:barChart>
      <c:catAx>
        <c:axId val="102840665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lumMod val="65000"/>
                  </a:schemeClr>
                </a:solidFill>
                <a:latin typeface="+mn-lt"/>
                <a:ea typeface="+mn-ea"/>
                <a:cs typeface="+mn-cs"/>
              </a:defRPr>
            </a:pPr>
            <a:endParaRPr lang="en-US"/>
          </a:p>
        </c:txPr>
        <c:crossAx val="1028407616"/>
        <c:crosses val="autoZero"/>
        <c:auto val="1"/>
        <c:lblAlgn val="ctr"/>
        <c:lblOffset val="100"/>
        <c:noMultiLvlLbl val="0"/>
      </c:catAx>
      <c:valAx>
        <c:axId val="1028407616"/>
        <c:scaling>
          <c:orientation val="minMax"/>
        </c:scaling>
        <c:delete val="1"/>
        <c:axPos val="l"/>
        <c:numFmt formatCode="[&lt;99999]\$0.00,&quot;K&quot;;[&lt;999999999]\$0.00,,&quot;M&quot;;\$0.00,&quot;B&quot;" sourceLinked="1"/>
        <c:majorTickMark val="out"/>
        <c:minorTickMark val="none"/>
        <c:tickLblPos val="nextTo"/>
        <c:crossAx val="1028406656"/>
        <c:crosses val="autoZero"/>
        <c:crossBetween val="between"/>
      </c:valAx>
      <c:spPr>
        <a:noFill/>
        <a:ln>
          <a:noFill/>
        </a:ln>
        <a:effectLst/>
      </c:spPr>
    </c:plotArea>
    <c:plotVisOnly val="1"/>
    <c:dispBlanksAs val="gap"/>
    <c:showDLblsOverMax val="0"/>
  </c:chart>
  <c:spPr>
    <a:noFill/>
    <a:ln w="9525" cap="flat" cmpd="sng" algn="ctr">
      <a:noFill/>
      <a:round/>
    </a:ln>
    <a:effectLst/>
  </c:spPr>
  <c:txPr>
    <a:bodyPr anchor="b" anchorCtr="1"/>
    <a:lstStyle/>
    <a:p>
      <a:pPr>
        <a:defRPr>
          <a:solidFill>
            <a:schemeClr val="bg1">
              <a:lumMod val="65000"/>
            </a:schemeClr>
          </a:solidFill>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[YoutubeDashboard.xlsx]Analysis (2)!PivotTable2</c:name>
    <c:fmtId val="1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4DC1F5"/>
          </a:solidFill>
          <a:ln w="19050">
            <a:solidFill>
              <a:schemeClr val="lt1"/>
            </a:solidFill>
          </a:ln>
          <a:effectLst/>
        </c:spPr>
        <c:dLbl>
          <c:idx val="0"/>
          <c:layout>
            <c:manualLayout>
              <c:x val="5.4899387576552928E-5"/>
              <c:y val="1.22801837270341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bg1">
              <a:lumMod val="65000"/>
            </a:schemeClr>
          </a:solidFill>
          <a:ln w="19050">
            <a:solidFill>
              <a:schemeClr val="lt1"/>
            </a:solidFill>
          </a:ln>
          <a:effectLst/>
        </c:spPr>
        <c:dLbl>
          <c:idx val="0"/>
          <c:layout>
            <c:manualLayout>
              <c:x val="-4.6584208223972003E-2"/>
              <c:y val="4.262831729367162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4DC1F5"/>
          </a:solidFill>
          <a:ln w="19050">
            <a:solidFill>
              <a:schemeClr val="lt1"/>
            </a:solidFill>
          </a:ln>
          <a:effectLst/>
        </c:spPr>
        <c:dLbl>
          <c:idx val="0"/>
          <c:layout>
            <c:manualLayout>
              <c:x val="5.4899387576552928E-5"/>
              <c:y val="1.22801837270341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bg1">
              <a:lumMod val="65000"/>
            </a:schemeClr>
          </a:solidFill>
          <a:ln w="19050">
            <a:solidFill>
              <a:schemeClr val="lt1"/>
            </a:solidFill>
          </a:ln>
          <a:effectLst/>
        </c:spPr>
        <c:dLbl>
          <c:idx val="0"/>
          <c:layout>
            <c:manualLayout>
              <c:x val="-4.6584208223972003E-2"/>
              <c:y val="4.262831729367162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4DC1F5"/>
          </a:solidFill>
          <a:ln w="19050">
            <a:solidFill>
              <a:schemeClr val="lt1"/>
            </a:solidFill>
          </a:ln>
          <a:effectLst/>
        </c:spPr>
        <c:dLbl>
          <c:idx val="0"/>
          <c:layout>
            <c:manualLayout>
              <c:x val="5.4899387576552928E-5"/>
              <c:y val="1.228018372703412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bg1">
              <a:lumMod val="65000"/>
            </a:schemeClr>
          </a:solidFill>
          <a:ln w="19050">
            <a:solidFill>
              <a:schemeClr val="lt1"/>
            </a:solidFill>
          </a:ln>
          <a:effectLst/>
        </c:spPr>
        <c:dLbl>
          <c:idx val="0"/>
          <c:layout>
            <c:manualLayout>
              <c:x val="-4.6584208223972003E-2"/>
              <c:y val="4.2628317293671628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'Analysis (2)'!$AE$7</c:f>
              <c:strCache>
                <c:ptCount val="1"/>
                <c:pt idx="0">
                  <c:v>Total</c:v>
                </c:pt>
              </c:strCache>
            </c:strRef>
          </c:tx>
          <c:dPt>
            <c:idx val="0"/>
            <c:bubble3D val="0"/>
            <c:spPr>
              <a:solidFill>
                <a:srgbClr val="4DC1F5"/>
              </a:solidFill>
              <a:ln w="19050">
                <a:solidFill>
                  <a:schemeClr val="lt1"/>
                </a:solidFill>
              </a:ln>
              <a:effectLst/>
            </c:spPr>
            <c:extLst>
              <c:ext xmlns:c16="http://schemas.microsoft.com/office/drawing/2014/chart" uri="{C3380CC4-5D6E-409C-BE32-E72D297353CC}">
                <c16:uniqueId val="{00000001-81F7-413F-AE26-00ECC1DACC17}"/>
              </c:ext>
            </c:extLst>
          </c:dPt>
          <c:dPt>
            <c:idx val="1"/>
            <c:bubble3D val="0"/>
            <c:spPr>
              <a:solidFill>
                <a:schemeClr val="bg1">
                  <a:lumMod val="65000"/>
                </a:schemeClr>
              </a:solidFill>
              <a:ln w="19050">
                <a:solidFill>
                  <a:schemeClr val="lt1"/>
                </a:solidFill>
              </a:ln>
              <a:effectLst/>
            </c:spPr>
            <c:extLst>
              <c:ext xmlns:c16="http://schemas.microsoft.com/office/drawing/2014/chart" uri="{C3380CC4-5D6E-409C-BE32-E72D297353CC}">
                <c16:uniqueId val="{00000003-81F7-413F-AE26-00ECC1DACC17}"/>
              </c:ext>
            </c:extLst>
          </c:dPt>
          <c:dLbls>
            <c:dLbl>
              <c:idx val="0"/>
              <c:layout>
                <c:manualLayout>
                  <c:x val="5.4899387576552928E-5"/>
                  <c:y val="1.228018372703412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1F7-413F-AE26-00ECC1DACC17}"/>
                </c:ext>
              </c:extLst>
            </c:dLbl>
            <c:dLbl>
              <c:idx val="1"/>
              <c:layout>
                <c:manualLayout>
                  <c:x val="-4.6584208223972003E-2"/>
                  <c:y val="4.2628317293671628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1F7-413F-AE26-00ECC1DACC17}"/>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 (2)'!$AD$8:$AD$9</c:f>
              <c:strCache>
                <c:ptCount val="2"/>
                <c:pt idx="0">
                  <c:v>Weekday</c:v>
                </c:pt>
                <c:pt idx="1">
                  <c:v>Weekend</c:v>
                </c:pt>
              </c:strCache>
            </c:strRef>
          </c:cat>
          <c:val>
            <c:numRef>
              <c:f>'Analysis (2)'!$AE$8:$AE$9</c:f>
              <c:numCache>
                <c:formatCode>[&lt;99999]\$0.00,"K";[&lt;999999999]\$0.00,,"M";\$0.00,"B"</c:formatCode>
                <c:ptCount val="2"/>
                <c:pt idx="0">
                  <c:v>1723880.0162000137</c:v>
                </c:pt>
                <c:pt idx="1">
                  <c:v>754480.22089999914</c:v>
                </c:pt>
              </c:numCache>
            </c:numRef>
          </c:val>
          <c:extLst>
            <c:ext xmlns:c16="http://schemas.microsoft.com/office/drawing/2014/chart" uri="{C3380CC4-5D6E-409C-BE32-E72D297353CC}">
              <c16:uniqueId val="{00000004-81F7-413F-AE26-00ECC1DACC17}"/>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Radio" checked="Checked" firstButton="1" fmlaLink="Analysis!$B$9" lockText="1" noThreeD="1"/>
</file>

<file path=xl/ctrlProps/ctrlProp2.xml><?xml version="1.0" encoding="utf-8"?>
<formControlPr xmlns="http://schemas.microsoft.com/office/spreadsheetml/2009/9/main" objectType="Radio" lockText="1" noThreeD="1"/>
</file>

<file path=xl/ctrlProps/ctrlProp3.xml><?xml version="1.0" encoding="utf-8"?>
<formControlPr xmlns="http://schemas.microsoft.com/office/spreadsheetml/2009/9/main" objectType="Radio" lockText="1" noThreeD="1"/>
</file>

<file path=xl/drawings/_rels/drawing1.xml.rels><?xml version="1.0" encoding="UTF-8" standalone="yes"?>
<Relationships xmlns="http://schemas.openxmlformats.org/package/2006/relationships"><Relationship Id="rId8" Type="http://schemas.openxmlformats.org/officeDocument/2006/relationships/chart" Target="../charts/chart1.xml"/><Relationship Id="rId3" Type="http://schemas.openxmlformats.org/officeDocument/2006/relationships/image" Target="../media/image3.png"/><Relationship Id="rId7" Type="http://schemas.openxmlformats.org/officeDocument/2006/relationships/image" Target="../media/image6.png"/><Relationship Id="rId2" Type="http://schemas.openxmlformats.org/officeDocument/2006/relationships/image" Target="../media/image2.gif"/><Relationship Id="rId1" Type="http://schemas.openxmlformats.org/officeDocument/2006/relationships/image" Target="../media/image1.gif"/><Relationship Id="rId6" Type="http://schemas.microsoft.com/office/2007/relationships/hdphoto" Target="../media/hdphoto1.wdp"/><Relationship Id="rId11" Type="http://schemas.openxmlformats.org/officeDocument/2006/relationships/chart" Target="../charts/chart4.xml"/><Relationship Id="rId5" Type="http://schemas.openxmlformats.org/officeDocument/2006/relationships/image" Target="../media/image5.png"/><Relationship Id="rId10" Type="http://schemas.openxmlformats.org/officeDocument/2006/relationships/chart" Target="../charts/chart3.xml"/><Relationship Id="rId4" Type="http://schemas.openxmlformats.org/officeDocument/2006/relationships/image" Target="../media/image4.png"/><Relationship Id="rId9"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15</xdr:col>
      <xdr:colOff>304800</xdr:colOff>
      <xdr:row>26</xdr:row>
      <xdr:rowOff>91440</xdr:rowOff>
    </xdr:from>
    <xdr:to>
      <xdr:col>22</xdr:col>
      <xdr:colOff>396240</xdr:colOff>
      <xdr:row>38</xdr:row>
      <xdr:rowOff>0</xdr:rowOff>
    </xdr:to>
    <xdr:sp macro="" textlink="">
      <xdr:nvSpPr>
        <xdr:cNvPr id="113" name="Rectangle: Rounded Corners 112">
          <a:extLst>
            <a:ext uri="{FF2B5EF4-FFF2-40B4-BE49-F238E27FC236}">
              <a16:creationId xmlns:a16="http://schemas.microsoft.com/office/drawing/2014/main" id="{B497E903-CFAA-442E-BE4C-98D13D56C1D2}"/>
            </a:ext>
          </a:extLst>
        </xdr:cNvPr>
        <xdr:cNvSpPr/>
      </xdr:nvSpPr>
      <xdr:spPr>
        <a:xfrm>
          <a:off x="9448800" y="4846320"/>
          <a:ext cx="4358640" cy="2103120"/>
        </a:xfrm>
        <a:prstGeom prst="roundRect">
          <a:avLst>
            <a:gd name="adj" fmla="val 6284"/>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noFill/>
          </a:endParaRPr>
        </a:p>
      </xdr:txBody>
    </xdr:sp>
    <xdr:clientData/>
  </xdr:twoCellAnchor>
  <xdr:twoCellAnchor>
    <xdr:from>
      <xdr:col>0</xdr:col>
      <xdr:colOff>403860</xdr:colOff>
      <xdr:row>26</xdr:row>
      <xdr:rowOff>114300</xdr:rowOff>
    </xdr:from>
    <xdr:to>
      <xdr:col>7</xdr:col>
      <xdr:colOff>160020</xdr:colOff>
      <xdr:row>38</xdr:row>
      <xdr:rowOff>7620</xdr:rowOff>
    </xdr:to>
    <xdr:sp macro="" textlink="">
      <xdr:nvSpPr>
        <xdr:cNvPr id="51" name="Rectangle: Rounded Corners 50">
          <a:extLst>
            <a:ext uri="{FF2B5EF4-FFF2-40B4-BE49-F238E27FC236}">
              <a16:creationId xmlns:a16="http://schemas.microsoft.com/office/drawing/2014/main" id="{3D770F75-BAD7-419E-BE5E-DDF26409FDA9}"/>
            </a:ext>
          </a:extLst>
        </xdr:cNvPr>
        <xdr:cNvSpPr/>
      </xdr:nvSpPr>
      <xdr:spPr>
        <a:xfrm>
          <a:off x="403860" y="4869180"/>
          <a:ext cx="4023360" cy="2087880"/>
        </a:xfrm>
        <a:prstGeom prst="roundRect">
          <a:avLst>
            <a:gd name="adj" fmla="val 17778"/>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30480</xdr:colOff>
      <xdr:row>14</xdr:row>
      <xdr:rowOff>128100</xdr:rowOff>
    </xdr:from>
    <xdr:to>
      <xdr:col>23</xdr:col>
      <xdr:colOff>335280</xdr:colOff>
      <xdr:row>25</xdr:row>
      <xdr:rowOff>144780</xdr:rowOff>
    </xdr:to>
    <xdr:sp macro="" textlink="">
      <xdr:nvSpPr>
        <xdr:cNvPr id="27" name="Rectangle: Rounded Corners 26">
          <a:extLst>
            <a:ext uri="{FF2B5EF4-FFF2-40B4-BE49-F238E27FC236}">
              <a16:creationId xmlns:a16="http://schemas.microsoft.com/office/drawing/2014/main" id="{EEDC8BDD-993B-4927-BD03-29FE68E308A7}"/>
            </a:ext>
          </a:extLst>
        </xdr:cNvPr>
        <xdr:cNvSpPr/>
      </xdr:nvSpPr>
      <xdr:spPr>
        <a:xfrm>
          <a:off x="7955280" y="2688420"/>
          <a:ext cx="6400800" cy="2028360"/>
        </a:xfrm>
        <a:prstGeom prst="roundRect">
          <a:avLst>
            <a:gd name="adj" fmla="val 7194"/>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495300</xdr:colOff>
      <xdr:row>14</xdr:row>
      <xdr:rowOff>129540</xdr:rowOff>
    </xdr:from>
    <xdr:to>
      <xdr:col>12</xdr:col>
      <xdr:colOff>495300</xdr:colOff>
      <xdr:row>26</xdr:row>
      <xdr:rowOff>0</xdr:rowOff>
    </xdr:to>
    <xdr:sp macro="" textlink="">
      <xdr:nvSpPr>
        <xdr:cNvPr id="18" name="Rectangle: Rounded Corners 17">
          <a:extLst>
            <a:ext uri="{FF2B5EF4-FFF2-40B4-BE49-F238E27FC236}">
              <a16:creationId xmlns:a16="http://schemas.microsoft.com/office/drawing/2014/main" id="{39277CE8-9D5D-49C5-BD5E-900306EBE561}"/>
            </a:ext>
          </a:extLst>
        </xdr:cNvPr>
        <xdr:cNvSpPr/>
      </xdr:nvSpPr>
      <xdr:spPr>
        <a:xfrm>
          <a:off x="5981700" y="2689860"/>
          <a:ext cx="1828800" cy="2065020"/>
        </a:xfrm>
        <a:prstGeom prst="roundRect">
          <a:avLst>
            <a:gd name="adj" fmla="val 7194"/>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342900</xdr:colOff>
      <xdr:row>15</xdr:row>
      <xdr:rowOff>30480</xdr:rowOff>
    </xdr:from>
    <xdr:to>
      <xdr:col>9</xdr:col>
      <xdr:colOff>327660</xdr:colOff>
      <xdr:row>26</xdr:row>
      <xdr:rowOff>15240</xdr:rowOff>
    </xdr:to>
    <xdr:sp macro="" textlink="">
      <xdr:nvSpPr>
        <xdr:cNvPr id="12" name="Rectangle: Rounded Corners 11">
          <a:extLst>
            <a:ext uri="{FF2B5EF4-FFF2-40B4-BE49-F238E27FC236}">
              <a16:creationId xmlns:a16="http://schemas.microsoft.com/office/drawing/2014/main" id="{2BFAA6CB-12DE-41F9-9AE6-FE6821CB76C3}"/>
            </a:ext>
          </a:extLst>
        </xdr:cNvPr>
        <xdr:cNvSpPr/>
      </xdr:nvSpPr>
      <xdr:spPr>
        <a:xfrm>
          <a:off x="342900" y="2773680"/>
          <a:ext cx="5471160" cy="1996440"/>
        </a:xfrm>
        <a:prstGeom prst="roundRect">
          <a:avLst>
            <a:gd name="adj" fmla="val 4565"/>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381000</xdr:colOff>
      <xdr:row>2</xdr:row>
      <xdr:rowOff>22860</xdr:rowOff>
    </xdr:from>
    <xdr:to>
      <xdr:col>13</xdr:col>
      <xdr:colOff>304200</xdr:colOff>
      <xdr:row>14</xdr:row>
      <xdr:rowOff>24300</xdr:rowOff>
    </xdr:to>
    <xdr:sp macro="" textlink="">
      <xdr:nvSpPr>
        <xdr:cNvPr id="4" name="Rectangle: Rounded Corners 3">
          <a:extLst>
            <a:ext uri="{FF2B5EF4-FFF2-40B4-BE49-F238E27FC236}">
              <a16:creationId xmlns:a16="http://schemas.microsoft.com/office/drawing/2014/main" id="{2FD97208-E9D3-2D27-A73F-35D8F4DBCE99}"/>
            </a:ext>
          </a:extLst>
        </xdr:cNvPr>
        <xdr:cNvSpPr/>
      </xdr:nvSpPr>
      <xdr:spPr>
        <a:xfrm>
          <a:off x="381000" y="388620"/>
          <a:ext cx="7848000" cy="2196000"/>
        </a:xfrm>
        <a:prstGeom prst="roundRect">
          <a:avLst>
            <a:gd name="adj" fmla="val 4565"/>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182880</xdr:colOff>
      <xdr:row>4</xdr:row>
      <xdr:rowOff>60960</xdr:rowOff>
    </xdr:from>
    <xdr:to>
      <xdr:col>2</xdr:col>
      <xdr:colOff>202080</xdr:colOff>
      <xdr:row>13</xdr:row>
      <xdr:rowOff>60960</xdr:rowOff>
    </xdr:to>
    <xdr:sp macro="" textlink="">
      <xdr:nvSpPr>
        <xdr:cNvPr id="10" name="Rectangle: Rounded Corners 9">
          <a:extLst>
            <a:ext uri="{FF2B5EF4-FFF2-40B4-BE49-F238E27FC236}">
              <a16:creationId xmlns:a16="http://schemas.microsoft.com/office/drawing/2014/main" id="{C999096E-C42E-4C8C-B7BF-33E06D0DFC9A}"/>
            </a:ext>
          </a:extLst>
        </xdr:cNvPr>
        <xdr:cNvSpPr/>
      </xdr:nvSpPr>
      <xdr:spPr>
        <a:xfrm>
          <a:off x="182880" y="792480"/>
          <a:ext cx="1238400" cy="1645920"/>
        </a:xfrm>
        <a:prstGeom prst="roundRect">
          <a:avLst>
            <a:gd name="adj" fmla="val 11061"/>
          </a:avLst>
        </a:prstGeom>
        <a:solidFill>
          <a:schemeClr val="tx1"/>
        </a:solidFill>
        <a:ln>
          <a:noFill/>
        </a:ln>
        <a:effectLst>
          <a:outerShdw blurRad="5715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66874</xdr:colOff>
      <xdr:row>4</xdr:row>
      <xdr:rowOff>83820</xdr:rowOff>
    </xdr:from>
    <xdr:to>
      <xdr:col>7</xdr:col>
      <xdr:colOff>86074</xdr:colOff>
      <xdr:row>13</xdr:row>
      <xdr:rowOff>101100</xdr:rowOff>
    </xdr:to>
    <xdr:sp macro="" textlink="">
      <xdr:nvSpPr>
        <xdr:cNvPr id="13" name="Rectangle: Rounded Corners 12">
          <a:extLst>
            <a:ext uri="{FF2B5EF4-FFF2-40B4-BE49-F238E27FC236}">
              <a16:creationId xmlns:a16="http://schemas.microsoft.com/office/drawing/2014/main" id="{0473EFF5-C88E-40A7-BD08-9D5F7FC75600}"/>
            </a:ext>
          </a:extLst>
        </xdr:cNvPr>
        <xdr:cNvSpPr/>
      </xdr:nvSpPr>
      <xdr:spPr>
        <a:xfrm>
          <a:off x="3114874" y="815340"/>
          <a:ext cx="1238400" cy="1663200"/>
        </a:xfrm>
        <a:prstGeom prst="roundRect">
          <a:avLst>
            <a:gd name="adj" fmla="val 14138"/>
          </a:avLst>
        </a:prstGeom>
        <a:solidFill>
          <a:schemeClr val="bg1"/>
        </a:solidFill>
        <a:ln>
          <a:noFill/>
        </a:ln>
        <a:effectLst>
          <a:outerShdw blurRad="5715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264141</xdr:colOff>
      <xdr:row>4</xdr:row>
      <xdr:rowOff>76200</xdr:rowOff>
    </xdr:from>
    <xdr:to>
      <xdr:col>9</xdr:col>
      <xdr:colOff>283341</xdr:colOff>
      <xdr:row>13</xdr:row>
      <xdr:rowOff>93480</xdr:rowOff>
    </xdr:to>
    <xdr:sp macro="" textlink="">
      <xdr:nvSpPr>
        <xdr:cNvPr id="14" name="Rectangle: Rounded Corners 13">
          <a:extLst>
            <a:ext uri="{FF2B5EF4-FFF2-40B4-BE49-F238E27FC236}">
              <a16:creationId xmlns:a16="http://schemas.microsoft.com/office/drawing/2014/main" id="{87A896A7-5AF7-4398-84A2-6575C879B279}"/>
            </a:ext>
          </a:extLst>
        </xdr:cNvPr>
        <xdr:cNvSpPr/>
      </xdr:nvSpPr>
      <xdr:spPr>
        <a:xfrm>
          <a:off x="4531341" y="807720"/>
          <a:ext cx="1238400" cy="1663200"/>
        </a:xfrm>
        <a:prstGeom prst="roundRect">
          <a:avLst>
            <a:gd name="adj" fmla="val 13523"/>
          </a:avLst>
        </a:prstGeom>
        <a:solidFill>
          <a:schemeClr val="bg1"/>
        </a:solidFill>
        <a:ln>
          <a:noFill/>
        </a:ln>
        <a:effectLst>
          <a:outerShdw blurRad="5715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387767</xdr:colOff>
      <xdr:row>4</xdr:row>
      <xdr:rowOff>83820</xdr:rowOff>
    </xdr:from>
    <xdr:to>
      <xdr:col>4</xdr:col>
      <xdr:colOff>406967</xdr:colOff>
      <xdr:row>13</xdr:row>
      <xdr:rowOff>101100</xdr:rowOff>
    </xdr:to>
    <xdr:sp macro="" textlink="">
      <xdr:nvSpPr>
        <xdr:cNvPr id="15" name="Rectangle: Rounded Corners 14">
          <a:extLst>
            <a:ext uri="{FF2B5EF4-FFF2-40B4-BE49-F238E27FC236}">
              <a16:creationId xmlns:a16="http://schemas.microsoft.com/office/drawing/2014/main" id="{4551E33F-6F2C-4696-94FE-5CFDD01A332C}"/>
            </a:ext>
          </a:extLst>
        </xdr:cNvPr>
        <xdr:cNvSpPr/>
      </xdr:nvSpPr>
      <xdr:spPr>
        <a:xfrm>
          <a:off x="1606967" y="815340"/>
          <a:ext cx="1238400" cy="1663200"/>
        </a:xfrm>
        <a:prstGeom prst="roundRect">
          <a:avLst>
            <a:gd name="adj" fmla="val 14138"/>
          </a:avLst>
        </a:prstGeom>
        <a:solidFill>
          <a:schemeClr val="bg1"/>
        </a:solidFill>
        <a:ln>
          <a:noFill/>
        </a:ln>
        <a:effectLst>
          <a:outerShdw blurRad="5715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499508</xdr:colOff>
      <xdr:row>4</xdr:row>
      <xdr:rowOff>68580</xdr:rowOff>
    </xdr:from>
    <xdr:to>
      <xdr:col>11</xdr:col>
      <xdr:colOff>518708</xdr:colOff>
      <xdr:row>13</xdr:row>
      <xdr:rowOff>85860</xdr:rowOff>
    </xdr:to>
    <xdr:sp macro="" textlink="">
      <xdr:nvSpPr>
        <xdr:cNvPr id="16" name="Rectangle: Rounded Corners 15">
          <a:extLst>
            <a:ext uri="{FF2B5EF4-FFF2-40B4-BE49-F238E27FC236}">
              <a16:creationId xmlns:a16="http://schemas.microsoft.com/office/drawing/2014/main" id="{CA490520-CCA1-45C4-AB8E-AA41AFAC0C33}"/>
            </a:ext>
          </a:extLst>
        </xdr:cNvPr>
        <xdr:cNvSpPr/>
      </xdr:nvSpPr>
      <xdr:spPr>
        <a:xfrm>
          <a:off x="5985908" y="800100"/>
          <a:ext cx="1238400" cy="1663200"/>
        </a:xfrm>
        <a:prstGeom prst="roundRect">
          <a:avLst>
            <a:gd name="adj" fmla="val 17215"/>
          </a:avLst>
        </a:prstGeom>
        <a:solidFill>
          <a:schemeClr val="bg1"/>
        </a:solidFill>
        <a:ln>
          <a:noFill/>
        </a:ln>
        <a:effectLst>
          <a:outerShdw blurRad="5715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276698</xdr:colOff>
      <xdr:row>3</xdr:row>
      <xdr:rowOff>83820</xdr:rowOff>
    </xdr:from>
    <xdr:to>
      <xdr:col>11</xdr:col>
      <xdr:colOff>131918</xdr:colOff>
      <xdr:row>6</xdr:row>
      <xdr:rowOff>15240</xdr:rowOff>
    </xdr:to>
    <xdr:sp macro="" textlink="">
      <xdr:nvSpPr>
        <xdr:cNvPr id="23" name="Flowchart: Connector 22">
          <a:extLst>
            <a:ext uri="{FF2B5EF4-FFF2-40B4-BE49-F238E27FC236}">
              <a16:creationId xmlns:a16="http://schemas.microsoft.com/office/drawing/2014/main" id="{5D91487C-4EDB-708E-7D77-B30117C89A85}"/>
            </a:ext>
          </a:extLst>
        </xdr:cNvPr>
        <xdr:cNvSpPr/>
      </xdr:nvSpPr>
      <xdr:spPr>
        <a:xfrm>
          <a:off x="6372698" y="632460"/>
          <a:ext cx="464820" cy="480060"/>
        </a:xfrm>
        <a:prstGeom prst="flowChartConnector">
          <a:avLst/>
        </a:prstGeom>
        <a:solidFill>
          <a:schemeClr val="tx1">
            <a:lumMod val="85000"/>
            <a:lumOff val="1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453664</xdr:colOff>
      <xdr:row>3</xdr:row>
      <xdr:rowOff>106680</xdr:rowOff>
    </xdr:from>
    <xdr:to>
      <xdr:col>6</xdr:col>
      <xdr:colOff>308884</xdr:colOff>
      <xdr:row>6</xdr:row>
      <xdr:rowOff>38100</xdr:rowOff>
    </xdr:to>
    <xdr:sp macro="" textlink="">
      <xdr:nvSpPr>
        <xdr:cNvPr id="24" name="Flowchart: Connector 23">
          <a:extLst>
            <a:ext uri="{FF2B5EF4-FFF2-40B4-BE49-F238E27FC236}">
              <a16:creationId xmlns:a16="http://schemas.microsoft.com/office/drawing/2014/main" id="{5256D184-22EC-41D2-807E-6649C9E0C71F}"/>
            </a:ext>
          </a:extLst>
        </xdr:cNvPr>
        <xdr:cNvSpPr/>
      </xdr:nvSpPr>
      <xdr:spPr>
        <a:xfrm>
          <a:off x="3501664" y="655320"/>
          <a:ext cx="464820" cy="480060"/>
        </a:xfrm>
        <a:prstGeom prst="flowChartConnector">
          <a:avLst/>
        </a:prstGeom>
        <a:solidFill>
          <a:schemeClr val="tx1">
            <a:lumMod val="85000"/>
            <a:lumOff val="1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41331</xdr:colOff>
      <xdr:row>3</xdr:row>
      <xdr:rowOff>99060</xdr:rowOff>
    </xdr:from>
    <xdr:to>
      <xdr:col>8</xdr:col>
      <xdr:colOff>506151</xdr:colOff>
      <xdr:row>6</xdr:row>
      <xdr:rowOff>30480</xdr:rowOff>
    </xdr:to>
    <xdr:sp macro="" textlink="">
      <xdr:nvSpPr>
        <xdr:cNvPr id="25" name="Flowchart: Connector 24">
          <a:extLst>
            <a:ext uri="{FF2B5EF4-FFF2-40B4-BE49-F238E27FC236}">
              <a16:creationId xmlns:a16="http://schemas.microsoft.com/office/drawing/2014/main" id="{ECD03AD0-A9BA-4E73-8776-A7764611CFD0}"/>
            </a:ext>
          </a:extLst>
        </xdr:cNvPr>
        <xdr:cNvSpPr/>
      </xdr:nvSpPr>
      <xdr:spPr>
        <a:xfrm>
          <a:off x="4918131" y="647700"/>
          <a:ext cx="464820" cy="480060"/>
        </a:xfrm>
        <a:prstGeom prst="flowChartConnector">
          <a:avLst/>
        </a:prstGeom>
        <a:solidFill>
          <a:schemeClr val="tx1">
            <a:lumMod val="85000"/>
            <a:lumOff val="1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164957</xdr:colOff>
      <xdr:row>3</xdr:row>
      <xdr:rowOff>106680</xdr:rowOff>
    </xdr:from>
    <xdr:to>
      <xdr:col>4</xdr:col>
      <xdr:colOff>20177</xdr:colOff>
      <xdr:row>6</xdr:row>
      <xdr:rowOff>38100</xdr:rowOff>
    </xdr:to>
    <xdr:sp macro="" textlink="">
      <xdr:nvSpPr>
        <xdr:cNvPr id="26" name="Flowchart: Connector 25">
          <a:extLst>
            <a:ext uri="{FF2B5EF4-FFF2-40B4-BE49-F238E27FC236}">
              <a16:creationId xmlns:a16="http://schemas.microsoft.com/office/drawing/2014/main" id="{8F3B860F-B786-41E5-8F4C-8972B6F28B13}"/>
            </a:ext>
          </a:extLst>
        </xdr:cNvPr>
        <xdr:cNvSpPr/>
      </xdr:nvSpPr>
      <xdr:spPr>
        <a:xfrm>
          <a:off x="1993757" y="655320"/>
          <a:ext cx="464820" cy="480060"/>
        </a:xfrm>
        <a:prstGeom prst="flowChartConnector">
          <a:avLst/>
        </a:prstGeom>
        <a:solidFill>
          <a:schemeClr val="tx1">
            <a:lumMod val="85000"/>
            <a:lumOff val="1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274320</xdr:colOff>
      <xdr:row>10</xdr:row>
      <xdr:rowOff>53340</xdr:rowOff>
    </xdr:from>
    <xdr:to>
      <xdr:col>2</xdr:col>
      <xdr:colOff>281940</xdr:colOff>
      <xdr:row>13</xdr:row>
      <xdr:rowOff>160020</xdr:rowOff>
    </xdr:to>
    <xdr:sp macro="" textlink="">
      <xdr:nvSpPr>
        <xdr:cNvPr id="28" name="Flowchart: Connector 27">
          <a:extLst>
            <a:ext uri="{FF2B5EF4-FFF2-40B4-BE49-F238E27FC236}">
              <a16:creationId xmlns:a16="http://schemas.microsoft.com/office/drawing/2014/main" id="{C95960C5-FF1B-6535-B0FF-C03339341F7E}"/>
            </a:ext>
          </a:extLst>
        </xdr:cNvPr>
        <xdr:cNvSpPr/>
      </xdr:nvSpPr>
      <xdr:spPr>
        <a:xfrm>
          <a:off x="883920" y="1882140"/>
          <a:ext cx="617220" cy="655320"/>
        </a:xfrm>
        <a:prstGeom prst="flowChartConnector">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342900</xdr:colOff>
      <xdr:row>4</xdr:row>
      <xdr:rowOff>60960</xdr:rowOff>
    </xdr:from>
    <xdr:to>
      <xdr:col>14</xdr:col>
      <xdr:colOff>404393</xdr:colOff>
      <xdr:row>13</xdr:row>
      <xdr:rowOff>80760</xdr:rowOff>
    </xdr:to>
    <xdr:sp macro="" textlink="Analysis!$A$4">
      <xdr:nvSpPr>
        <xdr:cNvPr id="43" name="Rectangle: Rounded Corners 42">
          <a:extLst>
            <a:ext uri="{FF2B5EF4-FFF2-40B4-BE49-F238E27FC236}">
              <a16:creationId xmlns:a16="http://schemas.microsoft.com/office/drawing/2014/main" id="{83C3FE54-27AA-15A5-675C-5ADA561B7247}"/>
            </a:ext>
          </a:extLst>
        </xdr:cNvPr>
        <xdr:cNvSpPr/>
      </xdr:nvSpPr>
      <xdr:spPr>
        <a:xfrm>
          <a:off x="7658100" y="792480"/>
          <a:ext cx="1280693" cy="1665720"/>
        </a:xfrm>
        <a:prstGeom prst="roundRect">
          <a:avLst>
            <a:gd name="adj" fmla="val 11677"/>
          </a:avLst>
        </a:prstGeom>
        <a:solidFill>
          <a:schemeClr val="tx1"/>
        </a:solidFill>
        <a:ln>
          <a:noFill/>
        </a:ln>
        <a:effectLst>
          <a:outerShdw blurRad="5715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BBC28D20-FF63-4DB9-8E11-02F0A43E824B}" type="TxLink">
            <a:rPr lang="en-US" sz="1100" b="0" i="0" u="none" strike="noStrike">
              <a:solidFill>
                <a:srgbClr val="000000"/>
              </a:solidFill>
              <a:latin typeface="Calibri"/>
              <a:ea typeface="Calibri"/>
              <a:cs typeface="Calibri"/>
            </a:rPr>
            <a:pPr algn="l"/>
            <a:t>$3.09K</a:t>
          </a:fld>
          <a:endParaRPr lang="en-IN" sz="1100"/>
        </a:p>
      </xdr:txBody>
    </xdr:sp>
    <xdr:clientData/>
  </xdr:twoCellAnchor>
  <xdr:twoCellAnchor editAs="oneCell">
    <xdr:from>
      <xdr:col>1</xdr:col>
      <xdr:colOff>396240</xdr:colOff>
      <xdr:row>10</xdr:row>
      <xdr:rowOff>167540</xdr:rowOff>
    </xdr:from>
    <xdr:to>
      <xdr:col>2</xdr:col>
      <xdr:colOff>152400</xdr:colOff>
      <xdr:row>13</xdr:row>
      <xdr:rowOff>56857</xdr:rowOff>
    </xdr:to>
    <xdr:pic>
      <xdr:nvPicPr>
        <xdr:cNvPr id="63" name="Picture 62">
          <a:extLst>
            <a:ext uri="{FF2B5EF4-FFF2-40B4-BE49-F238E27FC236}">
              <a16:creationId xmlns:a16="http://schemas.microsoft.com/office/drawing/2014/main" id="{D07B889F-7A4A-CD29-5091-6549B6AF8596}"/>
            </a:ext>
          </a:extLst>
        </xdr:cNvPr>
        <xdr:cNvPicPr>
          <a:picLocks noChangeAspect="1"/>
        </xdr:cNvPicPr>
      </xdr:nvPicPr>
      <xdr:blipFill>
        <a:blip xmlns:r="http://schemas.openxmlformats.org/officeDocument/2006/relationships" r:embed="rId1" cstate="print">
          <a:alphaModFix/>
          <a:extLst>
            <a:ext uri="{28A0092B-C50C-407E-A947-70E740481C1C}">
              <a14:useLocalDpi xmlns:a14="http://schemas.microsoft.com/office/drawing/2010/main" val="0"/>
            </a:ext>
          </a:extLst>
        </a:blip>
        <a:stretch>
          <a:fillRect/>
        </a:stretch>
      </xdr:blipFill>
      <xdr:spPr>
        <a:xfrm>
          <a:off x="1005840" y="1996340"/>
          <a:ext cx="365760" cy="437957"/>
        </a:xfrm>
        <a:prstGeom prst="rect">
          <a:avLst/>
        </a:prstGeom>
      </xdr:spPr>
    </xdr:pic>
    <xdr:clientData/>
  </xdr:twoCellAnchor>
  <xdr:twoCellAnchor>
    <xdr:from>
      <xdr:col>11</xdr:col>
      <xdr:colOff>601980</xdr:colOff>
      <xdr:row>10</xdr:row>
      <xdr:rowOff>68580</xdr:rowOff>
    </xdr:from>
    <xdr:to>
      <xdr:col>13</xdr:col>
      <xdr:colOff>0</xdr:colOff>
      <xdr:row>13</xdr:row>
      <xdr:rowOff>175260</xdr:rowOff>
    </xdr:to>
    <xdr:sp macro="" textlink="">
      <xdr:nvSpPr>
        <xdr:cNvPr id="65" name="Flowchart: Connector 64">
          <a:extLst>
            <a:ext uri="{FF2B5EF4-FFF2-40B4-BE49-F238E27FC236}">
              <a16:creationId xmlns:a16="http://schemas.microsoft.com/office/drawing/2014/main" id="{A332B755-E798-4BB4-96E5-579899B1CBE4}"/>
            </a:ext>
          </a:extLst>
        </xdr:cNvPr>
        <xdr:cNvSpPr/>
      </xdr:nvSpPr>
      <xdr:spPr>
        <a:xfrm>
          <a:off x="7307580" y="1897380"/>
          <a:ext cx="617220" cy="655320"/>
        </a:xfrm>
        <a:prstGeom prst="flowChartConnector">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12</xdr:col>
      <xdr:colOff>68580</xdr:colOff>
      <xdr:row>10</xdr:row>
      <xdr:rowOff>144780</xdr:rowOff>
    </xdr:from>
    <xdr:to>
      <xdr:col>12</xdr:col>
      <xdr:colOff>536580</xdr:colOff>
      <xdr:row>13</xdr:row>
      <xdr:rowOff>68580</xdr:rowOff>
    </xdr:to>
    <xdr:pic>
      <xdr:nvPicPr>
        <xdr:cNvPr id="67" name="Picture 66">
          <a:extLst>
            <a:ext uri="{FF2B5EF4-FFF2-40B4-BE49-F238E27FC236}">
              <a16:creationId xmlns:a16="http://schemas.microsoft.com/office/drawing/2014/main" id="{FA7C43C0-0CDE-937D-C77B-79417438DC9F}"/>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2917" t="-7150" r="-15265" b="-7150"/>
        <a:stretch>
          <a:fillRect/>
        </a:stretch>
      </xdr:blipFill>
      <xdr:spPr>
        <a:xfrm>
          <a:off x="7383780" y="1973580"/>
          <a:ext cx="468000" cy="472440"/>
        </a:xfrm>
        <a:prstGeom prst="rect">
          <a:avLst/>
        </a:prstGeom>
      </xdr:spPr>
    </xdr:pic>
    <xdr:clientData/>
  </xdr:twoCellAnchor>
  <xdr:twoCellAnchor editAs="oneCell">
    <xdr:from>
      <xdr:col>3</xdr:col>
      <xdr:colOff>251462</xdr:colOff>
      <xdr:row>4</xdr:row>
      <xdr:rowOff>7620</xdr:rowOff>
    </xdr:from>
    <xdr:to>
      <xdr:col>3</xdr:col>
      <xdr:colOff>554162</xdr:colOff>
      <xdr:row>5</xdr:row>
      <xdr:rowOff>127440</xdr:rowOff>
    </xdr:to>
    <xdr:pic>
      <xdr:nvPicPr>
        <xdr:cNvPr id="69" name="Picture 68">
          <a:extLst>
            <a:ext uri="{FF2B5EF4-FFF2-40B4-BE49-F238E27FC236}">
              <a16:creationId xmlns:a16="http://schemas.microsoft.com/office/drawing/2014/main" id="{A653D68D-6710-981D-A0D4-CD56B630C32D}"/>
            </a:ext>
          </a:extLst>
        </xdr:cNvPr>
        <xdr:cNvPicPr>
          <a:picLocks noChangeAspect="1"/>
        </xdr:cNvPicPr>
      </xdr:nvPicPr>
      <xdr:blipFill>
        <a:blip xmlns:r="http://schemas.openxmlformats.org/officeDocument/2006/relationships" r:embed="rId3" cstate="print">
          <a:lum bright="70000" contrast="-70000"/>
          <a:extLst>
            <a:ext uri="{28A0092B-C50C-407E-A947-70E740481C1C}">
              <a14:useLocalDpi xmlns:a14="http://schemas.microsoft.com/office/drawing/2010/main" val="0"/>
            </a:ext>
          </a:extLst>
        </a:blip>
        <a:stretch>
          <a:fillRect/>
        </a:stretch>
      </xdr:blipFill>
      <xdr:spPr>
        <a:xfrm>
          <a:off x="2080262" y="739140"/>
          <a:ext cx="302700" cy="302700"/>
        </a:xfrm>
        <a:prstGeom prst="rect">
          <a:avLst/>
        </a:prstGeom>
      </xdr:spPr>
    </xdr:pic>
    <xdr:clientData/>
  </xdr:twoCellAnchor>
  <xdr:twoCellAnchor editAs="oneCell">
    <xdr:from>
      <xdr:col>5</xdr:col>
      <xdr:colOff>548640</xdr:colOff>
      <xdr:row>4</xdr:row>
      <xdr:rowOff>680</xdr:rowOff>
    </xdr:from>
    <xdr:to>
      <xdr:col>6</xdr:col>
      <xdr:colOff>228601</xdr:colOff>
      <xdr:row>5</xdr:row>
      <xdr:rowOff>107361</xdr:rowOff>
    </xdr:to>
    <xdr:pic>
      <xdr:nvPicPr>
        <xdr:cNvPr id="80" name="Picture 79">
          <a:extLst>
            <a:ext uri="{FF2B5EF4-FFF2-40B4-BE49-F238E27FC236}">
              <a16:creationId xmlns:a16="http://schemas.microsoft.com/office/drawing/2014/main" id="{C7820678-E366-995C-FA35-1B83669B0F59}"/>
            </a:ext>
          </a:extLst>
        </xdr:cNvPr>
        <xdr:cNvPicPr>
          <a:picLocks noChangeAspect="1"/>
        </xdr:cNvPicPr>
      </xdr:nvPicPr>
      <xdr:blipFill>
        <a:blip xmlns:r="http://schemas.openxmlformats.org/officeDocument/2006/relationships" r:embed="rId4" cstate="print">
          <a:lum bright="70000" contrast="-70000"/>
          <a:extLst>
            <a:ext uri="{28A0092B-C50C-407E-A947-70E740481C1C}">
              <a14:useLocalDpi xmlns:a14="http://schemas.microsoft.com/office/drawing/2010/main" val="0"/>
            </a:ext>
          </a:extLst>
        </a:blip>
        <a:stretch>
          <a:fillRect/>
        </a:stretch>
      </xdr:blipFill>
      <xdr:spPr>
        <a:xfrm>
          <a:off x="3596640" y="732200"/>
          <a:ext cx="289561" cy="289561"/>
        </a:xfrm>
        <a:prstGeom prst="rect">
          <a:avLst/>
        </a:prstGeom>
      </xdr:spPr>
    </xdr:pic>
    <xdr:clientData/>
  </xdr:twoCellAnchor>
  <xdr:twoCellAnchor editAs="oneCell">
    <xdr:from>
      <xdr:col>8</xdr:col>
      <xdr:colOff>114300</xdr:colOff>
      <xdr:row>3</xdr:row>
      <xdr:rowOff>175260</xdr:rowOff>
    </xdr:from>
    <xdr:to>
      <xdr:col>8</xdr:col>
      <xdr:colOff>449580</xdr:colOff>
      <xdr:row>5</xdr:row>
      <xdr:rowOff>114300</xdr:rowOff>
    </xdr:to>
    <xdr:pic>
      <xdr:nvPicPr>
        <xdr:cNvPr id="82" name="Picture 81">
          <a:extLst>
            <a:ext uri="{FF2B5EF4-FFF2-40B4-BE49-F238E27FC236}">
              <a16:creationId xmlns:a16="http://schemas.microsoft.com/office/drawing/2014/main" id="{B2FFA89E-CE04-7854-F421-777D1D1A9F1F}"/>
            </a:ext>
          </a:extLst>
        </xdr:cNvPr>
        <xdr:cNvPicPr>
          <a:picLocks noChangeAspect="1"/>
        </xdr:cNvPicPr>
      </xdr:nvPicPr>
      <xdr:blipFill>
        <a:blip xmlns:r="http://schemas.openxmlformats.org/officeDocument/2006/relationships" r:embed="rId5" cstate="print">
          <a:lum bright="70000" contrast="-70000"/>
          <a:extLst>
            <a:ext uri="{BEBA8EAE-BF5A-486C-A8C5-ECC9F3942E4B}">
              <a14:imgProps xmlns:a14="http://schemas.microsoft.com/office/drawing/2010/main">
                <a14:imgLayer r:embed="rId6">
                  <a14:imgEffect>
                    <a14:colorTemperature colorTemp="6401"/>
                  </a14:imgEffect>
                </a14:imgLayer>
              </a14:imgProps>
            </a:ext>
            <a:ext uri="{28A0092B-C50C-407E-A947-70E740481C1C}">
              <a14:useLocalDpi xmlns:a14="http://schemas.microsoft.com/office/drawing/2010/main" val="0"/>
            </a:ext>
          </a:extLst>
        </a:blip>
        <a:stretch>
          <a:fillRect/>
        </a:stretch>
      </xdr:blipFill>
      <xdr:spPr>
        <a:xfrm>
          <a:off x="4991100" y="723900"/>
          <a:ext cx="335280" cy="304800"/>
        </a:xfrm>
        <a:prstGeom prst="rect">
          <a:avLst/>
        </a:prstGeom>
      </xdr:spPr>
    </xdr:pic>
    <xdr:clientData/>
  </xdr:twoCellAnchor>
  <xdr:twoCellAnchor editAs="oneCell">
    <xdr:from>
      <xdr:col>10</xdr:col>
      <xdr:colOff>381001</xdr:colOff>
      <xdr:row>3</xdr:row>
      <xdr:rowOff>175941</xdr:rowOff>
    </xdr:from>
    <xdr:to>
      <xdr:col>11</xdr:col>
      <xdr:colOff>22860</xdr:colOff>
      <xdr:row>5</xdr:row>
      <xdr:rowOff>61640</xdr:rowOff>
    </xdr:to>
    <xdr:pic>
      <xdr:nvPicPr>
        <xdr:cNvPr id="84" name="Picture 83">
          <a:extLst>
            <a:ext uri="{FF2B5EF4-FFF2-40B4-BE49-F238E27FC236}">
              <a16:creationId xmlns:a16="http://schemas.microsoft.com/office/drawing/2014/main" id="{0A616B1C-F056-4783-68A1-3A5D3AA418ED}"/>
            </a:ext>
          </a:extLst>
        </xdr:cNvPr>
        <xdr:cNvPicPr>
          <a:picLocks noChangeAspect="1"/>
        </xdr:cNvPicPr>
      </xdr:nvPicPr>
      <xdr:blipFill>
        <a:blip xmlns:r="http://schemas.openxmlformats.org/officeDocument/2006/relationships" r:embed="rId7" cstate="print">
          <a:lum bright="70000" contrast="-70000"/>
          <a:extLst>
            <a:ext uri="{28A0092B-C50C-407E-A947-70E740481C1C}">
              <a14:useLocalDpi xmlns:a14="http://schemas.microsoft.com/office/drawing/2010/main" val="0"/>
            </a:ext>
          </a:extLst>
        </a:blip>
        <a:stretch>
          <a:fillRect/>
        </a:stretch>
      </xdr:blipFill>
      <xdr:spPr>
        <a:xfrm>
          <a:off x="6477001" y="724581"/>
          <a:ext cx="251459" cy="251459"/>
        </a:xfrm>
        <a:prstGeom prst="rect">
          <a:avLst/>
        </a:prstGeom>
      </xdr:spPr>
    </xdr:pic>
    <xdr:clientData/>
  </xdr:twoCellAnchor>
  <xdr:twoCellAnchor>
    <xdr:from>
      <xdr:col>0</xdr:col>
      <xdr:colOff>403860</xdr:colOff>
      <xdr:row>4</xdr:row>
      <xdr:rowOff>83820</xdr:rowOff>
    </xdr:from>
    <xdr:to>
      <xdr:col>1</xdr:col>
      <xdr:colOff>541020</xdr:colOff>
      <xdr:row>6</xdr:row>
      <xdr:rowOff>53340</xdr:rowOff>
    </xdr:to>
    <xdr:sp macro="" textlink="">
      <xdr:nvSpPr>
        <xdr:cNvPr id="85" name="TextBox 84">
          <a:extLst>
            <a:ext uri="{FF2B5EF4-FFF2-40B4-BE49-F238E27FC236}">
              <a16:creationId xmlns:a16="http://schemas.microsoft.com/office/drawing/2014/main" id="{CACCD018-7824-9BDF-6C5B-852BCC6F87E1}"/>
            </a:ext>
          </a:extLst>
        </xdr:cNvPr>
        <xdr:cNvSpPr txBox="1"/>
      </xdr:nvSpPr>
      <xdr:spPr>
        <a:xfrm>
          <a:off x="403860" y="815340"/>
          <a:ext cx="746760" cy="335280"/>
        </a:xfrm>
        <a:prstGeom prst="rect">
          <a:avLst/>
        </a:prstGeom>
        <a:solidFill>
          <a:schemeClr val="tx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a:solidFill>
                <a:schemeClr val="bg1"/>
              </a:solidFill>
            </a:rPr>
            <a:t>Total</a:t>
          </a:r>
          <a:r>
            <a:rPr lang="en-IN" sz="1100" b="1" baseline="0">
              <a:solidFill>
                <a:schemeClr val="bg1"/>
              </a:solidFill>
            </a:rPr>
            <a:t> Qty</a:t>
          </a:r>
        </a:p>
      </xdr:txBody>
    </xdr:sp>
    <xdr:clientData/>
  </xdr:twoCellAnchor>
  <xdr:twoCellAnchor>
    <xdr:from>
      <xdr:col>2</xdr:col>
      <xdr:colOff>518159</xdr:colOff>
      <xdr:row>6</xdr:row>
      <xdr:rowOff>76200</xdr:rowOff>
    </xdr:from>
    <xdr:to>
      <xdr:col>4</xdr:col>
      <xdr:colOff>213360</xdr:colOff>
      <xdr:row>7</xdr:row>
      <xdr:rowOff>175260</xdr:rowOff>
    </xdr:to>
    <xdr:sp macro="" textlink="">
      <xdr:nvSpPr>
        <xdr:cNvPr id="86" name="TextBox 85">
          <a:extLst>
            <a:ext uri="{FF2B5EF4-FFF2-40B4-BE49-F238E27FC236}">
              <a16:creationId xmlns:a16="http://schemas.microsoft.com/office/drawing/2014/main" id="{2DC47BB0-9A04-4867-B5EB-4AB4DD2A5C78}"/>
            </a:ext>
          </a:extLst>
        </xdr:cNvPr>
        <xdr:cNvSpPr txBox="1"/>
      </xdr:nvSpPr>
      <xdr:spPr>
        <a:xfrm>
          <a:off x="1737359" y="1173480"/>
          <a:ext cx="914401" cy="281940"/>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a:solidFill>
                <a:schemeClr val="tx1"/>
              </a:solidFill>
            </a:rPr>
            <a:t>Total</a:t>
          </a:r>
          <a:r>
            <a:rPr lang="en-IN" sz="1100" b="1" baseline="0">
              <a:solidFill>
                <a:schemeClr val="tx1"/>
              </a:solidFill>
            </a:rPr>
            <a:t> COGS</a:t>
          </a:r>
          <a:endParaRPr lang="en-IN" sz="1100" b="1" baseline="0">
            <a:solidFill>
              <a:schemeClr val="bg1"/>
            </a:solidFill>
          </a:endParaRPr>
        </a:p>
      </xdr:txBody>
    </xdr:sp>
    <xdr:clientData/>
  </xdr:twoCellAnchor>
  <xdr:twoCellAnchor>
    <xdr:from>
      <xdr:col>5</xdr:col>
      <xdr:colOff>175260</xdr:colOff>
      <xdr:row>6</xdr:row>
      <xdr:rowOff>76200</xdr:rowOff>
    </xdr:from>
    <xdr:to>
      <xdr:col>6</xdr:col>
      <xdr:colOff>585035</xdr:colOff>
      <xdr:row>7</xdr:row>
      <xdr:rowOff>175260</xdr:rowOff>
    </xdr:to>
    <xdr:sp macro="" textlink="">
      <xdr:nvSpPr>
        <xdr:cNvPr id="87" name="TextBox 86">
          <a:extLst>
            <a:ext uri="{FF2B5EF4-FFF2-40B4-BE49-F238E27FC236}">
              <a16:creationId xmlns:a16="http://schemas.microsoft.com/office/drawing/2014/main" id="{23B0DBAC-B923-4EEA-9E40-BACC9F36AE7F}"/>
            </a:ext>
          </a:extLst>
        </xdr:cNvPr>
        <xdr:cNvSpPr txBox="1"/>
      </xdr:nvSpPr>
      <xdr:spPr>
        <a:xfrm>
          <a:off x="3223260" y="1173480"/>
          <a:ext cx="1019375"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a:solidFill>
                <a:schemeClr val="tx1"/>
              </a:solidFill>
            </a:rPr>
            <a:t>Total</a:t>
          </a:r>
          <a:r>
            <a:rPr lang="en-IN" sz="1100" b="1" baseline="0">
              <a:solidFill>
                <a:schemeClr val="tx1"/>
              </a:solidFill>
            </a:rPr>
            <a:t> Revenue</a:t>
          </a:r>
          <a:endParaRPr lang="en-IN" sz="1100" b="1" baseline="0">
            <a:solidFill>
              <a:schemeClr val="bg1"/>
            </a:solidFill>
          </a:endParaRPr>
        </a:p>
      </xdr:txBody>
    </xdr:sp>
    <xdr:clientData/>
  </xdr:twoCellAnchor>
  <xdr:twoCellAnchor>
    <xdr:from>
      <xdr:col>7</xdr:col>
      <xdr:colOff>401301</xdr:colOff>
      <xdr:row>6</xdr:row>
      <xdr:rowOff>76200</xdr:rowOff>
    </xdr:from>
    <xdr:to>
      <xdr:col>9</xdr:col>
      <xdr:colOff>96502</xdr:colOff>
      <xdr:row>7</xdr:row>
      <xdr:rowOff>175260</xdr:rowOff>
    </xdr:to>
    <xdr:sp macro="" textlink="">
      <xdr:nvSpPr>
        <xdr:cNvPr id="88" name="TextBox 87">
          <a:extLst>
            <a:ext uri="{FF2B5EF4-FFF2-40B4-BE49-F238E27FC236}">
              <a16:creationId xmlns:a16="http://schemas.microsoft.com/office/drawing/2014/main" id="{85D36F1E-BD4A-41C4-8BC5-E5281F0C55D6}"/>
            </a:ext>
          </a:extLst>
        </xdr:cNvPr>
        <xdr:cNvSpPr txBox="1"/>
      </xdr:nvSpPr>
      <xdr:spPr>
        <a:xfrm>
          <a:off x="4668501" y="1173480"/>
          <a:ext cx="914401"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a:solidFill>
                <a:schemeClr val="tx1"/>
              </a:solidFill>
            </a:rPr>
            <a:t>Total</a:t>
          </a:r>
          <a:r>
            <a:rPr lang="en-IN" sz="1100" b="1" baseline="0">
              <a:solidFill>
                <a:schemeClr val="tx1"/>
              </a:solidFill>
            </a:rPr>
            <a:t> Profit</a:t>
          </a:r>
          <a:endParaRPr lang="en-IN" sz="1100" b="1" baseline="0">
            <a:solidFill>
              <a:schemeClr val="bg1"/>
            </a:solidFill>
          </a:endParaRPr>
        </a:p>
      </xdr:txBody>
    </xdr:sp>
    <xdr:clientData/>
  </xdr:twoCellAnchor>
  <xdr:twoCellAnchor>
    <xdr:from>
      <xdr:col>9</xdr:col>
      <xdr:colOff>510540</xdr:colOff>
      <xdr:row>6</xdr:row>
      <xdr:rowOff>76200</xdr:rowOff>
    </xdr:from>
    <xdr:to>
      <xdr:col>11</xdr:col>
      <xdr:colOff>449580</xdr:colOff>
      <xdr:row>7</xdr:row>
      <xdr:rowOff>175260</xdr:rowOff>
    </xdr:to>
    <xdr:sp macro="" textlink="">
      <xdr:nvSpPr>
        <xdr:cNvPr id="89" name="TextBox 88">
          <a:extLst>
            <a:ext uri="{FF2B5EF4-FFF2-40B4-BE49-F238E27FC236}">
              <a16:creationId xmlns:a16="http://schemas.microsoft.com/office/drawing/2014/main" id="{6E71344B-1865-4EDE-8AF4-2EE53A775AE4}"/>
            </a:ext>
          </a:extLst>
        </xdr:cNvPr>
        <xdr:cNvSpPr txBox="1"/>
      </xdr:nvSpPr>
      <xdr:spPr>
        <a:xfrm>
          <a:off x="5996940" y="1173480"/>
          <a:ext cx="1158240"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a:solidFill>
                <a:schemeClr val="tx1"/>
              </a:solidFill>
            </a:rPr>
            <a:t>%Profit</a:t>
          </a:r>
          <a:r>
            <a:rPr lang="en-IN" sz="1100" b="1" baseline="0">
              <a:solidFill>
                <a:schemeClr val="tx1"/>
              </a:solidFill>
            </a:rPr>
            <a:t> Margin</a:t>
          </a:r>
          <a:endParaRPr lang="en-IN" sz="1100" b="1" baseline="0">
            <a:solidFill>
              <a:schemeClr val="bg1"/>
            </a:solidFill>
          </a:endParaRPr>
        </a:p>
      </xdr:txBody>
    </xdr:sp>
    <xdr:clientData/>
  </xdr:twoCellAnchor>
  <xdr:twoCellAnchor>
    <xdr:from>
      <xdr:col>12</xdr:col>
      <xdr:colOff>411480</xdr:colOff>
      <xdr:row>5</xdr:row>
      <xdr:rowOff>60960</xdr:rowOff>
    </xdr:from>
    <xdr:to>
      <xdr:col>14</xdr:col>
      <xdr:colOff>327660</xdr:colOff>
      <xdr:row>6</xdr:row>
      <xdr:rowOff>22860</xdr:rowOff>
    </xdr:to>
    <xdr:sp macro="" textlink="">
      <xdr:nvSpPr>
        <xdr:cNvPr id="90" name="TextBox 89">
          <a:extLst>
            <a:ext uri="{FF2B5EF4-FFF2-40B4-BE49-F238E27FC236}">
              <a16:creationId xmlns:a16="http://schemas.microsoft.com/office/drawing/2014/main" id="{11CA61AA-A2AC-4200-A02B-A383E9B80A24}"/>
            </a:ext>
          </a:extLst>
        </xdr:cNvPr>
        <xdr:cNvSpPr txBox="1"/>
      </xdr:nvSpPr>
      <xdr:spPr>
        <a:xfrm>
          <a:off x="7726680" y="975360"/>
          <a:ext cx="1135380" cy="1447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a:solidFill>
                <a:schemeClr val="bg1"/>
              </a:solidFill>
            </a:rPr>
            <a:t>#Transactions 		</a:t>
          </a:r>
          <a:endParaRPr lang="en-IN" sz="1100" b="1" baseline="0">
            <a:solidFill>
              <a:schemeClr val="bg1"/>
            </a:solidFill>
          </a:endParaRPr>
        </a:p>
      </xdr:txBody>
    </xdr:sp>
    <xdr:clientData/>
  </xdr:twoCellAnchor>
  <xdr:twoCellAnchor>
    <xdr:from>
      <xdr:col>2</xdr:col>
      <xdr:colOff>525779</xdr:colOff>
      <xdr:row>8</xdr:row>
      <xdr:rowOff>15240</xdr:rowOff>
    </xdr:from>
    <xdr:to>
      <xdr:col>4</xdr:col>
      <xdr:colOff>220980</xdr:colOff>
      <xdr:row>9</xdr:row>
      <xdr:rowOff>114300</xdr:rowOff>
    </xdr:to>
    <xdr:sp macro="" textlink="">
      <xdr:nvSpPr>
        <xdr:cNvPr id="91" name="TextBox 90">
          <a:extLst>
            <a:ext uri="{FF2B5EF4-FFF2-40B4-BE49-F238E27FC236}">
              <a16:creationId xmlns:a16="http://schemas.microsoft.com/office/drawing/2014/main" id="{E62FD8D3-D636-7324-B7A8-F2F6B7351B3F}"/>
            </a:ext>
          </a:extLst>
        </xdr:cNvPr>
        <xdr:cNvSpPr txBox="1"/>
      </xdr:nvSpPr>
      <xdr:spPr>
        <a:xfrm>
          <a:off x="1744979" y="1478280"/>
          <a:ext cx="914401" cy="281940"/>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latin typeface="Arial" panose="020B0604020202020204" pitchFamily="34" charset="0"/>
              <a:cs typeface="Arial" panose="020B0604020202020204" pitchFamily="34" charset="0"/>
            </a:rPr>
            <a:t>$180.80M</a:t>
          </a:r>
        </a:p>
      </xdr:txBody>
    </xdr:sp>
    <xdr:clientData/>
  </xdr:twoCellAnchor>
  <xdr:twoCellAnchor>
    <xdr:from>
      <xdr:col>5</xdr:col>
      <xdr:colOff>182880</xdr:colOff>
      <xdr:row>8</xdr:row>
      <xdr:rowOff>15240</xdr:rowOff>
    </xdr:from>
    <xdr:to>
      <xdr:col>6</xdr:col>
      <xdr:colOff>592655</xdr:colOff>
      <xdr:row>9</xdr:row>
      <xdr:rowOff>114300</xdr:rowOff>
    </xdr:to>
    <xdr:sp macro="" textlink="Analysis!$D$4">
      <xdr:nvSpPr>
        <xdr:cNvPr id="92" name="TextBox 91">
          <a:extLst>
            <a:ext uri="{FF2B5EF4-FFF2-40B4-BE49-F238E27FC236}">
              <a16:creationId xmlns:a16="http://schemas.microsoft.com/office/drawing/2014/main" id="{ECF9589D-589D-3AC3-91D8-B05DACD15530}"/>
            </a:ext>
          </a:extLst>
        </xdr:cNvPr>
        <xdr:cNvSpPr txBox="1"/>
      </xdr:nvSpPr>
      <xdr:spPr>
        <a:xfrm>
          <a:off x="3230880" y="1478280"/>
          <a:ext cx="1019375"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B5BF8E-C8A3-43FD-B48F-36ED6B9EE41E}" type="TxLink">
            <a:rPr lang="en-US" sz="1800" b="1" i="0" u="none" strike="noStrike">
              <a:solidFill>
                <a:srgbClr val="000000"/>
              </a:solidFill>
              <a:latin typeface="Arial" panose="020B0604020202020204" pitchFamily="34" charset="0"/>
              <a:ea typeface="Calibri"/>
              <a:cs typeface="Arial" panose="020B0604020202020204" pitchFamily="34" charset="0"/>
            </a:rPr>
            <a:pPr algn="ctr"/>
            <a:t>$5.69M</a:t>
          </a:fld>
          <a:endParaRPr lang="en-IN" sz="1800" b="1" baseline="0">
            <a:solidFill>
              <a:schemeClr val="bg1"/>
            </a:solidFill>
            <a:latin typeface="Arial" panose="020B0604020202020204" pitchFamily="34" charset="0"/>
            <a:cs typeface="Arial" panose="020B0604020202020204" pitchFamily="34" charset="0"/>
          </a:endParaRPr>
        </a:p>
      </xdr:txBody>
    </xdr:sp>
    <xdr:clientData/>
  </xdr:twoCellAnchor>
  <xdr:twoCellAnchor>
    <xdr:from>
      <xdr:col>7</xdr:col>
      <xdr:colOff>408921</xdr:colOff>
      <xdr:row>8</xdr:row>
      <xdr:rowOff>15240</xdr:rowOff>
    </xdr:from>
    <xdr:to>
      <xdr:col>9</xdr:col>
      <xdr:colOff>104122</xdr:colOff>
      <xdr:row>9</xdr:row>
      <xdr:rowOff>114300</xdr:rowOff>
    </xdr:to>
    <xdr:sp macro="" textlink="Analysis!$E$4">
      <xdr:nvSpPr>
        <xdr:cNvPr id="93" name="TextBox 92">
          <a:extLst>
            <a:ext uri="{FF2B5EF4-FFF2-40B4-BE49-F238E27FC236}">
              <a16:creationId xmlns:a16="http://schemas.microsoft.com/office/drawing/2014/main" id="{A1D4DFDD-92B9-FAB5-A65F-F0B9A25D4CF6}"/>
            </a:ext>
          </a:extLst>
        </xdr:cNvPr>
        <xdr:cNvSpPr txBox="1"/>
      </xdr:nvSpPr>
      <xdr:spPr>
        <a:xfrm>
          <a:off x="4676121" y="1478280"/>
          <a:ext cx="914401"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E3D674F-2F4B-4D0B-859C-883708B8B529}" type="TxLink">
            <a:rPr lang="en-US" sz="1800" b="1" i="0" u="none" strike="noStrike">
              <a:solidFill>
                <a:srgbClr val="000000"/>
              </a:solidFill>
              <a:latin typeface="Arial" panose="020B0604020202020204" pitchFamily="34" charset="0"/>
              <a:ea typeface="Calibri"/>
              <a:cs typeface="Arial" panose="020B0604020202020204" pitchFamily="34" charset="0"/>
            </a:rPr>
            <a:pPr algn="ctr"/>
            <a:t>$2.48M</a:t>
          </a:fld>
          <a:endParaRPr lang="en-IN" sz="1800" b="1" baseline="0">
            <a:solidFill>
              <a:schemeClr val="bg1"/>
            </a:solidFill>
            <a:latin typeface="Arial" panose="020B0604020202020204" pitchFamily="34" charset="0"/>
            <a:cs typeface="Arial" panose="020B0604020202020204" pitchFamily="34" charset="0"/>
          </a:endParaRPr>
        </a:p>
      </xdr:txBody>
    </xdr:sp>
    <xdr:clientData/>
  </xdr:twoCellAnchor>
  <xdr:twoCellAnchor>
    <xdr:from>
      <xdr:col>9</xdr:col>
      <xdr:colOff>518160</xdr:colOff>
      <xdr:row>8</xdr:row>
      <xdr:rowOff>15240</xdr:rowOff>
    </xdr:from>
    <xdr:to>
      <xdr:col>11</xdr:col>
      <xdr:colOff>457200</xdr:colOff>
      <xdr:row>9</xdr:row>
      <xdr:rowOff>114300</xdr:rowOff>
    </xdr:to>
    <xdr:sp macro="" textlink="Analysis!$C$4">
      <xdr:nvSpPr>
        <xdr:cNvPr id="94" name="TextBox 93">
          <a:extLst>
            <a:ext uri="{FF2B5EF4-FFF2-40B4-BE49-F238E27FC236}">
              <a16:creationId xmlns:a16="http://schemas.microsoft.com/office/drawing/2014/main" id="{B0A2FCCF-6833-8762-8274-16480D5A61CA}"/>
            </a:ext>
          </a:extLst>
        </xdr:cNvPr>
        <xdr:cNvSpPr txBox="1"/>
      </xdr:nvSpPr>
      <xdr:spPr>
        <a:xfrm>
          <a:off x="6004560" y="1478280"/>
          <a:ext cx="1158240"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2DA2266-DCCC-42C7-8D82-00DBA9383B47}" type="TxLink">
            <a:rPr lang="en-US" sz="1800" b="1" i="0" u="none" strike="noStrike">
              <a:solidFill>
                <a:srgbClr val="000000"/>
              </a:solidFill>
              <a:latin typeface="Arial" panose="020B0604020202020204" pitchFamily="34" charset="0"/>
              <a:ea typeface="Calibri"/>
              <a:cs typeface="Arial" panose="020B0604020202020204" pitchFamily="34" charset="0"/>
            </a:rPr>
            <a:pPr algn="ctr"/>
            <a:t>43.5%</a:t>
          </a:fld>
          <a:endParaRPr lang="en-IN" sz="1800" b="1" baseline="0">
            <a:solidFill>
              <a:schemeClr val="bg1"/>
            </a:solidFill>
            <a:latin typeface="Arial" panose="020B0604020202020204" pitchFamily="34" charset="0"/>
            <a:cs typeface="Arial" panose="020B0604020202020204" pitchFamily="34" charset="0"/>
          </a:endParaRPr>
        </a:p>
      </xdr:txBody>
    </xdr:sp>
    <xdr:clientData/>
  </xdr:twoCellAnchor>
  <xdr:twoCellAnchor>
    <xdr:from>
      <xdr:col>12</xdr:col>
      <xdr:colOff>396240</xdr:colOff>
      <xdr:row>6</xdr:row>
      <xdr:rowOff>160020</xdr:rowOff>
    </xdr:from>
    <xdr:to>
      <xdr:col>14</xdr:col>
      <xdr:colOff>335280</xdr:colOff>
      <xdr:row>8</xdr:row>
      <xdr:rowOff>76200</xdr:rowOff>
    </xdr:to>
    <xdr:sp macro="" textlink="Analysis!$A$4">
      <xdr:nvSpPr>
        <xdr:cNvPr id="95" name="TextBox 94">
          <a:extLst>
            <a:ext uri="{FF2B5EF4-FFF2-40B4-BE49-F238E27FC236}">
              <a16:creationId xmlns:a16="http://schemas.microsoft.com/office/drawing/2014/main" id="{57C19AC8-1F82-4A0C-892C-4AA7ED622D98}"/>
            </a:ext>
          </a:extLst>
        </xdr:cNvPr>
        <xdr:cNvSpPr txBox="1"/>
      </xdr:nvSpPr>
      <xdr:spPr>
        <a:xfrm>
          <a:off x="7711440" y="1257300"/>
          <a:ext cx="1158240"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EA1CA8E-A6B4-475C-A4FE-6034E723006F}" type="TxLink">
            <a:rPr lang="en-US" sz="1800" b="1" i="0" u="none" strike="noStrike">
              <a:solidFill>
                <a:schemeClr val="bg1"/>
              </a:solidFill>
              <a:latin typeface="Arial" panose="020B0604020202020204" pitchFamily="34" charset="0"/>
              <a:ea typeface="Calibri"/>
              <a:cs typeface="Arial" panose="020B0604020202020204" pitchFamily="34" charset="0"/>
            </a:rPr>
            <a:pPr algn="ctr"/>
            <a:t>$3.09K</a:t>
          </a:fld>
          <a:endParaRPr lang="en-IN" sz="1800" b="1" baseline="0">
            <a:solidFill>
              <a:schemeClr val="bg1"/>
            </a:solidFill>
            <a:latin typeface="Arial" panose="020B0604020202020204" pitchFamily="34" charset="0"/>
            <a:cs typeface="Arial" panose="020B0604020202020204" pitchFamily="34" charset="0"/>
          </a:endParaRPr>
        </a:p>
      </xdr:txBody>
    </xdr:sp>
    <xdr:clientData/>
  </xdr:twoCellAnchor>
  <xdr:twoCellAnchor>
    <xdr:from>
      <xdr:col>0</xdr:col>
      <xdr:colOff>190500</xdr:colOff>
      <xdr:row>6</xdr:row>
      <xdr:rowOff>160020</xdr:rowOff>
    </xdr:from>
    <xdr:to>
      <xdr:col>2</xdr:col>
      <xdr:colOff>129540</xdr:colOff>
      <xdr:row>8</xdr:row>
      <xdr:rowOff>76200</xdr:rowOff>
    </xdr:to>
    <xdr:sp macro="" textlink="Analysis!$I$4">
      <xdr:nvSpPr>
        <xdr:cNvPr id="96" name="TextBox 95">
          <a:extLst>
            <a:ext uri="{FF2B5EF4-FFF2-40B4-BE49-F238E27FC236}">
              <a16:creationId xmlns:a16="http://schemas.microsoft.com/office/drawing/2014/main" id="{25B9949F-F68F-4F4F-AA0D-F413C13BC947}"/>
            </a:ext>
          </a:extLst>
        </xdr:cNvPr>
        <xdr:cNvSpPr txBox="1"/>
      </xdr:nvSpPr>
      <xdr:spPr>
        <a:xfrm>
          <a:off x="190500" y="1257300"/>
          <a:ext cx="1158240"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F275C81-B4F0-46E7-924D-E1E1ECF2DECC}" type="TxLink">
            <a:rPr lang="en-US" sz="1800" b="1" i="0" u="none" strike="noStrike">
              <a:solidFill>
                <a:schemeClr val="bg1"/>
              </a:solidFill>
              <a:latin typeface="Arial" panose="020B0604020202020204" pitchFamily="34" charset="0"/>
              <a:ea typeface="Calibri"/>
              <a:cs typeface="Arial" panose="020B0604020202020204" pitchFamily="34" charset="0"/>
            </a:rPr>
            <a:pPr algn="ctr"/>
            <a:t>487</a:t>
          </a:fld>
          <a:endParaRPr lang="en-IN" sz="1800" b="1" baseline="0">
            <a:solidFill>
              <a:schemeClr val="bg1"/>
            </a:solidFill>
            <a:latin typeface="Arial" panose="020B0604020202020204" pitchFamily="34" charset="0"/>
            <a:cs typeface="Arial" panose="020B0604020202020204" pitchFamily="34" charset="0"/>
          </a:endParaRPr>
        </a:p>
      </xdr:txBody>
    </xdr:sp>
    <xdr:clientData/>
  </xdr:twoCellAnchor>
  <xdr:twoCellAnchor>
    <xdr:from>
      <xdr:col>14</xdr:col>
      <xdr:colOff>601980</xdr:colOff>
      <xdr:row>2</xdr:row>
      <xdr:rowOff>22860</xdr:rowOff>
    </xdr:from>
    <xdr:to>
      <xdr:col>23</xdr:col>
      <xdr:colOff>281940</xdr:colOff>
      <xdr:row>14</xdr:row>
      <xdr:rowOff>24300</xdr:rowOff>
    </xdr:to>
    <xdr:sp macro="" textlink="">
      <xdr:nvSpPr>
        <xdr:cNvPr id="2" name="Rectangle: Rounded Corners 1">
          <a:extLst>
            <a:ext uri="{FF2B5EF4-FFF2-40B4-BE49-F238E27FC236}">
              <a16:creationId xmlns:a16="http://schemas.microsoft.com/office/drawing/2014/main" id="{612B611C-B71D-4736-87D0-5A07FE466799}"/>
            </a:ext>
          </a:extLst>
        </xdr:cNvPr>
        <xdr:cNvSpPr/>
      </xdr:nvSpPr>
      <xdr:spPr>
        <a:xfrm>
          <a:off x="9136380" y="388620"/>
          <a:ext cx="5166360" cy="2196000"/>
        </a:xfrm>
        <a:prstGeom prst="roundRect">
          <a:avLst>
            <a:gd name="adj" fmla="val 20527"/>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mc:AlternateContent xmlns:mc="http://schemas.openxmlformats.org/markup-compatibility/2006">
    <mc:Choice xmlns:a14="http://schemas.microsoft.com/office/drawing/2010/main" Requires="a14">
      <xdr:twoCellAnchor editAs="oneCell">
        <xdr:from>
          <xdr:col>16</xdr:col>
          <xdr:colOff>15240</xdr:colOff>
          <xdr:row>2</xdr:row>
          <xdr:rowOff>45720</xdr:rowOff>
        </xdr:from>
        <xdr:to>
          <xdr:col>17</xdr:col>
          <xdr:colOff>312420</xdr:colOff>
          <xdr:row>3</xdr:row>
          <xdr:rowOff>76200</xdr:rowOff>
        </xdr:to>
        <xdr:sp macro="" textlink="">
          <xdr:nvSpPr>
            <xdr:cNvPr id="1025" name="Option Button 1" hidden="1">
              <a:extLst>
                <a:ext uri="{63B3BB69-23CF-44E3-9099-C40C66FF867C}">
                  <a14:compatExt spid="_x0000_s1025"/>
                </a:ext>
                <a:ext uri="{FF2B5EF4-FFF2-40B4-BE49-F238E27FC236}">
                  <a16:creationId xmlns:a16="http://schemas.microsoft.com/office/drawing/2014/main" id="{00000000-0008-0000-0200-000001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IN" sz="800" b="0" i="0" u="none" strike="noStrike" baseline="0">
                  <a:solidFill>
                    <a:srgbClr val="000000"/>
                  </a:solidFill>
                  <a:latin typeface="Segoe UI"/>
                  <a:cs typeface="Segoe UI"/>
                </a:rPr>
                <a:t>Revune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381000</xdr:colOff>
          <xdr:row>2</xdr:row>
          <xdr:rowOff>68580</xdr:rowOff>
        </xdr:from>
        <xdr:to>
          <xdr:col>20</xdr:col>
          <xdr:colOff>68580</xdr:colOff>
          <xdr:row>3</xdr:row>
          <xdr:rowOff>99060</xdr:rowOff>
        </xdr:to>
        <xdr:sp macro="" textlink="">
          <xdr:nvSpPr>
            <xdr:cNvPr id="1026" name="Option Button 2" hidden="1">
              <a:extLst>
                <a:ext uri="{63B3BB69-23CF-44E3-9099-C40C66FF867C}">
                  <a14:compatExt spid="_x0000_s1026"/>
                </a:ext>
                <a:ext uri="{FF2B5EF4-FFF2-40B4-BE49-F238E27FC236}">
                  <a16:creationId xmlns:a16="http://schemas.microsoft.com/office/drawing/2014/main" id="{00000000-0008-0000-0200-000002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IN" sz="800" b="0" i="0" u="none" strike="noStrike" baseline="0">
                  <a:solidFill>
                    <a:srgbClr val="000000"/>
                  </a:solidFill>
                  <a:latin typeface="Segoe UI"/>
                  <a:cs typeface="Segoe UI"/>
                </a:rPr>
                <a:t>Profit</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449580</xdr:colOff>
          <xdr:row>2</xdr:row>
          <xdr:rowOff>68580</xdr:rowOff>
        </xdr:from>
        <xdr:to>
          <xdr:col>22</xdr:col>
          <xdr:colOff>137160</xdr:colOff>
          <xdr:row>3</xdr:row>
          <xdr:rowOff>114300</xdr:rowOff>
        </xdr:to>
        <xdr:sp macro="" textlink="">
          <xdr:nvSpPr>
            <xdr:cNvPr id="1027" name="Option Button 3" hidden="1">
              <a:extLst>
                <a:ext uri="{63B3BB69-23CF-44E3-9099-C40C66FF867C}">
                  <a14:compatExt spid="_x0000_s1027"/>
                </a:ext>
                <a:ext uri="{FF2B5EF4-FFF2-40B4-BE49-F238E27FC236}">
                  <a16:creationId xmlns:a16="http://schemas.microsoft.com/office/drawing/2014/main" id="{00000000-0008-0000-0200-000003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IN" sz="800" b="0" i="0" u="none" strike="noStrike" baseline="0">
                  <a:solidFill>
                    <a:srgbClr val="000000"/>
                  </a:solidFill>
                  <a:latin typeface="Segoe UI"/>
                  <a:cs typeface="Segoe UI"/>
                </a:rPr>
                <a:t>Transactions</a:t>
              </a:r>
            </a:p>
          </xdr:txBody>
        </xdr:sp>
        <xdr:clientData/>
      </xdr:twoCellAnchor>
    </mc:Choice>
    <mc:Fallback/>
  </mc:AlternateContent>
  <xdr:twoCellAnchor>
    <xdr:from>
      <xdr:col>16</xdr:col>
      <xdr:colOff>53340</xdr:colOff>
      <xdr:row>3</xdr:row>
      <xdr:rowOff>160020</xdr:rowOff>
    </xdr:from>
    <xdr:to>
      <xdr:col>23</xdr:col>
      <xdr:colOff>38100</xdr:colOff>
      <xdr:row>12</xdr:row>
      <xdr:rowOff>114300</xdr:rowOff>
    </xdr:to>
    <xdr:graphicFrame macro="">
      <xdr:nvGraphicFramePr>
        <xdr:cNvPr id="3" name="Chart 2">
          <a:extLst>
            <a:ext uri="{FF2B5EF4-FFF2-40B4-BE49-F238E27FC236}">
              <a16:creationId xmlns:a16="http://schemas.microsoft.com/office/drawing/2014/main" id="{88813648-40C4-4852-A29A-DCB1C4AEFA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16</xdr:col>
      <xdr:colOff>373380</xdr:colOff>
      <xdr:row>11</xdr:row>
      <xdr:rowOff>22862</xdr:rowOff>
    </xdr:from>
    <xdr:to>
      <xdr:col>22</xdr:col>
      <xdr:colOff>284956</xdr:colOff>
      <xdr:row>13</xdr:row>
      <xdr:rowOff>58862</xdr:rowOff>
    </xdr:to>
    <mc:AlternateContent xmlns:mc="http://schemas.openxmlformats.org/markup-compatibility/2006">
      <mc:Choice xmlns:a14="http://schemas.microsoft.com/office/drawing/2010/main" Requires="a14">
        <xdr:graphicFrame macro="">
          <xdr:nvGraphicFramePr>
            <xdr:cNvPr id="5" name="Year">
              <a:extLst>
                <a:ext uri="{FF2B5EF4-FFF2-40B4-BE49-F238E27FC236}">
                  <a16:creationId xmlns:a16="http://schemas.microsoft.com/office/drawing/2014/main" id="{0F3DB9BF-8CB9-4680-8960-8DD54BF2F6E1}"/>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10126980" y="2034542"/>
              <a:ext cx="3569176" cy="4017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14</xdr:col>
      <xdr:colOff>579120</xdr:colOff>
      <xdr:row>3</xdr:row>
      <xdr:rowOff>83820</xdr:rowOff>
    </xdr:from>
    <xdr:to>
      <xdr:col>17</xdr:col>
      <xdr:colOff>266700</xdr:colOff>
      <xdr:row>5</xdr:row>
      <xdr:rowOff>0</xdr:rowOff>
    </xdr:to>
    <xdr:sp macro="" textlink="Analysis!B28">
      <xdr:nvSpPr>
        <xdr:cNvPr id="7" name="TextBox 6">
          <a:extLst>
            <a:ext uri="{FF2B5EF4-FFF2-40B4-BE49-F238E27FC236}">
              <a16:creationId xmlns:a16="http://schemas.microsoft.com/office/drawing/2014/main" id="{A1ACE9BC-0C44-4D49-A966-0C7481D3F3E3}"/>
            </a:ext>
          </a:extLst>
        </xdr:cNvPr>
        <xdr:cNvSpPr txBox="1"/>
      </xdr:nvSpPr>
      <xdr:spPr>
        <a:xfrm>
          <a:off x="9113520" y="632460"/>
          <a:ext cx="1516380"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FE6D4E4-7D8C-45E8-BA8C-A39BA3841FCC}" type="TxLink">
            <a:rPr lang="en-US" sz="2000" b="1" i="0" u="none" strike="noStrike">
              <a:solidFill>
                <a:srgbClr val="4DC1F5"/>
              </a:solidFill>
              <a:latin typeface="Arial" panose="020B0604020202020204" pitchFamily="34" charset="0"/>
              <a:ea typeface="Calibri"/>
              <a:cs typeface="Arial" panose="020B0604020202020204" pitchFamily="34" charset="0"/>
            </a:rPr>
            <a:pPr algn="ctr"/>
            <a:t>92.4%</a:t>
          </a:fld>
          <a:endParaRPr lang="en-IN" sz="3600" b="1" baseline="0">
            <a:solidFill>
              <a:srgbClr val="4DC1F5"/>
            </a:solidFill>
            <a:latin typeface="Arial" panose="020B0604020202020204" pitchFamily="34" charset="0"/>
            <a:cs typeface="Arial" panose="020B0604020202020204" pitchFamily="34" charset="0"/>
          </a:endParaRPr>
        </a:p>
      </xdr:txBody>
    </xdr:sp>
    <xdr:clientData/>
  </xdr:twoCellAnchor>
  <xdr:twoCellAnchor>
    <xdr:from>
      <xdr:col>15</xdr:col>
      <xdr:colOff>205740</xdr:colOff>
      <xdr:row>4</xdr:row>
      <xdr:rowOff>83820</xdr:rowOff>
    </xdr:from>
    <xdr:to>
      <xdr:col>20</xdr:col>
      <xdr:colOff>464820</xdr:colOff>
      <xdr:row>6</xdr:row>
      <xdr:rowOff>0</xdr:rowOff>
    </xdr:to>
    <xdr:sp macro="" textlink="Analysis!D29">
      <xdr:nvSpPr>
        <xdr:cNvPr id="8" name="TextBox 7">
          <a:extLst>
            <a:ext uri="{FF2B5EF4-FFF2-40B4-BE49-F238E27FC236}">
              <a16:creationId xmlns:a16="http://schemas.microsoft.com/office/drawing/2014/main" id="{902E619B-7A3A-4286-8A27-216809DA4BC3}"/>
            </a:ext>
          </a:extLst>
        </xdr:cNvPr>
        <xdr:cNvSpPr txBox="1"/>
      </xdr:nvSpPr>
      <xdr:spPr>
        <a:xfrm>
          <a:off x="9349740" y="815340"/>
          <a:ext cx="3307080"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98ACDD2E-0D00-403B-8011-296E45CFEA82}" type="TxLink">
            <a:rPr lang="en-US" sz="1000" b="0" i="0" u="none" strike="noStrike">
              <a:solidFill>
                <a:schemeClr val="tx1"/>
              </a:solidFill>
              <a:latin typeface="Arial" panose="020B0604020202020204" pitchFamily="34" charset="0"/>
              <a:ea typeface="Calibri"/>
              <a:cs typeface="Arial" panose="020B0604020202020204" pitchFamily="34" charset="0"/>
            </a:rPr>
            <a:pPr algn="l"/>
            <a:t> Of Revenue Came from the highlited years</a:t>
          </a:fld>
          <a:endParaRPr lang="en-IN" sz="2800" b="0" baseline="0">
            <a:solidFill>
              <a:schemeClr val="tx1"/>
            </a:solidFill>
            <a:latin typeface="Arial" panose="020B0604020202020204" pitchFamily="34" charset="0"/>
            <a:cs typeface="Arial" panose="020B0604020202020204" pitchFamily="34" charset="0"/>
          </a:endParaRPr>
        </a:p>
      </xdr:txBody>
    </xdr:sp>
    <xdr:clientData/>
  </xdr:twoCellAnchor>
  <xdr:twoCellAnchor>
    <xdr:from>
      <xdr:col>15</xdr:col>
      <xdr:colOff>243840</xdr:colOff>
      <xdr:row>5</xdr:row>
      <xdr:rowOff>83820</xdr:rowOff>
    </xdr:from>
    <xdr:to>
      <xdr:col>17</xdr:col>
      <xdr:colOff>297180</xdr:colOff>
      <xdr:row>7</xdr:row>
      <xdr:rowOff>0</xdr:rowOff>
    </xdr:to>
    <xdr:sp macro="" textlink="Analysis!C21">
      <xdr:nvSpPr>
        <xdr:cNvPr id="9" name="TextBox 8">
          <a:extLst>
            <a:ext uri="{FF2B5EF4-FFF2-40B4-BE49-F238E27FC236}">
              <a16:creationId xmlns:a16="http://schemas.microsoft.com/office/drawing/2014/main" id="{C031695D-415E-4644-BA96-E0D0394B9C2C}"/>
            </a:ext>
          </a:extLst>
        </xdr:cNvPr>
        <xdr:cNvSpPr txBox="1"/>
      </xdr:nvSpPr>
      <xdr:spPr>
        <a:xfrm>
          <a:off x="9387840" y="998220"/>
          <a:ext cx="1272540"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2949EAC1-E95C-44F2-A2A1-2F36336E4A4D}" type="TxLink">
            <a:rPr lang="en-US" sz="1200" b="1" i="0" u="none" strike="noStrike">
              <a:solidFill>
                <a:srgbClr val="000000"/>
              </a:solidFill>
              <a:latin typeface="Calibri"/>
              <a:ea typeface="Calibri"/>
              <a:cs typeface="Calibri"/>
            </a:rPr>
            <a:pPr algn="l"/>
            <a:t>5.24M</a:t>
          </a:fld>
          <a:endParaRPr lang="en-IN" sz="4000" b="1" baseline="0">
            <a:solidFill>
              <a:srgbClr val="4DC1F5"/>
            </a:solidFill>
            <a:latin typeface="Arial" panose="020B0604020202020204" pitchFamily="34" charset="0"/>
            <a:cs typeface="Arial" panose="020B0604020202020204" pitchFamily="34" charset="0"/>
          </a:endParaRPr>
        </a:p>
      </xdr:txBody>
    </xdr:sp>
    <xdr:clientData/>
  </xdr:twoCellAnchor>
  <xdr:twoCellAnchor>
    <xdr:from>
      <xdr:col>15</xdr:col>
      <xdr:colOff>259080</xdr:colOff>
      <xdr:row>6</xdr:row>
      <xdr:rowOff>45720</xdr:rowOff>
    </xdr:from>
    <xdr:to>
      <xdr:col>18</xdr:col>
      <xdr:colOff>480060</xdr:colOff>
      <xdr:row>7</xdr:row>
      <xdr:rowOff>144780</xdr:rowOff>
    </xdr:to>
    <xdr:sp macro="" textlink="Analysis!C20">
      <xdr:nvSpPr>
        <xdr:cNvPr id="11" name="TextBox 10">
          <a:extLst>
            <a:ext uri="{FF2B5EF4-FFF2-40B4-BE49-F238E27FC236}">
              <a16:creationId xmlns:a16="http://schemas.microsoft.com/office/drawing/2014/main" id="{C8DF74D7-B72F-433D-AE8A-BD9CDB7FB298}"/>
            </a:ext>
          </a:extLst>
        </xdr:cNvPr>
        <xdr:cNvSpPr txBox="1"/>
      </xdr:nvSpPr>
      <xdr:spPr>
        <a:xfrm>
          <a:off x="9403080" y="1143000"/>
          <a:ext cx="2049780"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F2ACAC94-FDD8-425C-9BF2-38EB284D8DD8}" type="TxLink">
            <a:rPr lang="en-US" sz="1000" b="0" i="0" u="none" strike="noStrike">
              <a:solidFill>
                <a:srgbClr val="000000"/>
              </a:solidFill>
              <a:latin typeface="Calibri"/>
              <a:ea typeface="Calibri"/>
              <a:cs typeface="Calibri"/>
            </a:rPr>
            <a:pPr algn="l"/>
            <a:t>Average-of Revenue</a:t>
          </a:fld>
          <a:endParaRPr lang="en-IN" sz="3200" b="0" baseline="0">
            <a:solidFill>
              <a:schemeClr val="tx1"/>
            </a:solidFill>
            <a:latin typeface="Arial" panose="020B0604020202020204" pitchFamily="34" charset="0"/>
            <a:cs typeface="Arial" panose="020B0604020202020204" pitchFamily="34" charset="0"/>
          </a:endParaRPr>
        </a:p>
      </xdr:txBody>
    </xdr:sp>
    <xdr:clientData/>
  </xdr:twoCellAnchor>
  <xdr:twoCellAnchor>
    <xdr:from>
      <xdr:col>15</xdr:col>
      <xdr:colOff>350520</xdr:colOff>
      <xdr:row>7</xdr:row>
      <xdr:rowOff>121920</xdr:rowOff>
    </xdr:from>
    <xdr:to>
      <xdr:col>16</xdr:col>
      <xdr:colOff>316920</xdr:colOff>
      <xdr:row>7</xdr:row>
      <xdr:rowOff>121920</xdr:rowOff>
    </xdr:to>
    <xdr:cxnSp macro="">
      <xdr:nvCxnSpPr>
        <xdr:cNvPr id="17" name="Straight Connector 16">
          <a:extLst>
            <a:ext uri="{FF2B5EF4-FFF2-40B4-BE49-F238E27FC236}">
              <a16:creationId xmlns:a16="http://schemas.microsoft.com/office/drawing/2014/main" id="{F719BAC4-5513-4760-4011-A007ECF50BD7}"/>
            </a:ext>
          </a:extLst>
        </xdr:cNvPr>
        <xdr:cNvCxnSpPr/>
      </xdr:nvCxnSpPr>
      <xdr:spPr>
        <a:xfrm>
          <a:off x="9494520" y="1402080"/>
          <a:ext cx="57600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579120</xdr:colOff>
      <xdr:row>10</xdr:row>
      <xdr:rowOff>114300</xdr:rowOff>
    </xdr:from>
    <xdr:to>
      <xdr:col>8</xdr:col>
      <xdr:colOff>571500</xdr:colOff>
      <xdr:row>11</xdr:row>
      <xdr:rowOff>121920</xdr:rowOff>
    </xdr:to>
    <xdr:sp macro="" textlink="">
      <xdr:nvSpPr>
        <xdr:cNvPr id="19" name="Rectangle: Rounded Corners 18">
          <a:extLst>
            <a:ext uri="{FF2B5EF4-FFF2-40B4-BE49-F238E27FC236}">
              <a16:creationId xmlns:a16="http://schemas.microsoft.com/office/drawing/2014/main" id="{80876A68-C490-44EA-B570-46540DD314BD}"/>
            </a:ext>
          </a:extLst>
        </xdr:cNvPr>
        <xdr:cNvSpPr/>
      </xdr:nvSpPr>
      <xdr:spPr>
        <a:xfrm>
          <a:off x="4846320" y="1943100"/>
          <a:ext cx="601980" cy="190500"/>
        </a:xfrm>
        <a:prstGeom prst="roundRect">
          <a:avLst>
            <a:gd name="adj" fmla="val 14138"/>
          </a:avLst>
        </a:prstGeom>
        <a:solidFill>
          <a:schemeClr val="bg1">
            <a:lumMod val="85000"/>
          </a:schemeClr>
        </a:solidFill>
        <a:ln>
          <a:noFill/>
        </a:ln>
        <a:effectLst>
          <a:outerShdw blurRad="5715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381000</xdr:colOff>
      <xdr:row>10</xdr:row>
      <xdr:rowOff>41910</xdr:rowOff>
    </xdr:from>
    <xdr:to>
      <xdr:col>6</xdr:col>
      <xdr:colOff>373380</xdr:colOff>
      <xdr:row>11</xdr:row>
      <xdr:rowOff>49530</xdr:rowOff>
    </xdr:to>
    <xdr:sp macro="" textlink="">
      <xdr:nvSpPr>
        <xdr:cNvPr id="20" name="Rectangle: Rounded Corners 19">
          <a:extLst>
            <a:ext uri="{FF2B5EF4-FFF2-40B4-BE49-F238E27FC236}">
              <a16:creationId xmlns:a16="http://schemas.microsoft.com/office/drawing/2014/main" id="{C98F08AF-F309-46E0-9CA6-C0A0B7BD6BCF}"/>
            </a:ext>
          </a:extLst>
        </xdr:cNvPr>
        <xdr:cNvSpPr/>
      </xdr:nvSpPr>
      <xdr:spPr>
        <a:xfrm>
          <a:off x="3429000" y="1870710"/>
          <a:ext cx="601980" cy="190500"/>
        </a:xfrm>
        <a:prstGeom prst="roundRect">
          <a:avLst>
            <a:gd name="adj" fmla="val 14138"/>
          </a:avLst>
        </a:prstGeom>
        <a:solidFill>
          <a:schemeClr val="bg1">
            <a:lumMod val="95000"/>
          </a:schemeClr>
        </a:solidFill>
        <a:ln>
          <a:noFill/>
        </a:ln>
        <a:effectLst>
          <a:outerShdw blurRad="5715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164228</xdr:colOff>
      <xdr:row>10</xdr:row>
      <xdr:rowOff>114300</xdr:rowOff>
    </xdr:from>
    <xdr:to>
      <xdr:col>11</xdr:col>
      <xdr:colOff>156608</xdr:colOff>
      <xdr:row>11</xdr:row>
      <xdr:rowOff>121920</xdr:rowOff>
    </xdr:to>
    <xdr:sp macro="" textlink="">
      <xdr:nvSpPr>
        <xdr:cNvPr id="30" name="Rectangle: Rounded Corners 29">
          <a:extLst>
            <a:ext uri="{FF2B5EF4-FFF2-40B4-BE49-F238E27FC236}">
              <a16:creationId xmlns:a16="http://schemas.microsoft.com/office/drawing/2014/main" id="{E8A912BC-6540-4CE8-8ACB-EA4046925DE9}"/>
            </a:ext>
          </a:extLst>
        </xdr:cNvPr>
        <xdr:cNvSpPr/>
      </xdr:nvSpPr>
      <xdr:spPr>
        <a:xfrm>
          <a:off x="6260228" y="1943100"/>
          <a:ext cx="601980" cy="190500"/>
        </a:xfrm>
        <a:prstGeom prst="roundRect">
          <a:avLst>
            <a:gd name="adj" fmla="val 14138"/>
          </a:avLst>
        </a:prstGeom>
        <a:solidFill>
          <a:schemeClr val="bg1">
            <a:lumMod val="85000"/>
          </a:schemeClr>
        </a:solidFill>
        <a:ln>
          <a:noFill/>
        </a:ln>
        <a:effectLst>
          <a:outerShdw blurRad="5715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396240</xdr:colOff>
      <xdr:row>10</xdr:row>
      <xdr:rowOff>114300</xdr:rowOff>
    </xdr:from>
    <xdr:to>
      <xdr:col>6</xdr:col>
      <xdr:colOff>388620</xdr:colOff>
      <xdr:row>11</xdr:row>
      <xdr:rowOff>121920</xdr:rowOff>
    </xdr:to>
    <xdr:sp macro="" textlink="">
      <xdr:nvSpPr>
        <xdr:cNvPr id="31" name="Rectangle: Rounded Corners 30">
          <a:extLst>
            <a:ext uri="{FF2B5EF4-FFF2-40B4-BE49-F238E27FC236}">
              <a16:creationId xmlns:a16="http://schemas.microsoft.com/office/drawing/2014/main" id="{883BE52B-143C-4775-BDDF-DEA4D3B8763B}"/>
            </a:ext>
          </a:extLst>
        </xdr:cNvPr>
        <xdr:cNvSpPr/>
      </xdr:nvSpPr>
      <xdr:spPr>
        <a:xfrm>
          <a:off x="3444240" y="1943100"/>
          <a:ext cx="601980" cy="190500"/>
        </a:xfrm>
        <a:prstGeom prst="roundRect">
          <a:avLst>
            <a:gd name="adj" fmla="val 14138"/>
          </a:avLst>
        </a:prstGeom>
        <a:solidFill>
          <a:schemeClr val="bg1">
            <a:lumMod val="85000"/>
          </a:schemeClr>
        </a:solidFill>
        <a:ln>
          <a:noFill/>
        </a:ln>
        <a:effectLst>
          <a:outerShdw blurRad="5715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60107</xdr:colOff>
      <xdr:row>10</xdr:row>
      <xdr:rowOff>114300</xdr:rowOff>
    </xdr:from>
    <xdr:to>
      <xdr:col>4</xdr:col>
      <xdr:colOff>52487</xdr:colOff>
      <xdr:row>11</xdr:row>
      <xdr:rowOff>121920</xdr:rowOff>
    </xdr:to>
    <xdr:sp macro="" textlink="">
      <xdr:nvSpPr>
        <xdr:cNvPr id="32" name="Rectangle: Rounded Corners 31">
          <a:extLst>
            <a:ext uri="{FF2B5EF4-FFF2-40B4-BE49-F238E27FC236}">
              <a16:creationId xmlns:a16="http://schemas.microsoft.com/office/drawing/2014/main" id="{CCD5B292-4949-4039-BD9D-0742C71172F1}"/>
            </a:ext>
          </a:extLst>
        </xdr:cNvPr>
        <xdr:cNvSpPr/>
      </xdr:nvSpPr>
      <xdr:spPr>
        <a:xfrm>
          <a:off x="1888907" y="1943100"/>
          <a:ext cx="601980" cy="190500"/>
        </a:xfrm>
        <a:prstGeom prst="roundRect">
          <a:avLst>
            <a:gd name="adj" fmla="val 14138"/>
          </a:avLst>
        </a:prstGeom>
        <a:solidFill>
          <a:schemeClr val="bg1">
            <a:lumMod val="85000"/>
          </a:schemeClr>
        </a:solidFill>
        <a:ln>
          <a:noFill/>
        </a:ln>
        <a:effectLst>
          <a:outerShdw blurRad="5715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419100</xdr:colOff>
      <xdr:row>10</xdr:row>
      <xdr:rowOff>64770</xdr:rowOff>
    </xdr:from>
    <xdr:to>
      <xdr:col>9</xdr:col>
      <xdr:colOff>114301</xdr:colOff>
      <xdr:row>11</xdr:row>
      <xdr:rowOff>163830</xdr:rowOff>
    </xdr:to>
    <xdr:sp macro="" textlink="Analysis!Z13">
      <xdr:nvSpPr>
        <xdr:cNvPr id="33" name="TextBox 32">
          <a:extLst>
            <a:ext uri="{FF2B5EF4-FFF2-40B4-BE49-F238E27FC236}">
              <a16:creationId xmlns:a16="http://schemas.microsoft.com/office/drawing/2014/main" id="{6C8037A9-2EA5-4A51-ACA9-B572F90F6B52}"/>
            </a:ext>
          </a:extLst>
        </xdr:cNvPr>
        <xdr:cNvSpPr txBox="1"/>
      </xdr:nvSpPr>
      <xdr:spPr>
        <a:xfrm>
          <a:off x="4686300" y="1893570"/>
          <a:ext cx="914401"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1C2067E-D357-430A-93FF-6DCABE19DB7A}" type="TxLink">
            <a:rPr lang="en-US" sz="1100" b="1" i="0" u="none" strike="noStrike">
              <a:solidFill>
                <a:schemeClr val="tx1"/>
              </a:solidFill>
              <a:latin typeface="Calibri"/>
              <a:ea typeface="Calibri"/>
              <a:cs typeface="Calibri"/>
            </a:rPr>
            <a:pPr algn="ctr"/>
            <a:t>+1.29%</a:t>
          </a:fld>
          <a:endParaRPr lang="en-IN" sz="1800" b="1" baseline="0">
            <a:solidFill>
              <a:schemeClr val="tx1"/>
            </a:solidFill>
            <a:latin typeface="Arial" panose="020B0604020202020204" pitchFamily="34" charset="0"/>
            <a:cs typeface="Arial" panose="020B0604020202020204" pitchFamily="34" charset="0"/>
          </a:endParaRPr>
        </a:p>
      </xdr:txBody>
    </xdr:sp>
    <xdr:clientData/>
  </xdr:twoCellAnchor>
  <xdr:twoCellAnchor>
    <xdr:from>
      <xdr:col>5</xdr:col>
      <xdr:colOff>320040</xdr:colOff>
      <xdr:row>10</xdr:row>
      <xdr:rowOff>60960</xdr:rowOff>
    </xdr:from>
    <xdr:to>
      <xdr:col>6</xdr:col>
      <xdr:colOff>449579</xdr:colOff>
      <xdr:row>11</xdr:row>
      <xdr:rowOff>167640</xdr:rowOff>
    </xdr:to>
    <xdr:sp macro="" textlink="Analysis!Z19">
      <xdr:nvSpPr>
        <xdr:cNvPr id="34" name="TextBox 33">
          <a:extLst>
            <a:ext uri="{FF2B5EF4-FFF2-40B4-BE49-F238E27FC236}">
              <a16:creationId xmlns:a16="http://schemas.microsoft.com/office/drawing/2014/main" id="{DE0B7E85-927A-4D72-9C41-AA9603F5D2F7}"/>
            </a:ext>
          </a:extLst>
        </xdr:cNvPr>
        <xdr:cNvSpPr txBox="1"/>
      </xdr:nvSpPr>
      <xdr:spPr>
        <a:xfrm>
          <a:off x="3368040" y="1889760"/>
          <a:ext cx="739139"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CC3499A-67E5-4768-8B63-1FCD1608DD6A}" type="TxLink">
            <a:rPr lang="en-US" sz="1100" b="1" i="0" u="none" strike="noStrike">
              <a:solidFill>
                <a:schemeClr val="tx1"/>
              </a:solidFill>
              <a:latin typeface="Calibri"/>
              <a:ea typeface="Calibri"/>
              <a:cs typeface="Calibri"/>
            </a:rPr>
            <a:pPr algn="ctr"/>
            <a:t>-7.11%</a:t>
          </a:fld>
          <a:endParaRPr lang="en-IN" sz="1800" b="1" baseline="0">
            <a:solidFill>
              <a:schemeClr val="tx1"/>
            </a:solidFill>
            <a:latin typeface="Arial" panose="020B0604020202020204" pitchFamily="34" charset="0"/>
            <a:cs typeface="Arial" panose="020B0604020202020204" pitchFamily="34" charset="0"/>
          </a:endParaRPr>
        </a:p>
      </xdr:txBody>
    </xdr:sp>
    <xdr:clientData/>
  </xdr:twoCellAnchor>
  <xdr:twoCellAnchor>
    <xdr:from>
      <xdr:col>3</xdr:col>
      <xdr:colOff>44867</xdr:colOff>
      <xdr:row>10</xdr:row>
      <xdr:rowOff>76200</xdr:rowOff>
    </xdr:from>
    <xdr:to>
      <xdr:col>4</xdr:col>
      <xdr:colOff>129540</xdr:colOff>
      <xdr:row>11</xdr:row>
      <xdr:rowOff>152400</xdr:rowOff>
    </xdr:to>
    <xdr:sp macro="" textlink="Analysis!Z31">
      <xdr:nvSpPr>
        <xdr:cNvPr id="39" name="TextBox 38">
          <a:extLst>
            <a:ext uri="{FF2B5EF4-FFF2-40B4-BE49-F238E27FC236}">
              <a16:creationId xmlns:a16="http://schemas.microsoft.com/office/drawing/2014/main" id="{2787C231-339A-41E5-91D6-18B44A810833}"/>
            </a:ext>
          </a:extLst>
        </xdr:cNvPr>
        <xdr:cNvSpPr txBox="1"/>
      </xdr:nvSpPr>
      <xdr:spPr>
        <a:xfrm>
          <a:off x="1873667" y="1905000"/>
          <a:ext cx="694273"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CAA7101-363E-458D-9FD9-CD61CAE63FE7}" type="TxLink">
            <a:rPr lang="en-US" sz="1050" b="1" i="0" u="none" strike="noStrike">
              <a:solidFill>
                <a:srgbClr val="000000"/>
              </a:solidFill>
              <a:latin typeface="Calibri"/>
              <a:ea typeface="Calibri"/>
              <a:cs typeface="Calibri"/>
            </a:rPr>
            <a:pPr algn="ctr"/>
            <a:t>-13.26%</a:t>
          </a:fld>
          <a:endParaRPr lang="en-IN" sz="1600" b="1" baseline="0">
            <a:solidFill>
              <a:schemeClr val="bg1"/>
            </a:solidFill>
            <a:latin typeface="Arial" panose="020B0604020202020204" pitchFamily="34" charset="0"/>
            <a:cs typeface="Arial" panose="020B0604020202020204" pitchFamily="34" charset="0"/>
          </a:endParaRPr>
        </a:p>
      </xdr:txBody>
    </xdr:sp>
    <xdr:clientData/>
  </xdr:twoCellAnchor>
  <xdr:twoCellAnchor>
    <xdr:from>
      <xdr:col>10</xdr:col>
      <xdr:colOff>106681</xdr:colOff>
      <xdr:row>10</xdr:row>
      <xdr:rowOff>87630</xdr:rowOff>
    </xdr:from>
    <xdr:to>
      <xdr:col>11</xdr:col>
      <xdr:colOff>236221</xdr:colOff>
      <xdr:row>11</xdr:row>
      <xdr:rowOff>140970</xdr:rowOff>
    </xdr:to>
    <xdr:sp macro="" textlink="Analysis!Z37">
      <xdr:nvSpPr>
        <xdr:cNvPr id="40" name="TextBox 39">
          <a:extLst>
            <a:ext uri="{FF2B5EF4-FFF2-40B4-BE49-F238E27FC236}">
              <a16:creationId xmlns:a16="http://schemas.microsoft.com/office/drawing/2014/main" id="{D40D06B2-66EF-40D9-A432-34EFB11BD49D}"/>
            </a:ext>
          </a:extLst>
        </xdr:cNvPr>
        <xdr:cNvSpPr txBox="1"/>
      </xdr:nvSpPr>
      <xdr:spPr>
        <a:xfrm>
          <a:off x="6202681" y="1916430"/>
          <a:ext cx="739140" cy="236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1ED8EC9-DEF5-4953-94AA-0719B040FA4D}" type="TxLink">
            <a:rPr lang="en-US" sz="1100" b="1" i="0" u="none" strike="noStrike">
              <a:solidFill>
                <a:srgbClr val="000000"/>
              </a:solidFill>
              <a:latin typeface="Calibri"/>
              <a:ea typeface="Calibri"/>
              <a:cs typeface="Calibri"/>
            </a:rPr>
            <a:pPr algn="ctr"/>
            <a:t>+8.39%</a:t>
          </a:fld>
          <a:endParaRPr lang="en-IN" sz="1800" b="1" baseline="0">
            <a:solidFill>
              <a:schemeClr val="bg1"/>
            </a:solidFill>
            <a:latin typeface="Arial" panose="020B0604020202020204" pitchFamily="34" charset="0"/>
            <a:cs typeface="Arial" panose="020B0604020202020204" pitchFamily="34" charset="0"/>
          </a:endParaRPr>
        </a:p>
      </xdr:txBody>
    </xdr:sp>
    <xdr:clientData/>
  </xdr:twoCellAnchor>
  <xdr:twoCellAnchor>
    <xdr:from>
      <xdr:col>0</xdr:col>
      <xdr:colOff>236220</xdr:colOff>
      <xdr:row>8</xdr:row>
      <xdr:rowOff>64770</xdr:rowOff>
    </xdr:from>
    <xdr:to>
      <xdr:col>2</xdr:col>
      <xdr:colOff>36395</xdr:colOff>
      <xdr:row>9</xdr:row>
      <xdr:rowOff>163830</xdr:rowOff>
    </xdr:to>
    <xdr:sp macro="" textlink="Analysis!Z43">
      <xdr:nvSpPr>
        <xdr:cNvPr id="41" name="TextBox 40">
          <a:extLst>
            <a:ext uri="{FF2B5EF4-FFF2-40B4-BE49-F238E27FC236}">
              <a16:creationId xmlns:a16="http://schemas.microsoft.com/office/drawing/2014/main" id="{9434F7C0-5C16-4395-8811-3592CF1B8DF9}"/>
            </a:ext>
          </a:extLst>
        </xdr:cNvPr>
        <xdr:cNvSpPr txBox="1"/>
      </xdr:nvSpPr>
      <xdr:spPr>
        <a:xfrm>
          <a:off x="236220" y="1527810"/>
          <a:ext cx="1019375"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DC22FEB-07B8-4FC8-9235-0284CADEBA38}" type="TxLink">
            <a:rPr lang="en-US" sz="1100" b="1" i="0" u="none" strike="noStrike">
              <a:solidFill>
                <a:schemeClr val="bg1"/>
              </a:solidFill>
              <a:latin typeface="Calibri"/>
              <a:ea typeface="Calibri"/>
              <a:cs typeface="Calibri"/>
            </a:rPr>
            <a:pPr algn="ctr"/>
            <a:t>+90.47%</a:t>
          </a:fld>
          <a:endParaRPr lang="en-IN" sz="1100" b="1" baseline="0">
            <a:solidFill>
              <a:schemeClr val="bg1"/>
            </a:solidFill>
            <a:latin typeface="Arial" panose="020B0604020202020204" pitchFamily="34" charset="0"/>
            <a:cs typeface="Arial" panose="020B0604020202020204" pitchFamily="34" charset="0"/>
          </a:endParaRPr>
        </a:p>
      </xdr:txBody>
    </xdr:sp>
    <xdr:clientData/>
  </xdr:twoCellAnchor>
  <xdr:twoCellAnchor>
    <xdr:from>
      <xdr:col>12</xdr:col>
      <xdr:colOff>449580</xdr:colOff>
      <xdr:row>8</xdr:row>
      <xdr:rowOff>64770</xdr:rowOff>
    </xdr:from>
    <xdr:to>
      <xdr:col>14</xdr:col>
      <xdr:colOff>249755</xdr:colOff>
      <xdr:row>9</xdr:row>
      <xdr:rowOff>163830</xdr:rowOff>
    </xdr:to>
    <xdr:sp macro="" textlink="Analysis!Z25">
      <xdr:nvSpPr>
        <xdr:cNvPr id="42" name="TextBox 41">
          <a:extLst>
            <a:ext uri="{FF2B5EF4-FFF2-40B4-BE49-F238E27FC236}">
              <a16:creationId xmlns:a16="http://schemas.microsoft.com/office/drawing/2014/main" id="{74AAD06B-2820-420F-8F26-990EFE93F11A}"/>
            </a:ext>
          </a:extLst>
        </xdr:cNvPr>
        <xdr:cNvSpPr txBox="1"/>
      </xdr:nvSpPr>
      <xdr:spPr>
        <a:xfrm>
          <a:off x="7764780" y="1527810"/>
          <a:ext cx="1019375"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780F577-FFBF-469A-950D-7BFCE9AFEA24}" type="TxLink">
            <a:rPr lang="en-US" sz="1100" b="1" i="0" u="none" strike="noStrike">
              <a:solidFill>
                <a:schemeClr val="bg1"/>
              </a:solidFill>
              <a:latin typeface="Calibri"/>
              <a:ea typeface="Calibri"/>
              <a:cs typeface="Calibri"/>
            </a:rPr>
            <a:pPr algn="ctr"/>
            <a:t>+90.62%</a:t>
          </a:fld>
          <a:endParaRPr lang="en-IN" sz="1100" b="1" baseline="0">
            <a:solidFill>
              <a:schemeClr val="bg1"/>
            </a:solidFill>
            <a:latin typeface="Arial" panose="020B0604020202020204" pitchFamily="34" charset="0"/>
            <a:cs typeface="Arial" panose="020B0604020202020204" pitchFamily="34" charset="0"/>
          </a:endParaRPr>
        </a:p>
      </xdr:txBody>
    </xdr:sp>
    <xdr:clientData/>
  </xdr:twoCellAnchor>
  <xdr:twoCellAnchor editAs="oneCell">
    <xdr:from>
      <xdr:col>10</xdr:col>
      <xdr:colOff>30480</xdr:colOff>
      <xdr:row>15</xdr:row>
      <xdr:rowOff>129540</xdr:rowOff>
    </xdr:from>
    <xdr:to>
      <xdr:col>12</xdr:col>
      <xdr:colOff>359280</xdr:colOff>
      <xdr:row>25</xdr:row>
      <xdr:rowOff>129540</xdr:rowOff>
    </xdr:to>
    <mc:AlternateContent xmlns:mc="http://schemas.openxmlformats.org/markup-compatibility/2006">
      <mc:Choice xmlns:a14="http://schemas.microsoft.com/office/drawing/2010/main" Requires="a14">
        <xdr:graphicFrame macro="">
          <xdr:nvGraphicFramePr>
            <xdr:cNvPr id="45" name="Month Name">
              <a:extLst>
                <a:ext uri="{FF2B5EF4-FFF2-40B4-BE49-F238E27FC236}">
                  <a16:creationId xmlns:a16="http://schemas.microsoft.com/office/drawing/2014/main" id="{53269177-443E-448E-BA81-402596FECE5B}"/>
                </a:ext>
              </a:extLst>
            </xdr:cNvPr>
            <xdr:cNvGraphicFramePr/>
          </xdr:nvGraphicFramePr>
          <xdr:xfrm>
            <a:off x="0" y="0"/>
            <a:ext cx="0" cy="0"/>
          </xdr:xfrm>
          <a:graphic>
            <a:graphicData uri="http://schemas.microsoft.com/office/drawing/2010/slicer">
              <sle:slicer xmlns:sle="http://schemas.microsoft.com/office/drawing/2010/slicer" name="Month Name"/>
            </a:graphicData>
          </a:graphic>
        </xdr:graphicFrame>
      </mc:Choice>
      <mc:Fallback>
        <xdr:sp macro="" textlink="">
          <xdr:nvSpPr>
            <xdr:cNvPr id="0" name=""/>
            <xdr:cNvSpPr>
              <a:spLocks noTextEdit="1"/>
            </xdr:cNvSpPr>
          </xdr:nvSpPr>
          <xdr:spPr>
            <a:xfrm>
              <a:off x="6126480" y="2872740"/>
              <a:ext cx="1548000" cy="18288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365760</xdr:colOff>
      <xdr:row>17</xdr:row>
      <xdr:rowOff>160020</xdr:rowOff>
    </xdr:from>
    <xdr:to>
      <xdr:col>9</xdr:col>
      <xdr:colOff>289560</xdr:colOff>
      <xdr:row>26</xdr:row>
      <xdr:rowOff>0</xdr:rowOff>
    </xdr:to>
    <xdr:graphicFrame macro="">
      <xdr:nvGraphicFramePr>
        <xdr:cNvPr id="6" name="Chart 5">
          <a:extLst>
            <a:ext uri="{FF2B5EF4-FFF2-40B4-BE49-F238E27FC236}">
              <a16:creationId xmlns:a16="http://schemas.microsoft.com/office/drawing/2014/main" id="{63D3B13C-583F-492A-94B1-5DE40125CC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449580</xdr:colOff>
      <xdr:row>15</xdr:row>
      <xdr:rowOff>152400</xdr:rowOff>
    </xdr:from>
    <xdr:to>
      <xdr:col>1</xdr:col>
      <xdr:colOff>480060</xdr:colOff>
      <xdr:row>17</xdr:row>
      <xdr:rowOff>45720</xdr:rowOff>
    </xdr:to>
    <xdr:sp macro="" textlink="'Analysis (2)'!K15">
      <xdr:nvSpPr>
        <xdr:cNvPr id="22" name="Rectangle: Rounded Corners 21">
          <a:extLst>
            <a:ext uri="{FF2B5EF4-FFF2-40B4-BE49-F238E27FC236}">
              <a16:creationId xmlns:a16="http://schemas.microsoft.com/office/drawing/2014/main" id="{65F0B6E4-19A2-409B-B7A3-FE2F86F9CDBC}"/>
            </a:ext>
          </a:extLst>
        </xdr:cNvPr>
        <xdr:cNvSpPr/>
      </xdr:nvSpPr>
      <xdr:spPr>
        <a:xfrm>
          <a:off x="449580" y="2895600"/>
          <a:ext cx="640080" cy="259080"/>
        </a:xfrm>
        <a:prstGeom prst="roundRect">
          <a:avLst>
            <a:gd name="adj" fmla="val 14138"/>
          </a:avLst>
        </a:prstGeom>
        <a:solidFill>
          <a:srgbClr val="4DC1F5"/>
        </a:solidFill>
        <a:ln>
          <a:noFill/>
        </a:ln>
        <a:effectLst>
          <a:outerShdw blurRad="5715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F6210ACF-C0C2-46A1-967A-C420E21C4685}" type="TxLink">
            <a:rPr lang="en-US" sz="1000" b="1" i="0" u="none" strike="noStrike">
              <a:solidFill>
                <a:srgbClr val="000000"/>
              </a:solidFill>
              <a:latin typeface="Arial" panose="020B0604020202020204" pitchFamily="34" charset="0"/>
              <a:ea typeface="Calibri"/>
              <a:cs typeface="Arial" panose="020B0604020202020204" pitchFamily="34" charset="0"/>
            </a:rPr>
            <a:pPr algn="l"/>
            <a:t>In 2007</a:t>
          </a:fld>
          <a:endParaRPr lang="en-IN" sz="1000" b="1">
            <a:latin typeface="Arial" panose="020B0604020202020204" pitchFamily="34" charset="0"/>
            <a:cs typeface="Arial" panose="020B0604020202020204" pitchFamily="34" charset="0"/>
          </a:endParaRPr>
        </a:p>
      </xdr:txBody>
    </xdr:sp>
    <xdr:clientData/>
  </xdr:twoCellAnchor>
  <xdr:twoCellAnchor>
    <xdr:from>
      <xdr:col>1</xdr:col>
      <xdr:colOff>502920</xdr:colOff>
      <xdr:row>15</xdr:row>
      <xdr:rowOff>144780</xdr:rowOff>
    </xdr:from>
    <xdr:to>
      <xdr:col>2</xdr:col>
      <xdr:colOff>381000</xdr:colOff>
      <xdr:row>17</xdr:row>
      <xdr:rowOff>45720</xdr:rowOff>
    </xdr:to>
    <xdr:sp macro="" textlink="'Analysis (2)'!L7">
      <xdr:nvSpPr>
        <xdr:cNvPr id="29" name="Rectangle: Rounded Corners 28">
          <a:extLst>
            <a:ext uri="{FF2B5EF4-FFF2-40B4-BE49-F238E27FC236}">
              <a16:creationId xmlns:a16="http://schemas.microsoft.com/office/drawing/2014/main" id="{718C71EA-B367-4B8D-8E9F-5856CAC1155A}"/>
            </a:ext>
          </a:extLst>
        </xdr:cNvPr>
        <xdr:cNvSpPr/>
      </xdr:nvSpPr>
      <xdr:spPr>
        <a:xfrm>
          <a:off x="1112520" y="2887980"/>
          <a:ext cx="487680" cy="266700"/>
        </a:xfrm>
        <a:prstGeom prst="roundRect">
          <a:avLst>
            <a:gd name="adj" fmla="val 14138"/>
          </a:avLst>
        </a:prstGeom>
        <a:solidFill>
          <a:srgbClr val="4DC1F5"/>
        </a:solidFill>
        <a:ln>
          <a:noFill/>
        </a:ln>
        <a:effectLst>
          <a:outerShdw blurRad="5715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C3383434-5FCF-4542-A1B6-59F093EC24A4}" type="TxLink">
            <a:rPr lang="en-US" sz="1100" b="0" i="0" u="none" strike="noStrike">
              <a:solidFill>
                <a:srgbClr val="000000"/>
              </a:solidFill>
              <a:latin typeface="Arial" panose="020B0604020202020204" pitchFamily="34" charset="0"/>
              <a:ea typeface="Calibri"/>
              <a:cs typeface="Arial" panose="020B0604020202020204" pitchFamily="34" charset="0"/>
            </a:rPr>
            <a:pPr algn="l"/>
            <a:t>Dec</a:t>
          </a:fld>
          <a:endParaRPr lang="en-IN" sz="1100">
            <a:latin typeface="Arial" panose="020B0604020202020204" pitchFamily="34" charset="0"/>
            <a:cs typeface="Arial" panose="020B0604020202020204" pitchFamily="34" charset="0"/>
          </a:endParaRPr>
        </a:p>
      </xdr:txBody>
    </xdr:sp>
    <xdr:clientData/>
  </xdr:twoCellAnchor>
  <xdr:twoCellAnchor>
    <xdr:from>
      <xdr:col>3</xdr:col>
      <xdr:colOff>284480</xdr:colOff>
      <xdr:row>15</xdr:row>
      <xdr:rowOff>144780</xdr:rowOff>
    </xdr:from>
    <xdr:to>
      <xdr:col>3</xdr:col>
      <xdr:colOff>558800</xdr:colOff>
      <xdr:row>17</xdr:row>
      <xdr:rowOff>30480</xdr:rowOff>
    </xdr:to>
    <xdr:sp macro="" textlink="'Analysis (2)'!L15">
      <xdr:nvSpPr>
        <xdr:cNvPr id="35" name="Rectangle: Rounded Corners 34">
          <a:extLst>
            <a:ext uri="{FF2B5EF4-FFF2-40B4-BE49-F238E27FC236}">
              <a16:creationId xmlns:a16="http://schemas.microsoft.com/office/drawing/2014/main" id="{FE3A4088-6DC9-4091-BCAC-83FC72AE07B5}"/>
            </a:ext>
          </a:extLst>
        </xdr:cNvPr>
        <xdr:cNvSpPr/>
      </xdr:nvSpPr>
      <xdr:spPr>
        <a:xfrm>
          <a:off x="2113280" y="2887980"/>
          <a:ext cx="274320" cy="251460"/>
        </a:xfrm>
        <a:prstGeom prst="roundRect">
          <a:avLst>
            <a:gd name="adj" fmla="val 14138"/>
          </a:avLst>
        </a:prstGeom>
        <a:solidFill>
          <a:srgbClr val="4DC1F5"/>
        </a:solidFill>
        <a:ln>
          <a:noFill/>
        </a:ln>
        <a:effectLst>
          <a:outerShdw blurRad="5715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8D9DDD51-F6A7-4F5F-A275-41B44F78DA2C}" type="TxLink">
            <a:rPr lang="en-US" sz="1000" b="0" i="0" u="none" strike="noStrike">
              <a:solidFill>
                <a:srgbClr val="000000"/>
              </a:solidFill>
              <a:latin typeface="Arial" panose="020B0604020202020204" pitchFamily="34" charset="0"/>
              <a:ea typeface="Calibri"/>
              <a:cs typeface="Arial" panose="020B0604020202020204" pitchFamily="34" charset="0"/>
            </a:rPr>
            <a:pPr algn="l"/>
            <a:t>&amp;</a:t>
          </a:fld>
          <a:endParaRPr lang="en-IN" sz="1000">
            <a:latin typeface="Arial" panose="020B0604020202020204" pitchFamily="34" charset="0"/>
            <a:cs typeface="Arial" panose="020B0604020202020204" pitchFamily="34" charset="0"/>
          </a:endParaRPr>
        </a:p>
      </xdr:txBody>
    </xdr:sp>
    <xdr:clientData/>
  </xdr:twoCellAnchor>
  <xdr:twoCellAnchor>
    <xdr:from>
      <xdr:col>2</xdr:col>
      <xdr:colOff>416560</xdr:colOff>
      <xdr:row>15</xdr:row>
      <xdr:rowOff>144780</xdr:rowOff>
    </xdr:from>
    <xdr:to>
      <xdr:col>3</xdr:col>
      <xdr:colOff>248920</xdr:colOff>
      <xdr:row>17</xdr:row>
      <xdr:rowOff>45720</xdr:rowOff>
    </xdr:to>
    <xdr:sp macro="" textlink="'Analysis (2)'!L8">
      <xdr:nvSpPr>
        <xdr:cNvPr id="37" name="Rectangle: Rounded Corners 36">
          <a:extLst>
            <a:ext uri="{FF2B5EF4-FFF2-40B4-BE49-F238E27FC236}">
              <a16:creationId xmlns:a16="http://schemas.microsoft.com/office/drawing/2014/main" id="{D3630968-9D0D-4680-9FF0-E45770CC0D22}"/>
            </a:ext>
          </a:extLst>
        </xdr:cNvPr>
        <xdr:cNvSpPr/>
      </xdr:nvSpPr>
      <xdr:spPr>
        <a:xfrm>
          <a:off x="1635760" y="2887980"/>
          <a:ext cx="441960" cy="266700"/>
        </a:xfrm>
        <a:prstGeom prst="roundRect">
          <a:avLst>
            <a:gd name="adj" fmla="val 14138"/>
          </a:avLst>
        </a:prstGeom>
        <a:solidFill>
          <a:srgbClr val="4DC1F5"/>
        </a:solidFill>
        <a:ln>
          <a:noFill/>
        </a:ln>
        <a:effectLst>
          <a:outerShdw blurRad="5715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DB53D98F-504D-4C51-97BD-26F4E7624B32}" type="TxLink">
            <a:rPr lang="en-US" sz="1000" b="0" i="0" u="none" strike="noStrike">
              <a:solidFill>
                <a:srgbClr val="000000"/>
              </a:solidFill>
              <a:latin typeface="Arial" panose="020B0604020202020204" pitchFamily="34" charset="0"/>
              <a:ea typeface="Calibri"/>
              <a:cs typeface="Arial" panose="020B0604020202020204" pitchFamily="34" charset="0"/>
            </a:rPr>
            <a:pPr algn="l"/>
            <a:t>Nov</a:t>
          </a:fld>
          <a:endParaRPr lang="en-IN" sz="1000">
            <a:latin typeface="Arial" panose="020B0604020202020204" pitchFamily="34" charset="0"/>
            <a:cs typeface="Arial" panose="020B0604020202020204" pitchFamily="34" charset="0"/>
          </a:endParaRPr>
        </a:p>
      </xdr:txBody>
    </xdr:sp>
    <xdr:clientData/>
  </xdr:twoCellAnchor>
  <xdr:twoCellAnchor>
    <xdr:from>
      <xdr:col>3</xdr:col>
      <xdr:colOff>594360</xdr:colOff>
      <xdr:row>15</xdr:row>
      <xdr:rowOff>144780</xdr:rowOff>
    </xdr:from>
    <xdr:to>
      <xdr:col>4</xdr:col>
      <xdr:colOff>441960</xdr:colOff>
      <xdr:row>17</xdr:row>
      <xdr:rowOff>30480</xdr:rowOff>
    </xdr:to>
    <xdr:sp macro="" textlink="'Analysis (2)'!L9">
      <xdr:nvSpPr>
        <xdr:cNvPr id="38" name="Rectangle: Rounded Corners 37">
          <a:extLst>
            <a:ext uri="{FF2B5EF4-FFF2-40B4-BE49-F238E27FC236}">
              <a16:creationId xmlns:a16="http://schemas.microsoft.com/office/drawing/2014/main" id="{0427EDE4-C1C4-466E-8A06-E4C15B3D8DC9}"/>
            </a:ext>
          </a:extLst>
        </xdr:cNvPr>
        <xdr:cNvSpPr/>
      </xdr:nvSpPr>
      <xdr:spPr>
        <a:xfrm>
          <a:off x="2423160" y="2887980"/>
          <a:ext cx="457200" cy="251460"/>
        </a:xfrm>
        <a:prstGeom prst="roundRect">
          <a:avLst>
            <a:gd name="adj" fmla="val 14138"/>
          </a:avLst>
        </a:prstGeom>
        <a:solidFill>
          <a:srgbClr val="4DC1F5"/>
        </a:solidFill>
        <a:ln>
          <a:noFill/>
        </a:ln>
        <a:effectLst>
          <a:outerShdw blurRad="5715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8CEE79F2-B9D7-4CCB-9CBF-C199DC7C4791}" type="TxLink">
            <a:rPr lang="en-US" sz="1000" b="0" i="0" u="none" strike="noStrike">
              <a:solidFill>
                <a:srgbClr val="000000"/>
              </a:solidFill>
              <a:latin typeface="Arial" panose="020B0604020202020204" pitchFamily="34" charset="0"/>
              <a:ea typeface="Calibri"/>
              <a:cs typeface="Arial" panose="020B0604020202020204" pitchFamily="34" charset="0"/>
            </a:rPr>
            <a:pPr algn="l"/>
            <a:t>Aug</a:t>
          </a:fld>
          <a:endParaRPr lang="en-IN" sz="1000">
            <a:latin typeface="Arial" panose="020B0604020202020204" pitchFamily="34" charset="0"/>
            <a:cs typeface="Arial" panose="020B0604020202020204" pitchFamily="34" charset="0"/>
          </a:endParaRPr>
        </a:p>
      </xdr:txBody>
    </xdr:sp>
    <xdr:clientData/>
  </xdr:twoCellAnchor>
  <xdr:twoCellAnchor>
    <xdr:from>
      <xdr:col>4</xdr:col>
      <xdr:colOff>297180</xdr:colOff>
      <xdr:row>15</xdr:row>
      <xdr:rowOff>137160</xdr:rowOff>
    </xdr:from>
    <xdr:to>
      <xdr:col>7</xdr:col>
      <xdr:colOff>480060</xdr:colOff>
      <xdr:row>17</xdr:row>
      <xdr:rowOff>60960</xdr:rowOff>
    </xdr:to>
    <xdr:sp macro="" textlink="Analysis!Z19">
      <xdr:nvSpPr>
        <xdr:cNvPr id="44" name="TextBox 43">
          <a:extLst>
            <a:ext uri="{FF2B5EF4-FFF2-40B4-BE49-F238E27FC236}">
              <a16:creationId xmlns:a16="http://schemas.microsoft.com/office/drawing/2014/main" id="{7C4C0EDA-4A1F-4EA0-ABA7-D4B11C9703C4}"/>
            </a:ext>
          </a:extLst>
        </xdr:cNvPr>
        <xdr:cNvSpPr txBox="1"/>
      </xdr:nvSpPr>
      <xdr:spPr>
        <a:xfrm>
          <a:off x="2735580" y="2880360"/>
          <a:ext cx="2011680"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IN" sz="1200" b="0" baseline="0">
              <a:solidFill>
                <a:schemeClr val="dk1"/>
              </a:solidFill>
              <a:effectLst/>
              <a:latin typeface="+mn-lt"/>
              <a:ea typeface="+mn-ea"/>
              <a:cs typeface="+mn-cs"/>
            </a:rPr>
            <a:t>Collectively accounted for</a:t>
          </a:r>
          <a:endParaRPr lang="en-IN" sz="1200">
            <a:effectLst/>
          </a:endParaRPr>
        </a:p>
      </xdr:txBody>
    </xdr:sp>
    <xdr:clientData/>
  </xdr:twoCellAnchor>
  <xdr:twoCellAnchor>
    <xdr:from>
      <xdr:col>7</xdr:col>
      <xdr:colOff>243840</xdr:colOff>
      <xdr:row>15</xdr:row>
      <xdr:rowOff>137160</xdr:rowOff>
    </xdr:from>
    <xdr:to>
      <xdr:col>8</xdr:col>
      <xdr:colOff>327660</xdr:colOff>
      <xdr:row>17</xdr:row>
      <xdr:rowOff>60960</xdr:rowOff>
    </xdr:to>
    <xdr:sp macro="" textlink="'Analysis (2)'!K12">
      <xdr:nvSpPr>
        <xdr:cNvPr id="46" name="TextBox 45">
          <a:extLst>
            <a:ext uri="{FF2B5EF4-FFF2-40B4-BE49-F238E27FC236}">
              <a16:creationId xmlns:a16="http://schemas.microsoft.com/office/drawing/2014/main" id="{E7FA7981-8341-45C7-A55D-6C454FB00BF4}"/>
            </a:ext>
          </a:extLst>
        </xdr:cNvPr>
        <xdr:cNvSpPr txBox="1"/>
      </xdr:nvSpPr>
      <xdr:spPr>
        <a:xfrm>
          <a:off x="4511040" y="2880360"/>
          <a:ext cx="693420"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8C4D127-7868-45D3-B5A2-4855FB16204C}" type="TxLink">
            <a:rPr lang="en-US" sz="1400" b="1" i="0" u="none" strike="noStrike" baseline="0">
              <a:solidFill>
                <a:srgbClr val="4DC1F5"/>
              </a:solidFill>
              <a:latin typeface="Arial" panose="020B0604020202020204" pitchFamily="34" charset="0"/>
              <a:ea typeface="Calibri"/>
              <a:cs typeface="Arial" panose="020B0604020202020204" pitchFamily="34" charset="0"/>
            </a:rPr>
            <a:pPr algn="ctr"/>
            <a:t>50.6%</a:t>
          </a:fld>
          <a:endParaRPr lang="en-IN" sz="1400" b="1" baseline="0">
            <a:solidFill>
              <a:srgbClr val="4DC1F5"/>
            </a:solidFill>
            <a:latin typeface="Arial" panose="020B0604020202020204" pitchFamily="34" charset="0"/>
            <a:cs typeface="Arial" panose="020B0604020202020204" pitchFamily="34" charset="0"/>
          </a:endParaRPr>
        </a:p>
      </xdr:txBody>
    </xdr:sp>
    <xdr:clientData/>
  </xdr:twoCellAnchor>
  <xdr:twoCellAnchor>
    <xdr:from>
      <xdr:col>6</xdr:col>
      <xdr:colOff>548640</xdr:colOff>
      <xdr:row>17</xdr:row>
      <xdr:rowOff>0</xdr:rowOff>
    </xdr:from>
    <xdr:to>
      <xdr:col>9</xdr:col>
      <xdr:colOff>53340</xdr:colOff>
      <xdr:row>18</xdr:row>
      <xdr:rowOff>106680</xdr:rowOff>
    </xdr:to>
    <xdr:sp macro="" textlink="'Analysis (2)'!K12">
      <xdr:nvSpPr>
        <xdr:cNvPr id="47" name="TextBox 46">
          <a:extLst>
            <a:ext uri="{FF2B5EF4-FFF2-40B4-BE49-F238E27FC236}">
              <a16:creationId xmlns:a16="http://schemas.microsoft.com/office/drawing/2014/main" id="{26F3BA3A-000B-4A39-B54C-3B539F2E7E32}"/>
            </a:ext>
          </a:extLst>
        </xdr:cNvPr>
        <xdr:cNvSpPr txBox="1"/>
      </xdr:nvSpPr>
      <xdr:spPr>
        <a:xfrm>
          <a:off x="4206240" y="3108960"/>
          <a:ext cx="1333500"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0" baseline="0">
              <a:solidFill>
                <a:sysClr val="windowText" lastClr="000000"/>
              </a:solidFill>
              <a:latin typeface="Arial" panose="020B0604020202020204" pitchFamily="34" charset="0"/>
              <a:cs typeface="Arial" panose="020B0604020202020204" pitchFamily="34" charset="0"/>
            </a:rPr>
            <a:t>of Total</a:t>
          </a:r>
          <a:r>
            <a:rPr lang="en-IN" sz="1100" b="1" baseline="0">
              <a:solidFill>
                <a:srgbClr val="4DC1F5"/>
              </a:solidFill>
              <a:latin typeface="Arial" panose="020B0604020202020204" pitchFamily="34" charset="0"/>
              <a:cs typeface="Arial" panose="020B0604020202020204" pitchFamily="34" charset="0"/>
            </a:rPr>
            <a:t> </a:t>
          </a:r>
          <a:r>
            <a:rPr lang="en-IN" sz="1100" b="1" baseline="0">
              <a:solidFill>
                <a:sysClr val="windowText" lastClr="000000"/>
              </a:solidFill>
              <a:latin typeface="Arial" panose="020B0604020202020204" pitchFamily="34" charset="0"/>
              <a:cs typeface="Arial" panose="020B0604020202020204" pitchFamily="34" charset="0"/>
            </a:rPr>
            <a:t>Profit</a:t>
          </a:r>
        </a:p>
      </xdr:txBody>
    </xdr:sp>
    <xdr:clientData/>
  </xdr:twoCellAnchor>
  <xdr:twoCellAnchor>
    <xdr:from>
      <xdr:col>13</xdr:col>
      <xdr:colOff>160020</xdr:colOff>
      <xdr:row>17</xdr:row>
      <xdr:rowOff>129540</xdr:rowOff>
    </xdr:from>
    <xdr:to>
      <xdr:col>23</xdr:col>
      <xdr:colOff>30480</xdr:colOff>
      <xdr:row>24</xdr:row>
      <xdr:rowOff>129540</xdr:rowOff>
    </xdr:to>
    <xdr:graphicFrame macro="">
      <xdr:nvGraphicFramePr>
        <xdr:cNvPr id="21" name="Chart 20">
          <a:extLst>
            <a:ext uri="{FF2B5EF4-FFF2-40B4-BE49-F238E27FC236}">
              <a16:creationId xmlns:a16="http://schemas.microsoft.com/office/drawing/2014/main" id="{EB61AA57-FE48-4700-B81B-E5FF3149AB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17</xdr:col>
      <xdr:colOff>160020</xdr:colOff>
      <xdr:row>14</xdr:row>
      <xdr:rowOff>175260</xdr:rowOff>
    </xdr:from>
    <xdr:to>
      <xdr:col>18</xdr:col>
      <xdr:colOff>403860</xdr:colOff>
      <xdr:row>16</xdr:row>
      <xdr:rowOff>99060</xdr:rowOff>
    </xdr:to>
    <xdr:sp macro="" textlink="'Analysis (2)'!X14">
      <xdr:nvSpPr>
        <xdr:cNvPr id="36" name="TextBox 35">
          <a:extLst>
            <a:ext uri="{FF2B5EF4-FFF2-40B4-BE49-F238E27FC236}">
              <a16:creationId xmlns:a16="http://schemas.microsoft.com/office/drawing/2014/main" id="{493A3111-360D-4A3E-81F3-DA6BA62B64C5}"/>
            </a:ext>
          </a:extLst>
        </xdr:cNvPr>
        <xdr:cNvSpPr txBox="1"/>
      </xdr:nvSpPr>
      <xdr:spPr>
        <a:xfrm>
          <a:off x="10523220" y="2735580"/>
          <a:ext cx="853440"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AF54089-0E7A-4B3A-A4D7-6986AD829FD8}" type="TxLink">
            <a:rPr lang="en-US" sz="1400" b="1" i="0" u="none" strike="noStrike" baseline="0">
              <a:solidFill>
                <a:srgbClr val="4DC1F5"/>
              </a:solidFill>
              <a:latin typeface="Arial" panose="020B0604020202020204" pitchFamily="34" charset="0"/>
              <a:ea typeface="Calibri"/>
              <a:cs typeface="Arial" panose="020B0604020202020204" pitchFamily="34" charset="0"/>
            </a:rPr>
            <a:pPr marL="0" indent="0" algn="ctr"/>
            <a:t>14.98%</a:t>
          </a:fld>
          <a:endParaRPr lang="en-IN" sz="1400" b="1" i="0" u="none" strike="noStrike" baseline="0">
            <a:solidFill>
              <a:srgbClr val="4DC1F5"/>
            </a:solidFill>
            <a:latin typeface="Arial" panose="020B0604020202020204" pitchFamily="34" charset="0"/>
            <a:ea typeface="Calibri"/>
            <a:cs typeface="Arial" panose="020B0604020202020204" pitchFamily="34" charset="0"/>
          </a:endParaRPr>
        </a:p>
      </xdr:txBody>
    </xdr:sp>
    <xdr:clientData/>
  </xdr:twoCellAnchor>
  <xdr:twoCellAnchor>
    <xdr:from>
      <xdr:col>12</xdr:col>
      <xdr:colOff>388620</xdr:colOff>
      <xdr:row>14</xdr:row>
      <xdr:rowOff>175260</xdr:rowOff>
    </xdr:from>
    <xdr:to>
      <xdr:col>18</xdr:col>
      <xdr:colOff>76200</xdr:colOff>
      <xdr:row>16</xdr:row>
      <xdr:rowOff>99060</xdr:rowOff>
    </xdr:to>
    <xdr:sp macro="" textlink="Analysis!Z19">
      <xdr:nvSpPr>
        <xdr:cNvPr id="48" name="TextBox 47">
          <a:extLst>
            <a:ext uri="{FF2B5EF4-FFF2-40B4-BE49-F238E27FC236}">
              <a16:creationId xmlns:a16="http://schemas.microsoft.com/office/drawing/2014/main" id="{40368E58-C8D5-4D50-8785-EE6FAD2D5A6A}"/>
            </a:ext>
          </a:extLst>
        </xdr:cNvPr>
        <xdr:cNvSpPr txBox="1"/>
      </xdr:nvSpPr>
      <xdr:spPr>
        <a:xfrm>
          <a:off x="7703820" y="2735580"/>
          <a:ext cx="3345180"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0" baseline="0">
              <a:solidFill>
                <a:schemeClr val="tx1"/>
              </a:solidFill>
              <a:latin typeface="Arial" panose="020B0604020202020204" pitchFamily="34" charset="0"/>
              <a:cs typeface="Arial" panose="020B0604020202020204" pitchFamily="34" charset="0"/>
            </a:rPr>
            <a:t>The Highlighted Weekdays Contributed</a:t>
          </a:r>
        </a:p>
      </xdr:txBody>
    </xdr:sp>
    <xdr:clientData/>
  </xdr:twoCellAnchor>
  <xdr:twoCellAnchor>
    <xdr:from>
      <xdr:col>18</xdr:col>
      <xdr:colOff>106680</xdr:colOff>
      <xdr:row>14</xdr:row>
      <xdr:rowOff>167640</xdr:rowOff>
    </xdr:from>
    <xdr:to>
      <xdr:col>20</xdr:col>
      <xdr:colOff>220980</xdr:colOff>
      <xdr:row>16</xdr:row>
      <xdr:rowOff>91440</xdr:rowOff>
    </xdr:to>
    <xdr:sp macro="" textlink="'Analysis (2)'!K12">
      <xdr:nvSpPr>
        <xdr:cNvPr id="49" name="TextBox 48">
          <a:extLst>
            <a:ext uri="{FF2B5EF4-FFF2-40B4-BE49-F238E27FC236}">
              <a16:creationId xmlns:a16="http://schemas.microsoft.com/office/drawing/2014/main" id="{8E373636-8A5D-42B2-A4DB-859517FA2466}"/>
            </a:ext>
          </a:extLst>
        </xdr:cNvPr>
        <xdr:cNvSpPr txBox="1"/>
      </xdr:nvSpPr>
      <xdr:spPr>
        <a:xfrm>
          <a:off x="11079480" y="2727960"/>
          <a:ext cx="1333500"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0" baseline="0">
              <a:solidFill>
                <a:sysClr val="windowText" lastClr="000000"/>
              </a:solidFill>
              <a:latin typeface="Arial" panose="020B0604020202020204" pitchFamily="34" charset="0"/>
              <a:cs typeface="Arial" panose="020B0604020202020204" pitchFamily="34" charset="0"/>
            </a:rPr>
            <a:t>of Total</a:t>
          </a:r>
          <a:r>
            <a:rPr lang="en-IN" sz="1100" b="1" baseline="0">
              <a:solidFill>
                <a:srgbClr val="4DC1F5"/>
              </a:solidFill>
              <a:latin typeface="Arial" panose="020B0604020202020204" pitchFamily="34" charset="0"/>
              <a:cs typeface="Arial" panose="020B0604020202020204" pitchFamily="34" charset="0"/>
            </a:rPr>
            <a:t> </a:t>
          </a:r>
          <a:r>
            <a:rPr lang="en-IN" sz="1100" b="1" baseline="0">
              <a:solidFill>
                <a:sysClr val="windowText" lastClr="000000"/>
              </a:solidFill>
              <a:latin typeface="Arial" panose="020B0604020202020204" pitchFamily="34" charset="0"/>
              <a:cs typeface="Arial" panose="020B0604020202020204" pitchFamily="34" charset="0"/>
            </a:rPr>
            <a:t>Profit</a:t>
          </a:r>
        </a:p>
      </xdr:txBody>
    </xdr:sp>
    <xdr:clientData/>
  </xdr:twoCellAnchor>
  <xdr:twoCellAnchor>
    <xdr:from>
      <xdr:col>0</xdr:col>
      <xdr:colOff>342900</xdr:colOff>
      <xdr:row>26</xdr:row>
      <xdr:rowOff>167640</xdr:rowOff>
    </xdr:from>
    <xdr:to>
      <xdr:col>5</xdr:col>
      <xdr:colOff>114300</xdr:colOff>
      <xdr:row>36</xdr:row>
      <xdr:rowOff>175260</xdr:rowOff>
    </xdr:to>
    <xdr:graphicFrame macro="">
      <xdr:nvGraphicFramePr>
        <xdr:cNvPr id="50" name="Chart 49">
          <a:extLst>
            <a:ext uri="{FF2B5EF4-FFF2-40B4-BE49-F238E27FC236}">
              <a16:creationId xmlns:a16="http://schemas.microsoft.com/office/drawing/2014/main" id="{7B4C7E56-F751-4478-AA63-C77FA01E03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5</xdr:col>
      <xdr:colOff>76200</xdr:colOff>
      <xdr:row>30</xdr:row>
      <xdr:rowOff>30480</xdr:rowOff>
    </xdr:from>
    <xdr:to>
      <xdr:col>6</xdr:col>
      <xdr:colOff>304800</xdr:colOff>
      <xdr:row>31</xdr:row>
      <xdr:rowOff>137160</xdr:rowOff>
    </xdr:to>
    <xdr:sp macro="" textlink="'Analysis (2)'!AD13">
      <xdr:nvSpPr>
        <xdr:cNvPr id="52" name="TextBox 51">
          <a:extLst>
            <a:ext uri="{FF2B5EF4-FFF2-40B4-BE49-F238E27FC236}">
              <a16:creationId xmlns:a16="http://schemas.microsoft.com/office/drawing/2014/main" id="{7B1F0599-2A89-4E22-AC8E-615CFCBEBC35}"/>
            </a:ext>
          </a:extLst>
        </xdr:cNvPr>
        <xdr:cNvSpPr txBox="1"/>
      </xdr:nvSpPr>
      <xdr:spPr>
        <a:xfrm>
          <a:off x="3124200" y="5516880"/>
          <a:ext cx="838200"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2B501B57-E7A4-4CAD-8687-3D07C939AB2C}" type="TxLink">
            <a:rPr lang="en-US" sz="1400" b="1" i="0" u="none" strike="noStrike" baseline="0">
              <a:solidFill>
                <a:srgbClr val="4DC1F5"/>
              </a:solidFill>
              <a:latin typeface="Arial" panose="020B0604020202020204" pitchFamily="34" charset="0"/>
              <a:ea typeface="Calibri"/>
              <a:cs typeface="Arial" panose="020B0604020202020204" pitchFamily="34" charset="0"/>
            </a:rPr>
            <a:pPr marL="0" indent="0" algn="ctr"/>
            <a:t>69.56%</a:t>
          </a:fld>
          <a:endParaRPr lang="en-IN" sz="1400" b="1" i="0" u="none" strike="noStrike" baseline="0">
            <a:solidFill>
              <a:srgbClr val="4DC1F5"/>
            </a:solidFill>
            <a:latin typeface="Arial" panose="020B0604020202020204" pitchFamily="34" charset="0"/>
            <a:ea typeface="Calibri"/>
            <a:cs typeface="Arial" panose="020B0604020202020204" pitchFamily="34" charset="0"/>
          </a:endParaRPr>
        </a:p>
      </xdr:txBody>
    </xdr:sp>
    <xdr:clientData/>
  </xdr:twoCellAnchor>
  <xdr:twoCellAnchor>
    <xdr:from>
      <xdr:col>3</xdr:col>
      <xdr:colOff>449580</xdr:colOff>
      <xdr:row>28</xdr:row>
      <xdr:rowOff>167640</xdr:rowOff>
    </xdr:from>
    <xdr:to>
      <xdr:col>7</xdr:col>
      <xdr:colOff>487680</xdr:colOff>
      <xdr:row>30</xdr:row>
      <xdr:rowOff>91440</xdr:rowOff>
    </xdr:to>
    <xdr:sp macro="" textlink="'Analysis (2)'!AD14">
      <xdr:nvSpPr>
        <xdr:cNvPr id="53" name="TextBox 52">
          <a:extLst>
            <a:ext uri="{FF2B5EF4-FFF2-40B4-BE49-F238E27FC236}">
              <a16:creationId xmlns:a16="http://schemas.microsoft.com/office/drawing/2014/main" id="{36F0B4EE-2AE5-471B-8F1B-5D4072A9E4EF}"/>
            </a:ext>
          </a:extLst>
        </xdr:cNvPr>
        <xdr:cNvSpPr txBox="1"/>
      </xdr:nvSpPr>
      <xdr:spPr>
        <a:xfrm>
          <a:off x="2278380" y="5288280"/>
          <a:ext cx="2476500"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1B7B854-87CF-4666-A305-80C0980C89DC}" type="TxLink">
            <a:rPr lang="en-US" sz="1200" b="1" i="0" u="none" strike="noStrike" baseline="0">
              <a:solidFill>
                <a:srgbClr val="000000"/>
              </a:solidFill>
              <a:latin typeface="Calibri"/>
              <a:ea typeface="Calibri"/>
              <a:cs typeface="Calibri"/>
            </a:rPr>
            <a:pPr algn="ctr"/>
            <a:t>WEEKDAY Make Up</a:t>
          </a:fld>
          <a:endParaRPr lang="en-IN" sz="1200" b="1" baseline="0">
            <a:solidFill>
              <a:schemeClr val="tx1"/>
            </a:solidFill>
            <a:latin typeface="Arial" panose="020B0604020202020204" pitchFamily="34" charset="0"/>
            <a:cs typeface="Arial" panose="020B0604020202020204" pitchFamily="34" charset="0"/>
          </a:endParaRPr>
        </a:p>
      </xdr:txBody>
    </xdr:sp>
    <xdr:clientData/>
  </xdr:twoCellAnchor>
  <xdr:twoCellAnchor>
    <xdr:from>
      <xdr:col>4</xdr:col>
      <xdr:colOff>350520</xdr:colOff>
      <xdr:row>31</xdr:row>
      <xdr:rowOff>76200</xdr:rowOff>
    </xdr:from>
    <xdr:to>
      <xdr:col>6</xdr:col>
      <xdr:colOff>571500</xdr:colOff>
      <xdr:row>33</xdr:row>
      <xdr:rowOff>0</xdr:rowOff>
    </xdr:to>
    <xdr:sp macro="" textlink="'Analysis (2)'!K12">
      <xdr:nvSpPr>
        <xdr:cNvPr id="54" name="TextBox 53">
          <a:extLst>
            <a:ext uri="{FF2B5EF4-FFF2-40B4-BE49-F238E27FC236}">
              <a16:creationId xmlns:a16="http://schemas.microsoft.com/office/drawing/2014/main" id="{501FDF49-0DB2-48B5-ADFE-889633C974D9}"/>
            </a:ext>
          </a:extLst>
        </xdr:cNvPr>
        <xdr:cNvSpPr txBox="1"/>
      </xdr:nvSpPr>
      <xdr:spPr>
        <a:xfrm>
          <a:off x="2788920" y="5745480"/>
          <a:ext cx="1440180"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0" baseline="0">
              <a:solidFill>
                <a:sysClr val="windowText" lastClr="000000"/>
              </a:solidFill>
              <a:latin typeface="Arial" panose="020B0604020202020204" pitchFamily="34" charset="0"/>
              <a:cs typeface="Arial" panose="020B0604020202020204" pitchFamily="34" charset="0"/>
            </a:rPr>
            <a:t>of Total</a:t>
          </a:r>
          <a:r>
            <a:rPr lang="en-IN" sz="1100" b="1" baseline="0">
              <a:solidFill>
                <a:srgbClr val="4DC1F5"/>
              </a:solidFill>
              <a:latin typeface="Arial" panose="020B0604020202020204" pitchFamily="34" charset="0"/>
              <a:cs typeface="Arial" panose="020B0604020202020204" pitchFamily="34" charset="0"/>
            </a:rPr>
            <a:t> </a:t>
          </a:r>
          <a:r>
            <a:rPr lang="en-IN" sz="1100" b="1" baseline="0">
              <a:solidFill>
                <a:sysClr val="windowText" lastClr="000000"/>
              </a:solidFill>
              <a:latin typeface="Arial" panose="020B0604020202020204" pitchFamily="34" charset="0"/>
              <a:cs typeface="Arial" panose="020B0604020202020204" pitchFamily="34" charset="0"/>
            </a:rPr>
            <a:t>Profit</a:t>
          </a:r>
        </a:p>
      </xdr:txBody>
    </xdr:sp>
    <xdr:clientData/>
  </xdr:twoCellAnchor>
  <xdr:twoCellAnchor>
    <xdr:from>
      <xdr:col>7</xdr:col>
      <xdr:colOff>243840</xdr:colOff>
      <xdr:row>26</xdr:row>
      <xdr:rowOff>137160</xdr:rowOff>
    </xdr:from>
    <xdr:to>
      <xdr:col>15</xdr:col>
      <xdr:colOff>15240</xdr:colOff>
      <xdr:row>38</xdr:row>
      <xdr:rowOff>22860</xdr:rowOff>
    </xdr:to>
    <xdr:sp macro="" textlink="">
      <xdr:nvSpPr>
        <xdr:cNvPr id="55" name="Rectangle: Rounded Corners 54">
          <a:extLst>
            <a:ext uri="{FF2B5EF4-FFF2-40B4-BE49-F238E27FC236}">
              <a16:creationId xmlns:a16="http://schemas.microsoft.com/office/drawing/2014/main" id="{E7BF0CBD-72D2-44B9-A8BF-7A2457073299}"/>
            </a:ext>
          </a:extLst>
        </xdr:cNvPr>
        <xdr:cNvSpPr/>
      </xdr:nvSpPr>
      <xdr:spPr>
        <a:xfrm>
          <a:off x="4511040" y="4892040"/>
          <a:ext cx="4648200" cy="2080260"/>
        </a:xfrm>
        <a:prstGeom prst="roundRect">
          <a:avLst>
            <a:gd name="adj" fmla="val 9871"/>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525780</xdr:colOff>
      <xdr:row>31</xdr:row>
      <xdr:rowOff>15240</xdr:rowOff>
    </xdr:from>
    <xdr:to>
      <xdr:col>9</xdr:col>
      <xdr:colOff>105780</xdr:colOff>
      <xdr:row>36</xdr:row>
      <xdr:rowOff>90840</xdr:rowOff>
    </xdr:to>
    <xdr:sp macro="" textlink="Analysis!$A$4">
      <xdr:nvSpPr>
        <xdr:cNvPr id="56" name="Rectangle: Rounded Corners 55">
          <a:extLst>
            <a:ext uri="{FF2B5EF4-FFF2-40B4-BE49-F238E27FC236}">
              <a16:creationId xmlns:a16="http://schemas.microsoft.com/office/drawing/2014/main" id="{5B5DBB7D-0D84-4978-B152-A8643EB3DC79}"/>
            </a:ext>
          </a:extLst>
        </xdr:cNvPr>
        <xdr:cNvSpPr/>
      </xdr:nvSpPr>
      <xdr:spPr>
        <a:xfrm>
          <a:off x="4792980" y="5684520"/>
          <a:ext cx="799200" cy="990000"/>
        </a:xfrm>
        <a:prstGeom prst="roundRect">
          <a:avLst>
            <a:gd name="adj" fmla="val 11677"/>
          </a:avLst>
        </a:prstGeom>
        <a:solidFill>
          <a:schemeClr val="tx1"/>
        </a:solidFill>
        <a:ln>
          <a:noFill/>
        </a:ln>
        <a:effectLst>
          <a:outerShdw blurRad="5715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332740</xdr:colOff>
      <xdr:row>31</xdr:row>
      <xdr:rowOff>15240</xdr:rowOff>
    </xdr:from>
    <xdr:to>
      <xdr:col>10</xdr:col>
      <xdr:colOff>522340</xdr:colOff>
      <xdr:row>36</xdr:row>
      <xdr:rowOff>90840</xdr:rowOff>
    </xdr:to>
    <xdr:sp macro="" textlink="Analysis!$A$4">
      <xdr:nvSpPr>
        <xdr:cNvPr id="57" name="Rectangle: Rounded Corners 56">
          <a:extLst>
            <a:ext uri="{FF2B5EF4-FFF2-40B4-BE49-F238E27FC236}">
              <a16:creationId xmlns:a16="http://schemas.microsoft.com/office/drawing/2014/main" id="{2165F0CC-DF50-4AC9-8693-1B2D7F68D85A}"/>
            </a:ext>
          </a:extLst>
        </xdr:cNvPr>
        <xdr:cNvSpPr/>
      </xdr:nvSpPr>
      <xdr:spPr>
        <a:xfrm>
          <a:off x="5819140" y="5684520"/>
          <a:ext cx="799200" cy="990000"/>
        </a:xfrm>
        <a:prstGeom prst="roundRect">
          <a:avLst>
            <a:gd name="adj" fmla="val 11677"/>
          </a:avLst>
        </a:prstGeom>
        <a:solidFill>
          <a:srgbClr val="D9E84A"/>
        </a:solidFill>
        <a:ln>
          <a:noFill/>
        </a:ln>
        <a:effectLst>
          <a:outerShdw blurRad="5715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139700</xdr:colOff>
      <xdr:row>31</xdr:row>
      <xdr:rowOff>15240</xdr:rowOff>
    </xdr:from>
    <xdr:to>
      <xdr:col>12</xdr:col>
      <xdr:colOff>329300</xdr:colOff>
      <xdr:row>36</xdr:row>
      <xdr:rowOff>90840</xdr:rowOff>
    </xdr:to>
    <xdr:sp macro="" textlink="Analysis!$A$4">
      <xdr:nvSpPr>
        <xdr:cNvPr id="59" name="Rectangle: Rounded Corners 58">
          <a:extLst>
            <a:ext uri="{FF2B5EF4-FFF2-40B4-BE49-F238E27FC236}">
              <a16:creationId xmlns:a16="http://schemas.microsoft.com/office/drawing/2014/main" id="{2B8072B9-5FB9-4A74-B135-13D593E01D48}"/>
            </a:ext>
          </a:extLst>
        </xdr:cNvPr>
        <xdr:cNvSpPr/>
      </xdr:nvSpPr>
      <xdr:spPr>
        <a:xfrm>
          <a:off x="6845300" y="5684520"/>
          <a:ext cx="799200" cy="990000"/>
        </a:xfrm>
        <a:prstGeom prst="roundRect">
          <a:avLst>
            <a:gd name="adj" fmla="val 11677"/>
          </a:avLst>
        </a:prstGeom>
        <a:solidFill>
          <a:schemeClr val="bg1"/>
        </a:solidFill>
        <a:ln>
          <a:noFill/>
        </a:ln>
        <a:effectLst>
          <a:outerShdw blurRad="5715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556260</xdr:colOff>
      <xdr:row>31</xdr:row>
      <xdr:rowOff>15240</xdr:rowOff>
    </xdr:from>
    <xdr:to>
      <xdr:col>14</xdr:col>
      <xdr:colOff>136260</xdr:colOff>
      <xdr:row>36</xdr:row>
      <xdr:rowOff>90840</xdr:rowOff>
    </xdr:to>
    <xdr:sp macro="" textlink="Analysis!$A$4">
      <xdr:nvSpPr>
        <xdr:cNvPr id="60" name="Rectangle: Rounded Corners 59">
          <a:extLst>
            <a:ext uri="{FF2B5EF4-FFF2-40B4-BE49-F238E27FC236}">
              <a16:creationId xmlns:a16="http://schemas.microsoft.com/office/drawing/2014/main" id="{E34F69BE-266B-4A3A-A557-546AB516AA97}"/>
            </a:ext>
          </a:extLst>
        </xdr:cNvPr>
        <xdr:cNvSpPr/>
      </xdr:nvSpPr>
      <xdr:spPr>
        <a:xfrm>
          <a:off x="7871460" y="5684520"/>
          <a:ext cx="799200" cy="990000"/>
        </a:xfrm>
        <a:prstGeom prst="roundRect">
          <a:avLst>
            <a:gd name="adj" fmla="val 11677"/>
          </a:avLst>
        </a:prstGeom>
        <a:solidFill>
          <a:srgbClr val="F45A00"/>
        </a:solidFill>
        <a:ln>
          <a:noFill/>
        </a:ln>
        <a:effectLst>
          <a:outerShdw blurRad="5715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408940</xdr:colOff>
      <xdr:row>35</xdr:row>
      <xdr:rowOff>55680</xdr:rowOff>
    </xdr:from>
    <xdr:to>
      <xdr:col>9</xdr:col>
      <xdr:colOff>251460</xdr:colOff>
      <xdr:row>37</xdr:row>
      <xdr:rowOff>121920</xdr:rowOff>
    </xdr:to>
    <xdr:sp macro="" textlink="">
      <xdr:nvSpPr>
        <xdr:cNvPr id="66" name="Flowchart: Connector 65">
          <a:extLst>
            <a:ext uri="{FF2B5EF4-FFF2-40B4-BE49-F238E27FC236}">
              <a16:creationId xmlns:a16="http://schemas.microsoft.com/office/drawing/2014/main" id="{3686E7AB-4078-4B6B-A42B-177F9817C4A8}"/>
            </a:ext>
          </a:extLst>
        </xdr:cNvPr>
        <xdr:cNvSpPr/>
      </xdr:nvSpPr>
      <xdr:spPr>
        <a:xfrm>
          <a:off x="5285740" y="6456480"/>
          <a:ext cx="452120" cy="432000"/>
        </a:xfrm>
        <a:prstGeom prst="flowChartConnector">
          <a:avLst/>
        </a:prstGeom>
        <a:solidFill>
          <a:schemeClr val="bg1">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248920</xdr:colOff>
      <xdr:row>35</xdr:row>
      <xdr:rowOff>55680</xdr:rowOff>
    </xdr:from>
    <xdr:to>
      <xdr:col>11</xdr:col>
      <xdr:colOff>91440</xdr:colOff>
      <xdr:row>37</xdr:row>
      <xdr:rowOff>121920</xdr:rowOff>
    </xdr:to>
    <xdr:sp macro="" textlink="">
      <xdr:nvSpPr>
        <xdr:cNvPr id="72" name="Flowchart: Connector 71">
          <a:extLst>
            <a:ext uri="{FF2B5EF4-FFF2-40B4-BE49-F238E27FC236}">
              <a16:creationId xmlns:a16="http://schemas.microsoft.com/office/drawing/2014/main" id="{22323401-F163-4D89-873E-9CF47A14C49C}"/>
            </a:ext>
          </a:extLst>
        </xdr:cNvPr>
        <xdr:cNvSpPr/>
      </xdr:nvSpPr>
      <xdr:spPr>
        <a:xfrm>
          <a:off x="6344920" y="6456480"/>
          <a:ext cx="452120" cy="432000"/>
        </a:xfrm>
        <a:prstGeom prst="flowChartConnector">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73660</xdr:colOff>
      <xdr:row>35</xdr:row>
      <xdr:rowOff>55680</xdr:rowOff>
    </xdr:from>
    <xdr:to>
      <xdr:col>12</xdr:col>
      <xdr:colOff>525780</xdr:colOff>
      <xdr:row>37</xdr:row>
      <xdr:rowOff>121920</xdr:rowOff>
    </xdr:to>
    <xdr:sp macro="" textlink="">
      <xdr:nvSpPr>
        <xdr:cNvPr id="73" name="Flowchart: Connector 72">
          <a:extLst>
            <a:ext uri="{FF2B5EF4-FFF2-40B4-BE49-F238E27FC236}">
              <a16:creationId xmlns:a16="http://schemas.microsoft.com/office/drawing/2014/main" id="{D9D309D8-6F63-4F37-B66E-FD5DE5CB26EB}"/>
            </a:ext>
          </a:extLst>
        </xdr:cNvPr>
        <xdr:cNvSpPr/>
      </xdr:nvSpPr>
      <xdr:spPr>
        <a:xfrm>
          <a:off x="7388860" y="6456480"/>
          <a:ext cx="452120" cy="432000"/>
        </a:xfrm>
        <a:prstGeom prst="flowChartConnector">
          <a:avLst/>
        </a:prstGeom>
        <a:solidFill>
          <a:schemeClr val="bg1">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386080</xdr:colOff>
      <xdr:row>35</xdr:row>
      <xdr:rowOff>55680</xdr:rowOff>
    </xdr:from>
    <xdr:to>
      <xdr:col>14</xdr:col>
      <xdr:colOff>228600</xdr:colOff>
      <xdr:row>37</xdr:row>
      <xdr:rowOff>121920</xdr:rowOff>
    </xdr:to>
    <xdr:sp macro="" textlink="">
      <xdr:nvSpPr>
        <xdr:cNvPr id="74" name="Flowchart: Connector 73">
          <a:extLst>
            <a:ext uri="{FF2B5EF4-FFF2-40B4-BE49-F238E27FC236}">
              <a16:creationId xmlns:a16="http://schemas.microsoft.com/office/drawing/2014/main" id="{79F63E45-AE79-4605-AF08-AB49AE7866CA}"/>
            </a:ext>
          </a:extLst>
        </xdr:cNvPr>
        <xdr:cNvSpPr/>
      </xdr:nvSpPr>
      <xdr:spPr>
        <a:xfrm>
          <a:off x="8310880" y="6456480"/>
          <a:ext cx="452120" cy="432000"/>
        </a:xfrm>
        <a:prstGeom prst="flowChartConnector">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441960</xdr:colOff>
      <xdr:row>33</xdr:row>
      <xdr:rowOff>129540</xdr:rowOff>
    </xdr:from>
    <xdr:to>
      <xdr:col>9</xdr:col>
      <xdr:colOff>190500</xdr:colOff>
      <xdr:row>34</xdr:row>
      <xdr:rowOff>152400</xdr:rowOff>
    </xdr:to>
    <xdr:sp macro="" textlink="'Analysis (2)'!K12">
      <xdr:nvSpPr>
        <xdr:cNvPr id="75" name="TextBox 74">
          <a:extLst>
            <a:ext uri="{FF2B5EF4-FFF2-40B4-BE49-F238E27FC236}">
              <a16:creationId xmlns:a16="http://schemas.microsoft.com/office/drawing/2014/main" id="{3507AA8D-5CFB-4407-A371-C7693AE41089}"/>
            </a:ext>
          </a:extLst>
        </xdr:cNvPr>
        <xdr:cNvSpPr txBox="1"/>
      </xdr:nvSpPr>
      <xdr:spPr>
        <a:xfrm>
          <a:off x="4709160" y="6164580"/>
          <a:ext cx="967740" cy="2057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000" b="0" baseline="0">
              <a:solidFill>
                <a:schemeClr val="tx1">
                  <a:lumMod val="75000"/>
                  <a:lumOff val="25000"/>
                </a:schemeClr>
              </a:solidFill>
              <a:latin typeface="Arial" panose="020B0604020202020204" pitchFamily="34" charset="0"/>
              <a:cs typeface="Arial" panose="020B0604020202020204" pitchFamily="34" charset="0"/>
            </a:rPr>
            <a:t>Quarter 01</a:t>
          </a:r>
        </a:p>
      </xdr:txBody>
    </xdr:sp>
    <xdr:clientData/>
  </xdr:twoCellAnchor>
  <xdr:twoCellAnchor>
    <xdr:from>
      <xdr:col>12</xdr:col>
      <xdr:colOff>533400</xdr:colOff>
      <xdr:row>33</xdr:row>
      <xdr:rowOff>106680</xdr:rowOff>
    </xdr:from>
    <xdr:to>
      <xdr:col>14</xdr:col>
      <xdr:colOff>198120</xdr:colOff>
      <xdr:row>34</xdr:row>
      <xdr:rowOff>160020</xdr:rowOff>
    </xdr:to>
    <xdr:sp macro="" textlink="'Analysis (2)'!Z45">
      <xdr:nvSpPr>
        <xdr:cNvPr id="77" name="TextBox 76">
          <a:extLst>
            <a:ext uri="{FF2B5EF4-FFF2-40B4-BE49-F238E27FC236}">
              <a16:creationId xmlns:a16="http://schemas.microsoft.com/office/drawing/2014/main" id="{089C737A-6CC3-4EA7-B4E7-CA3CDBB0C6B6}"/>
            </a:ext>
          </a:extLst>
        </xdr:cNvPr>
        <xdr:cNvSpPr txBox="1"/>
      </xdr:nvSpPr>
      <xdr:spPr>
        <a:xfrm>
          <a:off x="7848600" y="6141720"/>
          <a:ext cx="883920" cy="236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000" b="0" baseline="0">
              <a:solidFill>
                <a:schemeClr val="tx1">
                  <a:lumMod val="75000"/>
                  <a:lumOff val="25000"/>
                </a:schemeClr>
              </a:solidFill>
              <a:latin typeface="Arial" panose="020B0604020202020204" pitchFamily="34" charset="0"/>
              <a:cs typeface="Arial" panose="020B0604020202020204" pitchFamily="34" charset="0"/>
            </a:rPr>
            <a:t>Quarter 04</a:t>
          </a:r>
        </a:p>
      </xdr:txBody>
    </xdr:sp>
    <xdr:clientData/>
  </xdr:twoCellAnchor>
  <xdr:twoCellAnchor>
    <xdr:from>
      <xdr:col>11</xdr:col>
      <xdr:colOff>91440</xdr:colOff>
      <xdr:row>33</xdr:row>
      <xdr:rowOff>76200</xdr:rowOff>
    </xdr:from>
    <xdr:to>
      <xdr:col>12</xdr:col>
      <xdr:colOff>396240</xdr:colOff>
      <xdr:row>34</xdr:row>
      <xdr:rowOff>160020</xdr:rowOff>
    </xdr:to>
    <xdr:sp macro="" textlink="'Analysis (2)'!K12">
      <xdr:nvSpPr>
        <xdr:cNvPr id="78" name="TextBox 77">
          <a:extLst>
            <a:ext uri="{FF2B5EF4-FFF2-40B4-BE49-F238E27FC236}">
              <a16:creationId xmlns:a16="http://schemas.microsoft.com/office/drawing/2014/main" id="{F23DCC6B-AB21-4225-97E9-ACF1B8E63522}"/>
            </a:ext>
          </a:extLst>
        </xdr:cNvPr>
        <xdr:cNvSpPr txBox="1"/>
      </xdr:nvSpPr>
      <xdr:spPr>
        <a:xfrm>
          <a:off x="6797040" y="6111240"/>
          <a:ext cx="91440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000" b="0" baseline="0">
              <a:solidFill>
                <a:schemeClr val="tx1">
                  <a:lumMod val="75000"/>
                  <a:lumOff val="25000"/>
                </a:schemeClr>
              </a:solidFill>
              <a:latin typeface="Arial" panose="020B0604020202020204" pitchFamily="34" charset="0"/>
              <a:cs typeface="Arial" panose="020B0604020202020204" pitchFamily="34" charset="0"/>
            </a:rPr>
            <a:t>Quarter 03</a:t>
          </a:r>
        </a:p>
      </xdr:txBody>
    </xdr:sp>
    <xdr:clientData/>
  </xdr:twoCellAnchor>
  <xdr:twoCellAnchor>
    <xdr:from>
      <xdr:col>9</xdr:col>
      <xdr:colOff>297180</xdr:colOff>
      <xdr:row>33</xdr:row>
      <xdr:rowOff>76200</xdr:rowOff>
    </xdr:from>
    <xdr:to>
      <xdr:col>11</xdr:col>
      <xdr:colOff>7620</xdr:colOff>
      <xdr:row>34</xdr:row>
      <xdr:rowOff>160020</xdr:rowOff>
    </xdr:to>
    <xdr:sp macro="" textlink="'Analysis (2)'!AQ75">
      <xdr:nvSpPr>
        <xdr:cNvPr id="79" name="TextBox 78">
          <a:extLst>
            <a:ext uri="{FF2B5EF4-FFF2-40B4-BE49-F238E27FC236}">
              <a16:creationId xmlns:a16="http://schemas.microsoft.com/office/drawing/2014/main" id="{47AFDC03-4A30-4B70-B679-E2683A02616B}"/>
            </a:ext>
          </a:extLst>
        </xdr:cNvPr>
        <xdr:cNvSpPr txBox="1"/>
      </xdr:nvSpPr>
      <xdr:spPr>
        <a:xfrm>
          <a:off x="5783580" y="6111240"/>
          <a:ext cx="92964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000" b="0" baseline="0">
              <a:solidFill>
                <a:schemeClr val="tx1">
                  <a:lumMod val="75000"/>
                  <a:lumOff val="25000"/>
                </a:schemeClr>
              </a:solidFill>
              <a:latin typeface="Arial" panose="020B0604020202020204" pitchFamily="34" charset="0"/>
              <a:cs typeface="Arial" panose="020B0604020202020204" pitchFamily="34" charset="0"/>
            </a:rPr>
            <a:t>Quarter 02</a:t>
          </a:r>
        </a:p>
      </xdr:txBody>
    </xdr:sp>
    <xdr:clientData/>
  </xdr:twoCellAnchor>
  <xdr:twoCellAnchor>
    <xdr:from>
      <xdr:col>7</xdr:col>
      <xdr:colOff>426720</xdr:colOff>
      <xdr:row>32</xdr:row>
      <xdr:rowOff>160020</xdr:rowOff>
    </xdr:from>
    <xdr:to>
      <xdr:col>9</xdr:col>
      <xdr:colOff>175260</xdr:colOff>
      <xdr:row>33</xdr:row>
      <xdr:rowOff>157140</xdr:rowOff>
    </xdr:to>
    <xdr:sp macro="" textlink="'Analysis (2)'!AK12">
      <xdr:nvSpPr>
        <xdr:cNvPr id="98" name="TextBox 97">
          <a:extLst>
            <a:ext uri="{FF2B5EF4-FFF2-40B4-BE49-F238E27FC236}">
              <a16:creationId xmlns:a16="http://schemas.microsoft.com/office/drawing/2014/main" id="{369CFE81-E958-BC86-B6BE-A29C073C271F}"/>
            </a:ext>
          </a:extLst>
        </xdr:cNvPr>
        <xdr:cNvSpPr txBox="1"/>
      </xdr:nvSpPr>
      <xdr:spPr>
        <a:xfrm>
          <a:off x="4693920" y="6012180"/>
          <a:ext cx="96774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37FC16B-854A-4BB2-97D0-99E53C9B99FC}" type="TxLink">
            <a:rPr lang="en-US" sz="1400" b="1" i="0" u="none" strike="noStrike" baseline="0">
              <a:solidFill>
                <a:schemeClr val="bg1"/>
              </a:solidFill>
              <a:latin typeface="Calibri"/>
              <a:ea typeface="Calibri"/>
              <a:cs typeface="Calibri"/>
            </a:rPr>
            <a:pPr algn="ctr"/>
            <a:t>$0.31M</a:t>
          </a:fld>
          <a:endParaRPr lang="en-IN" sz="1100" b="1" baseline="0">
            <a:solidFill>
              <a:schemeClr val="bg1"/>
            </a:solidFill>
            <a:latin typeface="Arial" panose="020B0604020202020204" pitchFamily="34" charset="0"/>
            <a:cs typeface="Arial" panose="020B0604020202020204" pitchFamily="34" charset="0"/>
          </a:endParaRPr>
        </a:p>
      </xdr:txBody>
    </xdr:sp>
    <xdr:clientData/>
  </xdr:twoCellAnchor>
  <xdr:twoCellAnchor>
    <xdr:from>
      <xdr:col>9</xdr:col>
      <xdr:colOff>289560</xdr:colOff>
      <xdr:row>32</xdr:row>
      <xdr:rowOff>129539</xdr:rowOff>
    </xdr:from>
    <xdr:to>
      <xdr:col>11</xdr:col>
      <xdr:colOff>0</xdr:colOff>
      <xdr:row>33</xdr:row>
      <xdr:rowOff>126659</xdr:rowOff>
    </xdr:to>
    <xdr:sp macro="" textlink="'Analysis (2)'!AK13">
      <xdr:nvSpPr>
        <xdr:cNvPr id="101" name="TextBox 100">
          <a:extLst>
            <a:ext uri="{FF2B5EF4-FFF2-40B4-BE49-F238E27FC236}">
              <a16:creationId xmlns:a16="http://schemas.microsoft.com/office/drawing/2014/main" id="{D871CB12-295E-FB2C-2C5D-3FFFB2F17CB3}"/>
            </a:ext>
          </a:extLst>
        </xdr:cNvPr>
        <xdr:cNvSpPr txBox="1"/>
      </xdr:nvSpPr>
      <xdr:spPr>
        <a:xfrm>
          <a:off x="5775960" y="5981699"/>
          <a:ext cx="92964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D15BA81-C1FD-4131-87F8-3A05F7A0A885}" type="TxLink">
            <a:rPr lang="en-US" sz="1400" b="1" i="0" u="none" strike="noStrike" baseline="0">
              <a:solidFill>
                <a:schemeClr val="tx1">
                  <a:lumMod val="75000"/>
                  <a:lumOff val="25000"/>
                </a:schemeClr>
              </a:solidFill>
              <a:latin typeface="Calibri"/>
              <a:ea typeface="Calibri"/>
              <a:cs typeface="Calibri"/>
            </a:rPr>
            <a:pPr algn="ctr"/>
            <a:t>$0.23M</a:t>
          </a:fld>
          <a:endParaRPr lang="en-IN" sz="1100" b="1" baseline="0">
            <a:solidFill>
              <a:schemeClr val="tx1">
                <a:lumMod val="75000"/>
                <a:lumOff val="25000"/>
              </a:schemeClr>
            </a:solidFill>
            <a:latin typeface="Arial" panose="020B0604020202020204" pitchFamily="34" charset="0"/>
            <a:cs typeface="Arial" panose="020B0604020202020204" pitchFamily="34" charset="0"/>
          </a:endParaRPr>
        </a:p>
      </xdr:txBody>
    </xdr:sp>
    <xdr:clientData/>
  </xdr:twoCellAnchor>
  <xdr:twoCellAnchor>
    <xdr:from>
      <xdr:col>11</xdr:col>
      <xdr:colOff>76200</xdr:colOff>
      <xdr:row>32</xdr:row>
      <xdr:rowOff>121920</xdr:rowOff>
    </xdr:from>
    <xdr:to>
      <xdr:col>12</xdr:col>
      <xdr:colOff>381000</xdr:colOff>
      <xdr:row>33</xdr:row>
      <xdr:rowOff>119040</xdr:rowOff>
    </xdr:to>
    <xdr:sp macro="" textlink="'Analysis (2)'!AK14">
      <xdr:nvSpPr>
        <xdr:cNvPr id="102" name="TextBox 101">
          <a:extLst>
            <a:ext uri="{FF2B5EF4-FFF2-40B4-BE49-F238E27FC236}">
              <a16:creationId xmlns:a16="http://schemas.microsoft.com/office/drawing/2014/main" id="{687D4F47-A535-C5AC-183A-65312043E1F1}"/>
            </a:ext>
          </a:extLst>
        </xdr:cNvPr>
        <xdr:cNvSpPr txBox="1"/>
      </xdr:nvSpPr>
      <xdr:spPr>
        <a:xfrm>
          <a:off x="6781800" y="5974080"/>
          <a:ext cx="91440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4236E9A-6D58-4F09-BFD3-F43B6A5E835A}" type="TxLink">
            <a:rPr lang="en-US" sz="1400" b="1" i="0" u="none" strike="noStrike" baseline="0">
              <a:solidFill>
                <a:schemeClr val="tx1">
                  <a:lumMod val="75000"/>
                  <a:lumOff val="25000"/>
                </a:schemeClr>
              </a:solidFill>
              <a:latin typeface="Calibri"/>
              <a:ea typeface="Calibri"/>
              <a:cs typeface="Calibri"/>
            </a:rPr>
            <a:pPr algn="ctr"/>
            <a:t>$0.75M</a:t>
          </a:fld>
          <a:endParaRPr lang="en-IN" sz="1100" b="1" baseline="0">
            <a:solidFill>
              <a:schemeClr val="tx1">
                <a:lumMod val="75000"/>
                <a:lumOff val="25000"/>
              </a:schemeClr>
            </a:solidFill>
            <a:latin typeface="Arial" panose="020B0604020202020204" pitchFamily="34" charset="0"/>
            <a:cs typeface="Arial" panose="020B0604020202020204" pitchFamily="34" charset="0"/>
          </a:endParaRPr>
        </a:p>
      </xdr:txBody>
    </xdr:sp>
    <xdr:clientData/>
  </xdr:twoCellAnchor>
  <xdr:twoCellAnchor>
    <xdr:from>
      <xdr:col>12</xdr:col>
      <xdr:colOff>434340</xdr:colOff>
      <xdr:row>32</xdr:row>
      <xdr:rowOff>137160</xdr:rowOff>
    </xdr:from>
    <xdr:to>
      <xdr:col>14</xdr:col>
      <xdr:colOff>274320</xdr:colOff>
      <xdr:row>33</xdr:row>
      <xdr:rowOff>134280</xdr:rowOff>
    </xdr:to>
    <xdr:sp macro="" textlink="'Analysis (2)'!AK15">
      <xdr:nvSpPr>
        <xdr:cNvPr id="103" name="TextBox 102">
          <a:extLst>
            <a:ext uri="{FF2B5EF4-FFF2-40B4-BE49-F238E27FC236}">
              <a16:creationId xmlns:a16="http://schemas.microsoft.com/office/drawing/2014/main" id="{0FEB4418-A89D-F26E-6511-2867DA1C4810}"/>
            </a:ext>
          </a:extLst>
        </xdr:cNvPr>
        <xdr:cNvSpPr txBox="1"/>
      </xdr:nvSpPr>
      <xdr:spPr>
        <a:xfrm>
          <a:off x="7749540" y="5989320"/>
          <a:ext cx="1059180" cy="180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9F5D624-5DF1-4B2C-8E76-70C9B4E53910}" type="TxLink">
            <a:rPr lang="en-US" sz="1400" b="1" i="0" u="none" strike="noStrike" baseline="0">
              <a:solidFill>
                <a:schemeClr val="bg1"/>
              </a:solidFill>
              <a:latin typeface="Calibri"/>
              <a:ea typeface="Calibri"/>
              <a:cs typeface="Calibri"/>
            </a:rPr>
            <a:pPr algn="ctr"/>
            <a:t>$1.20M</a:t>
          </a:fld>
          <a:endParaRPr lang="en-IN" sz="1100" b="1" baseline="0">
            <a:solidFill>
              <a:schemeClr val="bg1"/>
            </a:solidFill>
            <a:latin typeface="Arial" panose="020B0604020202020204" pitchFamily="34" charset="0"/>
            <a:cs typeface="Arial" panose="020B0604020202020204" pitchFamily="34" charset="0"/>
          </a:endParaRPr>
        </a:p>
      </xdr:txBody>
    </xdr:sp>
    <xdr:clientData/>
  </xdr:twoCellAnchor>
  <xdr:twoCellAnchor>
    <xdr:from>
      <xdr:col>8</xdr:col>
      <xdr:colOff>381000</xdr:colOff>
      <xdr:row>35</xdr:row>
      <xdr:rowOff>167640</xdr:rowOff>
    </xdr:from>
    <xdr:to>
      <xdr:col>9</xdr:col>
      <xdr:colOff>312420</xdr:colOff>
      <xdr:row>36</xdr:row>
      <xdr:rowOff>175260</xdr:rowOff>
    </xdr:to>
    <xdr:sp macro="" textlink="'Analysis (2)'!AL12">
      <xdr:nvSpPr>
        <xdr:cNvPr id="107" name="TextBox 106">
          <a:extLst>
            <a:ext uri="{FF2B5EF4-FFF2-40B4-BE49-F238E27FC236}">
              <a16:creationId xmlns:a16="http://schemas.microsoft.com/office/drawing/2014/main" id="{3FDA935E-1845-4613-9516-FF5ABEFE2EED}"/>
            </a:ext>
          </a:extLst>
        </xdr:cNvPr>
        <xdr:cNvSpPr txBox="1"/>
      </xdr:nvSpPr>
      <xdr:spPr>
        <a:xfrm>
          <a:off x="5257800" y="6568440"/>
          <a:ext cx="541020" cy="190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744A358-2570-43C6-BFE7-3BB4A6D92BC7}" type="TxLink">
            <a:rPr lang="en-US" sz="1100" b="1" i="0" u="none" strike="noStrike" baseline="0">
              <a:solidFill>
                <a:schemeClr val="tx1">
                  <a:lumMod val="75000"/>
                  <a:lumOff val="25000"/>
                </a:schemeClr>
              </a:solidFill>
              <a:latin typeface="Calibri"/>
              <a:ea typeface="Calibri"/>
              <a:cs typeface="Calibri"/>
            </a:rPr>
            <a:pPr algn="ctr"/>
            <a:t>12.3%</a:t>
          </a:fld>
          <a:endParaRPr lang="en-IN" sz="1000" b="1" baseline="0">
            <a:solidFill>
              <a:schemeClr val="tx1">
                <a:lumMod val="75000"/>
                <a:lumOff val="25000"/>
              </a:schemeClr>
            </a:solidFill>
            <a:latin typeface="Arial" panose="020B0604020202020204" pitchFamily="34" charset="0"/>
            <a:cs typeface="Arial" panose="020B0604020202020204" pitchFamily="34" charset="0"/>
          </a:endParaRPr>
        </a:p>
      </xdr:txBody>
    </xdr:sp>
    <xdr:clientData/>
  </xdr:twoCellAnchor>
  <xdr:twoCellAnchor>
    <xdr:from>
      <xdr:col>10</xdr:col>
      <xdr:colOff>220980</xdr:colOff>
      <xdr:row>36</xdr:row>
      <xdr:rowOff>0</xdr:rowOff>
    </xdr:from>
    <xdr:to>
      <xdr:col>11</xdr:col>
      <xdr:colOff>152400</xdr:colOff>
      <xdr:row>37</xdr:row>
      <xdr:rowOff>7620</xdr:rowOff>
    </xdr:to>
    <xdr:sp macro="" textlink="'Analysis (2)'!AL13">
      <xdr:nvSpPr>
        <xdr:cNvPr id="108" name="TextBox 107">
          <a:extLst>
            <a:ext uri="{FF2B5EF4-FFF2-40B4-BE49-F238E27FC236}">
              <a16:creationId xmlns:a16="http://schemas.microsoft.com/office/drawing/2014/main" id="{C70B1A79-ECEA-442E-A623-A9074AD0610F}"/>
            </a:ext>
          </a:extLst>
        </xdr:cNvPr>
        <xdr:cNvSpPr txBox="1"/>
      </xdr:nvSpPr>
      <xdr:spPr>
        <a:xfrm>
          <a:off x="6316980" y="6583680"/>
          <a:ext cx="541020" cy="190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E9EA7AD-C8C4-4FA5-B2CA-14E0A6386BB5}" type="TxLink">
            <a:rPr lang="en-US" sz="1100" b="1" i="0" u="none" strike="noStrike" baseline="0">
              <a:solidFill>
                <a:schemeClr val="tx1">
                  <a:lumMod val="75000"/>
                  <a:lumOff val="25000"/>
                </a:schemeClr>
              </a:solidFill>
              <a:latin typeface="Calibri"/>
              <a:ea typeface="Calibri"/>
              <a:cs typeface="Calibri"/>
            </a:rPr>
            <a:pPr algn="ctr"/>
            <a:t>9.3%</a:t>
          </a:fld>
          <a:endParaRPr lang="en-IN" sz="1000" b="1" baseline="0">
            <a:solidFill>
              <a:schemeClr val="tx1">
                <a:lumMod val="75000"/>
                <a:lumOff val="25000"/>
              </a:schemeClr>
            </a:solidFill>
            <a:latin typeface="Arial" panose="020B0604020202020204" pitchFamily="34" charset="0"/>
            <a:cs typeface="Arial" panose="020B0604020202020204" pitchFamily="34" charset="0"/>
          </a:endParaRPr>
        </a:p>
      </xdr:txBody>
    </xdr:sp>
    <xdr:clientData/>
  </xdr:twoCellAnchor>
  <xdr:twoCellAnchor>
    <xdr:from>
      <xdr:col>12</xdr:col>
      <xdr:colOff>22860</xdr:colOff>
      <xdr:row>35</xdr:row>
      <xdr:rowOff>175260</xdr:rowOff>
    </xdr:from>
    <xdr:to>
      <xdr:col>12</xdr:col>
      <xdr:colOff>563880</xdr:colOff>
      <xdr:row>37</xdr:row>
      <xdr:rowOff>0</xdr:rowOff>
    </xdr:to>
    <xdr:sp macro="" textlink="'Analysis (2)'!AL14">
      <xdr:nvSpPr>
        <xdr:cNvPr id="109" name="TextBox 108">
          <a:extLst>
            <a:ext uri="{FF2B5EF4-FFF2-40B4-BE49-F238E27FC236}">
              <a16:creationId xmlns:a16="http://schemas.microsoft.com/office/drawing/2014/main" id="{9AE10D86-DEA7-45FB-8F1E-58538497C8FD}"/>
            </a:ext>
          </a:extLst>
        </xdr:cNvPr>
        <xdr:cNvSpPr txBox="1"/>
      </xdr:nvSpPr>
      <xdr:spPr>
        <a:xfrm>
          <a:off x="7338060" y="6576060"/>
          <a:ext cx="541020" cy="190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9703BC7-4033-4DD4-B71B-A748B22B99BF}" type="TxLink">
            <a:rPr lang="en-US" sz="1100" b="1" i="0" u="none" strike="noStrike" baseline="0">
              <a:solidFill>
                <a:schemeClr val="tx1">
                  <a:lumMod val="75000"/>
                  <a:lumOff val="25000"/>
                </a:schemeClr>
              </a:solidFill>
              <a:latin typeface="Calibri"/>
              <a:ea typeface="Calibri"/>
              <a:cs typeface="Calibri"/>
            </a:rPr>
            <a:pPr algn="ctr"/>
            <a:t>30.1%</a:t>
          </a:fld>
          <a:endParaRPr lang="en-IN" sz="1000" b="1" baseline="0">
            <a:solidFill>
              <a:schemeClr val="tx1">
                <a:lumMod val="75000"/>
                <a:lumOff val="25000"/>
              </a:schemeClr>
            </a:solidFill>
            <a:latin typeface="Arial" panose="020B0604020202020204" pitchFamily="34" charset="0"/>
            <a:cs typeface="Arial" panose="020B0604020202020204" pitchFamily="34" charset="0"/>
          </a:endParaRPr>
        </a:p>
      </xdr:txBody>
    </xdr:sp>
    <xdr:clientData/>
  </xdr:twoCellAnchor>
  <xdr:twoCellAnchor>
    <xdr:from>
      <xdr:col>13</xdr:col>
      <xdr:colOff>335280</xdr:colOff>
      <xdr:row>36</xdr:row>
      <xdr:rowOff>7620</xdr:rowOff>
    </xdr:from>
    <xdr:to>
      <xdr:col>14</xdr:col>
      <xdr:colOff>266700</xdr:colOff>
      <xdr:row>37</xdr:row>
      <xdr:rowOff>15240</xdr:rowOff>
    </xdr:to>
    <xdr:sp macro="" textlink="'Analysis (2)'!AL15">
      <xdr:nvSpPr>
        <xdr:cNvPr id="110" name="TextBox 109">
          <a:extLst>
            <a:ext uri="{FF2B5EF4-FFF2-40B4-BE49-F238E27FC236}">
              <a16:creationId xmlns:a16="http://schemas.microsoft.com/office/drawing/2014/main" id="{6511BF4F-7196-4DA4-B113-9C4F5AA71AC6}"/>
            </a:ext>
          </a:extLst>
        </xdr:cNvPr>
        <xdr:cNvSpPr txBox="1"/>
      </xdr:nvSpPr>
      <xdr:spPr>
        <a:xfrm>
          <a:off x="8260080" y="6591300"/>
          <a:ext cx="541020" cy="190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D1BEAFF-B6FF-4B15-A020-E1480853F1A3}" type="TxLink">
            <a:rPr lang="en-US" sz="1100" b="1" i="0" u="none" strike="noStrike" baseline="0">
              <a:solidFill>
                <a:schemeClr val="tx1">
                  <a:lumMod val="75000"/>
                  <a:lumOff val="25000"/>
                </a:schemeClr>
              </a:solidFill>
              <a:latin typeface="Calibri"/>
              <a:ea typeface="Calibri"/>
              <a:cs typeface="Calibri"/>
            </a:rPr>
            <a:pPr algn="ctr"/>
            <a:t>48.3%</a:t>
          </a:fld>
          <a:endParaRPr lang="en-IN" sz="1000" b="1" baseline="0">
            <a:solidFill>
              <a:schemeClr val="tx1">
                <a:lumMod val="75000"/>
                <a:lumOff val="25000"/>
              </a:schemeClr>
            </a:solidFill>
            <a:latin typeface="Arial" panose="020B0604020202020204" pitchFamily="34" charset="0"/>
            <a:cs typeface="Arial" panose="020B0604020202020204" pitchFamily="34" charset="0"/>
          </a:endParaRPr>
        </a:p>
      </xdr:txBody>
    </xdr:sp>
    <xdr:clientData/>
  </xdr:twoCellAnchor>
  <xdr:twoCellAnchor>
    <xdr:from>
      <xdr:col>7</xdr:col>
      <xdr:colOff>350520</xdr:colOff>
      <xdr:row>27</xdr:row>
      <xdr:rowOff>144780</xdr:rowOff>
    </xdr:from>
    <xdr:to>
      <xdr:col>10</xdr:col>
      <xdr:colOff>457200</xdr:colOff>
      <xdr:row>29</xdr:row>
      <xdr:rowOff>144780</xdr:rowOff>
    </xdr:to>
    <xdr:sp macro="" textlink="'Analysis (2)'!K12">
      <xdr:nvSpPr>
        <xdr:cNvPr id="111" name="TextBox 110">
          <a:extLst>
            <a:ext uri="{FF2B5EF4-FFF2-40B4-BE49-F238E27FC236}">
              <a16:creationId xmlns:a16="http://schemas.microsoft.com/office/drawing/2014/main" id="{EAE9F776-ACAE-4510-97C2-E488C7021DBA}"/>
            </a:ext>
          </a:extLst>
        </xdr:cNvPr>
        <xdr:cNvSpPr txBox="1"/>
      </xdr:nvSpPr>
      <xdr:spPr>
        <a:xfrm>
          <a:off x="4617720" y="5082540"/>
          <a:ext cx="1935480"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0" baseline="0">
              <a:solidFill>
                <a:sysClr val="windowText" lastClr="000000"/>
              </a:solidFill>
              <a:latin typeface="Arial" panose="020B0604020202020204" pitchFamily="34" charset="0"/>
              <a:cs typeface="Arial" panose="020B0604020202020204" pitchFamily="34" charset="0"/>
            </a:rPr>
            <a:t>Quarterly View by</a:t>
          </a:r>
          <a:r>
            <a:rPr lang="en-IN" sz="1100" b="1" baseline="0">
              <a:solidFill>
                <a:srgbClr val="4DC1F5"/>
              </a:solidFill>
              <a:latin typeface="Arial" panose="020B0604020202020204" pitchFamily="34" charset="0"/>
              <a:cs typeface="Arial" panose="020B0604020202020204" pitchFamily="34" charset="0"/>
            </a:rPr>
            <a:t> </a:t>
          </a:r>
          <a:r>
            <a:rPr lang="en-IN" sz="1100" b="1" baseline="0">
              <a:solidFill>
                <a:sysClr val="windowText" lastClr="000000"/>
              </a:solidFill>
              <a:latin typeface="Arial" panose="020B0604020202020204" pitchFamily="34" charset="0"/>
              <a:cs typeface="Arial" panose="020B0604020202020204" pitchFamily="34" charset="0"/>
            </a:rPr>
            <a:t>Profit</a:t>
          </a:r>
        </a:p>
      </xdr:txBody>
    </xdr:sp>
    <xdr:clientData/>
  </xdr:twoCellAnchor>
  <xdr:twoCellAnchor>
    <xdr:from>
      <xdr:col>16</xdr:col>
      <xdr:colOff>326400</xdr:colOff>
      <xdr:row>27</xdr:row>
      <xdr:rowOff>30240</xdr:rowOff>
    </xdr:from>
    <xdr:to>
      <xdr:col>21</xdr:col>
      <xdr:colOff>171028</xdr:colOff>
      <xdr:row>37</xdr:row>
      <xdr:rowOff>19440</xdr:rowOff>
    </xdr:to>
    <mc:AlternateContent xmlns:mc="http://schemas.openxmlformats.org/markup-compatibility/2006">
      <mc:Choice xmlns:a14="http://schemas.microsoft.com/office/drawing/2010/main" Requires="a14">
        <xdr:graphicFrame macro="">
          <xdr:nvGraphicFramePr>
            <xdr:cNvPr id="112" name="Country">
              <a:extLst>
                <a:ext uri="{FF2B5EF4-FFF2-40B4-BE49-F238E27FC236}">
                  <a16:creationId xmlns:a16="http://schemas.microsoft.com/office/drawing/2014/main" id="{FD7C20CB-A963-4480-A66E-5D51642F6DD2}"/>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10080000" y="4968000"/>
              <a:ext cx="2892628" cy="1818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68580</xdr:colOff>
      <xdr:row>0</xdr:row>
      <xdr:rowOff>68580</xdr:rowOff>
    </xdr:from>
    <xdr:to>
      <xdr:col>10</xdr:col>
      <xdr:colOff>22860</xdr:colOff>
      <xdr:row>1</xdr:row>
      <xdr:rowOff>175260</xdr:rowOff>
    </xdr:to>
    <xdr:sp macro="" textlink="Analysis!Z19">
      <xdr:nvSpPr>
        <xdr:cNvPr id="61" name="TextBox 60">
          <a:extLst>
            <a:ext uri="{FF2B5EF4-FFF2-40B4-BE49-F238E27FC236}">
              <a16:creationId xmlns:a16="http://schemas.microsoft.com/office/drawing/2014/main" id="{CCACD981-75F2-4371-99DC-20D1324837F2}"/>
            </a:ext>
          </a:extLst>
        </xdr:cNvPr>
        <xdr:cNvSpPr txBox="1"/>
      </xdr:nvSpPr>
      <xdr:spPr>
        <a:xfrm>
          <a:off x="68580" y="68580"/>
          <a:ext cx="6050280"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216000" tIns="0" rIns="216000" bIns="0" numCol="1" spcCol="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IN" sz="2400" b="1" baseline="0">
              <a:solidFill>
                <a:srgbClr val="4FA9D1"/>
              </a:solidFill>
              <a:effectLst>
                <a:innerShdw blurRad="127000" dist="63500" dir="6600000">
                  <a:prstClr val="black"/>
                </a:innerShdw>
              </a:effectLst>
              <a:latin typeface="Arial" panose="020B0604020202020204" pitchFamily="34" charset="0"/>
              <a:ea typeface="+mn-ea"/>
              <a:cs typeface="Arial" panose="020B0604020202020204" pitchFamily="34" charset="0"/>
            </a:rPr>
            <a:t>Adventure</a:t>
          </a:r>
          <a:r>
            <a:rPr lang="en-IN" sz="2400" b="0" baseline="0">
              <a:solidFill>
                <a:schemeClr val="dk1"/>
              </a:solidFill>
              <a:effectLst>
                <a:innerShdw blurRad="127000" dist="63500" dir="6600000">
                  <a:prstClr val="black"/>
                </a:innerShdw>
              </a:effectLst>
              <a:latin typeface="Arial" panose="020B0604020202020204" pitchFamily="34" charset="0"/>
              <a:ea typeface="+mn-ea"/>
              <a:cs typeface="Arial" panose="020B0604020202020204" pitchFamily="34" charset="0"/>
            </a:rPr>
            <a:t> Work </a:t>
          </a:r>
          <a:r>
            <a:rPr lang="en-IN" sz="2400" b="1" baseline="0">
              <a:solidFill>
                <a:schemeClr val="dk1"/>
              </a:solidFill>
              <a:effectLst>
                <a:innerShdw blurRad="127000" dist="63500" dir="6600000">
                  <a:prstClr val="black"/>
                </a:innerShdw>
              </a:effectLst>
              <a:latin typeface="Arial" panose="020B0604020202020204" pitchFamily="34" charset="0"/>
              <a:ea typeface="+mn-ea"/>
              <a:cs typeface="Arial" panose="020B0604020202020204" pitchFamily="34" charset="0"/>
            </a:rPr>
            <a:t>Sales</a:t>
          </a:r>
          <a:r>
            <a:rPr lang="en-IN" sz="2400" b="0" baseline="0">
              <a:solidFill>
                <a:schemeClr val="dk1"/>
              </a:solidFill>
              <a:effectLst>
                <a:innerShdw blurRad="127000" dist="63500" dir="6600000">
                  <a:prstClr val="black"/>
                </a:innerShdw>
              </a:effectLst>
              <a:latin typeface="Arial" panose="020B0604020202020204" pitchFamily="34" charset="0"/>
              <a:ea typeface="+mn-ea"/>
              <a:cs typeface="Arial" panose="020B0604020202020204" pitchFamily="34" charset="0"/>
            </a:rPr>
            <a:t> Analysis</a:t>
          </a:r>
          <a:endParaRPr lang="en-IN" sz="2400">
            <a:effectLst>
              <a:innerShdw blurRad="127000" dist="63500" dir="6600000">
                <a:prstClr val="black"/>
              </a:innerShdw>
            </a:effectLst>
            <a:latin typeface="Arial" panose="020B0604020202020204" pitchFamily="34" charset="0"/>
            <a:cs typeface="Arial" panose="020B0604020202020204" pitchFamily="34" charset="0"/>
          </a:endParaRPr>
        </a:p>
      </xdr:txBody>
    </xdr:sp>
    <xdr:clientData/>
  </xdr:twoCellAnchor>
</xdr:wsDr>
</file>

<file path=xl/drawings/drawing2.xml><?xml version="1.0" encoding="utf-8"?>
<c:userShapes xmlns:c="http://schemas.openxmlformats.org/drawingml/2006/chart">
  <cdr:relSizeAnchor xmlns:cdr="http://schemas.openxmlformats.org/drawingml/2006/chartDrawing">
    <cdr:from>
      <cdr:x>0.34865</cdr:x>
      <cdr:y>0.17427</cdr:y>
    </cdr:from>
    <cdr:to>
      <cdr:x>0.65676</cdr:x>
      <cdr:y>0.6639</cdr:y>
    </cdr:to>
    <cdr:sp macro="" textlink="">
      <cdr:nvSpPr>
        <cdr:cNvPr id="2" name="Oval 1">
          <a:extLst xmlns:a="http://schemas.openxmlformats.org/drawingml/2006/main">
            <a:ext uri="{FF2B5EF4-FFF2-40B4-BE49-F238E27FC236}">
              <a16:creationId xmlns:a16="http://schemas.microsoft.com/office/drawing/2014/main" id="{B805E025-3F4F-89F0-2A84-529B393B63B9}"/>
            </a:ext>
          </a:extLst>
        </cdr:cNvPr>
        <cdr:cNvSpPr/>
      </cdr:nvSpPr>
      <cdr:spPr>
        <a:xfrm xmlns:a="http://schemas.openxmlformats.org/drawingml/2006/main">
          <a:off x="982980" y="320040"/>
          <a:ext cx="868680" cy="899160"/>
        </a:xfrm>
        <a:prstGeom xmlns:a="http://schemas.openxmlformats.org/drawingml/2006/main" prst="ellipse">
          <a:avLst/>
        </a:prstGeom>
        <a:solidFill xmlns:a="http://schemas.openxmlformats.org/drawingml/2006/main">
          <a:schemeClr val="bg1"/>
        </a:solidFill>
        <a:ln xmlns:a="http://schemas.openxmlformats.org/drawingml/2006/main">
          <a:solidFill>
            <a:schemeClr val="bg1"/>
          </a:solidFill>
        </a:ln>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IN" kern="1200"/>
        </a:p>
      </cdr:txBody>
    </cdr:sp>
  </cdr:relSizeAnchor>
</c:userShape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i naidu" refreshedDate="46077.688837731483" backgroundQuery="1" createdVersion="8" refreshedVersion="8" minRefreshableVersion="3" recordCount="0" supportSubquery="1" supportAdvancedDrill="1" xr:uid="{72E952F6-5F23-445D-9A21-808F43E02385}">
  <cacheSource type="external" connectionId="8"/>
  <cacheFields count="1">
    <cacheField name="[DimDate].[Year].[Year]" caption="Year" numFmtId="0" hierarchy="8" level="1">
      <sharedItems containsSemiMixedTypes="0" containsString="0" containsNumber="1" containsInteger="1" minValue="2007" maxValue="2007" count="1">
        <n v="2007"/>
      </sharedItems>
      <extLst>
        <ext xmlns:x15="http://schemas.microsoft.com/office/spreadsheetml/2010/11/main" uri="{4F2E5C28-24EA-4eb8-9CBF-B6C8F9C3D259}">
          <x15:cachedUniqueNames>
            <x15:cachedUniqueName index="0" name="[DimDate].[Year].&amp;[2007]"/>
          </x15:cachedUniqueNames>
        </ext>
      </extLst>
    </cacheField>
  </cacheFields>
  <cacheHierarchies count="62">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Name]" caption="FullName" attribute="1" defaultMemberUniqueName="[DimCustomer].[FullName].[All]" allUniqueName="[DimCustomer].[Full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0"/>
      </fieldsUsage>
    </cacheHierarchy>
    <cacheHierarchy uniqueName="[DimDate].[Month]" caption="Month" attribute="1" defaultMemberUniqueName="[DimDate].[Month].[All]" allUniqueName="[DimDate].[Month].[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_Type]" caption="Week_Type" attribute="1" defaultMemberUniqueName="[DimDate].[Week_Type].[All]" allUniqueName="[DimDate].[Week_Type].[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Day of Week]" caption="Day of Week" attribute="1" defaultMemberUniqueName="[DimDate].[Day of Week].[All]" allUniqueName="[DimDate].[Day of Week].[All]" dimensionUniqueName="[DimDate]" displayFolder="" count="0" memberValueDatatype="13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0"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EnglishProductName]" caption="EnglishProductName" attribute="1" defaultMemberUniqueName="[DimProduct].[EnglishProductName].[All]" allUniqueName="[DimProduct].[EnglishProduct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_Revenue]" caption="Total_Revenue" attribute="1" defaultMemberUniqueName="[FactInternetSales].[Total_Revenue].[All]" allUniqueName="[FactInternetSales].[Total_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_Profit]" caption="Total_Profit" attribute="1" defaultMemberUniqueName="[FactInternetSales].[Total_Profit].[All]" allUniqueName="[FactInternetSales].[Total_Profit].[All]" dimensionUniqueName="[FactInternetSales]" displayFolder="" count="0" memberValueDatatype="5" unbalanced="0"/>
    <cacheHierarchy uniqueName="[FactInternetSales].[OrderDate (Year)]" caption="OrderDate (Year)" attribute="1" defaultMemberUniqueName="[FactInternetSales].[OrderDate (Year)].[All]" allUniqueName="[FactInternetSales].[OrderDate (Year)].[All]" dimensionUniqueName="[FactInternetSales]" displayFolder="" count="0" memberValueDatatype="130" unbalanced="0"/>
    <cacheHierarchy uniqueName="[FactInternetSales].[OrderDate (Quarter)]" caption="OrderDate (Quarter)" attribute="1" defaultMemberUniqueName="[FactInternetSales].[OrderDate (Quarter)].[All]" allUniqueName="[FactInternetSales].[OrderDate (Quarter)].[All]" dimensionUniqueName="[FactInternetSales]" displayFolder="" count="0" memberValueDatatype="130" unbalanced="0"/>
    <cacheHierarchy uniqueName="[FactInternetSales].[OrderDate (Month)]" caption="OrderDate (Month)" attribute="1" defaultMemberUniqueName="[FactInternetSales].[OrderDate (Month)].[All]" allUniqueName="[FactInternetSales].[OrderDate (Month)].[All]" dimensionUniqueName="[FactInternetSales]" displayFolder="" count="0" memberValueDatatype="130" unbalanced="0"/>
    <cacheHierarchy uniqueName="[FactInternetSales].[OrderDate (Month Index)]" caption="OrderDate (Month Index)" attribute="1" defaultMemberUniqueName="[FactInternetSales].[OrderDate (Month Index)].[All]" allUniqueName="[FactInternetSales].[OrderDate (Month Index)].[All]" dimensionUniqueName="[FactInternetSales]" displayFolder="" count="0" memberValueDatatype="20" unbalanced="0" hidden="1"/>
    <cacheHierarchy uniqueName="[Measures].[#Tranctions]" caption="#Tranctions" measure="1" displayFolder="" measureGroup="All Measures" count="0"/>
    <cacheHierarchy uniqueName="[Measures].[All Products]" caption="All Products" measure="1" displayFolder="" measureGroup="All Measures" count="0"/>
    <cacheHierarchy uniqueName="[Measures].[Sold Product]" caption="Sold Product" measure="1" displayFolder="" measureGroup="All Measures" count="0"/>
    <cacheHierarchy uniqueName="[Measures].[Unsold Products]" caption="Unsold Products" measure="1" displayFolder="" measureGroup="All Measures" count="0"/>
    <cacheHierarchy uniqueName="[Measures].[% Profit Margin]" caption="% Profit Margin" measure="1" displayFolder="" measureGroup="All Measures" count="0"/>
    <cacheHierarchy uniqueName="[Measures].[__XL_Count DimCustomer]" caption="__XL_Count DimCustomer" measure="1" displayFolder="" measureGroup="DimCustomer" count="0" hidden="1"/>
    <cacheHierarchy uniqueName="[Measures].[__XL_Count DimDate]" caption="__XL_Count DimDate" measure="1" displayFolder="" measureGroup="DimDate" count="0" hidden="1"/>
    <cacheHierarchy uniqueName="[Measures].[__XL_Count DimGeography]" caption="__XL_Count DimGeography" measure="1" displayFolder="" measureGroup="DimGeography" count="0" hidden="1"/>
    <cacheHierarchy uniqueName="[Measures].[__XL_Count DimProduct]" caption="__XL_Count DimProduct" measure="1" displayFolder="" measureGroup="DimProduct" count="0" hidden="1"/>
    <cacheHierarchy uniqueName="[Measures].[__XL_Count DimSalesTerritory]" caption="__XL_Count DimSalesTerritory" measure="1" displayFolder="" measureGroup="DimSalesTerritory" count="0" hidden="1"/>
    <cacheHierarchy uniqueName="[Measures].[__XL_Count FactInternetSales]" caption="__XL_Count FactInternetSales" measure="1" displayFolder="" measureGroup="FactInternetSales"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y uniqueName="[Measures].[Sum of COGS]" caption="Sum of COGS" measure="1" displayFolder="" measureGroup="FactInternetSales" count="0" hidden="1">
      <extLst>
        <ext xmlns:x15="http://schemas.microsoft.com/office/spreadsheetml/2010/11/main" uri="{B97F6D7D-B522-45F9-BDA1-12C45D357490}">
          <x15:cacheHierarchy aggregatedColumn="38"/>
        </ext>
      </extLst>
    </cacheHierarchy>
    <cacheHierarchy uniqueName="[Measures].[Sum of Total_Revenue]" caption="Sum of Total_Revenue" measure="1" displayFolder="" measureGroup="FactInternetSales" count="0" hidden="1">
      <extLst>
        <ext xmlns:x15="http://schemas.microsoft.com/office/spreadsheetml/2010/11/main" uri="{B97F6D7D-B522-45F9-BDA1-12C45D357490}">
          <x15:cacheHierarchy aggregatedColumn="37"/>
        </ext>
      </extLst>
    </cacheHierarchy>
    <cacheHierarchy uniqueName="[Measures].[Sum of Total_Profit]" caption="Sum of Total_Profit" measure="1" displayFolder="" measureGroup="FactInternetSales" count="0" hidden="1">
      <extLst>
        <ext xmlns:x15="http://schemas.microsoft.com/office/spreadsheetml/2010/11/main" uri="{B97F6D7D-B522-45F9-BDA1-12C45D357490}">
          <x15:cacheHierarchy aggregatedColumn="39"/>
        </ext>
      </extLst>
    </cacheHierarchy>
    <cacheHierarchy uniqueName="[Measures].[Sum of OrderQuantity]" caption="Sum of OrderQuantity" measure="1" displayFolder="" measureGroup="FactInternetSales" count="0" hidden="1">
      <extLst>
        <ext xmlns:x15="http://schemas.microsoft.com/office/spreadsheetml/2010/11/main" uri="{B97F6D7D-B522-45F9-BDA1-12C45D357490}">
          <x15:cacheHierarchy aggregatedColumn="33"/>
        </ext>
      </extLst>
    </cacheHierarchy>
    <cacheHierarchy uniqueName="[Measures].[Sum of Year]" caption="Sum of Year" measure="1" displayFolder="" measureGroup="DimDate" count="0" hidden="1">
      <extLst>
        <ext xmlns:x15="http://schemas.microsoft.com/office/spreadsheetml/2010/11/main" uri="{B97F6D7D-B522-45F9-BDA1-12C45D357490}">
          <x15:cacheHierarchy aggregatedColumn="8"/>
        </ext>
      </extLst>
    </cacheHierarchy>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i naidu" refreshedDate="46078.496874305558" backgroundQuery="1" createdVersion="8" refreshedVersion="8" minRefreshableVersion="3" recordCount="0" supportSubquery="1" supportAdvancedDrill="1" xr:uid="{316C8B88-72B8-4DF3-9E88-1BD705B3F91E}">
  <cacheSource type="external" connectionId="8"/>
  <cacheFields count="2">
    <cacheField name="[DimDate].[Year].[Year]" caption="Year" numFmtId="0" hierarchy="8" level="1">
      <sharedItems containsSemiMixedTypes="0" containsNonDate="0" containsString="0"/>
    </cacheField>
    <cacheField name="[DimGeography].[Country].[Country]" caption="Country" numFmtId="0" hierarchy="17" level="1">
      <sharedItems count="1">
        <s v="Canada"/>
      </sharedItems>
    </cacheField>
  </cacheFields>
  <cacheHierarchies count="62">
    <cacheHierarchy uniqueName="[All Measures].[All Measures]" caption="All Measures" attribute="1" defaultMemberUniqueName="[All Measures].[All Measures].[All]" allUniqueName="[All Measures].[All Measures].[All]" dimensionUniqueName="[All Measures]" displayFolder="" count="2" memberValueDatatype="130" unbalanced="0"/>
    <cacheHierarchy uniqueName="[DimCustomer].[CustomerKey]" caption="CustomerKey" attribute="1" defaultMemberUniqueName="[DimCustomer].[CustomerKey].[All]" allUniqueName="[DimCustomer].[CustomerKey].[All]" dimensionUniqueName="[DimCustomer]" displayFolder="" count="2" memberValueDatatype="20" unbalanced="0"/>
    <cacheHierarchy uniqueName="[DimCustomer].[GeographyKey]" caption="GeographyKey" attribute="1" defaultMemberUniqueName="[DimCustomer].[GeographyKey].[All]" allUniqueName="[DimCustomer].[GeographyKey].[All]" dimensionUniqueName="[DimCustomer]" displayFolder="" count="2"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2" memberValueDatatype="130" unbalanced="0"/>
    <cacheHierarchy uniqueName="[DimCustomer].[FullName]" caption="FullName" attribute="1" defaultMemberUniqueName="[DimCustomer].[FullName].[All]" allUniqueName="[DimCustomer].[FullName].[All]" dimensionUniqueName="[DimCustomer]" displayFolder="" count="2" memberValueDatatype="130" unbalanced="0"/>
    <cacheHierarchy uniqueName="[DimCustomer].[BirthDate]" caption="BirthDate" attribute="1" time="1" defaultMemberUniqueName="[DimCustomer].[BirthDate].[All]" allUniqueName="[DimCustomer].[BirthDate].[All]" dimensionUniqueName="[DimCustomer]" displayFolder="" count="2" memberValueDatatype="7" unbalanced="0"/>
    <cacheHierarchy uniqueName="[DimCustomer].[Gender]" caption="Gender" attribute="1" defaultMemberUniqueName="[DimCustomer].[Gender].[All]" allUniqueName="[DimCustomer].[Gender].[All]" dimensionUniqueName="[DimCustomer]" displayFolder="" count="2" memberValueDatatype="130" unbalanced="0"/>
    <cacheHierarchy uniqueName="[DimDate].[Date]" caption="Date" attribute="1" time="1" defaultMemberUniqueName="[DimDate].[Date].[All]" allUniqueName="[DimDate].[Date].[All]" dimensionUniqueName="[DimDate]" displayFolder="" count="2"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0"/>
      </fieldsUsage>
    </cacheHierarchy>
    <cacheHierarchy uniqueName="[DimDate].[Month]" caption="Month" attribute="1" defaultMemberUniqueName="[DimDate].[Month].[All]" allUniqueName="[DimDate].[Month].[All]" dimensionUniqueName="[DimDate]" displayFolder="" count="2" memberValueDatatype="20" unbalanced="0"/>
    <cacheHierarchy uniqueName="[DimDate].[Month Name]" caption="Month Name" attribute="1" defaultMemberUniqueName="[DimDate].[Month Name].[All]" allUniqueName="[DimDate].[Month Name].[All]" dimensionUniqueName="[DimDate]" displayFolder="" count="2" memberValueDatatype="130" unbalanced="0"/>
    <cacheHierarchy uniqueName="[DimDate].[Day Name]" caption="Day Name" attribute="1" defaultMemberUniqueName="[DimDate].[Day Name].[All]" allUniqueName="[DimDate].[Day Name].[All]" dimensionUniqueName="[DimDate]" displayFolder="" count="2" memberValueDatatype="130" unbalanced="0"/>
    <cacheHierarchy uniqueName="[DimDate].[Week_Type]" caption="Week_Type" attribute="1" defaultMemberUniqueName="[DimDate].[Week_Type].[All]" allUniqueName="[DimDate].[Week_Type].[All]" dimensionUniqueName="[DimDate]" displayFolder="" count="2" memberValueDatatype="130" unbalanced="0"/>
    <cacheHierarchy uniqueName="[DimDate].[Quarter]" caption="Quarter" attribute="1" defaultMemberUniqueName="[DimDate].[Quarter].[All]" allUniqueName="[DimDate].[Quarter].[All]" dimensionUniqueName="[DimDate]" displayFolder="" count="2" memberValueDatatype="130" unbalanced="0"/>
    <cacheHierarchy uniqueName="[DimDate].[Day of Week]" caption="Day of Week" attribute="1" defaultMemberUniqueName="[DimDate].[Day of Week].[All]" allUniqueName="[DimDate].[Day of Week].[All]" dimensionUniqueName="[DimDate]" displayFolder="" count="2" memberValueDatatype="130" unbalanced="0"/>
    <cacheHierarchy uniqueName="[DimGeography].[GeographyKey]" caption="GeographyKey" attribute="1" defaultMemberUniqueName="[DimGeography].[GeographyKey].[All]" allUniqueName="[DimGeography].[GeographyKey].[All]" dimensionUniqueName="[DimGeography]" displayFolder="" count="2" memberValueDatatype="20" unbalanced="0"/>
    <cacheHierarchy uniqueName="[DimGeography].[City]" caption="City" attribute="1" defaultMemberUniqueName="[DimGeography].[City].[All]" allUniqueName="[DimGeography].[City].[All]" dimensionUniqueName="[DimGeography]" displayFolder="" count="2"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1"/>
      </fieldsUsage>
    </cacheHierarchy>
    <cacheHierarchy uniqueName="[DimGeography].[SalesTerritoryKey]" caption="SalesTerritoryKey" attribute="1" defaultMemberUniqueName="[DimGeography].[SalesTerritoryKey].[All]" allUniqueName="[DimGeography].[SalesTerritoryKey].[All]" dimensionUniqueName="[DimGeography]" displayFolder="" count="2" memberValueDatatype="20" unbalanced="0"/>
    <cacheHierarchy uniqueName="[DimProduct].[ProductKey]" caption="ProductKey" attribute="1" defaultMemberUniqueName="[DimProduct].[ProductKey].[All]" allUniqueName="[DimProduct].[ProductKey].[All]" dimensionUniqueName="[DimProduct]" displayFolder="" count="2" memberValueDatatype="20" unbalanced="0"/>
    <cacheHierarchy uniqueName="[DimProduct].[EnglishProductName]" caption="EnglishProductName" attribute="1" defaultMemberUniqueName="[DimProduct].[EnglishProductName].[All]" allUniqueName="[DimProduct].[EnglishProductName].[All]" dimensionUniqueName="[DimProduct]" displayFolder="" count="2" memberValueDatatype="130" unbalanced="0"/>
    <cacheHierarchy uniqueName="[DimProduct].[Color]" caption="Color" attribute="1" defaultMemberUniqueName="[DimProduct].[Color].[All]" allUniqueName="[DimProduct].[Color].[All]" dimensionUniqueName="[DimProduct]" displayFolder="" count="2"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2"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2"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2"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2"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2" memberValueDatatype="130" unbalanced="0"/>
    <cacheHierarchy uniqueName="[FactInternetSales].[ProductKey]" caption="ProductKey" attribute="1" defaultMemberUniqueName="[FactInternetSales].[ProductKey].[All]" allUniqueName="[FactInternetSales].[ProductKey].[All]" dimensionUniqueName="[FactInternetSales]" displayFolder="" count="2" memberValueDatatype="20" unbalanced="0"/>
    <cacheHierarchy uniqueName="[FactInternetSales].[OrderDateKey]" caption="OrderDateKey" attribute="1" defaultMemberUniqueName="[FactInternetSales].[OrderDateKey].[All]" allUniqueName="[FactInternetSales].[OrderDateKey].[All]" dimensionUniqueName="[FactInternetSales]" displayFolder="" count="2" memberValueDatatype="20" unbalanced="0"/>
    <cacheHierarchy uniqueName="[FactInternetSales].[DueDateKey]" caption="DueDateKey" attribute="1" defaultMemberUniqueName="[FactInternetSales].[DueDateKey].[All]" allUniqueName="[FactInternetSales].[DueDateKey].[All]" dimensionUniqueName="[FactInternetSales]" displayFolder="" count="2" memberValueDatatype="20" unbalanced="0"/>
    <cacheHierarchy uniqueName="[FactInternetSales].[ShipDateKey]" caption="ShipDateKey" attribute="1" defaultMemberUniqueName="[FactInternetSales].[ShipDateKey].[All]" allUniqueName="[FactInternetSales].[ShipDateKey].[All]" dimensionUniqueName="[FactInternetSales]" displayFolder="" count="2" memberValueDatatype="20" unbalanced="0"/>
    <cacheHierarchy uniqueName="[FactInternetSales].[CustomerKey]" caption="CustomerKey" attribute="1" defaultMemberUniqueName="[FactInternetSales].[CustomerKey].[All]" allUniqueName="[FactInternetSales].[CustomerKey].[All]" dimensionUniqueName="[FactInternetSales]" displayFolder="" count="2"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2"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2" memberValueDatatype="20" unbalanced="0"/>
    <cacheHierarchy uniqueName="[FactInternetSales].[UnitPrice]" caption="UnitPrice" attribute="1" defaultMemberUniqueName="[FactInternetSales].[UnitPrice].[All]" allUniqueName="[FactInternetSales].[UnitPrice].[All]" dimensionUniqueName="[FactInternetSales]" displayFolder="" count="2" memberValueDatatype="5" unbalanced="0"/>
    <cacheHierarchy uniqueName="[FactInternetSales].[Cost]" caption="Cost" attribute="1" defaultMemberUniqueName="[FactInternetSales].[Cost].[All]" allUniqueName="[FactInternetSales].[Cost].[All]" dimensionUniqueName="[FactInternetSales]" displayFolder="" count="2" memberValueDatatype="5" unbalanced="0"/>
    <cacheHierarchy uniqueName="[FactInternetSales].[OrderDate]" caption="OrderDate" attribute="1" time="1" defaultMemberUniqueName="[FactInternetSales].[OrderDate].[All]" allUniqueName="[FactInternetSales].[OrderDate].[All]" dimensionUniqueName="[FactInternetSales]" displayFolder="" count="2" memberValueDatatype="7" unbalanced="0"/>
    <cacheHierarchy uniqueName="[FactInternetSales].[Total_Revenue]" caption="Total_Revenue" attribute="1" defaultMemberUniqueName="[FactInternetSales].[Total_Revenue].[All]" allUniqueName="[FactInternetSales].[Total_Revenue].[All]" dimensionUniqueName="[FactInternetSales]" displayFolder="" count="2" memberValueDatatype="5" unbalanced="0"/>
    <cacheHierarchy uniqueName="[FactInternetSales].[COGS]" caption="COGS" attribute="1" defaultMemberUniqueName="[FactInternetSales].[COGS].[All]" allUniqueName="[FactInternetSales].[COGS].[All]" dimensionUniqueName="[FactInternetSales]" displayFolder="" count="2" memberValueDatatype="5" unbalanced="0"/>
    <cacheHierarchy uniqueName="[FactInternetSales].[Total_Profit]" caption="Total_Profit" attribute="1" defaultMemberUniqueName="[FactInternetSales].[Total_Profit].[All]" allUniqueName="[FactInternetSales].[Total_Profit].[All]" dimensionUniqueName="[FactInternetSales]" displayFolder="" count="2" memberValueDatatype="5" unbalanced="0"/>
    <cacheHierarchy uniqueName="[FactInternetSales].[OrderDate (Year)]" caption="OrderDate (Year)" attribute="1" defaultMemberUniqueName="[FactInternetSales].[OrderDate (Year)].[All]" allUniqueName="[FactInternetSales].[OrderDate (Year)].[All]" dimensionUniqueName="[FactInternetSales]" displayFolder="" count="2" memberValueDatatype="130" unbalanced="0"/>
    <cacheHierarchy uniqueName="[FactInternetSales].[OrderDate (Quarter)]" caption="OrderDate (Quarter)" attribute="1" defaultMemberUniqueName="[FactInternetSales].[OrderDate (Quarter)].[All]" allUniqueName="[FactInternetSales].[OrderDate (Quarter)].[All]" dimensionUniqueName="[FactInternetSales]" displayFolder="" count="2" memberValueDatatype="130" unbalanced="0"/>
    <cacheHierarchy uniqueName="[FactInternetSales].[OrderDate (Month)]" caption="OrderDate (Month)" attribute="1" defaultMemberUniqueName="[FactInternetSales].[OrderDate (Month)].[All]" allUniqueName="[FactInternetSales].[OrderDate (Month)].[All]" dimensionUniqueName="[FactInternetSales]" displayFolder="" count="2" memberValueDatatype="130" unbalanced="0"/>
    <cacheHierarchy uniqueName="[FactInternetSales].[OrderDate (Month Index)]" caption="OrderDate (Month Index)" attribute="1" defaultMemberUniqueName="[FactInternetSales].[OrderDate (Month Index)].[All]" allUniqueName="[FactInternetSales].[OrderDate (Month Index)].[All]" dimensionUniqueName="[FactInternetSales]" displayFolder="" count="2" memberValueDatatype="20" unbalanced="0" hidden="1"/>
    <cacheHierarchy uniqueName="[Measures].[#Tranctions]" caption="#Tranctions" measure="1" displayFolder="" measureGroup="All Measures" count="0"/>
    <cacheHierarchy uniqueName="[Measures].[All Products]" caption="All Products" measure="1" displayFolder="" measureGroup="All Measures" count="0"/>
    <cacheHierarchy uniqueName="[Measures].[Sold Product]" caption="Sold Product" measure="1" displayFolder="" measureGroup="All Measures" count="0"/>
    <cacheHierarchy uniqueName="[Measures].[Unsold Products]" caption="Unsold Products" measure="1" displayFolder="" measureGroup="All Measures" count="0"/>
    <cacheHierarchy uniqueName="[Measures].[% Profit Margin]" caption="% Profit Margin" measure="1" displayFolder="" measureGroup="All Measures" count="0"/>
    <cacheHierarchy uniqueName="[Measures].[__XL_Count DimCustomer]" caption="__XL_Count DimCustomer" measure="1" displayFolder="" measureGroup="DimCustomer" count="0" hidden="1"/>
    <cacheHierarchy uniqueName="[Measures].[__XL_Count DimDate]" caption="__XL_Count DimDate" measure="1" displayFolder="" measureGroup="DimDate" count="0" hidden="1"/>
    <cacheHierarchy uniqueName="[Measures].[__XL_Count DimGeography]" caption="__XL_Count DimGeography" measure="1" displayFolder="" measureGroup="DimGeography" count="0" hidden="1"/>
    <cacheHierarchy uniqueName="[Measures].[__XL_Count DimProduct]" caption="__XL_Count DimProduct" measure="1" displayFolder="" measureGroup="DimProduct" count="0" hidden="1"/>
    <cacheHierarchy uniqueName="[Measures].[__XL_Count DimSalesTerritory]" caption="__XL_Count DimSalesTerritory" measure="1" displayFolder="" measureGroup="DimSalesTerritory" count="0" hidden="1"/>
    <cacheHierarchy uniqueName="[Measures].[__XL_Count FactInternetSales]" caption="__XL_Count FactInternetSales" measure="1" displayFolder="" measureGroup="FactInternetSales"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y uniqueName="[Measures].[Sum of COGS]" caption="Sum of COGS" measure="1" displayFolder="" measureGroup="FactInternetSales" count="0" hidden="1">
      <extLst>
        <ext xmlns:x15="http://schemas.microsoft.com/office/spreadsheetml/2010/11/main" uri="{B97F6D7D-B522-45F9-BDA1-12C45D357490}">
          <x15:cacheHierarchy aggregatedColumn="38"/>
        </ext>
      </extLst>
    </cacheHierarchy>
    <cacheHierarchy uniqueName="[Measures].[Sum of Total_Revenue]" caption="Sum of Total_Revenue" measure="1" displayFolder="" measureGroup="FactInternetSales" count="0" hidden="1">
      <extLst>
        <ext xmlns:x15="http://schemas.microsoft.com/office/spreadsheetml/2010/11/main" uri="{B97F6D7D-B522-45F9-BDA1-12C45D357490}">
          <x15:cacheHierarchy aggregatedColumn="37"/>
        </ext>
      </extLst>
    </cacheHierarchy>
    <cacheHierarchy uniqueName="[Measures].[Sum of Total_Profit]" caption="Sum of Total_Profit" measure="1" displayFolder="" measureGroup="FactInternetSales" count="0" hidden="1">
      <extLst>
        <ext xmlns:x15="http://schemas.microsoft.com/office/spreadsheetml/2010/11/main" uri="{B97F6D7D-B522-45F9-BDA1-12C45D357490}">
          <x15:cacheHierarchy aggregatedColumn="39"/>
        </ext>
      </extLst>
    </cacheHierarchy>
    <cacheHierarchy uniqueName="[Measures].[Sum of OrderQuantity]" caption="Sum of OrderQuantity" measure="1" displayFolder="" measureGroup="FactInternetSales" count="0" hidden="1">
      <extLst>
        <ext xmlns:x15="http://schemas.microsoft.com/office/spreadsheetml/2010/11/main" uri="{B97F6D7D-B522-45F9-BDA1-12C45D357490}">
          <x15:cacheHierarchy aggregatedColumn="33"/>
        </ext>
      </extLst>
    </cacheHierarchy>
    <cacheHierarchy uniqueName="[Measures].[Sum of Year]" caption="Sum of Year" measure="1" displayFolder="" measureGroup="DimDate" count="0" hidden="1">
      <extLst>
        <ext xmlns:x15="http://schemas.microsoft.com/office/spreadsheetml/2010/11/main" uri="{B97F6D7D-B522-45F9-BDA1-12C45D357490}">
          <x15:cacheHierarchy aggregatedColumn="8"/>
        </ext>
      </extLst>
    </cacheHierarchy>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i naidu" refreshedDate="46078.496874652781" backgroundQuery="1" createdVersion="8" refreshedVersion="8" minRefreshableVersion="3" recordCount="0" supportSubquery="1" supportAdvancedDrill="1" xr:uid="{A403ADF1-7FC9-4F69-A26B-E9BC31121045}">
  <cacheSource type="external" connectionId="8"/>
  <cacheFields count="5">
    <cacheField name="[Measures].[Sum of Total_Profit]" caption="Sum of Total_Profit" numFmtId="0" hierarchy="59" level="32767"/>
    <cacheField name="[DimDate].[Year].[Year]" caption="Year" numFmtId="0" hierarchy="8" level="1">
      <sharedItems containsSemiMixedTypes="0" containsNonDate="0" containsString="0"/>
    </cacheField>
    <cacheField name="[DimDate].[Quarter].[Quarter]" caption="Quarter" numFmtId="0" hierarchy="13" level="1">
      <sharedItems count="4">
        <s v="Qtr-1"/>
        <s v="Qtr-2"/>
        <s v="Qtr-3"/>
        <s v="Qtr-4"/>
      </sharedItems>
    </cacheField>
    <cacheField name="[DimGeography].[Country].[Country]" caption="Country" numFmtId="0" hierarchy="17" level="1">
      <sharedItems containsSemiMixedTypes="0" containsNonDate="0" containsString="0"/>
    </cacheField>
    <cacheField name="Unsupported0" numFmtId="0" hierarchy="62" level="32767">
      <extLst>
        <ext xmlns:x14="http://schemas.microsoft.com/office/spreadsheetml/2009/9/main" uri="{63CAB8AC-B538-458d-9737-405883B0398D}">
          <x14:cacheField ignore="1"/>
        </ext>
      </extLst>
    </cacheField>
  </cacheFields>
  <cacheHierarchies count="63">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Name]" caption="FullName" attribute="1" defaultMemberUniqueName="[DimCustomer].[FullName].[All]" allUniqueName="[DimCustomer].[Full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1"/>
      </fieldsUsage>
    </cacheHierarchy>
    <cacheHierarchy uniqueName="[DimDate].[Month]" caption="Month" attribute="1" defaultMemberUniqueName="[DimDate].[Month].[All]" allUniqueName="[DimDate].[Month].[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2" memberValueDatatype="130" unbalanced="0"/>
    <cacheHierarchy uniqueName="[DimDate].[Week_Type]" caption="Week_Type" attribute="1" defaultMemberUniqueName="[DimDate].[Week_Type].[All]" allUniqueName="[DimDate].[Week_Type].[All]" dimensionUniqueName="[DimDate]" displayFolder="" count="2" memberValueDatatype="130" unbalanced="0"/>
    <cacheHierarchy uniqueName="[DimDate].[Quarter]" caption="Quarter" attribute="1" defaultMemberUniqueName="[DimDate].[Quarter].[All]" allUniqueName="[DimDate].[Quarter].[All]" dimensionUniqueName="[DimDate]" displayFolder="" count="2" memberValueDatatype="130" unbalanced="0">
      <fieldsUsage count="2">
        <fieldUsage x="-1"/>
        <fieldUsage x="2"/>
      </fieldsUsage>
    </cacheHierarchy>
    <cacheHierarchy uniqueName="[DimDate].[Day of Week]" caption="Day of Week" attribute="1" defaultMemberUniqueName="[DimDate].[Day of Week].[All]" allUniqueName="[DimDate].[Day of Week].[All]" dimensionUniqueName="[DimDate]" displayFolder="" count="0" memberValueDatatype="13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3"/>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EnglishProductName]" caption="EnglishProductName" attribute="1" defaultMemberUniqueName="[DimProduct].[EnglishProductName].[All]" allUniqueName="[DimProduct].[EnglishProduct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_Revenue]" caption="Total_Revenue" attribute="1" defaultMemberUniqueName="[FactInternetSales].[Total_Revenue].[All]" allUniqueName="[FactInternetSales].[Total_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_Profit]" caption="Total_Profit" attribute="1" defaultMemberUniqueName="[FactInternetSales].[Total_Profit].[All]" allUniqueName="[FactInternetSales].[Total_Profit].[All]" dimensionUniqueName="[FactInternetSales]" displayFolder="" count="0" memberValueDatatype="5" unbalanced="0"/>
    <cacheHierarchy uniqueName="[FactInternetSales].[OrderDate (Year)]" caption="OrderDate (Year)" attribute="1" defaultMemberUniqueName="[FactInternetSales].[OrderDate (Year)].[All]" allUniqueName="[FactInternetSales].[OrderDate (Year)].[All]" dimensionUniqueName="[FactInternetSales]" displayFolder="" count="0" memberValueDatatype="130" unbalanced="0"/>
    <cacheHierarchy uniqueName="[FactInternetSales].[OrderDate (Quarter)]" caption="OrderDate (Quarter)" attribute="1" defaultMemberUniqueName="[FactInternetSales].[OrderDate (Quarter)].[All]" allUniqueName="[FactInternetSales].[OrderDate (Quarter)].[All]" dimensionUniqueName="[FactInternetSales]" displayFolder="" count="0" memberValueDatatype="130" unbalanced="0"/>
    <cacheHierarchy uniqueName="[FactInternetSales].[OrderDate (Month)]" caption="OrderDate (Month)" attribute="1" defaultMemberUniqueName="[FactInternetSales].[OrderDate (Month)].[All]" allUniqueName="[FactInternetSales].[OrderDate (Month)].[All]" dimensionUniqueName="[FactInternetSales]" displayFolder="" count="0" memberValueDatatype="130" unbalanced="0"/>
    <cacheHierarchy uniqueName="[FactInternetSales].[OrderDate (Month Index)]" caption="OrderDate (Month Index)" attribute="1" defaultMemberUniqueName="[FactInternetSales].[OrderDate (Month Index)].[All]" allUniqueName="[FactInternetSales].[OrderDate (Month Index)].[All]" dimensionUniqueName="[FactInternetSales]" displayFolder="" count="0" memberValueDatatype="20" unbalanced="0" hidden="1"/>
    <cacheHierarchy uniqueName="[Measures].[#Tranctions]" caption="#Tranctions" measure="1" displayFolder="" measureGroup="All Measures" count="0"/>
    <cacheHierarchy uniqueName="[Measures].[All Products]" caption="All Products" measure="1" displayFolder="" measureGroup="All Measures" count="0"/>
    <cacheHierarchy uniqueName="[Measures].[Sold Product]" caption="Sold Product" measure="1" displayFolder="" measureGroup="All Measures" count="0"/>
    <cacheHierarchy uniqueName="[Measures].[Unsold Products]" caption="Unsold Products" measure="1" displayFolder="" measureGroup="All Measures" count="0"/>
    <cacheHierarchy uniqueName="[Measures].[% Profit Margin]" caption="% Profit Margin" measure="1" displayFolder="" measureGroup="All Measures" count="0"/>
    <cacheHierarchy uniqueName="[Measures].[__XL_Count DimCustomer]" caption="__XL_Count DimCustomer" measure="1" displayFolder="" measureGroup="DimCustomer" count="0" hidden="1"/>
    <cacheHierarchy uniqueName="[Measures].[__XL_Count DimDate]" caption="__XL_Count DimDate" measure="1" displayFolder="" measureGroup="DimDate" count="0" hidden="1"/>
    <cacheHierarchy uniqueName="[Measures].[__XL_Count DimGeography]" caption="__XL_Count DimGeography" measure="1" displayFolder="" measureGroup="DimGeography" count="0" hidden="1"/>
    <cacheHierarchy uniqueName="[Measures].[__XL_Count DimProduct]" caption="__XL_Count DimProduct" measure="1" displayFolder="" measureGroup="DimProduct" count="0" hidden="1"/>
    <cacheHierarchy uniqueName="[Measures].[__XL_Count DimSalesTerritory]" caption="__XL_Count DimSalesTerritory" measure="1" displayFolder="" measureGroup="DimSalesTerritory" count="0" hidden="1"/>
    <cacheHierarchy uniqueName="[Measures].[__XL_Count FactInternetSales]" caption="__XL_Count FactInternetSales" measure="1" displayFolder="" measureGroup="FactInternetSales"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y uniqueName="[Measures].[Sum of COGS]" caption="Sum of COGS" measure="1" displayFolder="" measureGroup="FactInternetSales" count="0" hidden="1">
      <extLst>
        <ext xmlns:x15="http://schemas.microsoft.com/office/spreadsheetml/2010/11/main" uri="{B97F6D7D-B522-45F9-BDA1-12C45D357490}">
          <x15:cacheHierarchy aggregatedColumn="38"/>
        </ext>
      </extLst>
    </cacheHierarchy>
    <cacheHierarchy uniqueName="[Measures].[Sum of Total_Revenue]" caption="Sum of Total_Revenue" measure="1" displayFolder="" measureGroup="FactInternetSales" count="0" hidden="1">
      <extLst>
        <ext xmlns:x15="http://schemas.microsoft.com/office/spreadsheetml/2010/11/main" uri="{B97F6D7D-B522-45F9-BDA1-12C45D357490}">
          <x15:cacheHierarchy aggregatedColumn="37"/>
        </ext>
      </extLst>
    </cacheHierarchy>
    <cacheHierarchy uniqueName="[Measures].[Sum of Total_Profit]" caption="Sum of Total_Profit" measure="1" displayFolder="" measureGroup="FactInternetSales" count="0" oneField="1" hidden="1">
      <fieldsUsage count="1">
        <fieldUsage x="0"/>
      </fieldsUsage>
      <extLst>
        <ext xmlns:x15="http://schemas.microsoft.com/office/spreadsheetml/2010/11/main" uri="{B97F6D7D-B522-45F9-BDA1-12C45D357490}">
          <x15:cacheHierarchy aggregatedColumn="39"/>
        </ext>
      </extLst>
    </cacheHierarchy>
    <cacheHierarchy uniqueName="[Measures].[Sum of OrderQuantity]" caption="Sum of OrderQuantity" measure="1" displayFolder="" measureGroup="FactInternetSales" count="0" hidden="1">
      <extLst>
        <ext xmlns:x15="http://schemas.microsoft.com/office/spreadsheetml/2010/11/main" uri="{B97F6D7D-B522-45F9-BDA1-12C45D357490}">
          <x15:cacheHierarchy aggregatedColumn="33"/>
        </ext>
      </extLst>
    </cacheHierarchy>
    <cacheHierarchy uniqueName="[Measures].[Sum of Year]" caption="Sum of Year" measure="1" displayFolder="" measureGroup="DimDate" count="0" hidden="1">
      <extLst>
        <ext xmlns:x15="http://schemas.microsoft.com/office/spreadsheetml/2010/11/main" uri="{B97F6D7D-B522-45F9-BDA1-12C45D357490}">
          <x15:cacheHierarchy aggregatedColumn="8"/>
        </ext>
      </extLst>
    </cacheHierarchy>
    <cacheHierarchy uniqueName="Unsupported0" caption="All Measures" measure="1" count="0">
      <extLst>
        <ext xmlns:x14="http://schemas.microsoft.com/office/spreadsheetml/2009/9/main" uri="{8CF416AD-EC4C-4aba-99F5-12A058AE0983}">
          <x14:cacheHierarchy ignore="1"/>
        </ext>
      </extLst>
    </cacheHierarchy>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i naidu" refreshedDate="46078.496874999997" backgroundQuery="1" createdVersion="8" refreshedVersion="8" minRefreshableVersion="3" recordCount="0" supportSubquery="1" supportAdvancedDrill="1" xr:uid="{C844C7C3-AD5A-494B-89C6-715428603FA7}">
  <cacheSource type="external" connectionId="8"/>
  <cacheFields count="4">
    <cacheField name="[Measures].[Sum of Total_Profit]" caption="Sum of Total_Profit" numFmtId="0" hierarchy="59" level="32767"/>
    <cacheField name="[DimDate].[Year].[Year]" caption="Year" numFmtId="0" hierarchy="8" level="1">
      <sharedItems containsSemiMixedTypes="0" containsNonDate="0" containsString="0"/>
    </cacheField>
    <cacheField name="[DimDate].[Day Name].[Day Name]" caption="Day Name" numFmtId="0" hierarchy="11" level="1">
      <sharedItems count="7">
        <s v="Mon"/>
        <s v="Tue"/>
        <s v="Wed"/>
        <s v="Thu"/>
        <s v="Fri"/>
        <s v="Sat"/>
        <s v="Sun"/>
      </sharedItems>
    </cacheField>
    <cacheField name="[DimGeography].[Country].[Country]" caption="Country" numFmtId="0" hierarchy="17" level="1">
      <sharedItems containsSemiMixedTypes="0" containsNonDate="0" containsString="0"/>
    </cacheField>
  </cacheFields>
  <cacheHierarchies count="62">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Name]" caption="FullName" attribute="1" defaultMemberUniqueName="[DimCustomer].[FullName].[All]" allUniqueName="[DimCustomer].[Full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1"/>
      </fieldsUsage>
    </cacheHierarchy>
    <cacheHierarchy uniqueName="[DimDate].[Month]" caption="Month" attribute="1" defaultMemberUniqueName="[DimDate].[Month].[All]" allUniqueName="[DimDate].[Month].[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2" memberValueDatatype="130" unbalanced="0">
      <fieldsUsage count="2">
        <fieldUsage x="-1"/>
        <fieldUsage x="2"/>
      </fieldsUsage>
    </cacheHierarchy>
    <cacheHierarchy uniqueName="[DimDate].[Week_Type]" caption="Week_Type" attribute="1" defaultMemberUniqueName="[DimDate].[Week_Type].[All]" allUniqueName="[DimDate].[Week_Type].[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Day of Week]" caption="Day of Week" attribute="1" defaultMemberUniqueName="[DimDate].[Day of Week].[All]" allUniqueName="[DimDate].[Day of Week].[All]" dimensionUniqueName="[DimDate]" displayFolder="" count="0" memberValueDatatype="13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3"/>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EnglishProductName]" caption="EnglishProductName" attribute="1" defaultMemberUniqueName="[DimProduct].[EnglishProductName].[All]" allUniqueName="[DimProduct].[EnglishProduct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_Revenue]" caption="Total_Revenue" attribute="1" defaultMemberUniqueName="[FactInternetSales].[Total_Revenue].[All]" allUniqueName="[FactInternetSales].[Total_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_Profit]" caption="Total_Profit" attribute="1" defaultMemberUniqueName="[FactInternetSales].[Total_Profit].[All]" allUniqueName="[FactInternetSales].[Total_Profit].[All]" dimensionUniqueName="[FactInternetSales]" displayFolder="" count="0" memberValueDatatype="5" unbalanced="0"/>
    <cacheHierarchy uniqueName="[FactInternetSales].[OrderDate (Year)]" caption="OrderDate (Year)" attribute="1" defaultMemberUniqueName="[FactInternetSales].[OrderDate (Year)].[All]" allUniqueName="[FactInternetSales].[OrderDate (Year)].[All]" dimensionUniqueName="[FactInternetSales]" displayFolder="" count="0" memberValueDatatype="130" unbalanced="0"/>
    <cacheHierarchy uniqueName="[FactInternetSales].[OrderDate (Quarter)]" caption="OrderDate (Quarter)" attribute="1" defaultMemberUniqueName="[FactInternetSales].[OrderDate (Quarter)].[All]" allUniqueName="[FactInternetSales].[OrderDate (Quarter)].[All]" dimensionUniqueName="[FactInternetSales]" displayFolder="" count="0" memberValueDatatype="130" unbalanced="0"/>
    <cacheHierarchy uniqueName="[FactInternetSales].[OrderDate (Month)]" caption="OrderDate (Month)" attribute="1" defaultMemberUniqueName="[FactInternetSales].[OrderDate (Month)].[All]" allUniqueName="[FactInternetSales].[OrderDate (Month)].[All]" dimensionUniqueName="[FactInternetSales]" displayFolder="" count="0" memberValueDatatype="130" unbalanced="0"/>
    <cacheHierarchy uniqueName="[FactInternetSales].[OrderDate (Month Index)]" caption="OrderDate (Month Index)" attribute="1" defaultMemberUniqueName="[FactInternetSales].[OrderDate (Month Index)].[All]" allUniqueName="[FactInternetSales].[OrderDate (Month Index)].[All]" dimensionUniqueName="[FactInternetSales]" displayFolder="" count="0" memberValueDatatype="20" unbalanced="0" hidden="1"/>
    <cacheHierarchy uniqueName="[Measures].[#Tranctions]" caption="#Tranctions" measure="1" displayFolder="" measureGroup="All Measures" count="0"/>
    <cacheHierarchy uniqueName="[Measures].[All Products]" caption="All Products" measure="1" displayFolder="" measureGroup="All Measures" count="0"/>
    <cacheHierarchy uniqueName="[Measures].[Sold Product]" caption="Sold Product" measure="1" displayFolder="" measureGroup="All Measures" count="0"/>
    <cacheHierarchy uniqueName="[Measures].[Unsold Products]" caption="Unsold Products" measure="1" displayFolder="" measureGroup="All Measures" count="0"/>
    <cacheHierarchy uniqueName="[Measures].[% Profit Margin]" caption="% Profit Margin" measure="1" displayFolder="" measureGroup="All Measures" count="0"/>
    <cacheHierarchy uniqueName="[Measures].[__XL_Count DimCustomer]" caption="__XL_Count DimCustomer" measure="1" displayFolder="" measureGroup="DimCustomer" count="0" hidden="1"/>
    <cacheHierarchy uniqueName="[Measures].[__XL_Count DimDate]" caption="__XL_Count DimDate" measure="1" displayFolder="" measureGroup="DimDate" count="0" hidden="1"/>
    <cacheHierarchy uniqueName="[Measures].[__XL_Count DimGeography]" caption="__XL_Count DimGeography" measure="1" displayFolder="" measureGroup="DimGeography" count="0" hidden="1"/>
    <cacheHierarchy uniqueName="[Measures].[__XL_Count DimProduct]" caption="__XL_Count DimProduct" measure="1" displayFolder="" measureGroup="DimProduct" count="0" hidden="1"/>
    <cacheHierarchy uniqueName="[Measures].[__XL_Count DimSalesTerritory]" caption="__XL_Count DimSalesTerritory" measure="1" displayFolder="" measureGroup="DimSalesTerritory" count="0" hidden="1"/>
    <cacheHierarchy uniqueName="[Measures].[__XL_Count FactInternetSales]" caption="__XL_Count FactInternetSales" measure="1" displayFolder="" measureGroup="FactInternetSales"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y uniqueName="[Measures].[Sum of COGS]" caption="Sum of COGS" measure="1" displayFolder="" measureGroup="FactInternetSales" count="0" hidden="1">
      <extLst>
        <ext xmlns:x15="http://schemas.microsoft.com/office/spreadsheetml/2010/11/main" uri="{B97F6D7D-B522-45F9-BDA1-12C45D357490}">
          <x15:cacheHierarchy aggregatedColumn="38"/>
        </ext>
      </extLst>
    </cacheHierarchy>
    <cacheHierarchy uniqueName="[Measures].[Sum of Total_Revenue]" caption="Sum of Total_Revenue" measure="1" displayFolder="" measureGroup="FactInternetSales" count="0" hidden="1">
      <extLst>
        <ext xmlns:x15="http://schemas.microsoft.com/office/spreadsheetml/2010/11/main" uri="{B97F6D7D-B522-45F9-BDA1-12C45D357490}">
          <x15:cacheHierarchy aggregatedColumn="37"/>
        </ext>
      </extLst>
    </cacheHierarchy>
    <cacheHierarchy uniqueName="[Measures].[Sum of Total_Profit]" caption="Sum of Total_Profit" measure="1" displayFolder="" measureGroup="FactInternetSales" count="0" oneField="1" hidden="1">
      <fieldsUsage count="1">
        <fieldUsage x="0"/>
      </fieldsUsage>
      <extLst>
        <ext xmlns:x15="http://schemas.microsoft.com/office/spreadsheetml/2010/11/main" uri="{B97F6D7D-B522-45F9-BDA1-12C45D357490}">
          <x15:cacheHierarchy aggregatedColumn="39"/>
        </ext>
      </extLst>
    </cacheHierarchy>
    <cacheHierarchy uniqueName="[Measures].[Sum of OrderQuantity]" caption="Sum of OrderQuantity" measure="1" displayFolder="" measureGroup="FactInternetSales" count="0" hidden="1">
      <extLst>
        <ext xmlns:x15="http://schemas.microsoft.com/office/spreadsheetml/2010/11/main" uri="{B97F6D7D-B522-45F9-BDA1-12C45D357490}">
          <x15:cacheHierarchy aggregatedColumn="33"/>
        </ext>
      </extLst>
    </cacheHierarchy>
    <cacheHierarchy uniqueName="[Measures].[Sum of Year]" caption="Sum of Year" measure="1" displayFolder="" measureGroup="DimDate" count="0" hidden="1">
      <extLst>
        <ext xmlns:x15="http://schemas.microsoft.com/office/spreadsheetml/2010/11/main" uri="{B97F6D7D-B522-45F9-BDA1-12C45D357490}">
          <x15:cacheHierarchy aggregatedColumn="8"/>
        </ext>
      </extLst>
    </cacheHierarchy>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i naidu" refreshedDate="46078.49687534722" backgroundQuery="1" createdVersion="8" refreshedVersion="8" minRefreshableVersion="3" recordCount="0" supportSubquery="1" supportAdvancedDrill="1" xr:uid="{5CD3D425-E23A-4224-B99E-E40B8530FBBA}">
  <cacheSource type="external" connectionId="8"/>
  <cacheFields count="4">
    <cacheField name="[Measures].[Sum of Total_Profit]" caption="Sum of Total_Profit" numFmtId="0" hierarchy="59" level="32767"/>
    <cacheField name="[DimDate].[Year].[Year]" caption="Year" numFmtId="0" hierarchy="8" level="1">
      <sharedItems containsSemiMixedTypes="0" containsNonDate="0" containsString="0"/>
    </cacheField>
    <cacheField name="[DimDate].[Week_Type].[Week_Type]" caption="Week_Type" numFmtId="0" hierarchy="12" level="1">
      <sharedItems count="2">
        <s v="Weekday"/>
        <s v="Weekend"/>
      </sharedItems>
    </cacheField>
    <cacheField name="[DimGeography].[Country].[Country]" caption="Country" numFmtId="0" hierarchy="17" level="1">
      <sharedItems containsSemiMixedTypes="0" containsNonDate="0" containsString="0"/>
    </cacheField>
  </cacheFields>
  <cacheHierarchies count="62">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Name]" caption="FullName" attribute="1" defaultMemberUniqueName="[DimCustomer].[FullName].[All]" allUniqueName="[DimCustomer].[Full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1"/>
      </fieldsUsage>
    </cacheHierarchy>
    <cacheHierarchy uniqueName="[DimDate].[Month]" caption="Month" attribute="1" defaultMemberUniqueName="[DimDate].[Month].[All]" allUniqueName="[DimDate].[Month].[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2" memberValueDatatype="130" unbalanced="0"/>
    <cacheHierarchy uniqueName="[DimDate].[Week_Type]" caption="Week_Type" attribute="1" defaultMemberUniqueName="[DimDate].[Week_Type].[All]" allUniqueName="[DimDate].[Week_Type].[All]" dimensionUniqueName="[DimDate]" displayFolder="" count="2" memberValueDatatype="130" unbalanced="0">
      <fieldsUsage count="2">
        <fieldUsage x="-1"/>
        <fieldUsage x="2"/>
      </fieldsUsage>
    </cacheHierarchy>
    <cacheHierarchy uniqueName="[DimDate].[Quarter]" caption="Quarter" attribute="1" defaultMemberUniqueName="[DimDate].[Quarter].[All]" allUniqueName="[DimDate].[Quarter].[All]" dimensionUniqueName="[DimDate]" displayFolder="" count="0" memberValueDatatype="130" unbalanced="0"/>
    <cacheHierarchy uniqueName="[DimDate].[Day of Week]" caption="Day of Week" attribute="1" defaultMemberUniqueName="[DimDate].[Day of Week].[All]" allUniqueName="[DimDate].[Day of Week].[All]" dimensionUniqueName="[DimDate]" displayFolder="" count="0" memberValueDatatype="13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3"/>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EnglishProductName]" caption="EnglishProductName" attribute="1" defaultMemberUniqueName="[DimProduct].[EnglishProductName].[All]" allUniqueName="[DimProduct].[EnglishProduct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_Revenue]" caption="Total_Revenue" attribute="1" defaultMemberUniqueName="[FactInternetSales].[Total_Revenue].[All]" allUniqueName="[FactInternetSales].[Total_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_Profit]" caption="Total_Profit" attribute="1" defaultMemberUniqueName="[FactInternetSales].[Total_Profit].[All]" allUniqueName="[FactInternetSales].[Total_Profit].[All]" dimensionUniqueName="[FactInternetSales]" displayFolder="" count="0" memberValueDatatype="5" unbalanced="0"/>
    <cacheHierarchy uniqueName="[FactInternetSales].[OrderDate (Year)]" caption="OrderDate (Year)" attribute="1" defaultMemberUniqueName="[FactInternetSales].[OrderDate (Year)].[All]" allUniqueName="[FactInternetSales].[OrderDate (Year)].[All]" dimensionUniqueName="[FactInternetSales]" displayFolder="" count="0" memberValueDatatype="130" unbalanced="0"/>
    <cacheHierarchy uniqueName="[FactInternetSales].[OrderDate (Quarter)]" caption="OrderDate (Quarter)" attribute="1" defaultMemberUniqueName="[FactInternetSales].[OrderDate (Quarter)].[All]" allUniqueName="[FactInternetSales].[OrderDate (Quarter)].[All]" dimensionUniqueName="[FactInternetSales]" displayFolder="" count="0" memberValueDatatype="130" unbalanced="0"/>
    <cacheHierarchy uniqueName="[FactInternetSales].[OrderDate (Month)]" caption="OrderDate (Month)" attribute="1" defaultMemberUniqueName="[FactInternetSales].[OrderDate (Month)].[All]" allUniqueName="[FactInternetSales].[OrderDate (Month)].[All]" dimensionUniqueName="[FactInternetSales]" displayFolder="" count="0" memberValueDatatype="130" unbalanced="0"/>
    <cacheHierarchy uniqueName="[FactInternetSales].[OrderDate (Month Index)]" caption="OrderDate (Month Index)" attribute="1" defaultMemberUniqueName="[FactInternetSales].[OrderDate (Month Index)].[All]" allUniqueName="[FactInternetSales].[OrderDate (Month Index)].[All]" dimensionUniqueName="[FactInternetSales]" displayFolder="" count="0" memberValueDatatype="20" unbalanced="0" hidden="1"/>
    <cacheHierarchy uniqueName="[Measures].[#Tranctions]" caption="#Tranctions" measure="1" displayFolder="" measureGroup="All Measures" count="0"/>
    <cacheHierarchy uniqueName="[Measures].[All Products]" caption="All Products" measure="1" displayFolder="" measureGroup="All Measures" count="0"/>
    <cacheHierarchy uniqueName="[Measures].[Sold Product]" caption="Sold Product" measure="1" displayFolder="" measureGroup="All Measures" count="0"/>
    <cacheHierarchy uniqueName="[Measures].[Unsold Products]" caption="Unsold Products" measure="1" displayFolder="" measureGroup="All Measures" count="0"/>
    <cacheHierarchy uniqueName="[Measures].[% Profit Margin]" caption="% Profit Margin" measure="1" displayFolder="" measureGroup="All Measures" count="0"/>
    <cacheHierarchy uniqueName="[Measures].[__XL_Count DimCustomer]" caption="__XL_Count DimCustomer" measure="1" displayFolder="" measureGroup="DimCustomer" count="0" hidden="1"/>
    <cacheHierarchy uniqueName="[Measures].[__XL_Count DimDate]" caption="__XL_Count DimDate" measure="1" displayFolder="" measureGroup="DimDate" count="0" hidden="1"/>
    <cacheHierarchy uniqueName="[Measures].[__XL_Count DimGeography]" caption="__XL_Count DimGeography" measure="1" displayFolder="" measureGroup="DimGeography" count="0" hidden="1"/>
    <cacheHierarchy uniqueName="[Measures].[__XL_Count DimProduct]" caption="__XL_Count DimProduct" measure="1" displayFolder="" measureGroup="DimProduct" count="0" hidden="1"/>
    <cacheHierarchy uniqueName="[Measures].[__XL_Count DimSalesTerritory]" caption="__XL_Count DimSalesTerritory" measure="1" displayFolder="" measureGroup="DimSalesTerritory" count="0" hidden="1"/>
    <cacheHierarchy uniqueName="[Measures].[__XL_Count FactInternetSales]" caption="__XL_Count FactInternetSales" measure="1" displayFolder="" measureGroup="FactInternetSales"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y uniqueName="[Measures].[Sum of COGS]" caption="Sum of COGS" measure="1" displayFolder="" measureGroup="FactInternetSales" count="0" hidden="1">
      <extLst>
        <ext xmlns:x15="http://schemas.microsoft.com/office/spreadsheetml/2010/11/main" uri="{B97F6D7D-B522-45F9-BDA1-12C45D357490}">
          <x15:cacheHierarchy aggregatedColumn="38"/>
        </ext>
      </extLst>
    </cacheHierarchy>
    <cacheHierarchy uniqueName="[Measures].[Sum of Total_Revenue]" caption="Sum of Total_Revenue" measure="1" displayFolder="" measureGroup="FactInternetSales" count="0" hidden="1">
      <extLst>
        <ext xmlns:x15="http://schemas.microsoft.com/office/spreadsheetml/2010/11/main" uri="{B97F6D7D-B522-45F9-BDA1-12C45D357490}">
          <x15:cacheHierarchy aggregatedColumn="37"/>
        </ext>
      </extLst>
    </cacheHierarchy>
    <cacheHierarchy uniqueName="[Measures].[Sum of Total_Profit]" caption="Sum of Total_Profit" measure="1" displayFolder="" measureGroup="FactInternetSales" count="0" oneField="1" hidden="1">
      <fieldsUsage count="1">
        <fieldUsage x="0"/>
      </fieldsUsage>
      <extLst>
        <ext xmlns:x15="http://schemas.microsoft.com/office/spreadsheetml/2010/11/main" uri="{B97F6D7D-B522-45F9-BDA1-12C45D357490}">
          <x15:cacheHierarchy aggregatedColumn="39"/>
        </ext>
      </extLst>
    </cacheHierarchy>
    <cacheHierarchy uniqueName="[Measures].[Sum of OrderQuantity]" caption="Sum of OrderQuantity" measure="1" displayFolder="" measureGroup="FactInternetSales" count="0" hidden="1">
      <extLst>
        <ext xmlns:x15="http://schemas.microsoft.com/office/spreadsheetml/2010/11/main" uri="{B97F6D7D-B522-45F9-BDA1-12C45D357490}">
          <x15:cacheHierarchy aggregatedColumn="33"/>
        </ext>
      </extLst>
    </cacheHierarchy>
    <cacheHierarchy uniqueName="[Measures].[Sum of Year]" caption="Sum of Year" measure="1" displayFolder="" measureGroup="DimDate" count="0" hidden="1">
      <extLst>
        <ext xmlns:x15="http://schemas.microsoft.com/office/spreadsheetml/2010/11/main" uri="{B97F6D7D-B522-45F9-BDA1-12C45D357490}">
          <x15:cacheHierarchy aggregatedColumn="8"/>
        </ext>
      </extLst>
    </cacheHierarchy>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i naidu" refreshedDate="46078.496875694444" backgroundQuery="1" createdVersion="8" refreshedVersion="8" minRefreshableVersion="3" recordCount="0" supportSubquery="1" supportAdvancedDrill="1" xr:uid="{15BF58C2-9FB2-4D88-A477-09F03ECA8BD3}">
  <cacheSource type="external" connectionId="8"/>
  <cacheFields count="11">
    <cacheField name="[Measures].[#Tranctions]" caption="#Tranctions" numFmtId="0" hierarchy="44" level="32767"/>
    <cacheField name="[Measures].[Sum of COGS]" caption="Sum of COGS" numFmtId="0" hierarchy="57" level="32767"/>
    <cacheField name="[Measures].[Sum of Total_Revenue]" caption="Sum of Total_Revenue" numFmtId="0" hierarchy="58" level="32767"/>
    <cacheField name="[Measures].[Sum of Total_Profit]" caption="Sum of Total_Profit" numFmtId="0" hierarchy="59" level="32767"/>
    <cacheField name="[Measures].[Sum of OrderQuantity]" caption="Sum of OrderQuantity" numFmtId="0" hierarchy="60" level="32767"/>
    <cacheField name="[Measures].[All Products]" caption="All Products" numFmtId="0" hierarchy="45" level="32767"/>
    <cacheField name="[Measures].[Sold Product]" caption="Sold Product" numFmtId="0" hierarchy="46" level="32767"/>
    <cacheField name="[Measures].[Unsold Products]" caption="Unsold Products" numFmtId="0" hierarchy="47" level="32767"/>
    <cacheField name="[Measures].[% Profit Margin]" caption="% Profit Margin" numFmtId="0" hierarchy="48" level="32767"/>
    <cacheField name="[DimDate].[Year].[Year]" caption="Year" numFmtId="0" hierarchy="8" level="1">
      <sharedItems containsSemiMixedTypes="0" containsNonDate="0" containsString="0"/>
    </cacheField>
    <cacheField name="[DimGeography].[Country].[Country]" caption="Country" numFmtId="0" hierarchy="17" level="1">
      <sharedItems containsSemiMixedTypes="0" containsNonDate="0" containsString="0"/>
    </cacheField>
  </cacheFields>
  <cacheHierarchies count="62">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Name]" caption="FullName" attribute="1" defaultMemberUniqueName="[DimCustomer].[FullName].[All]" allUniqueName="[DimCustomer].[Full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9"/>
      </fieldsUsage>
    </cacheHierarchy>
    <cacheHierarchy uniqueName="[DimDate].[Month]" caption="Month" attribute="1" defaultMemberUniqueName="[DimDate].[Month].[All]" allUniqueName="[DimDate].[Month].[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_Type]" caption="Week_Type" attribute="1" defaultMemberUniqueName="[DimDate].[Week_Type].[All]" allUniqueName="[DimDate].[Week_Type].[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Day of Week]" caption="Day of Week" attribute="1" defaultMemberUniqueName="[DimDate].[Day of Week].[All]" allUniqueName="[DimDate].[Day of Week].[All]" dimensionUniqueName="[DimDate]" displayFolder="" count="0" memberValueDatatype="13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10"/>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EnglishProductName]" caption="EnglishProductName" attribute="1" defaultMemberUniqueName="[DimProduct].[EnglishProductName].[All]" allUniqueName="[DimProduct].[EnglishProduct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_Revenue]" caption="Total_Revenue" attribute="1" defaultMemberUniqueName="[FactInternetSales].[Total_Revenue].[All]" allUniqueName="[FactInternetSales].[Total_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_Profit]" caption="Total_Profit" attribute="1" defaultMemberUniqueName="[FactInternetSales].[Total_Profit].[All]" allUniqueName="[FactInternetSales].[Total_Profit].[All]" dimensionUniqueName="[FactInternetSales]" displayFolder="" count="0" memberValueDatatype="5" unbalanced="0"/>
    <cacheHierarchy uniqueName="[FactInternetSales].[OrderDate (Year)]" caption="OrderDate (Year)" attribute="1" defaultMemberUniqueName="[FactInternetSales].[OrderDate (Year)].[All]" allUniqueName="[FactInternetSales].[OrderDate (Year)].[All]" dimensionUniqueName="[FactInternetSales]" displayFolder="" count="0" memberValueDatatype="130" unbalanced="0"/>
    <cacheHierarchy uniqueName="[FactInternetSales].[OrderDate (Quarter)]" caption="OrderDate (Quarter)" attribute="1" defaultMemberUniqueName="[FactInternetSales].[OrderDate (Quarter)].[All]" allUniqueName="[FactInternetSales].[OrderDate (Quarter)].[All]" dimensionUniqueName="[FactInternetSales]" displayFolder="" count="0" memberValueDatatype="130" unbalanced="0"/>
    <cacheHierarchy uniqueName="[FactInternetSales].[OrderDate (Month)]" caption="OrderDate (Month)" attribute="1" defaultMemberUniqueName="[FactInternetSales].[OrderDate (Month)].[All]" allUniqueName="[FactInternetSales].[OrderDate (Month)].[All]" dimensionUniqueName="[FactInternetSales]" displayFolder="" count="0" memberValueDatatype="130" unbalanced="0"/>
    <cacheHierarchy uniqueName="[FactInternetSales].[OrderDate (Month Index)]" caption="OrderDate (Month Index)" attribute="1" defaultMemberUniqueName="[FactInternetSales].[OrderDate (Month Index)].[All]" allUniqueName="[FactInternetSales].[OrderDate (Month Index)].[All]" dimensionUniqueName="[FactInternetSales]" displayFolder="" count="0" memberValueDatatype="20" unbalanced="0" hidden="1"/>
    <cacheHierarchy uniqueName="[Measures].[#Tranctions]" caption="#Tranctions" measure="1" displayFolder="" measureGroup="All Measures" count="0" oneField="1">
      <fieldsUsage count="1">
        <fieldUsage x="0"/>
      </fieldsUsage>
    </cacheHierarchy>
    <cacheHierarchy uniqueName="[Measures].[All Products]" caption="All Products" measure="1" displayFolder="" measureGroup="All Measures" count="0" oneField="1">
      <fieldsUsage count="1">
        <fieldUsage x="5"/>
      </fieldsUsage>
    </cacheHierarchy>
    <cacheHierarchy uniqueName="[Measures].[Sold Product]" caption="Sold Product" measure="1" displayFolder="" measureGroup="All Measures" count="0" oneField="1">
      <fieldsUsage count="1">
        <fieldUsage x="6"/>
      </fieldsUsage>
    </cacheHierarchy>
    <cacheHierarchy uniqueName="[Measures].[Unsold Products]" caption="Unsold Products" measure="1" displayFolder="" measureGroup="All Measures" count="0" oneField="1">
      <fieldsUsage count="1">
        <fieldUsage x="7"/>
      </fieldsUsage>
    </cacheHierarchy>
    <cacheHierarchy uniqueName="[Measures].[% Profit Margin]" caption="% Profit Margin" measure="1" displayFolder="" measureGroup="All Measures" count="0" oneField="1">
      <fieldsUsage count="1">
        <fieldUsage x="8"/>
      </fieldsUsage>
    </cacheHierarchy>
    <cacheHierarchy uniqueName="[Measures].[__XL_Count DimCustomer]" caption="__XL_Count DimCustomer" measure="1" displayFolder="" measureGroup="DimCustomer" count="0" hidden="1"/>
    <cacheHierarchy uniqueName="[Measures].[__XL_Count DimDate]" caption="__XL_Count DimDate" measure="1" displayFolder="" measureGroup="DimDate" count="0" hidden="1"/>
    <cacheHierarchy uniqueName="[Measures].[__XL_Count DimGeography]" caption="__XL_Count DimGeography" measure="1" displayFolder="" measureGroup="DimGeography" count="0" hidden="1"/>
    <cacheHierarchy uniqueName="[Measures].[__XL_Count DimProduct]" caption="__XL_Count DimProduct" measure="1" displayFolder="" measureGroup="DimProduct" count="0" hidden="1"/>
    <cacheHierarchy uniqueName="[Measures].[__XL_Count DimSalesTerritory]" caption="__XL_Count DimSalesTerritory" measure="1" displayFolder="" measureGroup="DimSalesTerritory" count="0" hidden="1"/>
    <cacheHierarchy uniqueName="[Measures].[__XL_Count FactInternetSales]" caption="__XL_Count FactInternetSales" measure="1" displayFolder="" measureGroup="FactInternetSales"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y uniqueName="[Measures].[Sum of COGS]" caption="Sum of COGS" measure="1" displayFolder="" measureGroup="FactInternetSales" count="0" oneField="1" hidden="1">
      <fieldsUsage count="1">
        <fieldUsage x="1"/>
      </fieldsUsage>
      <extLst>
        <ext xmlns:x15="http://schemas.microsoft.com/office/spreadsheetml/2010/11/main" uri="{B97F6D7D-B522-45F9-BDA1-12C45D357490}">
          <x15:cacheHierarchy aggregatedColumn="38"/>
        </ext>
      </extLst>
    </cacheHierarchy>
    <cacheHierarchy uniqueName="[Measures].[Sum of Total_Revenue]" caption="Sum of Total_Revenue" measure="1" displayFolder="" measureGroup="FactInternetSales" count="0" oneField="1" hidden="1">
      <fieldsUsage count="1">
        <fieldUsage x="2"/>
      </fieldsUsage>
      <extLst>
        <ext xmlns:x15="http://schemas.microsoft.com/office/spreadsheetml/2010/11/main" uri="{B97F6D7D-B522-45F9-BDA1-12C45D357490}">
          <x15:cacheHierarchy aggregatedColumn="37"/>
        </ext>
      </extLst>
    </cacheHierarchy>
    <cacheHierarchy uniqueName="[Measures].[Sum of Total_Profit]" caption="Sum of Total_Profit" measure="1" displayFolder="" measureGroup="FactInternetSales" count="0" oneField="1" hidden="1">
      <fieldsUsage count="1">
        <fieldUsage x="3"/>
      </fieldsUsage>
      <extLst>
        <ext xmlns:x15="http://schemas.microsoft.com/office/spreadsheetml/2010/11/main" uri="{B97F6D7D-B522-45F9-BDA1-12C45D357490}">
          <x15:cacheHierarchy aggregatedColumn="39"/>
        </ext>
      </extLst>
    </cacheHierarchy>
    <cacheHierarchy uniqueName="[Measures].[Sum of OrderQuantity]" caption="Sum of OrderQuantity" measure="1" displayFolder="" measureGroup="FactInternetSales" count="0" oneField="1" hidden="1">
      <fieldsUsage count="1">
        <fieldUsage x="4"/>
      </fieldsUsage>
      <extLst>
        <ext xmlns:x15="http://schemas.microsoft.com/office/spreadsheetml/2010/11/main" uri="{B97F6D7D-B522-45F9-BDA1-12C45D357490}">
          <x15:cacheHierarchy aggregatedColumn="33"/>
        </ext>
      </extLst>
    </cacheHierarchy>
    <cacheHierarchy uniqueName="[Measures].[Sum of Year]" caption="Sum of Year" measure="1" displayFolder="" measureGroup="DimDate" count="0" hidden="1">
      <extLst>
        <ext xmlns:x15="http://schemas.microsoft.com/office/spreadsheetml/2010/11/main" uri="{B97F6D7D-B522-45F9-BDA1-12C45D357490}">
          <x15:cacheHierarchy aggregatedColumn="8"/>
        </ext>
      </extLst>
    </cacheHierarchy>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i naidu" refreshedDate="46078.496876157405" backgroundQuery="1" createdVersion="8" refreshedVersion="8" minRefreshableVersion="3" recordCount="0" supportSubquery="1" supportAdvancedDrill="1" xr:uid="{AD3FEA27-BEC4-4E38-9CB2-3EC4EBB604C9}">
  <cacheSource type="external" connectionId="8"/>
  <cacheFields count="9">
    <cacheField name="[Measures].[#Tranctions]" caption="#Tranctions" numFmtId="0" hierarchy="44" level="32767"/>
    <cacheField name="[Measures].[Sum of COGS]" caption="Sum of COGS" numFmtId="0" hierarchy="57" level="32767"/>
    <cacheField name="[Measures].[Sum of Total_Revenue]" caption="Sum of Total_Revenue" numFmtId="0" hierarchy="58" level="32767"/>
    <cacheField name="[Measures].[Sum of Total_Profit]" caption="Sum of Total_Profit" numFmtId="0" hierarchy="59" level="32767"/>
    <cacheField name="[Measures].[Sum of OrderQuantity]" caption="Sum of OrderQuantity" numFmtId="0" hierarchy="60" level="32767"/>
    <cacheField name="[Measures].[% Profit Margin]" caption="% Profit Margin" numFmtId="0" hierarchy="48" level="32767"/>
    <cacheField name="[DimDate].[Year].[Year]" caption="Year" numFmtId="0" hierarchy="8" level="1">
      <sharedItems containsSemiMixedTypes="0" containsString="0" containsNumber="1" containsInteger="1" minValue="2005" maxValue="2007" count="3">
        <n v="2005"/>
        <n v="2006"/>
        <n v="2007"/>
      </sharedItems>
      <extLst>
        <ext xmlns:x15="http://schemas.microsoft.com/office/spreadsheetml/2010/11/main" uri="{4F2E5C28-24EA-4eb8-9CBF-B6C8F9C3D259}">
          <x15:cachedUniqueNames>
            <x15:cachedUniqueName index="0" name="[DimDate].[Year].&amp;[2005]"/>
            <x15:cachedUniqueName index="1" name="[DimDate].[Year].&amp;[2006]"/>
            <x15:cachedUniqueName index="2" name="[DimDate].[Year].&amp;[2007]"/>
          </x15:cachedUniqueNames>
        </ext>
      </extLst>
    </cacheField>
    <cacheField name="[DimDate].[Month Name].[Month Name]" caption="Month Name" numFmtId="0" hierarchy="10" level="1">
      <sharedItems containsSemiMixedTypes="0" containsNonDate="0" containsString="0"/>
    </cacheField>
    <cacheField name="[DimGeography].[Country].[Country]" caption="Country" numFmtId="0" hierarchy="17" level="1">
      <sharedItems containsSemiMixedTypes="0" containsNonDate="0" containsString="0"/>
    </cacheField>
  </cacheFields>
  <cacheHierarchies count="62">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Name]" caption="FullName" attribute="1" defaultMemberUniqueName="[DimCustomer].[FullName].[All]" allUniqueName="[DimCustomer].[Full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6"/>
      </fieldsUsage>
    </cacheHierarchy>
    <cacheHierarchy uniqueName="[DimDate].[Month]" caption="Month" attribute="1" defaultMemberUniqueName="[DimDate].[Month].[All]" allUniqueName="[DimDate].[Month].[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2" memberValueDatatype="130" unbalanced="0">
      <fieldsUsage count="2">
        <fieldUsage x="-1"/>
        <fieldUsage x="7"/>
      </fieldsUsage>
    </cacheHierarchy>
    <cacheHierarchy uniqueName="[DimDate].[Day Name]" caption="Day Name" attribute="1" defaultMemberUniqueName="[DimDate].[Day Name].[All]" allUniqueName="[DimDate].[Day Name].[All]" dimensionUniqueName="[DimDate]" displayFolder="" count="0" memberValueDatatype="130" unbalanced="0"/>
    <cacheHierarchy uniqueName="[DimDate].[Week_Type]" caption="Week_Type" attribute="1" defaultMemberUniqueName="[DimDate].[Week_Type].[All]" allUniqueName="[DimDate].[Week_Type].[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Day of Week]" caption="Day of Week" attribute="1" defaultMemberUniqueName="[DimDate].[Day of Week].[All]" allUniqueName="[DimDate].[Day of Week].[All]" dimensionUniqueName="[DimDate]" displayFolder="" count="0" memberValueDatatype="13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8"/>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EnglishProductName]" caption="EnglishProductName" attribute="1" defaultMemberUniqueName="[DimProduct].[EnglishProductName].[All]" allUniqueName="[DimProduct].[EnglishProduct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_Revenue]" caption="Total_Revenue" attribute="1" defaultMemberUniqueName="[FactInternetSales].[Total_Revenue].[All]" allUniqueName="[FactInternetSales].[Total_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_Profit]" caption="Total_Profit" attribute="1" defaultMemberUniqueName="[FactInternetSales].[Total_Profit].[All]" allUniqueName="[FactInternetSales].[Total_Profit].[All]" dimensionUniqueName="[FactInternetSales]" displayFolder="" count="0" memberValueDatatype="5" unbalanced="0"/>
    <cacheHierarchy uniqueName="[FactInternetSales].[OrderDate (Year)]" caption="OrderDate (Year)" attribute="1" defaultMemberUniqueName="[FactInternetSales].[OrderDate (Year)].[All]" allUniqueName="[FactInternetSales].[OrderDate (Year)].[All]" dimensionUniqueName="[FactInternetSales]" displayFolder="" count="0" memberValueDatatype="130" unbalanced="0"/>
    <cacheHierarchy uniqueName="[FactInternetSales].[OrderDate (Quarter)]" caption="OrderDate (Quarter)" attribute="1" defaultMemberUniqueName="[FactInternetSales].[OrderDate (Quarter)].[All]" allUniqueName="[FactInternetSales].[OrderDate (Quarter)].[All]" dimensionUniqueName="[FactInternetSales]" displayFolder="" count="0" memberValueDatatype="130" unbalanced="0"/>
    <cacheHierarchy uniqueName="[FactInternetSales].[OrderDate (Month)]" caption="OrderDate (Month)" attribute="1" defaultMemberUniqueName="[FactInternetSales].[OrderDate (Month)].[All]" allUniqueName="[FactInternetSales].[OrderDate (Month)].[All]" dimensionUniqueName="[FactInternetSales]" displayFolder="" count="0" memberValueDatatype="130" unbalanced="0"/>
    <cacheHierarchy uniqueName="[FactInternetSales].[OrderDate (Month Index)]" caption="OrderDate (Month Index)" attribute="1" defaultMemberUniqueName="[FactInternetSales].[OrderDate (Month Index)].[All]" allUniqueName="[FactInternetSales].[OrderDate (Month Index)].[All]" dimensionUniqueName="[FactInternetSales]" displayFolder="" count="0" memberValueDatatype="20" unbalanced="0" hidden="1"/>
    <cacheHierarchy uniqueName="[Measures].[#Tranctions]" caption="#Tranctions" measure="1" displayFolder="" measureGroup="All Measures" count="0" oneField="1">
      <fieldsUsage count="1">
        <fieldUsage x="0"/>
      </fieldsUsage>
    </cacheHierarchy>
    <cacheHierarchy uniqueName="[Measures].[All Products]" caption="All Products" measure="1" displayFolder="" measureGroup="All Measures" count="0"/>
    <cacheHierarchy uniqueName="[Measures].[Sold Product]" caption="Sold Product" measure="1" displayFolder="" measureGroup="All Measures" count="0"/>
    <cacheHierarchy uniqueName="[Measures].[Unsold Products]" caption="Unsold Products" measure="1" displayFolder="" measureGroup="All Measures" count="0"/>
    <cacheHierarchy uniqueName="[Measures].[% Profit Margin]" caption="% Profit Margin" measure="1" displayFolder="" measureGroup="All Measures" count="0" oneField="1">
      <fieldsUsage count="1">
        <fieldUsage x="5"/>
      </fieldsUsage>
    </cacheHierarchy>
    <cacheHierarchy uniqueName="[Measures].[__XL_Count DimCustomer]" caption="__XL_Count DimCustomer" measure="1" displayFolder="" measureGroup="DimCustomer" count="0" hidden="1"/>
    <cacheHierarchy uniqueName="[Measures].[__XL_Count DimDate]" caption="__XL_Count DimDate" measure="1" displayFolder="" measureGroup="DimDate" count="0" hidden="1"/>
    <cacheHierarchy uniqueName="[Measures].[__XL_Count DimGeography]" caption="__XL_Count DimGeography" measure="1" displayFolder="" measureGroup="DimGeography" count="0" hidden="1"/>
    <cacheHierarchy uniqueName="[Measures].[__XL_Count DimProduct]" caption="__XL_Count DimProduct" measure="1" displayFolder="" measureGroup="DimProduct" count="0" hidden="1"/>
    <cacheHierarchy uniqueName="[Measures].[__XL_Count DimSalesTerritory]" caption="__XL_Count DimSalesTerritory" measure="1" displayFolder="" measureGroup="DimSalesTerritory" count="0" hidden="1"/>
    <cacheHierarchy uniqueName="[Measures].[__XL_Count FactInternetSales]" caption="__XL_Count FactInternetSales" measure="1" displayFolder="" measureGroup="FactInternetSales"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y uniqueName="[Measures].[Sum of COGS]" caption="Sum of COGS" measure="1" displayFolder="" measureGroup="FactInternetSales" count="0" oneField="1" hidden="1">
      <fieldsUsage count="1">
        <fieldUsage x="1"/>
      </fieldsUsage>
      <extLst>
        <ext xmlns:x15="http://schemas.microsoft.com/office/spreadsheetml/2010/11/main" uri="{B97F6D7D-B522-45F9-BDA1-12C45D357490}">
          <x15:cacheHierarchy aggregatedColumn="38"/>
        </ext>
      </extLst>
    </cacheHierarchy>
    <cacheHierarchy uniqueName="[Measures].[Sum of Total_Revenue]" caption="Sum of Total_Revenue" measure="1" displayFolder="" measureGroup="FactInternetSales" count="0" oneField="1" hidden="1">
      <fieldsUsage count="1">
        <fieldUsage x="2"/>
      </fieldsUsage>
      <extLst>
        <ext xmlns:x15="http://schemas.microsoft.com/office/spreadsheetml/2010/11/main" uri="{B97F6D7D-B522-45F9-BDA1-12C45D357490}">
          <x15:cacheHierarchy aggregatedColumn="37"/>
        </ext>
      </extLst>
    </cacheHierarchy>
    <cacheHierarchy uniqueName="[Measures].[Sum of Total_Profit]" caption="Sum of Total_Profit" measure="1" displayFolder="" measureGroup="FactInternetSales" count="0" oneField="1" hidden="1">
      <fieldsUsage count="1">
        <fieldUsage x="3"/>
      </fieldsUsage>
      <extLst>
        <ext xmlns:x15="http://schemas.microsoft.com/office/spreadsheetml/2010/11/main" uri="{B97F6D7D-B522-45F9-BDA1-12C45D357490}">
          <x15:cacheHierarchy aggregatedColumn="39"/>
        </ext>
      </extLst>
    </cacheHierarchy>
    <cacheHierarchy uniqueName="[Measures].[Sum of OrderQuantity]" caption="Sum of OrderQuantity" measure="1" displayFolder="" measureGroup="FactInternetSales" count="0" oneField="1" hidden="1">
      <fieldsUsage count="1">
        <fieldUsage x="4"/>
      </fieldsUsage>
      <extLst>
        <ext xmlns:x15="http://schemas.microsoft.com/office/spreadsheetml/2010/11/main" uri="{B97F6D7D-B522-45F9-BDA1-12C45D357490}">
          <x15:cacheHierarchy aggregatedColumn="33"/>
        </ext>
      </extLst>
    </cacheHierarchy>
    <cacheHierarchy uniqueName="[Measures].[Sum of Year]" caption="Sum of Year" measure="1" displayFolder="" measureGroup="DimDate" count="0" hidden="1">
      <extLst>
        <ext xmlns:x15="http://schemas.microsoft.com/office/spreadsheetml/2010/11/main" uri="{B97F6D7D-B522-45F9-BDA1-12C45D357490}">
          <x15:cacheHierarchy aggregatedColumn="8"/>
        </ext>
      </extLst>
    </cacheHierarchy>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i naidu" refreshedDate="46078.496876504629" backgroundQuery="1" createdVersion="8" refreshedVersion="8" minRefreshableVersion="3" recordCount="0" supportSubquery="1" supportAdvancedDrill="1" xr:uid="{286C1084-5C43-4CB9-B30F-913E9B42C0F0}">
  <cacheSource type="external" connectionId="8"/>
  <cacheFields count="5">
    <cacheField name="[Measures].[#Tranctions]" caption="#Tranctions" numFmtId="0" hierarchy="44" level="32767"/>
    <cacheField name="[Measures].[Sum of Total_Profit]" caption="Sum of Total_Profit" numFmtId="0" hierarchy="59" level="32767"/>
    <cacheField name="[Measures].[Sum of Total_Revenue]" caption="Sum of Total_Revenue" numFmtId="0" hierarchy="58" level="32767"/>
    <cacheField name="[DimDate].[Year].[Year]" caption="Year" numFmtId="0" hierarchy="8" level="1">
      <sharedItems containsSemiMixedTypes="0" containsString="0" containsNumber="1" containsInteger="1" minValue="2005" maxValue="2008" count="4">
        <n v="2005"/>
        <n v="2006"/>
        <n v="2007"/>
        <n v="2008"/>
      </sharedItems>
      <extLst>
        <ext xmlns:x15="http://schemas.microsoft.com/office/spreadsheetml/2010/11/main" uri="{4F2E5C28-24EA-4eb8-9CBF-B6C8F9C3D259}">
          <x15:cachedUniqueNames>
            <x15:cachedUniqueName index="0" name="[DimDate].[Year].&amp;[2005]"/>
            <x15:cachedUniqueName index="1" name="[DimDate].[Year].&amp;[2006]"/>
            <x15:cachedUniqueName index="2" name="[DimDate].[Year].&amp;[2007]"/>
            <x15:cachedUniqueName index="3" name="[DimDate].[Year].&amp;[2008]"/>
          </x15:cachedUniqueNames>
        </ext>
      </extLst>
    </cacheField>
    <cacheField name="[DimGeography].[Country].[Country]" caption="Country" numFmtId="0" hierarchy="17" level="1">
      <sharedItems containsSemiMixedTypes="0" containsNonDate="0" containsString="0"/>
    </cacheField>
  </cacheFields>
  <cacheHierarchies count="62">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Name]" caption="FullName" attribute="1" defaultMemberUniqueName="[DimCustomer].[FullName].[All]" allUniqueName="[DimCustomer].[Full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3"/>
      </fieldsUsage>
    </cacheHierarchy>
    <cacheHierarchy uniqueName="[DimDate].[Month]" caption="Month" attribute="1" defaultMemberUniqueName="[DimDate].[Month].[All]" allUniqueName="[DimDate].[Month].[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_Type]" caption="Week_Type" attribute="1" defaultMemberUniqueName="[DimDate].[Week_Type].[All]" allUniqueName="[DimDate].[Week_Type].[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Day of Week]" caption="Day of Week" attribute="1" defaultMemberUniqueName="[DimDate].[Day of Week].[All]" allUniqueName="[DimDate].[Day of Week].[All]" dimensionUniqueName="[DimDate]" displayFolder="" count="0" memberValueDatatype="13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4"/>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EnglishProductName]" caption="EnglishProductName" attribute="1" defaultMemberUniqueName="[DimProduct].[EnglishProductName].[All]" allUniqueName="[DimProduct].[EnglishProduct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_Revenue]" caption="Total_Revenue" attribute="1" defaultMemberUniqueName="[FactInternetSales].[Total_Revenue].[All]" allUniqueName="[FactInternetSales].[Total_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_Profit]" caption="Total_Profit" attribute="1" defaultMemberUniqueName="[FactInternetSales].[Total_Profit].[All]" allUniqueName="[FactInternetSales].[Total_Profit].[All]" dimensionUniqueName="[FactInternetSales]" displayFolder="" count="0" memberValueDatatype="5" unbalanced="0"/>
    <cacheHierarchy uniqueName="[FactInternetSales].[OrderDate (Year)]" caption="OrderDate (Year)" attribute="1" defaultMemberUniqueName="[FactInternetSales].[OrderDate (Year)].[All]" allUniqueName="[FactInternetSales].[OrderDate (Year)].[All]" dimensionUniqueName="[FactInternetSales]" displayFolder="" count="0" memberValueDatatype="130" unbalanced="0"/>
    <cacheHierarchy uniqueName="[FactInternetSales].[OrderDate (Quarter)]" caption="OrderDate (Quarter)" attribute="1" defaultMemberUniqueName="[FactInternetSales].[OrderDate (Quarter)].[All]" allUniqueName="[FactInternetSales].[OrderDate (Quarter)].[All]" dimensionUniqueName="[FactInternetSales]" displayFolder="" count="0" memberValueDatatype="130" unbalanced="0"/>
    <cacheHierarchy uniqueName="[FactInternetSales].[OrderDate (Month)]" caption="OrderDate (Month)" attribute="1" defaultMemberUniqueName="[FactInternetSales].[OrderDate (Month)].[All]" allUniqueName="[FactInternetSales].[OrderDate (Month)].[All]" dimensionUniqueName="[FactInternetSales]" displayFolder="" count="0" memberValueDatatype="130" unbalanced="0"/>
    <cacheHierarchy uniqueName="[FactInternetSales].[OrderDate (Month Index)]" caption="OrderDate (Month Index)" attribute="1" defaultMemberUniqueName="[FactInternetSales].[OrderDate (Month Index)].[All]" allUniqueName="[FactInternetSales].[OrderDate (Month Index)].[All]" dimensionUniqueName="[FactInternetSales]" displayFolder="" count="0" memberValueDatatype="20" unbalanced="0" hidden="1"/>
    <cacheHierarchy uniqueName="[Measures].[#Tranctions]" caption="#Tranctions" measure="1" displayFolder="" measureGroup="All Measures" count="0" oneField="1">
      <fieldsUsage count="1">
        <fieldUsage x="0"/>
      </fieldsUsage>
    </cacheHierarchy>
    <cacheHierarchy uniqueName="[Measures].[All Products]" caption="All Products" measure="1" displayFolder="" measureGroup="All Measures" count="0"/>
    <cacheHierarchy uniqueName="[Measures].[Sold Product]" caption="Sold Product" measure="1" displayFolder="" measureGroup="All Measures" count="0"/>
    <cacheHierarchy uniqueName="[Measures].[Unsold Products]" caption="Unsold Products" measure="1" displayFolder="" measureGroup="All Measures" count="0"/>
    <cacheHierarchy uniqueName="[Measures].[% Profit Margin]" caption="% Profit Margin" measure="1" displayFolder="" measureGroup="All Measures" count="0"/>
    <cacheHierarchy uniqueName="[Measures].[__XL_Count DimCustomer]" caption="__XL_Count DimCustomer" measure="1" displayFolder="" measureGroup="DimCustomer" count="0" hidden="1"/>
    <cacheHierarchy uniqueName="[Measures].[__XL_Count DimDate]" caption="__XL_Count DimDate" measure="1" displayFolder="" measureGroup="DimDate" count="0" hidden="1"/>
    <cacheHierarchy uniqueName="[Measures].[__XL_Count DimGeography]" caption="__XL_Count DimGeography" measure="1" displayFolder="" measureGroup="DimGeography" count="0" hidden="1"/>
    <cacheHierarchy uniqueName="[Measures].[__XL_Count DimProduct]" caption="__XL_Count DimProduct" measure="1" displayFolder="" measureGroup="DimProduct" count="0" hidden="1"/>
    <cacheHierarchy uniqueName="[Measures].[__XL_Count DimSalesTerritory]" caption="__XL_Count DimSalesTerritory" measure="1" displayFolder="" measureGroup="DimSalesTerritory" count="0" hidden="1"/>
    <cacheHierarchy uniqueName="[Measures].[__XL_Count FactInternetSales]" caption="__XL_Count FactInternetSales" measure="1" displayFolder="" measureGroup="FactInternetSales"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y uniqueName="[Measures].[Sum of COGS]" caption="Sum of COGS" measure="1" displayFolder="" measureGroup="FactInternetSales" count="0" hidden="1">
      <extLst>
        <ext xmlns:x15="http://schemas.microsoft.com/office/spreadsheetml/2010/11/main" uri="{B97F6D7D-B522-45F9-BDA1-12C45D357490}">
          <x15:cacheHierarchy aggregatedColumn="38"/>
        </ext>
      </extLst>
    </cacheHierarchy>
    <cacheHierarchy uniqueName="[Measures].[Sum of Total_Revenue]" caption="Sum of Total_Revenue" measure="1" displayFolder="" measureGroup="FactInternetSales" count="0" oneField="1" hidden="1">
      <fieldsUsage count="1">
        <fieldUsage x="2"/>
      </fieldsUsage>
      <extLst>
        <ext xmlns:x15="http://schemas.microsoft.com/office/spreadsheetml/2010/11/main" uri="{B97F6D7D-B522-45F9-BDA1-12C45D357490}">
          <x15:cacheHierarchy aggregatedColumn="37"/>
        </ext>
      </extLst>
    </cacheHierarchy>
    <cacheHierarchy uniqueName="[Measures].[Sum of Total_Profit]" caption="Sum of Total_Profit" measure="1" displayFolder="" measureGroup="FactInternetSales" count="0" oneField="1" hidden="1">
      <fieldsUsage count="1">
        <fieldUsage x="1"/>
      </fieldsUsage>
      <extLst>
        <ext xmlns:x15="http://schemas.microsoft.com/office/spreadsheetml/2010/11/main" uri="{B97F6D7D-B522-45F9-BDA1-12C45D357490}">
          <x15:cacheHierarchy aggregatedColumn="39"/>
        </ext>
      </extLst>
    </cacheHierarchy>
    <cacheHierarchy uniqueName="[Measures].[Sum of OrderQuantity]" caption="Sum of OrderQuantity" measure="1" displayFolder="" measureGroup="FactInternetSales" count="0" hidden="1">
      <extLst>
        <ext xmlns:x15="http://schemas.microsoft.com/office/spreadsheetml/2010/11/main" uri="{B97F6D7D-B522-45F9-BDA1-12C45D357490}">
          <x15:cacheHierarchy aggregatedColumn="33"/>
        </ext>
      </extLst>
    </cacheHierarchy>
    <cacheHierarchy uniqueName="[Measures].[Sum of Year]" caption="Sum of Year" measure="1" displayFolder="" measureGroup="DimDate" count="0" hidden="1">
      <extLst>
        <ext xmlns:x15="http://schemas.microsoft.com/office/spreadsheetml/2010/11/main" uri="{B97F6D7D-B522-45F9-BDA1-12C45D357490}">
          <x15:cacheHierarchy aggregatedColumn="8"/>
        </ext>
      </extLst>
    </cacheHierarchy>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i naidu" refreshedDate="46078.496876851852" backgroundQuery="1" createdVersion="8" refreshedVersion="8" minRefreshableVersion="3" recordCount="0" supportSubquery="1" supportAdvancedDrill="1" xr:uid="{22FF2771-E031-41B7-A555-45C3D784D12E}">
  <cacheSource type="external" connectionId="8"/>
  <cacheFields count="4">
    <cacheField name="[Measures].[Sum of Total_Profit]" caption="Sum of Total_Profit" numFmtId="0" hierarchy="59" level="32767"/>
    <cacheField name="[DimDate].[Year].[Year]" caption="Year" numFmtId="0" hierarchy="8" level="1">
      <sharedItems containsSemiMixedTypes="0" containsNonDate="0" containsString="0"/>
    </cacheField>
    <cacheField name="[DimDate].[Month Name].[Month Name]" caption="Month Name" numFmtId="0" hierarchy="10" level="1">
      <sharedItems count="12">
        <s v="Jan"/>
        <s v="Feb"/>
        <s v="Mar"/>
        <s v="Apr"/>
        <s v="May"/>
        <s v="Jun"/>
        <s v="Jul"/>
        <s v="Aug"/>
        <s v="Sep"/>
        <s v="Oct"/>
        <s v="Nov"/>
        <s v="Dec"/>
      </sharedItems>
    </cacheField>
    <cacheField name="[DimGeography].[Country].[Country]" caption="Country" numFmtId="0" hierarchy="17" level="1">
      <sharedItems containsSemiMixedTypes="0" containsNonDate="0" containsString="0"/>
    </cacheField>
  </cacheFields>
  <cacheHierarchies count="62">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Name]" caption="FullName" attribute="1" defaultMemberUniqueName="[DimCustomer].[FullName].[All]" allUniqueName="[DimCustomer].[Full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1"/>
      </fieldsUsage>
    </cacheHierarchy>
    <cacheHierarchy uniqueName="[DimDate].[Month]" caption="Month" attribute="1" defaultMemberUniqueName="[DimDate].[Month].[All]" allUniqueName="[DimDate].[Month].[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2" memberValueDatatype="130" unbalanced="0">
      <fieldsUsage count="2">
        <fieldUsage x="-1"/>
        <fieldUsage x="2"/>
      </fieldsUsage>
    </cacheHierarchy>
    <cacheHierarchy uniqueName="[DimDate].[Day Name]" caption="Day Name" attribute="1" defaultMemberUniqueName="[DimDate].[Day Name].[All]" allUniqueName="[DimDate].[Day Name].[All]" dimensionUniqueName="[DimDate]" displayFolder="" count="0" memberValueDatatype="130" unbalanced="0"/>
    <cacheHierarchy uniqueName="[DimDate].[Week_Type]" caption="Week_Type" attribute="1" defaultMemberUniqueName="[DimDate].[Week_Type].[All]" allUniqueName="[DimDate].[Week_Type].[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Day of Week]" caption="Day of Week" attribute="1" defaultMemberUniqueName="[DimDate].[Day of Week].[All]" allUniqueName="[DimDate].[Day of Week].[All]" dimensionUniqueName="[DimDate]" displayFolder="" count="0" memberValueDatatype="13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3"/>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EnglishProductName]" caption="EnglishProductName" attribute="1" defaultMemberUniqueName="[DimProduct].[EnglishProductName].[All]" allUniqueName="[DimProduct].[EnglishProduct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_Revenue]" caption="Total_Revenue" attribute="1" defaultMemberUniqueName="[FactInternetSales].[Total_Revenue].[All]" allUniqueName="[FactInternetSales].[Total_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_Profit]" caption="Total_Profit" attribute="1" defaultMemberUniqueName="[FactInternetSales].[Total_Profit].[All]" allUniqueName="[FactInternetSales].[Total_Profit].[All]" dimensionUniqueName="[FactInternetSales]" displayFolder="" count="0" memberValueDatatype="5" unbalanced="0"/>
    <cacheHierarchy uniqueName="[FactInternetSales].[OrderDate (Year)]" caption="OrderDate (Year)" attribute="1" defaultMemberUniqueName="[FactInternetSales].[OrderDate (Year)].[All]" allUniqueName="[FactInternetSales].[OrderDate (Year)].[All]" dimensionUniqueName="[FactInternetSales]" displayFolder="" count="0" memberValueDatatype="130" unbalanced="0"/>
    <cacheHierarchy uniqueName="[FactInternetSales].[OrderDate (Quarter)]" caption="OrderDate (Quarter)" attribute="1" defaultMemberUniqueName="[FactInternetSales].[OrderDate (Quarter)].[All]" allUniqueName="[FactInternetSales].[OrderDate (Quarter)].[All]" dimensionUniqueName="[FactInternetSales]" displayFolder="" count="0" memberValueDatatype="130" unbalanced="0"/>
    <cacheHierarchy uniqueName="[FactInternetSales].[OrderDate (Month)]" caption="OrderDate (Month)" attribute="1" defaultMemberUniqueName="[FactInternetSales].[OrderDate (Month)].[All]" allUniqueName="[FactInternetSales].[OrderDate (Month)].[All]" dimensionUniqueName="[FactInternetSales]" displayFolder="" count="0" memberValueDatatype="130" unbalanced="0"/>
    <cacheHierarchy uniqueName="[FactInternetSales].[OrderDate (Month Index)]" caption="OrderDate (Month Index)" attribute="1" defaultMemberUniqueName="[FactInternetSales].[OrderDate (Month Index)].[All]" allUniqueName="[FactInternetSales].[OrderDate (Month Index)].[All]" dimensionUniqueName="[FactInternetSales]" displayFolder="" count="0" memberValueDatatype="20" unbalanced="0" hidden="1"/>
    <cacheHierarchy uniqueName="[Measures].[#Tranctions]" caption="#Tranctions" measure="1" displayFolder="" measureGroup="All Measures" count="0"/>
    <cacheHierarchy uniqueName="[Measures].[All Products]" caption="All Products" measure="1" displayFolder="" measureGroup="All Measures" count="0"/>
    <cacheHierarchy uniqueName="[Measures].[Sold Product]" caption="Sold Product" measure="1" displayFolder="" measureGroup="All Measures" count="0"/>
    <cacheHierarchy uniqueName="[Measures].[Unsold Products]" caption="Unsold Products" measure="1" displayFolder="" measureGroup="All Measures" count="0"/>
    <cacheHierarchy uniqueName="[Measures].[% Profit Margin]" caption="% Profit Margin" measure="1" displayFolder="" measureGroup="All Measures" count="0"/>
    <cacheHierarchy uniqueName="[Measures].[__XL_Count DimCustomer]" caption="__XL_Count DimCustomer" measure="1" displayFolder="" measureGroup="DimCustomer" count="0" hidden="1"/>
    <cacheHierarchy uniqueName="[Measures].[__XL_Count DimDate]" caption="__XL_Count DimDate" measure="1" displayFolder="" measureGroup="DimDate" count="0" hidden="1"/>
    <cacheHierarchy uniqueName="[Measures].[__XL_Count DimGeography]" caption="__XL_Count DimGeography" measure="1" displayFolder="" measureGroup="DimGeography" count="0" hidden="1"/>
    <cacheHierarchy uniqueName="[Measures].[__XL_Count DimProduct]" caption="__XL_Count DimProduct" measure="1" displayFolder="" measureGroup="DimProduct" count="0" hidden="1"/>
    <cacheHierarchy uniqueName="[Measures].[__XL_Count DimSalesTerritory]" caption="__XL_Count DimSalesTerritory" measure="1" displayFolder="" measureGroup="DimSalesTerritory" count="0" hidden="1"/>
    <cacheHierarchy uniqueName="[Measures].[__XL_Count FactInternetSales]" caption="__XL_Count FactInternetSales" measure="1" displayFolder="" measureGroup="FactInternetSales"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y uniqueName="[Measures].[Sum of COGS]" caption="Sum of COGS" measure="1" displayFolder="" measureGroup="FactInternetSales" count="0" hidden="1">
      <extLst>
        <ext xmlns:x15="http://schemas.microsoft.com/office/spreadsheetml/2010/11/main" uri="{B97F6D7D-B522-45F9-BDA1-12C45D357490}">
          <x15:cacheHierarchy aggregatedColumn="38"/>
        </ext>
      </extLst>
    </cacheHierarchy>
    <cacheHierarchy uniqueName="[Measures].[Sum of Total_Revenue]" caption="Sum of Total_Revenue" measure="1" displayFolder="" measureGroup="FactInternetSales" count="0" hidden="1">
      <extLst>
        <ext xmlns:x15="http://schemas.microsoft.com/office/spreadsheetml/2010/11/main" uri="{B97F6D7D-B522-45F9-BDA1-12C45D357490}">
          <x15:cacheHierarchy aggregatedColumn="37"/>
        </ext>
      </extLst>
    </cacheHierarchy>
    <cacheHierarchy uniqueName="[Measures].[Sum of Total_Profit]" caption="Sum of Total_Profit" measure="1" displayFolder="" measureGroup="FactInternetSales" count="0" oneField="1" hidden="1">
      <fieldsUsage count="1">
        <fieldUsage x="0"/>
      </fieldsUsage>
      <extLst>
        <ext xmlns:x15="http://schemas.microsoft.com/office/spreadsheetml/2010/11/main" uri="{B97F6D7D-B522-45F9-BDA1-12C45D357490}">
          <x15:cacheHierarchy aggregatedColumn="39"/>
        </ext>
      </extLst>
    </cacheHierarchy>
    <cacheHierarchy uniqueName="[Measures].[Sum of OrderQuantity]" caption="Sum of OrderQuantity" measure="1" displayFolder="" measureGroup="FactInternetSales" count="0" hidden="1">
      <extLst>
        <ext xmlns:x15="http://schemas.microsoft.com/office/spreadsheetml/2010/11/main" uri="{B97F6D7D-B522-45F9-BDA1-12C45D357490}">
          <x15:cacheHierarchy aggregatedColumn="33"/>
        </ext>
      </extLst>
    </cacheHierarchy>
    <cacheHierarchy uniqueName="[Measures].[Sum of Year]" caption="Sum of Year" measure="1" displayFolder="" measureGroup="DimDate" count="0" hidden="1">
      <extLst>
        <ext xmlns:x15="http://schemas.microsoft.com/office/spreadsheetml/2010/11/main" uri="{B97F6D7D-B522-45F9-BDA1-12C45D357490}">
          <x15:cacheHierarchy aggregatedColumn="8"/>
        </ext>
      </extLst>
    </cacheHierarchy>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i naidu" refreshedDate="46077.549410648149" backgroundQuery="1" createdVersion="3" refreshedVersion="8" minRefreshableVersion="3" recordCount="0" supportSubquery="1" supportAdvancedDrill="1" xr:uid="{0B92C024-B9F8-4457-BF87-9F79752FA378}">
  <cacheSource type="external" connectionId="8">
    <extLst>
      <ext xmlns:x14="http://schemas.microsoft.com/office/spreadsheetml/2009/9/main" uri="{F057638F-6D5F-4e77-A914-E7F072B9BCA8}">
        <x14:sourceConnection name="ThisWorkbookDataModel"/>
      </ext>
    </extLst>
  </cacheSource>
  <cacheFields count="0"/>
  <cacheHierarchies count="62">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Name]" caption="FullName" attribute="1" defaultMemberUniqueName="[DimCustomer].[FullName].[All]" allUniqueName="[DimCustomer].[Full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0" memberValueDatatype="20" unbalanced="0"/>
    <cacheHierarchy uniqueName="[DimDate].[Month]" caption="Month" attribute="1" defaultMemberUniqueName="[DimDate].[Month].[All]" allUniqueName="[DimDate].[Month].[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2"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_Type]" caption="Week_Type" attribute="1" defaultMemberUniqueName="[DimDate].[Week_Type].[All]" allUniqueName="[DimDate].[Week_Type].[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Day of Week]" caption="Day of Week" attribute="1" defaultMemberUniqueName="[DimDate].[Day of Week].[All]" allUniqueName="[DimDate].[Day of Week].[All]" dimensionUniqueName="[DimDate]" displayFolder="" count="0" memberValueDatatype="13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EnglishProductName]" caption="EnglishProductName" attribute="1" defaultMemberUniqueName="[DimProduct].[EnglishProductName].[All]" allUniqueName="[DimProduct].[EnglishProduct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_Revenue]" caption="Total_Revenue" attribute="1" defaultMemberUniqueName="[FactInternetSales].[Total_Revenue].[All]" allUniqueName="[FactInternetSales].[Total_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_Profit]" caption="Total_Profit" attribute="1" defaultMemberUniqueName="[FactInternetSales].[Total_Profit].[All]" allUniqueName="[FactInternetSales].[Total_Profit].[All]" dimensionUniqueName="[FactInternetSales]" displayFolder="" count="0" memberValueDatatype="5" unbalanced="0"/>
    <cacheHierarchy uniqueName="[FactInternetSales].[OrderDate (Year)]" caption="OrderDate (Year)" attribute="1" defaultMemberUniqueName="[FactInternetSales].[OrderDate (Year)].[All]" allUniqueName="[FactInternetSales].[OrderDate (Year)].[All]" dimensionUniqueName="[FactInternetSales]" displayFolder="" count="0" memberValueDatatype="130" unbalanced="0"/>
    <cacheHierarchy uniqueName="[FactInternetSales].[OrderDate (Quarter)]" caption="OrderDate (Quarter)" attribute="1" defaultMemberUniqueName="[FactInternetSales].[OrderDate (Quarter)].[All]" allUniqueName="[FactInternetSales].[OrderDate (Quarter)].[All]" dimensionUniqueName="[FactInternetSales]" displayFolder="" count="0" memberValueDatatype="130" unbalanced="0"/>
    <cacheHierarchy uniqueName="[FactInternetSales].[OrderDate (Month)]" caption="OrderDate (Month)" attribute="1" defaultMemberUniqueName="[FactInternetSales].[OrderDate (Month)].[All]" allUniqueName="[FactInternetSales].[OrderDate (Month)].[All]" dimensionUniqueName="[FactInternetSales]" displayFolder="" count="0" memberValueDatatype="130" unbalanced="0"/>
    <cacheHierarchy uniqueName="[FactInternetSales].[OrderDate (Month Index)]" caption="OrderDate (Month Index)" attribute="1" defaultMemberUniqueName="[FactInternetSales].[OrderDate (Month Index)].[All]" allUniqueName="[FactInternetSales].[OrderDate (Month Index)].[All]" dimensionUniqueName="[FactInternetSales]" displayFolder="" count="0" memberValueDatatype="20" unbalanced="0" hidden="1"/>
    <cacheHierarchy uniqueName="[Measures].[#Tranctions]" caption="#Tranctions" measure="1" displayFolder="" measureGroup="All Measures" count="0"/>
    <cacheHierarchy uniqueName="[Measures].[All Products]" caption="All Products" measure="1" displayFolder="" measureGroup="All Measures" count="0"/>
    <cacheHierarchy uniqueName="[Measures].[Sold Product]" caption="Sold Product" measure="1" displayFolder="" measureGroup="All Measures" count="0"/>
    <cacheHierarchy uniqueName="[Measures].[Unsold Products]" caption="Unsold Products" measure="1" displayFolder="" measureGroup="All Measures" count="0"/>
    <cacheHierarchy uniqueName="[Measures].[% Profit Margin]" caption="% Profit Margin" measure="1" displayFolder="" measureGroup="All Measures" count="0"/>
    <cacheHierarchy uniqueName="[Measures].[__XL_Count DimCustomer]" caption="__XL_Count DimCustomer" measure="1" displayFolder="" measureGroup="DimCustomer" count="0" hidden="1"/>
    <cacheHierarchy uniqueName="[Measures].[__XL_Count DimDate]" caption="__XL_Count DimDate" measure="1" displayFolder="" measureGroup="DimDate" count="0" hidden="1"/>
    <cacheHierarchy uniqueName="[Measures].[__XL_Count DimGeography]" caption="__XL_Count DimGeography" measure="1" displayFolder="" measureGroup="DimGeography" count="0" hidden="1"/>
    <cacheHierarchy uniqueName="[Measures].[__XL_Count DimProduct]" caption="__XL_Count DimProduct" measure="1" displayFolder="" measureGroup="DimProduct" count="0" hidden="1"/>
    <cacheHierarchy uniqueName="[Measures].[__XL_Count DimSalesTerritory]" caption="__XL_Count DimSalesTerritory" measure="1" displayFolder="" measureGroup="DimSalesTerritory" count="0" hidden="1"/>
    <cacheHierarchy uniqueName="[Measures].[__XL_Count FactInternetSales]" caption="__XL_Count FactInternetSales" measure="1" displayFolder="" measureGroup="FactInternetSales"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y uniqueName="[Measures].[Sum of COGS]" caption="Sum of COGS" measure="1" displayFolder="" measureGroup="FactInternetSales" count="0" hidden="1">
      <extLst>
        <ext xmlns:x15="http://schemas.microsoft.com/office/spreadsheetml/2010/11/main" uri="{B97F6D7D-B522-45F9-BDA1-12C45D357490}">
          <x15:cacheHierarchy aggregatedColumn="38"/>
        </ext>
      </extLst>
    </cacheHierarchy>
    <cacheHierarchy uniqueName="[Measures].[Sum of Total_Revenue]" caption="Sum of Total_Revenue" measure="1" displayFolder="" measureGroup="FactInternetSales" count="0" hidden="1">
      <extLst>
        <ext xmlns:x15="http://schemas.microsoft.com/office/spreadsheetml/2010/11/main" uri="{B97F6D7D-B522-45F9-BDA1-12C45D357490}">
          <x15:cacheHierarchy aggregatedColumn="37"/>
        </ext>
      </extLst>
    </cacheHierarchy>
    <cacheHierarchy uniqueName="[Measures].[Sum of Total_Profit]" caption="Sum of Total_Profit" measure="1" displayFolder="" measureGroup="FactInternetSales" count="0" hidden="1">
      <extLst>
        <ext xmlns:x15="http://schemas.microsoft.com/office/spreadsheetml/2010/11/main" uri="{B97F6D7D-B522-45F9-BDA1-12C45D357490}">
          <x15:cacheHierarchy aggregatedColumn="39"/>
        </ext>
      </extLst>
    </cacheHierarchy>
    <cacheHierarchy uniqueName="[Measures].[Sum of OrderQuantity]" caption="Sum of OrderQuantity" measure="1" displayFolder="" measureGroup="FactInternetSales" count="0" hidden="1">
      <extLst>
        <ext xmlns:x15="http://schemas.microsoft.com/office/spreadsheetml/2010/11/main" uri="{B97F6D7D-B522-45F9-BDA1-12C45D357490}">
          <x15:cacheHierarchy aggregatedColumn="33"/>
        </ext>
      </extLst>
    </cacheHierarchy>
    <cacheHierarchy uniqueName="[Measures].[Sum of Year]" caption="Sum of Year" measure="1" displayFolder="" measureGroup="DimDate" count="0" hidden="1">
      <extLst>
        <ext xmlns:x15="http://schemas.microsoft.com/office/spreadsheetml/2010/11/main" uri="{B97F6D7D-B522-45F9-BDA1-12C45D357490}">
          <x15:cacheHierarchy aggregatedColumn="8"/>
        </ext>
      </extLst>
    </cacheHierarchy>
  </cacheHierarchies>
  <kpis count="0"/>
  <extLst>
    <ext xmlns:x14="http://schemas.microsoft.com/office/spreadsheetml/2009/9/main" uri="{725AE2AE-9491-48be-B2B4-4EB974FC3084}">
      <x14:pivotCacheDefinition slicerData="1" pivotCacheId="1507749709"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i naidu" refreshedDate="46077.549414814814" backgroundQuery="1" createdVersion="3" refreshedVersion="8" minRefreshableVersion="3" recordCount="0" supportSubquery="1" supportAdvancedDrill="1" xr:uid="{44861C91-4311-45BC-B654-46A96C20F5E6}">
  <cacheSource type="external" connectionId="8">
    <extLst>
      <ext xmlns:x14="http://schemas.microsoft.com/office/spreadsheetml/2009/9/main" uri="{F057638F-6D5F-4e77-A914-E7F072B9BCA8}">
        <x14:sourceConnection name="ThisWorkbookDataModel"/>
      </ext>
    </extLst>
  </cacheSource>
  <cacheFields count="0"/>
  <cacheHierarchies count="62">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Name]" caption="FullName" attribute="1" defaultMemberUniqueName="[DimCustomer].[FullName].[All]" allUniqueName="[DimCustomer].[Full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cacheHierarchy uniqueName="[DimDate].[Month]" caption="Month" attribute="1" defaultMemberUniqueName="[DimDate].[Month].[All]" allUniqueName="[DimDate].[Month].[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_Type]" caption="Week_Type" attribute="1" defaultMemberUniqueName="[DimDate].[Week_Type].[All]" allUniqueName="[DimDate].[Week_Type].[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Day of Week]" caption="Day of Week" attribute="1" defaultMemberUniqueName="[DimDate].[Day of Week].[All]" allUniqueName="[DimDate].[Day of Week].[All]" dimensionUniqueName="[DimDate]" displayFolder="" count="0" memberValueDatatype="13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0"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EnglishProductName]" caption="EnglishProductName" attribute="1" defaultMemberUniqueName="[DimProduct].[EnglishProductName].[All]" allUniqueName="[DimProduct].[EnglishProduct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_Revenue]" caption="Total_Revenue" attribute="1" defaultMemberUniqueName="[FactInternetSales].[Total_Revenue].[All]" allUniqueName="[FactInternetSales].[Total_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_Profit]" caption="Total_Profit" attribute="1" defaultMemberUniqueName="[FactInternetSales].[Total_Profit].[All]" allUniqueName="[FactInternetSales].[Total_Profit].[All]" dimensionUniqueName="[FactInternetSales]" displayFolder="" count="0" memberValueDatatype="5" unbalanced="0"/>
    <cacheHierarchy uniqueName="[FactInternetSales].[OrderDate (Year)]" caption="OrderDate (Year)" attribute="1" defaultMemberUniqueName="[FactInternetSales].[OrderDate (Year)].[All]" allUniqueName="[FactInternetSales].[OrderDate (Year)].[All]" dimensionUniqueName="[FactInternetSales]" displayFolder="" count="0" memberValueDatatype="130" unbalanced="0"/>
    <cacheHierarchy uniqueName="[FactInternetSales].[OrderDate (Quarter)]" caption="OrderDate (Quarter)" attribute="1" defaultMemberUniqueName="[FactInternetSales].[OrderDate (Quarter)].[All]" allUniqueName="[FactInternetSales].[OrderDate (Quarter)].[All]" dimensionUniqueName="[FactInternetSales]" displayFolder="" count="0" memberValueDatatype="130" unbalanced="0"/>
    <cacheHierarchy uniqueName="[FactInternetSales].[OrderDate (Month)]" caption="OrderDate (Month)" attribute="1" defaultMemberUniqueName="[FactInternetSales].[OrderDate (Month)].[All]" allUniqueName="[FactInternetSales].[OrderDate (Month)].[All]" dimensionUniqueName="[FactInternetSales]" displayFolder="" count="0" memberValueDatatype="130" unbalanced="0"/>
    <cacheHierarchy uniqueName="[FactInternetSales].[OrderDate (Month Index)]" caption="OrderDate (Month Index)" attribute="1" defaultMemberUniqueName="[FactInternetSales].[OrderDate (Month Index)].[All]" allUniqueName="[FactInternetSales].[OrderDate (Month Index)].[All]" dimensionUniqueName="[FactInternetSales]" displayFolder="" count="0" memberValueDatatype="20" unbalanced="0" hidden="1"/>
    <cacheHierarchy uniqueName="[Measures].[#Tranctions]" caption="#Tranctions" measure="1" displayFolder="" measureGroup="All Measures" count="0"/>
    <cacheHierarchy uniqueName="[Measures].[All Products]" caption="All Products" measure="1" displayFolder="" measureGroup="All Measures" count="0"/>
    <cacheHierarchy uniqueName="[Measures].[Sold Product]" caption="Sold Product" measure="1" displayFolder="" measureGroup="All Measures" count="0"/>
    <cacheHierarchy uniqueName="[Measures].[Unsold Products]" caption="Unsold Products" measure="1" displayFolder="" measureGroup="All Measures" count="0"/>
    <cacheHierarchy uniqueName="[Measures].[% Profit Margin]" caption="% Profit Margin" measure="1" displayFolder="" measureGroup="All Measures" count="0"/>
    <cacheHierarchy uniqueName="[Measures].[__XL_Count DimCustomer]" caption="__XL_Count DimCustomer" measure="1" displayFolder="" measureGroup="DimCustomer" count="0" hidden="1"/>
    <cacheHierarchy uniqueName="[Measures].[__XL_Count DimDate]" caption="__XL_Count DimDate" measure="1" displayFolder="" measureGroup="DimDate" count="0" hidden="1"/>
    <cacheHierarchy uniqueName="[Measures].[__XL_Count DimGeography]" caption="__XL_Count DimGeography" measure="1" displayFolder="" measureGroup="DimGeography" count="0" hidden="1"/>
    <cacheHierarchy uniqueName="[Measures].[__XL_Count DimProduct]" caption="__XL_Count DimProduct" measure="1" displayFolder="" measureGroup="DimProduct" count="0" hidden="1"/>
    <cacheHierarchy uniqueName="[Measures].[__XL_Count DimSalesTerritory]" caption="__XL_Count DimSalesTerritory" measure="1" displayFolder="" measureGroup="DimSalesTerritory" count="0" hidden="1"/>
    <cacheHierarchy uniqueName="[Measures].[__XL_Count FactInternetSales]" caption="__XL_Count FactInternetSales" measure="1" displayFolder="" measureGroup="FactInternetSales"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y uniqueName="[Measures].[Sum of COGS]" caption="Sum of COGS" measure="1" displayFolder="" measureGroup="FactInternetSales" count="0" hidden="1">
      <extLst>
        <ext xmlns:x15="http://schemas.microsoft.com/office/spreadsheetml/2010/11/main" uri="{B97F6D7D-B522-45F9-BDA1-12C45D357490}">
          <x15:cacheHierarchy aggregatedColumn="38"/>
        </ext>
      </extLst>
    </cacheHierarchy>
    <cacheHierarchy uniqueName="[Measures].[Sum of Total_Revenue]" caption="Sum of Total_Revenue" measure="1" displayFolder="" measureGroup="FactInternetSales" count="0" hidden="1">
      <extLst>
        <ext xmlns:x15="http://schemas.microsoft.com/office/spreadsheetml/2010/11/main" uri="{B97F6D7D-B522-45F9-BDA1-12C45D357490}">
          <x15:cacheHierarchy aggregatedColumn="37"/>
        </ext>
      </extLst>
    </cacheHierarchy>
    <cacheHierarchy uniqueName="[Measures].[Sum of Total_Profit]" caption="Sum of Total_Profit" measure="1" displayFolder="" measureGroup="FactInternetSales" count="0" hidden="1">
      <extLst>
        <ext xmlns:x15="http://schemas.microsoft.com/office/spreadsheetml/2010/11/main" uri="{B97F6D7D-B522-45F9-BDA1-12C45D357490}">
          <x15:cacheHierarchy aggregatedColumn="39"/>
        </ext>
      </extLst>
    </cacheHierarchy>
    <cacheHierarchy uniqueName="[Measures].[Sum of OrderQuantity]" caption="Sum of OrderQuantity" measure="1" displayFolder="" measureGroup="FactInternetSales" count="0" hidden="1">
      <extLst>
        <ext xmlns:x15="http://schemas.microsoft.com/office/spreadsheetml/2010/11/main" uri="{B97F6D7D-B522-45F9-BDA1-12C45D357490}">
          <x15:cacheHierarchy aggregatedColumn="33"/>
        </ext>
      </extLst>
    </cacheHierarchy>
    <cacheHierarchy uniqueName="[Measures].[Sum of Year]" caption="Sum of Year" measure="1" displayFolder="" measureGroup="DimDate" count="0" hidden="1">
      <extLst>
        <ext xmlns:x15="http://schemas.microsoft.com/office/spreadsheetml/2010/11/main" uri="{B97F6D7D-B522-45F9-BDA1-12C45D357490}">
          <x15:cacheHierarchy aggregatedColumn="8"/>
        </ext>
      </extLst>
    </cacheHierarchy>
  </cacheHierarchies>
  <kpis count="0"/>
  <extLst>
    <ext xmlns:x14="http://schemas.microsoft.com/office/spreadsheetml/2009/9/main" uri="{725AE2AE-9491-48be-B2B4-4EB974FC3084}">
      <x14:pivotCacheDefinition slicerData="1" pivotCacheId="1983691981"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B474C43-E294-4E1F-9613-9B858BBFCC32}" name="Look Table" cacheId="388" applyNumberFormats="0" applyBorderFormats="0" applyFontFormats="0" applyPatternFormats="0" applyAlignmentFormats="0" applyWidthHeightFormats="1" dataCaption="Values" tag="f2e35f1d-85c0-427d-95ab-4c11f53b318f" updatedVersion="8" minRefreshableVersion="3" useAutoFormatting="1" subtotalHiddenItems="1" rowGrandTotals="0" colGrandTotals="0" itemPrintTitles="1" createdVersion="8" indent="0" compact="0" compactData="0" multipleFieldFilters="0">
  <location ref="O6:U9" firstHeaderRow="0" firstDataRow="1" firstDataCol="1"/>
  <pivotFields count="9">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axis="axisRow" compact="0" allDrilled="1" outline="0" subtotalTop="0" showAll="0" dataSourceSort="1" defaultSubtotal="0" defaultAttributeDrillState="1">
      <items count="3">
        <item x="0"/>
        <item x="1"/>
        <item x="2"/>
      </items>
      <extLst>
        <ext xmlns:x14="http://schemas.microsoft.com/office/spreadsheetml/2009/9/main" uri="{2946ED86-A175-432a-8AC1-64E0C546D7DE}">
          <x14:pivotField fillDownLabels="1"/>
        </ext>
      </extLst>
    </pivotField>
    <pivotField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s>
  <rowFields count="1">
    <field x="6"/>
  </rowFields>
  <rowItems count="3">
    <i>
      <x/>
    </i>
    <i>
      <x v="1"/>
    </i>
    <i>
      <x v="2"/>
    </i>
  </rowItems>
  <colFields count="1">
    <field x="-2"/>
  </colFields>
  <colItems count="6">
    <i>
      <x/>
    </i>
    <i i="1">
      <x v="1"/>
    </i>
    <i i="2">
      <x v="2"/>
    </i>
    <i i="3">
      <x v="3"/>
    </i>
    <i i="4">
      <x v="4"/>
    </i>
    <i i="5">
      <x v="5"/>
    </i>
  </colItems>
  <dataFields count="6">
    <dataField fld="0" subtotal="count" baseField="0" baseItem="0" numFmtId="165"/>
    <dataField name=" COGS" fld="1" baseField="0" baseItem="0" numFmtId="165"/>
    <dataField fld="5" subtotal="count" baseField="0" baseItem="0" numFmtId="166"/>
    <dataField name="Revenue" fld="2" baseField="0" baseItem="0" numFmtId="165"/>
    <dataField name="Profit" fld="3" baseField="0" baseItem="0" numFmtId="165"/>
    <dataField name="Quantity" fld="4" baseField="6" baseItem="0" numFmtId="164"/>
  </dataFields>
  <formats count="9">
    <format dxfId="602">
      <pivotArea outline="0" fieldPosition="0">
        <references count="1">
          <reference field="4294967294" count="1" selected="0">
            <x v="5"/>
          </reference>
        </references>
      </pivotArea>
    </format>
    <format dxfId="603">
      <pivotArea outline="0" fieldPosition="0">
        <references count="1">
          <reference field="4294967294" count="1" selected="0">
            <x v="1"/>
          </reference>
        </references>
      </pivotArea>
    </format>
    <format dxfId="604">
      <pivotArea outline="0" fieldPosition="0">
        <references count="1">
          <reference field="4294967294" count="1" selected="0">
            <x v="4"/>
          </reference>
        </references>
      </pivotArea>
    </format>
    <format dxfId="605">
      <pivotArea outline="0" fieldPosition="0">
        <references count="1">
          <reference field="4294967294" count="1" selected="0">
            <x v="2"/>
          </reference>
        </references>
      </pivotArea>
    </format>
    <format dxfId="606">
      <pivotArea outline="0" fieldPosition="0">
        <references count="1">
          <reference field="4294967294" count="1" selected="0">
            <x v="3"/>
          </reference>
        </references>
      </pivotArea>
    </format>
    <format dxfId="607">
      <pivotArea outline="0" fieldPosition="0">
        <references count="1">
          <reference field="4294967294" count="1" selected="0">
            <x v="0"/>
          </reference>
        </references>
      </pivotArea>
    </format>
    <format dxfId="608">
      <pivotArea type="all" dataOnly="0" outline="0" fieldPosition="0"/>
    </format>
    <format dxfId="609">
      <pivotArea outline="0" collapsedLevelsAreSubtotals="1" fieldPosition="0"/>
    </format>
    <format dxfId="610">
      <pivotArea dataOnly="0" labelOnly="1" outline="0" fieldPosition="0">
        <references count="1">
          <reference field="4294967294" count="6">
            <x v="0"/>
            <x v="1"/>
            <x v="2"/>
            <x v="3"/>
            <x v="4"/>
            <x v="5"/>
          </reference>
        </references>
      </pivotArea>
    </format>
  </formats>
  <pivotHierarchies count="62">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DimDate].[Month Name].&amp;[Aug]"/>
      </members>
    </pivotHierarchy>
    <pivotHierarchy dragToData="1"/>
    <pivotHierarchy dragToData="1"/>
    <pivotHierarchy dragToData="1"/>
    <pivotHierarchy dragToData="1"/>
    <pivotHierarchy dragToData="1"/>
    <pivotHierarchy dragToData="1"/>
    <pivotHierarchy multipleItemSelectionAllowed="1" dragToData="1">
      <members count="1" level="1">
        <member name="[DimGeography].[Country].&amp;[Canad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 COGS"/>
    <pivotHierarchy dragToData="1" caption="Revenue"/>
    <pivotHierarchy dragToData="1" caption="Profit"/>
    <pivotHierarchy dragToData="1" caption="Quantity"/>
    <pivotHierarchy dragToData="1"/>
  </pivotHierarchies>
  <pivotTableStyleInfo name="PivotStyleLight16" showRowHeaders="1" showColHeaders="1" showRowStripes="0" showColStripes="0" showLastColumn="1"/>
  <rowHierarchiesUsage count="1">
    <rowHierarchyUsage hierarchyUsage="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activeTabTopLevelEntity name="[DimGeograph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80E5A46-72DF-4CC3-AA50-AD6A3250367C}" name="PivotTable7" cacheId="0" applyNumberFormats="0" applyBorderFormats="0" applyFontFormats="0" applyPatternFormats="0" applyAlignmentFormats="0" applyWidthHeightFormats="1" dataCaption="Values" tag="9e7ee9b8-725a-4292-8d93-bd5073403b33" updatedVersion="8" minRefreshableVersion="3" useAutoFormatting="1" subtotalHiddenItems="1" rowGrandTotals="0" colGrandTotals="0" itemPrintTitles="1" createdVersion="8" indent="0" compact="0" compactData="0" multipleFieldFilters="0">
  <location ref="Z6:Z7" firstHeaderRow="1" firstDataRow="1" firstDataCol="1"/>
  <pivotFields count="1">
    <pivotField axis="axisRow" compact="0" allDrilled="1" outline="0" subtotalTop="0" showAll="0" dataSourceSort="1" defaultSubtotal="0" defaultAttributeDrillState="1">
      <items count="1">
        <item s="1" x="0"/>
      </items>
    </pivotField>
  </pivotFields>
  <rowFields count="1">
    <field x="0"/>
  </rowFields>
  <rowItems count="1">
    <i>
      <x/>
    </i>
  </rowItems>
  <formats count="4">
    <format dxfId="851">
      <pivotArea type="all" dataOnly="0" outline="0" fieldPosition="0"/>
    </format>
    <format dxfId="850">
      <pivotArea outline="0" collapsedLevelsAreSubtotals="1" fieldPosition="0"/>
    </format>
    <format dxfId="849">
      <pivotArea field="0" type="button" dataOnly="0" labelOnly="1" outline="0" axis="axisRow" fieldPosition="0"/>
    </format>
    <format dxfId="848">
      <pivotArea dataOnly="0" labelOnly="1" outline="0" fieldPosition="0">
        <references count="1">
          <reference field="0" count="0"/>
        </references>
      </pivotArea>
    </format>
  </formats>
  <pivotHierarchies count="62">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Revenue"/>
    <pivotHierarchy dragToData="1" caption="Profit"/>
    <pivotHierarchy dragToData="1"/>
    <pivotHierarchy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666EDFA-B486-4093-BE74-426751735786}" name="PivotTable2" cacheId="391" applyNumberFormats="0" applyBorderFormats="0" applyFontFormats="0" applyPatternFormats="0" applyAlignmentFormats="0" applyWidthHeightFormats="1" dataCaption="Values" tag="af966d7a-198e-4ad9-a591-d06572b785ca" updatedVersion="8" minRefreshableVersion="3" useAutoFormatting="1" subtotalHiddenItems="1" rowGrandTotals="0" colGrandTotals="0" itemPrintTitles="1" createdVersion="8" indent="0" compact="0" compactData="0" multipleFieldFilters="0" chartFormat="2">
  <location ref="A12:D16" firstHeaderRow="0" firstDataRow="1" firstDataCol="1"/>
  <pivotFields count="5">
    <pivotField dataField="1" compact="0" outline="0" subtotalTop="0" showAll="0" defaultSubtotal="0"/>
    <pivotField dataField="1" compact="0" outline="0" subtotalTop="0" showAll="0" defaultSubtotal="0"/>
    <pivotField dataField="1" compact="0" outline="0" subtotalTop="0" showAll="0" defaultSubtotal="0"/>
    <pivotField axis="axisRow" compact="0" allDrilled="1" outline="0" subtotalTop="0" showAll="0" dataSourceSort="1" defaultSubtotal="0" defaultAttributeDrillState="1">
      <items count="4">
        <item x="0"/>
        <item x="1"/>
        <item x="2"/>
        <item x="3"/>
      </items>
    </pivotField>
    <pivotField compact="0" allDrilled="1" outline="0" subtotalTop="0" showAll="0" dataSourceSort="1" defaultSubtotal="0" defaultAttributeDrillState="1"/>
  </pivotFields>
  <rowFields count="1">
    <field x="3"/>
  </rowFields>
  <rowItems count="4">
    <i>
      <x/>
    </i>
    <i>
      <x v="1"/>
    </i>
    <i>
      <x v="2"/>
    </i>
    <i>
      <x v="3"/>
    </i>
  </rowItems>
  <colFields count="1">
    <field x="-2"/>
  </colFields>
  <colItems count="3">
    <i>
      <x/>
    </i>
    <i i="1">
      <x v="1"/>
    </i>
    <i i="2">
      <x v="2"/>
    </i>
  </colItems>
  <dataFields count="3">
    <dataField fld="0" subtotal="count" baseField="0" baseItem="0" numFmtId="167"/>
    <dataField name="Profit" fld="1" baseField="0" baseItem="0"/>
    <dataField name="Revenue" fld="2" baseField="0" baseItem="0"/>
  </dataFields>
  <formats count="14">
    <format dxfId="588">
      <pivotArea outline="0" fieldPosition="0">
        <references count="1">
          <reference field="4294967294" count="1" selected="0">
            <x v="0"/>
          </reference>
        </references>
      </pivotArea>
    </format>
    <format dxfId="589">
      <pivotArea type="all" dataOnly="0" outline="0" fieldPosition="0"/>
    </format>
    <format dxfId="590">
      <pivotArea outline="0" collapsedLevelsAreSubtotals="1" fieldPosition="0"/>
    </format>
    <format dxfId="591">
      <pivotArea field="3" type="button" dataOnly="0" labelOnly="1" outline="0" axis="axisRow" fieldPosition="0"/>
    </format>
    <format dxfId="592">
      <pivotArea dataOnly="0" labelOnly="1" outline="0" fieldPosition="0">
        <references count="1">
          <reference field="3" count="0"/>
        </references>
      </pivotArea>
    </format>
    <format dxfId="593">
      <pivotArea dataOnly="0" labelOnly="1" outline="0" fieldPosition="0">
        <references count="1">
          <reference field="4294967294" count="3">
            <x v="0"/>
            <x v="1"/>
            <x v="2"/>
          </reference>
        </references>
      </pivotArea>
    </format>
    <format dxfId="594">
      <pivotArea dataOnly="0" labelOnly="1" outline="0" fieldPosition="0">
        <references count="1">
          <reference field="4294967294" count="2">
            <x v="1"/>
            <x v="2"/>
          </reference>
        </references>
      </pivotArea>
    </format>
    <format dxfId="595">
      <pivotArea outline="0" fieldPosition="0">
        <references count="2">
          <reference field="4294967294" count="1" selected="0">
            <x v="1"/>
          </reference>
          <reference field="3" count="1" selected="0">
            <x v="0"/>
          </reference>
        </references>
      </pivotArea>
    </format>
    <format dxfId="596">
      <pivotArea outline="0" fieldPosition="0">
        <references count="2">
          <reference field="4294967294" count="1" selected="0">
            <x v="1"/>
          </reference>
          <reference field="3" count="1" selected="0">
            <x v="1"/>
          </reference>
        </references>
      </pivotArea>
    </format>
    <format dxfId="597">
      <pivotArea outline="0" fieldPosition="0">
        <references count="2">
          <reference field="4294967294" count="1" selected="0">
            <x v="1"/>
          </reference>
          <reference field="3" count="1" selected="0">
            <x v="2"/>
          </reference>
        </references>
      </pivotArea>
    </format>
    <format dxfId="598">
      <pivotArea outline="0" fieldPosition="0">
        <references count="2">
          <reference field="4294967294" count="1" selected="0">
            <x v="1"/>
          </reference>
          <reference field="3" count="1" selected="0">
            <x v="3"/>
          </reference>
        </references>
      </pivotArea>
    </format>
    <format dxfId="599">
      <pivotArea outline="0" fieldPosition="0">
        <references count="2">
          <reference field="4294967294" count="1" selected="0">
            <x v="2"/>
          </reference>
          <reference field="3" count="1" selected="0">
            <x v="0"/>
          </reference>
        </references>
      </pivotArea>
    </format>
    <format dxfId="600">
      <pivotArea outline="0" fieldPosition="0">
        <references count="2">
          <reference field="4294967294" count="1" selected="0">
            <x v="2"/>
          </reference>
          <reference field="3" count="1" selected="0">
            <x v="2"/>
          </reference>
        </references>
      </pivotArea>
    </format>
    <format dxfId="601">
      <pivotArea outline="0" fieldPosition="0">
        <references count="2">
          <reference field="4294967294" count="1" selected="0">
            <x v="2"/>
          </reference>
          <reference field="3" count="1" selected="0">
            <x v="3"/>
          </reference>
        </references>
      </pivotArea>
    </format>
  </formats>
  <pivotHierarchies count="62">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Geography].[Country].&amp;[Canad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Revenue"/>
    <pivotHierarchy dragToData="1" caption="Profit"/>
    <pivotHierarchy dragToData="1"/>
    <pivotHierarchy dragToData="1"/>
  </pivotHierarchies>
  <pivotTableStyleInfo name="PivotStyleLight16" showRowHeaders="1" showColHeaders="1" showRowStripes="0" showColStripes="0" showLastColumn="1"/>
  <rowHierarchiesUsage count="1">
    <rowHierarchyUsage hierarchyUsage="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activeTabTopLevelEntity name="[DimGeograph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1DDA689-7747-4ED7-B6A7-A03C2DBCBEB4}" name="PivotTable1" cacheId="385" applyNumberFormats="0" applyBorderFormats="0" applyFontFormats="0" applyPatternFormats="0" applyAlignmentFormats="0" applyWidthHeightFormats="1" dataCaption="Values" tag="bf424ed3-5ed5-4e62-ac37-465a526dd999" updatedVersion="8" minRefreshableVersion="3" useAutoFormatting="1" subtotalHiddenItems="1" itemPrintTitles="1" createdVersion="8" indent="0" compact="0" compactData="0" multipleFieldFilters="0">
  <location ref="A3:I4" firstHeaderRow="0" firstDataRow="1" firstDataCol="0"/>
  <pivotFields count="11">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s>
  <rowItems count="1">
    <i/>
  </rowItems>
  <colFields count="1">
    <field x="-2"/>
  </colFields>
  <colItems count="9">
    <i>
      <x/>
    </i>
    <i i="1">
      <x v="1"/>
    </i>
    <i i="2">
      <x v="2"/>
    </i>
    <i i="3">
      <x v="3"/>
    </i>
    <i i="4">
      <x v="4"/>
    </i>
    <i i="5">
      <x v="5"/>
    </i>
    <i i="6">
      <x v="6"/>
    </i>
    <i i="7">
      <x v="7"/>
    </i>
    <i i="8">
      <x v="8"/>
    </i>
  </colItems>
  <dataFields count="9">
    <dataField fld="0" subtotal="count" baseField="0" baseItem="0" numFmtId="165"/>
    <dataField name=" COGS" fld="1" baseField="0" baseItem="0" numFmtId="165"/>
    <dataField fld="8" subtotal="count" baseField="0" baseItem="0" numFmtId="166"/>
    <dataField name="Revenue" fld="2" baseField="0" baseItem="0" numFmtId="165"/>
    <dataField name="Profit" fld="3" baseField="0" baseItem="0" numFmtId="165"/>
    <dataField name=" OrderQuantity" fld="4" baseField="0" baseItem="0" numFmtId="164"/>
    <dataField fld="5" subtotal="count" baseField="0" baseItem="0"/>
    <dataField fld="6" subtotal="count" baseField="0" baseItem="0"/>
    <dataField fld="7" subtotal="count" baseField="0" baseItem="0"/>
  </dataFields>
  <formats count="9">
    <format dxfId="611">
      <pivotArea outline="0" fieldPosition="0">
        <references count="1">
          <reference field="4294967294" count="1" selected="0">
            <x v="5"/>
          </reference>
        </references>
      </pivotArea>
    </format>
    <format dxfId="612">
      <pivotArea outline="0" fieldPosition="0">
        <references count="1">
          <reference field="4294967294" count="1" selected="0">
            <x v="1"/>
          </reference>
        </references>
      </pivotArea>
    </format>
    <format dxfId="613">
      <pivotArea outline="0" fieldPosition="0">
        <references count="1">
          <reference field="4294967294" count="1" selected="0">
            <x v="4"/>
          </reference>
        </references>
      </pivotArea>
    </format>
    <format dxfId="614">
      <pivotArea outline="0" fieldPosition="0">
        <references count="1">
          <reference field="4294967294" count="1" selected="0">
            <x v="2"/>
          </reference>
        </references>
      </pivotArea>
    </format>
    <format dxfId="615">
      <pivotArea outline="0" fieldPosition="0">
        <references count="1">
          <reference field="4294967294" count="1" selected="0">
            <x v="3"/>
          </reference>
        </references>
      </pivotArea>
    </format>
    <format dxfId="616">
      <pivotArea outline="0" fieldPosition="0">
        <references count="1">
          <reference field="4294967294" count="1" selected="0">
            <x v="0"/>
          </reference>
        </references>
      </pivotArea>
    </format>
    <format dxfId="617">
      <pivotArea type="all" dataOnly="0" outline="0" fieldPosition="0"/>
    </format>
    <format dxfId="618">
      <pivotArea outline="0" collapsedLevelsAreSubtotals="1" fieldPosition="0"/>
    </format>
    <format dxfId="619">
      <pivotArea dataOnly="0" labelOnly="1" outline="0" fieldPosition="0">
        <references count="1">
          <reference field="4294967294" count="9">
            <x v="0"/>
            <x v="1"/>
            <x v="2"/>
            <x v="3"/>
            <x v="4"/>
            <x v="5"/>
            <x v="6"/>
            <x v="7"/>
            <x v="8"/>
          </reference>
        </references>
      </pivotArea>
    </format>
  </formats>
  <pivotHierarchies count="62">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Date].[Year].&amp;[2007]"/>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Geography].[Country].&amp;[Canad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 COGS"/>
    <pivotHierarchy dragToData="1" caption="Revenue"/>
    <pivotHierarchy dragToData="1" caption="Profit"/>
    <pivotHierarchy dragToData="1" caption=" OrderQuantity"/>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activeTabTopLevelEntity name="[DimGeograph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20DC4BC-1743-45D5-BBE6-AF6CA3B705E5}" name="PivotTable1" cacheId="379" applyNumberFormats="0" applyBorderFormats="0" applyFontFormats="0" applyPatternFormats="0" applyAlignmentFormats="0" applyWidthHeightFormats="1" dataCaption="Values" tag="dd4b4bbd-404f-4d61-ab7e-56c900aa776b" updatedVersion="8" minRefreshableVersion="3" useAutoFormatting="1" subtotalHiddenItems="1" rowGrandTotals="0" colGrandTotals="0" itemPrintTitles="1" createdVersion="8" indent="0" compact="0" compactData="0" multipleFieldFilters="0" chartFormat="12">
  <location ref="S6:T13" firstHeaderRow="1" firstDataRow="1" firstDataCol="1"/>
  <pivotFields count="4">
    <pivotField dataField="1" compact="0" outline="0" subtotalTop="0" showAll="0" defaultSubtotal="0">
      <extLst>
        <ext xmlns:x14="http://schemas.microsoft.com/office/spreadsheetml/2009/9/main" uri="{2946ED86-A175-432a-8AC1-64E0C546D7DE}">
          <x14:pivotField fillDownLabels="1"/>
        </ext>
      </extLst>
    </pivotField>
    <pivotField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 axis="axisRow" compact="0" allDrilled="1" outline="0" subtotalTop="0" showAll="0" dataSourceSort="1" defaultSubtotal="0" defaultAttributeDrillState="1">
      <items count="7">
        <item x="0"/>
        <item x="1"/>
        <item x="2"/>
        <item x="3"/>
        <item x="4"/>
        <item x="5"/>
        <item x="6"/>
      </items>
      <extLst>
        <ext xmlns:x14="http://schemas.microsoft.com/office/spreadsheetml/2009/9/main" uri="{2946ED86-A175-432a-8AC1-64E0C546D7DE}">
          <x14:pivotField fillDownLabels="1"/>
        </ext>
      </extLst>
    </pivotField>
    <pivotField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s>
  <rowFields count="1">
    <field x="2"/>
  </rowFields>
  <rowItems count="7">
    <i>
      <x/>
    </i>
    <i>
      <x v="1"/>
    </i>
    <i>
      <x v="2"/>
    </i>
    <i>
      <x v="3"/>
    </i>
    <i>
      <x v="4"/>
    </i>
    <i>
      <x v="5"/>
    </i>
    <i>
      <x v="6"/>
    </i>
  </rowItems>
  <colItems count="1">
    <i/>
  </colItems>
  <dataFields count="1">
    <dataField name="Profit" fld="0" baseField="0" baseItem="0" numFmtId="165"/>
  </dataFields>
  <formats count="4">
    <format dxfId="624">
      <pivotArea outline="0" fieldPosition="0">
        <references count="1">
          <reference field="4294967294" count="1" selected="0">
            <x v="0"/>
          </reference>
        </references>
      </pivotArea>
    </format>
    <format dxfId="625">
      <pivotArea type="all" dataOnly="0" outline="0" fieldPosition="0"/>
    </format>
    <format dxfId="626">
      <pivotArea outline="0" collapsedLevelsAreSubtotals="1" fieldPosition="0"/>
    </format>
    <format dxfId="627">
      <pivotArea dataOnly="0" labelOnly="1" outline="0" fieldPosition="0">
        <references count="1">
          <reference field="4294967294" count="1">
            <x v="0"/>
          </reference>
        </references>
      </pivotArea>
    </format>
  </formats>
  <chartFormats count="3">
    <chartFormat chart="2" format="2"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s>
  <pivotHierarchies count="62">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Date].[Year].&amp;[2007]"/>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Geography].[Country].&amp;[Canad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 COGS"/>
    <pivotHierarchy dragToData="1" caption="Revenue"/>
    <pivotHierarchy dragToData="1" caption="Profit"/>
    <pivotHierarchy dragToData="1" caption=" OrderQuantity"/>
    <pivotHierarchy dragToData="1"/>
  </pivotHierarchies>
  <pivotTableStyleInfo name="PivotStyleLight16" showRowHeaders="1" showColHeaders="1" showRowStripes="0" showColStripes="0" showLastColumn="1"/>
  <rowHierarchiesUsage count="1">
    <rowHierarchyUsage hierarchyUsage="11"/>
  </row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activeTabTopLevelEntity name="[DimGeograph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1D3411-56A9-4345-8D2B-C394A6F6D4D7}" name="PivotTable5" cacheId="373" applyNumberFormats="0" applyBorderFormats="0" applyFontFormats="0" applyPatternFormats="0" applyAlignmentFormats="0" applyWidthHeightFormats="1" dataCaption="Values" missingCaption="0" tag="dd4b4bbd-404f-4d61-ab7e-56c900aa776b" updatedVersion="8" minRefreshableVersion="3" useAutoFormatting="1" subtotalHiddenItems="1" rowGrandTotals="0" colGrandTotals="0" itemPrintTitles="1" createdVersion="8" indent="0" showEmptyRow="1" compact="0" compactData="0" multipleFieldFilters="0" chartFormat="16">
  <location ref="AJ19:AJ20" firstHeaderRow="1" firstDataRow="1" firstDataCol="1"/>
  <pivotFields count="2">
    <pivotField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 axis="axisRow" compact="0" allDrilled="1" outline="0" subtotalTop="0" showAll="0" dataSourceSort="1" defaultSubtotal="0" defaultAttributeDrillState="1">
      <items count="1">
        <item s="1" x="0"/>
      </items>
      <extLst>
        <ext xmlns:x14="http://schemas.microsoft.com/office/spreadsheetml/2009/9/main" uri="{2946ED86-A175-432a-8AC1-64E0C546D7DE}">
          <x14:pivotField fillDownLabels="1"/>
        </ext>
      </extLst>
    </pivotField>
  </pivotFields>
  <rowFields count="1">
    <field x="1"/>
  </rowFields>
  <rowItems count="1">
    <i>
      <x/>
    </i>
  </rowItems>
  <formats count="2">
    <format dxfId="634">
      <pivotArea type="all" dataOnly="0" outline="0" fieldPosition="0"/>
    </format>
    <format dxfId="635">
      <pivotArea outline="0" collapsedLevelsAreSubtotals="1" fieldPosition="0"/>
    </format>
  </formats>
  <pivotHierarchies count="62">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Date].[Year].&amp;[2007]"/>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 COGS"/>
    <pivotHierarchy dragToData="1" caption="Revenue"/>
    <pivotHierarchy dragToData="1" caption="Profit"/>
    <pivotHierarchy dragToData="1" caption=" OrderQuantity"/>
    <pivotHierarchy dragToData="1"/>
  </pivotHierarchies>
  <pivotTableStyleInfo name="PivotStyleLight16" showRowHeaders="1" showColHeaders="1" showRowStripes="0" showColStripes="0" showLastColumn="1"/>
  <rowHierarchiesUsage count="1">
    <rowHierarchyUsage hierarchyUsage="17"/>
  </row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activeTabTopLevelEntity name="[DimGeograph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261971A-EAC6-4DCC-89B5-D17292BECB91}" name="PivotTable4" cacheId="376" applyNumberFormats="0" applyBorderFormats="0" applyFontFormats="0" applyPatternFormats="0" applyAlignmentFormats="0" applyWidthHeightFormats="1" dataCaption="Values" missingCaption="0" tag="dd4b4bbd-404f-4d61-ab7e-56c900aa776b" updatedVersion="8" minRefreshableVersion="3" useAutoFormatting="1" subtotalHiddenItems="1" rowGrandTotals="0" colGrandTotals="0" itemPrintTitles="1" createdVersion="8" indent="0" showEmptyRow="1" compact="0" compactData="0" multipleFieldFilters="0" chartFormat="16">
  <location ref="AJ11:AL15" firstHeaderRow="0" firstDataRow="1" firstDataCol="1"/>
  <pivotFields count="5">
    <pivotField dataField="1" compact="0" outline="0" subtotalTop="0" showAll="0" defaultSubtotal="0">
      <extLst>
        <ext xmlns:x14="http://schemas.microsoft.com/office/spreadsheetml/2009/9/main" uri="{2946ED86-A175-432a-8AC1-64E0C546D7DE}">
          <x14:pivotField fillDownLabels="1"/>
        </ext>
      </extLst>
    </pivotField>
    <pivotField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 axis="axisRow" compact="0" allDrilled="1" outline="0" subtotalTop="0" showAll="0" dataSourceSort="1" defaultSubtotal="0" defaultAttributeDrillState="1">
      <items count="4">
        <item x="0"/>
        <item x="1"/>
        <item x="2"/>
        <item x="3"/>
      </items>
      <extLst>
        <ext xmlns:x14="http://schemas.microsoft.com/office/spreadsheetml/2009/9/main" uri="{2946ED86-A175-432a-8AC1-64E0C546D7DE}">
          <x14:pivotField fillDownLabels="1"/>
        </ext>
      </extLst>
    </pivotField>
    <pivotField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2"/>
  </rowFields>
  <rowItems count="4">
    <i>
      <x/>
    </i>
    <i>
      <x v="1"/>
    </i>
    <i>
      <x v="2"/>
    </i>
    <i>
      <x v="3"/>
    </i>
  </rowItems>
  <colFields count="1">
    <field x="-2"/>
  </colFields>
  <colItems count="2">
    <i>
      <x/>
    </i>
    <i i="1">
      <x v="1"/>
    </i>
  </colItems>
  <dataFields count="2">
    <dataField name="Profit" fld="0" baseField="0" baseItem="0" numFmtId="165"/>
    <dataField name="Sum of Total_Profit" fld="4" showDataAs="percentOfTotal" baseField="0" baseItem="0" numFmtId="166">
      <extLst>
        <ext xmlns:x14="http://schemas.microsoft.com/office/spreadsheetml/2009/9/main" uri="{E15A36E0-9728-4e99-A89B-3F7291B0FE68}">
          <x14:dataField sourceField="0" uniqueName="[__Xl2].[Measures].[Sum of Total_Profit]"/>
        </ext>
      </extLst>
    </dataField>
  </dataFields>
  <formats count="6">
    <format dxfId="628">
      <pivotArea outline="0" fieldPosition="0">
        <references count="1">
          <reference field="4294967294" count="1" selected="0">
            <x v="0"/>
          </reference>
        </references>
      </pivotArea>
    </format>
    <format dxfId="629">
      <pivotArea type="all" dataOnly="0" outline="0" fieldPosition="0"/>
    </format>
    <format dxfId="630">
      <pivotArea outline="0" collapsedLevelsAreSubtotals="1" fieldPosition="0"/>
    </format>
    <format dxfId="631">
      <pivotArea dataOnly="0" labelOnly="1" outline="0" fieldPosition="0">
        <references count="1">
          <reference field="4294967294" count="1">
            <x v="0"/>
          </reference>
        </references>
      </pivotArea>
    </format>
    <format dxfId="632">
      <pivotArea outline="0" fieldPosition="0">
        <references count="1">
          <reference field="4294967294" count="1">
            <x v="1"/>
          </reference>
        </references>
      </pivotArea>
    </format>
    <format dxfId="633">
      <pivotArea outline="0" fieldPosition="0">
        <references count="1">
          <reference field="4294967294" count="1" selected="0">
            <x v="1"/>
          </reference>
        </references>
      </pivotArea>
    </format>
  </formats>
  <chartFormats count="4">
    <chartFormat chart="2" format="2"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15" format="6" series="1">
      <pivotArea type="data" outline="0" fieldPosition="0">
        <references count="1">
          <reference field="4294967294" count="1" selected="0">
            <x v="0"/>
          </reference>
        </references>
      </pivotArea>
    </chartFormat>
  </chartFormats>
  <pivotHierarchies count="63">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Date].[Year].&amp;[2007]"/>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Geography].[Country].&amp;[Canad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 COGS"/>
    <pivotHierarchy dragToData="1" caption="Revenue"/>
    <pivotHierarchy dragToData="1" caption="Profit"/>
    <pivotHierarchy dragToData="1" caption=" OrderQuantity"/>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1">
    <rowHierarchyUsage hierarchyUsage="1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activeTabTopLevelEntity name="[DimGeograph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123A70C-2F7A-48D0-9304-043AD6A46185}" name="PivotTable2" cacheId="382" applyNumberFormats="0" applyBorderFormats="0" applyFontFormats="0" applyPatternFormats="0" applyAlignmentFormats="0" applyWidthHeightFormats="1" dataCaption="Values" tag="dd4b4bbd-404f-4d61-ab7e-56c900aa776b" updatedVersion="8" minRefreshableVersion="3" useAutoFormatting="1" subtotalHiddenItems="1" rowGrandTotals="0" colGrandTotals="0" itemPrintTitles="1" createdVersion="8" indent="0" compact="0" compactData="0" multipleFieldFilters="0" chartFormat="16">
  <location ref="AD7:AE9" firstHeaderRow="1" firstDataRow="1" firstDataCol="1"/>
  <pivotFields count="4">
    <pivotField dataField="1" compact="0" outline="0" subtotalTop="0" showAll="0" defaultSubtotal="0">
      <extLst>
        <ext xmlns:x14="http://schemas.microsoft.com/office/spreadsheetml/2009/9/main" uri="{2946ED86-A175-432a-8AC1-64E0C546D7DE}">
          <x14:pivotField fillDownLabels="1"/>
        </ext>
      </extLst>
    </pivotField>
    <pivotField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 axis="axisRow" compact="0" allDrilled="1" outline="0" subtotalTop="0" showAll="0" dataSourceSort="1" defaultSubtotal="0" defaultAttributeDrillState="1">
      <items count="2">
        <item x="0"/>
        <item x="1"/>
      </items>
      <extLst>
        <ext xmlns:x14="http://schemas.microsoft.com/office/spreadsheetml/2009/9/main" uri="{2946ED86-A175-432a-8AC1-64E0C546D7DE}">
          <x14:pivotField fillDownLabels="1"/>
        </ext>
      </extLst>
    </pivotField>
    <pivotField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s>
  <rowFields count="1">
    <field x="2"/>
  </rowFields>
  <rowItems count="2">
    <i>
      <x/>
    </i>
    <i>
      <x v="1"/>
    </i>
  </rowItems>
  <colItems count="1">
    <i/>
  </colItems>
  <dataFields count="1">
    <dataField name="Profit" fld="0" baseField="0" baseItem="0" numFmtId="165"/>
  </dataFields>
  <formats count="4">
    <format dxfId="620">
      <pivotArea outline="0" fieldPosition="0">
        <references count="1">
          <reference field="4294967294" count="1" selected="0">
            <x v="0"/>
          </reference>
        </references>
      </pivotArea>
    </format>
    <format dxfId="621">
      <pivotArea type="all" dataOnly="0" outline="0" fieldPosition="0"/>
    </format>
    <format dxfId="622">
      <pivotArea outline="0" collapsedLevelsAreSubtotals="1" fieldPosition="0"/>
    </format>
    <format dxfId="623">
      <pivotArea dataOnly="0" labelOnly="1" outline="0" fieldPosition="0">
        <references count="1">
          <reference field="4294967294" count="1">
            <x v="0"/>
          </reference>
        </references>
      </pivotArea>
    </format>
  </formats>
  <chartFormats count="6">
    <chartFormat chart="2" format="2"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15" format="6" series="1">
      <pivotArea type="data" outline="0" fieldPosition="0">
        <references count="1">
          <reference field="4294967294" count="1" selected="0">
            <x v="0"/>
          </reference>
        </references>
      </pivotArea>
    </chartFormat>
    <chartFormat chart="15" format="7">
      <pivotArea type="data" outline="0" fieldPosition="0">
        <references count="2">
          <reference field="4294967294" count="1" selected="0">
            <x v="0"/>
          </reference>
          <reference field="2" count="1" selected="0">
            <x v="0"/>
          </reference>
        </references>
      </pivotArea>
    </chartFormat>
    <chartFormat chart="15" format="8">
      <pivotArea type="data" outline="0" fieldPosition="0">
        <references count="2">
          <reference field="4294967294" count="1" selected="0">
            <x v="0"/>
          </reference>
          <reference field="2" count="1" selected="0">
            <x v="1"/>
          </reference>
        </references>
      </pivotArea>
    </chartFormat>
  </chartFormats>
  <pivotHierarchies count="62">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Date].[Year].&amp;[2007]"/>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Geography].[Country].&amp;[Canad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 COGS"/>
    <pivotHierarchy dragToData="1" caption="Revenue"/>
    <pivotHierarchy dragToData="1" caption="Profit"/>
    <pivotHierarchy dragToData="1" caption=" OrderQuantity"/>
    <pivotHierarchy dragToData="1"/>
  </pivotHierarchies>
  <pivotTableStyleInfo name="PivotStyleLight16"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activeTabTopLevelEntity name="[DimGeograph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A4B522F-FE38-46C3-AF7C-58E2B0D98CD0}" name="PivotTable8" cacheId="394" applyNumberFormats="0" applyBorderFormats="0" applyFontFormats="0" applyPatternFormats="0" applyAlignmentFormats="0" applyWidthHeightFormats="1" dataCaption="Values" tag="fa9c50ba-d2fe-4f3a-80e9-095b8e016fe2" updatedVersion="8" minRefreshableVersion="3" useAutoFormatting="1" subtotalHiddenItems="1" rowGrandTotals="0" colGrandTotals="0" itemPrintTitles="1" createdVersion="8" indent="0" compact="0" compactData="0" multipleFieldFilters="0" chartFormat="4">
  <location ref="F7:G19" firstHeaderRow="1" firstDataRow="1" firstDataCol="1"/>
  <pivotFields count="4">
    <pivotField dataField="1" compact="0" outline="0" subtotalTop="0" showAll="0" defaultSubtotal="0">
      <extLst>
        <ext xmlns:x14="http://schemas.microsoft.com/office/spreadsheetml/2009/9/main" uri="{2946ED86-A175-432a-8AC1-64E0C546D7DE}">
          <x14:pivotField fillDownLabels="1"/>
        </ext>
      </extLst>
    </pivotField>
    <pivotField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 axis="axisRow" compact="0" allDrilled="1" outline="0" subtotalTop="0" showAll="0" dataSourceSort="1" defaultSubtotal="0" defaultAttributeDrillState="1">
      <items count="12">
        <item x="0"/>
        <item x="1"/>
        <item x="2"/>
        <item x="3"/>
        <item x="4"/>
        <item x="5"/>
        <item x="6"/>
        <item x="7"/>
        <item x="8"/>
        <item x="9"/>
        <item x="10"/>
        <item x="11"/>
      </items>
      <extLst>
        <ext xmlns:x14="http://schemas.microsoft.com/office/spreadsheetml/2009/9/main" uri="{2946ED86-A175-432a-8AC1-64E0C546D7DE}">
          <x14:pivotField fillDownLabels="1"/>
        </ext>
      </extLst>
    </pivotField>
    <pivotField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s>
  <rowFields count="1">
    <field x="2"/>
  </rowFields>
  <rowItems count="12">
    <i>
      <x/>
    </i>
    <i>
      <x v="1"/>
    </i>
    <i>
      <x v="2"/>
    </i>
    <i>
      <x v="3"/>
    </i>
    <i>
      <x v="4"/>
    </i>
    <i>
      <x v="5"/>
    </i>
    <i>
      <x v="6"/>
    </i>
    <i>
      <x v="7"/>
    </i>
    <i>
      <x v="8"/>
    </i>
    <i>
      <x v="9"/>
    </i>
    <i>
      <x v="10"/>
    </i>
    <i>
      <x v="11"/>
    </i>
  </rowItems>
  <colItems count="1">
    <i/>
  </colItems>
  <dataFields count="1">
    <dataField name="Profit" fld="0" baseField="0" baseItem="0" numFmtId="172"/>
  </dataFields>
  <formats count="5">
    <format dxfId="583">
      <pivotArea outline="0" fieldPosition="0">
        <references count="1">
          <reference field="4294967294" count="1" selected="0">
            <x v="0"/>
          </reference>
        </references>
      </pivotArea>
    </format>
    <format dxfId="584">
      <pivotArea type="all" dataOnly="0" outline="0" fieldPosition="0"/>
    </format>
    <format dxfId="585">
      <pivotArea outline="0" collapsedLevelsAreSubtotals="1" fieldPosition="0"/>
    </format>
    <format dxfId="586">
      <pivotArea dataOnly="0" labelOnly="1" outline="0" fieldPosition="0">
        <references count="1">
          <reference field="4294967294" count="1">
            <x v="0"/>
          </reference>
        </references>
      </pivotArea>
    </format>
    <format dxfId="587">
      <pivotArea outline="0" collapsedLevelsAreSubtotals="1" fieldPosition="0"/>
    </format>
  </formats>
  <chartFormats count="1">
    <chartFormat chart="2" format="2" series="1">
      <pivotArea type="data" outline="0" fieldPosition="0">
        <references count="1">
          <reference field="4294967294" count="1" selected="0">
            <x v="0"/>
          </reference>
        </references>
      </pivotArea>
    </chartFormat>
  </chartFormats>
  <pivotHierarchies count="62">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Date].[Year].&amp;[2007]"/>
      </members>
    </pivotHierarchy>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Geography].[Country].&amp;[Canad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 COGS"/>
    <pivotHierarchy dragToData="1" caption="Revenue"/>
    <pivotHierarchy dragToData="1" caption="Profit"/>
    <pivotHierarchy dragToData="1" caption=" OrderQuantity"/>
    <pivotHierarchy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activeTabTopLevelEntity name="[DimGeograph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2CBBF97C-6A74-4D12-B1E4-EF986529E306}" sourceName="[DimDate].[Year]">
  <pivotTables>
    <pivotTable tabId="1" name="PivotTable1"/>
    <pivotTable tabId="1" name="PivotTable7"/>
    <pivotTable tabId="4" name="PivotTable8"/>
    <pivotTable tabId="4" name="PivotTable1"/>
    <pivotTable tabId="4" name="PivotTable2"/>
    <pivotTable tabId="4" name="PivotTable4"/>
    <pivotTable tabId="4" name="PivotTable5"/>
  </pivotTables>
  <data>
    <olap pivotCacheId="1983691981">
      <levels count="2">
        <level uniqueName="[DimDate].[Year].[(All)]" sourceCaption="(All)" count="0"/>
        <level uniqueName="[DimDate].[Year].[Year]" sourceCaption="Year" count="4">
          <ranges>
            <range startItem="0">
              <i n="[DimDate].[Year].&amp;[2005]" c="2005"/>
              <i n="[DimDate].[Year].&amp;[2006]" c="2006"/>
              <i n="[DimDate].[Year].&amp;[2007]" c="2007"/>
              <i n="[DimDate].[Year].&amp;[2008]" c="2008"/>
            </range>
          </ranges>
        </level>
      </levels>
      <selections count="1">
        <selection n="[DimDate].[Year].&amp;[2007]"/>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_Name" xr10:uid="{4201C1EB-C55E-4BFF-B8F8-90332B3734F2}" sourceName="[DimDate].[Month Name]">
  <pivotTables>
    <pivotTable tabId="1" name="Look Table"/>
  </pivotTables>
  <data>
    <olap pivotCacheId="1507749709">
      <levels count="2">
        <level uniqueName="[DimDate].[Month Name].[(All)]" sourceCaption="(All)" count="0"/>
        <level uniqueName="[DimDate].[Month Name].[Month Name]" sourceCaption="Month Name" count="12">
          <ranges>
            <range startItem="0">
              <i n="[DimDate].[Month Name].&amp;[Jan]" c="Jan"/>
              <i n="[DimDate].[Month Name].&amp;[Feb]" c="Feb"/>
              <i n="[DimDate].[Month Name].&amp;[Mar]" c="Mar"/>
              <i n="[DimDate].[Month Name].&amp;[Apr]" c="Apr"/>
              <i n="[DimDate].[Month Name].&amp;[May]" c="May"/>
              <i n="[DimDate].[Month Name].&amp;[Jun]" c="Jun"/>
              <i n="[DimDate].[Month Name].&amp;[Jul]" c="Jul"/>
              <i n="[DimDate].[Month Name].&amp;[Aug]" c="Aug"/>
              <i n="[DimDate].[Month Name].&amp;[Sep]" c="Sep"/>
              <i n="[DimDate].[Month Name].&amp;[Oct]" c="Oct"/>
              <i n="[DimDate].[Month Name].&amp;[Nov]" c="Nov"/>
              <i n="[DimDate].[Month Name].&amp;[Dec]" c="Dec"/>
            </range>
          </ranges>
        </level>
      </levels>
      <selections count="1">
        <selection n="[DimDate].[Month Name].&amp;[Aug]"/>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F3177B8B-07BD-448C-B272-DAB870BF77A0}" sourceName="[DimGeography].[Country]">
  <pivotTables>
    <pivotTable tabId="4" name="PivotTable5"/>
    <pivotTable tabId="4" name="PivotTable4"/>
    <pivotTable tabId="4" name="PivotTable1"/>
    <pivotTable tabId="4" name="PivotTable2"/>
    <pivotTable tabId="1" name="PivotTable1"/>
    <pivotTable tabId="1" name="Look Table"/>
    <pivotTable tabId="1" name="PivotTable2"/>
    <pivotTable tabId="4" name="PivotTable8"/>
  </pivotTables>
  <data>
    <olap pivotCacheId="1507749709">
      <levels count="2">
        <level uniqueName="[DimGeography].[Country].[(All)]" sourceCaption="(All)" count="0"/>
        <level uniqueName="[DimGeography].[Country].[Country]" sourceCaption="Country" count="6">
          <ranges>
            <range startItem="0">
              <i n="[DimGeography].[Country].&amp;[Australia]" c="Australia"/>
              <i n="[DimGeography].[Country].&amp;[Canada]" c="Canada"/>
              <i n="[DimGeography].[Country].&amp;[France]" c="France"/>
              <i n="[DimGeography].[Country].&amp;[Germany]" c="Germany"/>
              <i n="[DimGeography].[Country].&amp;[United Kingdom]" c="United Kingdom"/>
              <i n="[DimGeography].[Country].&amp;[United States]" c="United States"/>
            </range>
          </ranges>
        </level>
      </levels>
      <selections count="1">
        <selection n="[DimGeography].[Country].&amp;[Canada]"/>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3943DA34-BB63-47E5-BFC5-3B72237B1BB3}" cache="Slicer_Year" caption="Year" columnCount="4" showCaption="0" level="1" rowHeight="234950"/>
  <slicer name="Month Name" xr10:uid="{42EEF39E-2B8C-458F-9A3C-7CF7CC812DC4}" cache="Slicer_Month_Name" caption="Month Name" columnCount="3" showCaption="0" level="1" rowHeight="360000"/>
  <slicer name="Country" xr10:uid="{EDB8C0B9-AEF6-4793-8795-4C4641172F81}" cache="Slicer_Country" caption="Country" columnCount="2" showCaption="0" level="1" rowHeight="5040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rinterSettings" Target="../printerSettings/printerSettings1.bin"/><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6" Type="http://schemas.openxmlformats.org/officeDocument/2006/relationships/printerSettings" Target="../printerSettings/printerSettings2.bin"/><Relationship Id="rId5" Type="http://schemas.openxmlformats.org/officeDocument/2006/relationships/pivotTable" Target="../pivotTables/pivotTable9.xml"/><Relationship Id="rId4" Type="http://schemas.openxmlformats.org/officeDocument/2006/relationships/pivotTable" Target="../pivotTables/pivotTable8.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7"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3.bin"/><Relationship Id="rId6" Type="http://schemas.openxmlformats.org/officeDocument/2006/relationships/ctrlProp" Target="../ctrlProps/ctrlProp3.xml"/><Relationship Id="rId5" Type="http://schemas.openxmlformats.org/officeDocument/2006/relationships/ctrlProp" Target="../ctrlProps/ctrlProp2.xml"/><Relationship Id="rId4" Type="http://schemas.openxmlformats.org/officeDocument/2006/relationships/ctrlProp" Target="../ctrlProps/ctrlProp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47590D-7BF7-4278-83D0-CD93922AA964}">
  <dimension ref="A1:AB43"/>
  <sheetViews>
    <sheetView workbookViewId="0">
      <selection activeCell="A13" sqref="A13:A16"/>
    </sheetView>
  </sheetViews>
  <sheetFormatPr defaultRowHeight="14.4" x14ac:dyDescent="0.3"/>
  <cols>
    <col min="1" max="1" width="6.88671875" bestFit="1" customWidth="1"/>
    <col min="2" max="2" width="10.77734375" bestFit="1" customWidth="1"/>
    <col min="3" max="3" width="7.21875" bestFit="1" customWidth="1"/>
    <col min="4" max="4" width="12" bestFit="1" customWidth="1"/>
    <col min="5" max="5" width="7.21875" bestFit="1" customWidth="1"/>
    <col min="6" max="6" width="13.6640625" bestFit="1" customWidth="1"/>
    <col min="7" max="7" width="11" bestFit="1" customWidth="1"/>
    <col min="8" max="8" width="11.77734375" bestFit="1" customWidth="1"/>
    <col min="9" max="9" width="14.88671875" bestFit="1" customWidth="1"/>
    <col min="13" max="13" width="2.33203125" style="12" customWidth="1"/>
    <col min="15" max="15" width="6.88671875" bestFit="1" customWidth="1"/>
    <col min="16" max="16" width="10.77734375" bestFit="1" customWidth="1"/>
    <col min="17" max="17" width="7.21875" bestFit="1" customWidth="1"/>
    <col min="18" max="18" width="14.109375" bestFit="1" customWidth="1"/>
    <col min="19" max="19" width="8.33203125" bestFit="1" customWidth="1"/>
    <col min="20" max="20" width="7.21875" bestFit="1" customWidth="1"/>
    <col min="21" max="21" width="8.33203125" bestFit="1" customWidth="1"/>
    <col min="22" max="22" width="11.77734375" bestFit="1" customWidth="1"/>
    <col min="23" max="23" width="14.88671875" bestFit="1" customWidth="1"/>
    <col min="25" max="25" width="12" bestFit="1" customWidth="1"/>
    <col min="26" max="26" width="6.88671875" bestFit="1" customWidth="1"/>
    <col min="27" max="27" width="10.77734375" bestFit="1" customWidth="1"/>
    <col min="28" max="28" width="21.5546875" customWidth="1"/>
  </cols>
  <sheetData>
    <row r="1" spans="1:28" x14ac:dyDescent="0.3">
      <c r="D1" s="5"/>
    </row>
    <row r="3" spans="1:28" x14ac:dyDescent="0.3">
      <c r="A3" s="3" t="s">
        <v>0</v>
      </c>
      <c r="B3" s="3" t="s">
        <v>21</v>
      </c>
      <c r="C3" s="3" t="s">
        <v>4</v>
      </c>
      <c r="D3" s="3" t="s">
        <v>16</v>
      </c>
      <c r="E3" s="3" t="s">
        <v>17</v>
      </c>
      <c r="F3" s="3" t="s">
        <v>22</v>
      </c>
      <c r="G3" s="3" t="s">
        <v>1</v>
      </c>
      <c r="H3" s="3" t="s">
        <v>2</v>
      </c>
      <c r="I3" s="3" t="s">
        <v>3</v>
      </c>
    </row>
    <row r="4" spans="1:28" x14ac:dyDescent="0.3">
      <c r="A4" s="5">
        <v>3086</v>
      </c>
      <c r="B4" s="5">
        <v>3215514.8639000095</v>
      </c>
      <c r="C4" s="8">
        <v>0.43526775581444133</v>
      </c>
      <c r="D4" s="5">
        <v>5693875.1010000445</v>
      </c>
      <c r="E4" s="5">
        <v>2478360.2371000149</v>
      </c>
      <c r="F4" s="9">
        <v>32361</v>
      </c>
      <c r="G4" s="10">
        <v>606</v>
      </c>
      <c r="H4" s="10">
        <v>119</v>
      </c>
      <c r="I4" s="10">
        <v>487</v>
      </c>
    </row>
    <row r="6" spans="1:28" x14ac:dyDescent="0.3">
      <c r="O6" s="2" t="s">
        <v>11</v>
      </c>
      <c r="P6" s="3" t="s">
        <v>0</v>
      </c>
      <c r="Q6" s="3" t="s">
        <v>21</v>
      </c>
      <c r="R6" s="3" t="s">
        <v>4</v>
      </c>
      <c r="S6" s="3" t="s">
        <v>16</v>
      </c>
      <c r="T6" s="3" t="s">
        <v>17</v>
      </c>
      <c r="U6" s="3" t="s">
        <v>25</v>
      </c>
      <c r="Z6" s="2" t="s">
        <v>11</v>
      </c>
      <c r="AB6" t="s">
        <v>23</v>
      </c>
    </row>
    <row r="7" spans="1:28" x14ac:dyDescent="0.3">
      <c r="O7" s="3">
        <v>2005</v>
      </c>
      <c r="P7" s="5">
        <v>9</v>
      </c>
      <c r="Q7" s="5">
        <v>197152.7107</v>
      </c>
      <c r="R7" s="8">
        <v>0.40187133643153067</v>
      </c>
      <c r="S7" s="5">
        <v>329615.88819999999</v>
      </c>
      <c r="T7" s="5">
        <v>132463.17749999999</v>
      </c>
      <c r="U7" s="9">
        <v>94</v>
      </c>
      <c r="Z7" s="3">
        <v>2007</v>
      </c>
      <c r="AB7">
        <f>COUNTA(Z7)</f>
        <v>1</v>
      </c>
    </row>
    <row r="8" spans="1:28" x14ac:dyDescent="0.3">
      <c r="O8" s="3">
        <v>2006</v>
      </c>
      <c r="P8" s="5">
        <v>31</v>
      </c>
      <c r="Q8" s="5">
        <v>448594.95889999985</v>
      </c>
      <c r="R8" s="8">
        <v>0.38959691306780264</v>
      </c>
      <c r="S8" s="5">
        <v>734915.9408000001</v>
      </c>
      <c r="T8" s="5">
        <v>286320.98190000001</v>
      </c>
      <c r="U8" s="9">
        <v>338</v>
      </c>
    </row>
    <row r="9" spans="1:28" x14ac:dyDescent="0.3">
      <c r="A9" s="3" t="s">
        <v>10</v>
      </c>
      <c r="B9" s="6">
        <v>1</v>
      </c>
      <c r="O9" s="3">
        <v>2007</v>
      </c>
      <c r="P9" s="5">
        <v>630</v>
      </c>
      <c r="Q9" s="5">
        <v>343543.10749999958</v>
      </c>
      <c r="R9" s="8">
        <v>0.46095659129944438</v>
      </c>
      <c r="S9" s="5">
        <v>637319.92999999842</v>
      </c>
      <c r="T9" s="5">
        <v>293776.82249999978</v>
      </c>
      <c r="U9" s="9">
        <v>6753</v>
      </c>
      <c r="W9" s="13" t="s">
        <v>18</v>
      </c>
      <c r="X9" s="13" t="s">
        <v>11</v>
      </c>
      <c r="Y9" s="13" t="s">
        <v>17</v>
      </c>
      <c r="Z9" s="13" t="s">
        <v>14</v>
      </c>
    </row>
    <row r="10" spans="1:28" x14ac:dyDescent="0.3">
      <c r="H10" s="18"/>
      <c r="W10" s="3" t="s">
        <v>19</v>
      </c>
      <c r="X10" s="3">
        <f>IF($AB$7=1,$Z$7,0)</f>
        <v>2007</v>
      </c>
      <c r="Y10" s="14">
        <f>IFERROR(VLOOKUP(X10,LookTable,6,0),0)</f>
        <v>293776.82249999978</v>
      </c>
      <c r="Z10" s="8">
        <f>Y10/SUM($Y$10:$Y$11)</f>
        <v>0.50642636512623196</v>
      </c>
    </row>
    <row r="11" spans="1:28" x14ac:dyDescent="0.3">
      <c r="W11" s="3" t="s">
        <v>20</v>
      </c>
      <c r="X11" s="3">
        <f>IF(OR($Z$7&gt;MAX($Z$7),$AB$7&gt;1),0,$Z$7-1)</f>
        <v>2006</v>
      </c>
      <c r="Y11" s="14">
        <f>IFERROR(VLOOKUP(X11,LookTable,6,0),0)</f>
        <v>286320.98190000001</v>
      </c>
      <c r="Z11" s="8">
        <f>Y11/SUM($Y$10:$Y$11)</f>
        <v>0.49357363487376804</v>
      </c>
    </row>
    <row r="12" spans="1:28" x14ac:dyDescent="0.3">
      <c r="A12" s="2" t="s">
        <v>11</v>
      </c>
      <c r="B12" s="3" t="s">
        <v>0</v>
      </c>
      <c r="C12" s="7" t="s">
        <v>17</v>
      </c>
      <c r="D12" s="7" t="s">
        <v>16</v>
      </c>
      <c r="Z12" s="15"/>
    </row>
    <row r="13" spans="1:28" x14ac:dyDescent="0.3">
      <c r="A13" s="3">
        <v>2005</v>
      </c>
      <c r="B13" s="4">
        <v>47</v>
      </c>
      <c r="C13" s="5">
        <v>637496.99249999982</v>
      </c>
      <c r="D13" s="5">
        <v>1593467.2594000003</v>
      </c>
      <c r="W13" s="16" t="s">
        <v>24</v>
      </c>
      <c r="X13" s="16"/>
      <c r="Y13" s="16"/>
      <c r="Z13" s="17">
        <f>Z10-Z11</f>
        <v>1.2852730252463918E-2</v>
      </c>
    </row>
    <row r="14" spans="1:28" x14ac:dyDescent="0.3">
      <c r="A14" s="3">
        <v>2006</v>
      </c>
      <c r="B14" s="4">
        <v>226</v>
      </c>
      <c r="C14" s="5">
        <v>2745527.6863999991</v>
      </c>
      <c r="D14" s="25">
        <v>6894555.246499992</v>
      </c>
    </row>
    <row r="15" spans="1:28" x14ac:dyDescent="0.3">
      <c r="A15" s="3">
        <v>2007</v>
      </c>
      <c r="B15" s="4">
        <v>3086</v>
      </c>
      <c r="C15" s="5">
        <v>2478360.2371000149</v>
      </c>
      <c r="D15" s="5">
        <v>5693875.1010000445</v>
      </c>
      <c r="W15" s="13" t="s">
        <v>18</v>
      </c>
      <c r="X15" s="13" t="s">
        <v>11</v>
      </c>
      <c r="Y15" s="13" t="s">
        <v>16</v>
      </c>
      <c r="Z15" s="13" t="s">
        <v>14</v>
      </c>
    </row>
    <row r="16" spans="1:28" x14ac:dyDescent="0.3">
      <c r="A16" s="3">
        <v>2008</v>
      </c>
      <c r="B16" s="4">
        <v>4261</v>
      </c>
      <c r="C16" s="5">
        <v>2915521.0279000085</v>
      </c>
      <c r="D16" s="5">
        <v>6760834.9200000493</v>
      </c>
      <c r="W16" s="3" t="s">
        <v>19</v>
      </c>
      <c r="X16" s="3">
        <f>IF($AB$7=1,$Z$7,0)</f>
        <v>2007</v>
      </c>
      <c r="Y16" s="14">
        <f>IFERROR(VLOOKUP(X16,LookTable,5,0),0)</f>
        <v>637319.92999999842</v>
      </c>
      <c r="Z16" s="8">
        <f>Y16/SUM($Y$16:$Y$17)</f>
        <v>0.46443905421919035</v>
      </c>
    </row>
    <row r="17" spans="1:26" x14ac:dyDescent="0.3">
      <c r="W17" s="3" t="s">
        <v>20</v>
      </c>
      <c r="X17" s="3">
        <f>IF(OR($Z$7&gt;MAX($Z$7),$AB$7&gt;1),0,$Z$7-1)</f>
        <v>2006</v>
      </c>
      <c r="Y17" s="14">
        <f>IFERROR(VLOOKUP(X17,LookTable,5,0),0)</f>
        <v>734915.9408000001</v>
      </c>
      <c r="Z17" s="8">
        <f>Y17/SUM($Y$16:$Y$17)</f>
        <v>0.53556094578080959</v>
      </c>
    </row>
    <row r="18" spans="1:26" x14ac:dyDescent="0.3">
      <c r="Z18" s="15"/>
    </row>
    <row r="19" spans="1:26" x14ac:dyDescent="0.3">
      <c r="F19" s="19"/>
      <c r="W19" s="16" t="s">
        <v>24</v>
      </c>
      <c r="X19" s="16"/>
      <c r="Y19" s="16"/>
      <c r="Z19" s="17">
        <f>Z16-Z17</f>
        <v>-7.1121891561619244E-2</v>
      </c>
    </row>
    <row r="20" spans="1:26" x14ac:dyDescent="0.3">
      <c r="A20" s="3" t="s">
        <v>11</v>
      </c>
      <c r="B20" s="3" t="str" cm="1">
        <f t="array" ref="B20:B24">_xlfn.IFS($B$9=1,D12:D16,$B$9=2,C12:C16,$B$9=3,B12:B16)</f>
        <v>Revenue</v>
      </c>
      <c r="C20" s="5" t="str">
        <f>_xlfn.CONCAT("Average-of ",   B20)</f>
        <v>Average-of Revenue</v>
      </c>
      <c r="D20" s="7" t="s">
        <v>12</v>
      </c>
      <c r="I20" s="14"/>
    </row>
    <row r="21" spans="1:26" x14ac:dyDescent="0.3">
      <c r="A21" s="3" t="s">
        <v>6</v>
      </c>
      <c r="B21" s="14">
        <v>1593467.2594000003</v>
      </c>
      <c r="C21" s="14">
        <f>AVERAGE(B21:B24)</f>
        <v>5235683.1317250216</v>
      </c>
      <c r="D21" s="3" t="s">
        <v>5</v>
      </c>
      <c r="F21" s="14"/>
      <c r="H21" s="19"/>
      <c r="W21" s="13" t="s">
        <v>18</v>
      </c>
      <c r="X21" s="13" t="s">
        <v>11</v>
      </c>
      <c r="Y21" s="13" t="s">
        <v>0</v>
      </c>
      <c r="Z21" s="13" t="s">
        <v>14</v>
      </c>
    </row>
    <row r="22" spans="1:26" x14ac:dyDescent="0.3">
      <c r="A22" s="3" t="s">
        <v>7</v>
      </c>
      <c r="B22" s="14">
        <v>6894555.246499992</v>
      </c>
      <c r="C22" s="14">
        <f>AVERAGE($B$21:$B$24)</f>
        <v>5235683.1317250216</v>
      </c>
      <c r="D22" s="3">
        <f t="shared" ref="D22" si="0">IF(B22&gt;C22,B22,"")</f>
        <v>6894555.246499992</v>
      </c>
      <c r="W22" s="3" t="s">
        <v>19</v>
      </c>
      <c r="X22" s="3">
        <f>IF($AB$7=1,$Z$7,0)</f>
        <v>2007</v>
      </c>
      <c r="Y22" s="14">
        <f>IFERROR(VLOOKUP(X22,LookTable,2,0),0)</f>
        <v>630</v>
      </c>
      <c r="Z22" s="8">
        <f>Y22/SUM(Y22:Y23)</f>
        <v>0.95310136157337366</v>
      </c>
    </row>
    <row r="23" spans="1:26" x14ac:dyDescent="0.3">
      <c r="A23" s="3" t="s">
        <v>8</v>
      </c>
      <c r="B23" s="14">
        <v>5693875.1010000445</v>
      </c>
      <c r="C23" s="14">
        <f>AVERAGE($B$21:$B$24)</f>
        <v>5235683.1317250216</v>
      </c>
      <c r="D23" s="3">
        <f>IF(B23&gt;C23,B23,"")</f>
        <v>5693875.1010000445</v>
      </c>
      <c r="W23" s="3" t="s">
        <v>20</v>
      </c>
      <c r="X23" s="3">
        <f>IF(OR($Z$7&gt;MAX($Z$7),$AB$7&gt;1),0,$Z$7-1)</f>
        <v>2006</v>
      </c>
      <c r="Y23" s="14">
        <f>IFERROR(VLOOKUP(X23,LookTable,2,0),0)</f>
        <v>31</v>
      </c>
      <c r="Z23" s="8">
        <f>Y23/SUM(Y22:Y23)</f>
        <v>4.6898638426626324E-2</v>
      </c>
    </row>
    <row r="24" spans="1:26" x14ac:dyDescent="0.3">
      <c r="A24" s="3" t="s">
        <v>9</v>
      </c>
      <c r="B24" s="14">
        <v>6760834.9200000493</v>
      </c>
      <c r="C24" s="14">
        <f>AVERAGE($B$21:$B$24)</f>
        <v>5235683.1317250216</v>
      </c>
      <c r="D24" s="3">
        <f>IF(B24&gt;C24,B24,"")</f>
        <v>6760834.9200000493</v>
      </c>
      <c r="Z24" s="15"/>
    </row>
    <row r="25" spans="1:26" x14ac:dyDescent="0.3">
      <c r="W25" s="16" t="s">
        <v>24</v>
      </c>
      <c r="X25" s="16"/>
      <c r="Y25" s="16"/>
      <c r="Z25" s="17">
        <f>Z22-Z23</f>
        <v>0.90620272314674732</v>
      </c>
    </row>
    <row r="26" spans="1:26" x14ac:dyDescent="0.3">
      <c r="B26" t="s">
        <v>12</v>
      </c>
    </row>
    <row r="27" spans="1:26" x14ac:dyDescent="0.3">
      <c r="A27" t="s">
        <v>13</v>
      </c>
      <c r="B27">
        <f>SUM(D21:D24)</f>
        <v>19349265.267500088</v>
      </c>
      <c r="W27" s="13" t="s">
        <v>18</v>
      </c>
      <c r="X27" s="13" t="s">
        <v>11</v>
      </c>
      <c r="Y27" s="13" t="s">
        <v>21</v>
      </c>
      <c r="Z27" s="13" t="s">
        <v>14</v>
      </c>
    </row>
    <row r="28" spans="1:26" x14ac:dyDescent="0.3">
      <c r="A28" t="s">
        <v>14</v>
      </c>
      <c r="B28" s="1">
        <f>B27/SUM(B21:B24)</f>
        <v>0.92391311604857407</v>
      </c>
      <c r="D28" t="s">
        <v>15</v>
      </c>
      <c r="W28" s="3" t="s">
        <v>19</v>
      </c>
      <c r="X28" s="3">
        <f>IF($AB$7=1,$Z$7,0)</f>
        <v>2007</v>
      </c>
      <c r="Y28" s="14">
        <f>IFERROR(VLOOKUP(X28,LookTable,3,0),0)</f>
        <v>343543.10749999958</v>
      </c>
      <c r="Z28" s="8">
        <f>Y28/SUM(Y28:Y29)</f>
        <v>0.43369094615195963</v>
      </c>
    </row>
    <row r="29" spans="1:26" x14ac:dyDescent="0.3">
      <c r="D29" t="str">
        <f>" Of "&amp;  B20 &amp; " Came from the highlited years"</f>
        <v xml:space="preserve"> Of Revenue Came from the highlited years</v>
      </c>
      <c r="W29" s="3" t="s">
        <v>20</v>
      </c>
      <c r="X29" s="3">
        <f>IF(OR($Z$7&gt;MAX($Z$7),$AB$7&gt;1),0,$Z$7-1)</f>
        <v>2006</v>
      </c>
      <c r="Y29" s="14">
        <f>IFERROR(VLOOKUP(X29,LookTable,3,0),0)</f>
        <v>448594.95889999985</v>
      </c>
      <c r="Z29" s="8">
        <f>Y29/SUM(Y28:Y29)</f>
        <v>0.56630905384804042</v>
      </c>
    </row>
    <row r="30" spans="1:26" x14ac:dyDescent="0.3">
      <c r="Z30" s="15"/>
    </row>
    <row r="31" spans="1:26" x14ac:dyDescent="0.3">
      <c r="B31" s="11"/>
      <c r="W31" s="16" t="s">
        <v>24</v>
      </c>
      <c r="X31" s="16"/>
      <c r="Y31" s="16"/>
      <c r="Z31" s="17">
        <f>Z28-Z29</f>
        <v>-0.13261810769608079</v>
      </c>
    </row>
    <row r="33" spans="23:26" x14ac:dyDescent="0.3">
      <c r="W33" s="13" t="s">
        <v>18</v>
      </c>
      <c r="X33" s="13" t="s">
        <v>11</v>
      </c>
      <c r="Y33" s="13" t="s">
        <v>4</v>
      </c>
      <c r="Z33" s="13" t="s">
        <v>14</v>
      </c>
    </row>
    <row r="34" spans="23:26" x14ac:dyDescent="0.3">
      <c r="W34" s="3" t="s">
        <v>19</v>
      </c>
      <c r="X34" s="3">
        <f>IF($AB$7=1,$Z$7,0)</f>
        <v>2007</v>
      </c>
      <c r="Y34" s="20">
        <f>IFERROR(VLOOKUP(X34,LookTable,4,0),0)</f>
        <v>0.46095659129944438</v>
      </c>
      <c r="Z34" s="8">
        <f>Y34/SUM($Y$34:$Y$35)</f>
        <v>0.54194896491827904</v>
      </c>
    </row>
    <row r="35" spans="23:26" x14ac:dyDescent="0.3">
      <c r="W35" s="3" t="s">
        <v>20</v>
      </c>
      <c r="X35" s="3">
        <f>IF(OR($Z$7&gt;MAX($Z$7),$AB$7&gt;1),0,$Z$7-1)</f>
        <v>2006</v>
      </c>
      <c r="Y35" s="20">
        <f>IFERROR(VLOOKUP(X35,LookTable,4,0),0)</f>
        <v>0.38959691306780264</v>
      </c>
      <c r="Z35" s="8">
        <f>Y35/SUM($Y$34:$Y$35)</f>
        <v>0.45805103508172107</v>
      </c>
    </row>
    <row r="36" spans="23:26" x14ac:dyDescent="0.3">
      <c r="Z36" s="15"/>
    </row>
    <row r="37" spans="23:26" x14ac:dyDescent="0.3">
      <c r="W37" s="16" t="s">
        <v>24</v>
      </c>
      <c r="X37" s="16"/>
      <c r="Y37" s="16"/>
      <c r="Z37" s="17">
        <f>Z34-Z35</f>
        <v>8.3897929836557972E-2</v>
      </c>
    </row>
    <row r="39" spans="23:26" x14ac:dyDescent="0.3">
      <c r="W39" s="13" t="s">
        <v>18</v>
      </c>
      <c r="X39" s="13" t="s">
        <v>11</v>
      </c>
      <c r="Y39" s="13" t="s">
        <v>25</v>
      </c>
      <c r="Z39" s="13" t="s">
        <v>14</v>
      </c>
    </row>
    <row r="40" spans="23:26" x14ac:dyDescent="0.3">
      <c r="W40" s="3" t="s">
        <v>19</v>
      </c>
      <c r="X40" s="3">
        <f>IF($AB$7=1,$Z$7,0)</f>
        <v>2007</v>
      </c>
      <c r="Y40" s="14">
        <f>IFERROR(VLOOKUP(X40,LookTable,7,0),0)</f>
        <v>6753</v>
      </c>
      <c r="Z40" s="8">
        <f>Y40/SUM(Y40:Y41)</f>
        <v>0.95233394443660979</v>
      </c>
    </row>
    <row r="41" spans="23:26" x14ac:dyDescent="0.3">
      <c r="W41" s="3" t="s">
        <v>20</v>
      </c>
      <c r="X41" s="3">
        <f>IF(OR($Z$7&gt;MAX($Z$7),$AB$7&gt;1),0,$Z$7-1)</f>
        <v>2006</v>
      </c>
      <c r="Y41" s="14">
        <f>IFERROR(VLOOKUP(X41,LookTable,7,0),0)</f>
        <v>338</v>
      </c>
      <c r="Z41" s="8">
        <f>Y41/SUM(Y40:Y41)</f>
        <v>4.7666055563390215E-2</v>
      </c>
    </row>
    <row r="42" spans="23:26" x14ac:dyDescent="0.3">
      <c r="Z42" s="15"/>
    </row>
    <row r="43" spans="23:26" x14ac:dyDescent="0.3">
      <c r="W43" s="16" t="s">
        <v>24</v>
      </c>
      <c r="X43" s="16"/>
      <c r="Y43" s="16"/>
      <c r="Z43" s="17">
        <f>Z40-Z41</f>
        <v>0.90466788887321958</v>
      </c>
    </row>
  </sheetData>
  <pageMargins left="0.7" right="0.7" top="0.75" bottom="0.75" header="0.3" footer="0.3"/>
  <pageSetup orientation="portrait"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BC03BF-11AF-4B12-9F8A-6912FD9CCFC3}">
  <dimension ref="F6:AL20"/>
  <sheetViews>
    <sheetView workbookViewId="0">
      <selection activeCell="N2" sqref="N2"/>
    </sheetView>
  </sheetViews>
  <sheetFormatPr defaultRowHeight="14.4" x14ac:dyDescent="0.3"/>
  <cols>
    <col min="6" max="6" width="14.44140625" bestFit="1" customWidth="1"/>
    <col min="7" max="7" width="5.6640625" bestFit="1" customWidth="1"/>
    <col min="8" max="10" width="8.21875" bestFit="1" customWidth="1"/>
    <col min="11" max="11" width="11.77734375" bestFit="1" customWidth="1"/>
    <col min="12" max="13" width="14.88671875" bestFit="1" customWidth="1"/>
    <col min="16" max="16" width="8.88671875" style="22"/>
    <col min="19" max="19" width="11.88671875" bestFit="1" customWidth="1"/>
    <col min="20" max="21" width="7.21875" bestFit="1" customWidth="1"/>
    <col min="28" max="28" width="8.88671875" style="22"/>
    <col min="30" max="30" width="13.109375" bestFit="1" customWidth="1"/>
    <col min="31" max="31" width="7.21875" bestFit="1" customWidth="1"/>
    <col min="34" max="34" width="3.6640625" style="22" customWidth="1"/>
    <col min="36" max="36" width="9.6640625" bestFit="1" customWidth="1"/>
    <col min="37" max="37" width="7.21875" bestFit="1" customWidth="1"/>
    <col min="38" max="38" width="17.5546875" bestFit="1" customWidth="1"/>
    <col min="39" max="40" width="8" bestFit="1" customWidth="1"/>
    <col min="41" max="43" width="9" bestFit="1" customWidth="1"/>
    <col min="44" max="44" width="8" bestFit="1" customWidth="1"/>
    <col min="45" max="46" width="9" bestFit="1" customWidth="1"/>
    <col min="47" max="47" width="8" bestFit="1" customWidth="1"/>
    <col min="48" max="53" width="9" bestFit="1" customWidth="1"/>
    <col min="54" max="54" width="8" bestFit="1" customWidth="1"/>
    <col min="55" max="55" width="10" bestFit="1" customWidth="1"/>
    <col min="56" max="60" width="9" bestFit="1" customWidth="1"/>
    <col min="61" max="61" width="8" bestFit="1" customWidth="1"/>
    <col min="62" max="64" width="9" bestFit="1" customWidth="1"/>
    <col min="65" max="65" width="8" bestFit="1" customWidth="1"/>
    <col min="66" max="66" width="10" bestFit="1" customWidth="1"/>
    <col min="67" max="67" width="8" bestFit="1" customWidth="1"/>
    <col min="68" max="69" width="9" bestFit="1" customWidth="1"/>
    <col min="70" max="71" width="8" bestFit="1" customWidth="1"/>
    <col min="72" max="75" width="9" bestFit="1" customWidth="1"/>
    <col min="76" max="76" width="10" bestFit="1" customWidth="1"/>
    <col min="77" max="77" width="9" bestFit="1" customWidth="1"/>
    <col min="78" max="78" width="8" bestFit="1" customWidth="1"/>
    <col min="79" max="80" width="9" bestFit="1" customWidth="1"/>
    <col min="81" max="81" width="8" bestFit="1" customWidth="1"/>
    <col min="82" max="85" width="9" bestFit="1" customWidth="1"/>
    <col min="86" max="86" width="10" bestFit="1" customWidth="1"/>
    <col min="87" max="90" width="9" bestFit="1" customWidth="1"/>
    <col min="91" max="91" width="8" bestFit="1" customWidth="1"/>
    <col min="92" max="92" width="9" bestFit="1" customWidth="1"/>
    <col min="93" max="93" width="8" bestFit="1" customWidth="1"/>
    <col min="94" max="95" width="9" bestFit="1" customWidth="1"/>
    <col min="96" max="96" width="10" bestFit="1" customWidth="1"/>
    <col min="97" max="97" width="7" bestFit="1" customWidth="1"/>
    <col min="98" max="100" width="9" bestFit="1" customWidth="1"/>
    <col min="101" max="101" width="8" bestFit="1" customWidth="1"/>
    <col min="102" max="102" width="9" bestFit="1" customWidth="1"/>
    <col min="103" max="103" width="8" bestFit="1" customWidth="1"/>
    <col min="104" max="106" width="9" bestFit="1" customWidth="1"/>
    <col min="107" max="107" width="8" bestFit="1" customWidth="1"/>
    <col min="108" max="108" width="10" bestFit="1" customWidth="1"/>
    <col min="109" max="115" width="9" bestFit="1" customWidth="1"/>
    <col min="116" max="116" width="10" bestFit="1" customWidth="1"/>
    <col min="117" max="117" width="9" bestFit="1" customWidth="1"/>
    <col min="118" max="118" width="7" bestFit="1" customWidth="1"/>
    <col min="119" max="120" width="9" bestFit="1" customWidth="1"/>
    <col min="121" max="121" width="8" bestFit="1" customWidth="1"/>
    <col min="122" max="125" width="9" bestFit="1" customWidth="1"/>
    <col min="126" max="126" width="8" bestFit="1" customWidth="1"/>
    <col min="127" max="127" width="10" bestFit="1" customWidth="1"/>
    <col min="128" max="129" width="9" bestFit="1" customWidth="1"/>
    <col min="130" max="130" width="10" bestFit="1" customWidth="1"/>
    <col min="131" max="139" width="9" bestFit="1" customWidth="1"/>
    <col min="140" max="140" width="10" bestFit="1" customWidth="1"/>
    <col min="141" max="142" width="9" bestFit="1" customWidth="1"/>
    <col min="143" max="144" width="10" bestFit="1" customWidth="1"/>
    <col min="145" max="145" width="8" bestFit="1" customWidth="1"/>
    <col min="146" max="146" width="9" bestFit="1" customWidth="1"/>
    <col min="147" max="147" width="10" bestFit="1" customWidth="1"/>
    <col min="148" max="148" width="9" bestFit="1" customWidth="1"/>
    <col min="149" max="149" width="10" bestFit="1" customWidth="1"/>
    <col min="150" max="150" width="9" bestFit="1" customWidth="1"/>
    <col min="151" max="152" width="8" bestFit="1" customWidth="1"/>
    <col min="153" max="154" width="10" bestFit="1" customWidth="1"/>
    <col min="155" max="155" width="9" bestFit="1" customWidth="1"/>
    <col min="156" max="156" width="10" bestFit="1" customWidth="1"/>
    <col min="157" max="157" width="9" bestFit="1" customWidth="1"/>
    <col min="158" max="158" width="7" bestFit="1" customWidth="1"/>
    <col min="159" max="159" width="9" bestFit="1" customWidth="1"/>
    <col min="160" max="160" width="10" bestFit="1" customWidth="1"/>
    <col min="161" max="161" width="9" bestFit="1" customWidth="1"/>
    <col min="162" max="166" width="10" bestFit="1" customWidth="1"/>
    <col min="167" max="167" width="9" bestFit="1" customWidth="1"/>
    <col min="168" max="168" width="8" bestFit="1" customWidth="1"/>
    <col min="169" max="169" width="9" bestFit="1" customWidth="1"/>
    <col min="170" max="170" width="10" bestFit="1" customWidth="1"/>
    <col min="171" max="171" width="9" bestFit="1" customWidth="1"/>
    <col min="172" max="173" width="10" bestFit="1" customWidth="1"/>
    <col min="174" max="177" width="9" bestFit="1" customWidth="1"/>
    <col min="178" max="178" width="10" bestFit="1" customWidth="1"/>
    <col min="179" max="179" width="9" bestFit="1" customWidth="1"/>
    <col min="180" max="183" width="10" bestFit="1" customWidth="1"/>
    <col min="184" max="186" width="9" bestFit="1" customWidth="1"/>
    <col min="187" max="188" width="10" bestFit="1" customWidth="1"/>
    <col min="189" max="190" width="9" bestFit="1" customWidth="1"/>
    <col min="191" max="191" width="10" bestFit="1" customWidth="1"/>
    <col min="192" max="192" width="9" bestFit="1" customWidth="1"/>
    <col min="193" max="193" width="10" bestFit="1" customWidth="1"/>
    <col min="194" max="194" width="7" bestFit="1" customWidth="1"/>
    <col min="195" max="195" width="8" bestFit="1" customWidth="1"/>
    <col min="196" max="197" width="9" bestFit="1" customWidth="1"/>
    <col min="198" max="198" width="10" bestFit="1" customWidth="1"/>
    <col min="199" max="202" width="9" bestFit="1" customWidth="1"/>
    <col min="203" max="204" width="10" bestFit="1" customWidth="1"/>
    <col min="205" max="205" width="9" bestFit="1" customWidth="1"/>
    <col min="206" max="207" width="10" bestFit="1" customWidth="1"/>
    <col min="208" max="208" width="7" bestFit="1" customWidth="1"/>
    <col min="209" max="211" width="10" bestFit="1" customWidth="1"/>
    <col min="212" max="212" width="8" bestFit="1" customWidth="1"/>
    <col min="213" max="216" width="10" bestFit="1" customWidth="1"/>
    <col min="217" max="219" width="9" bestFit="1" customWidth="1"/>
    <col min="220" max="224" width="10" bestFit="1" customWidth="1"/>
    <col min="225" max="225" width="8" bestFit="1" customWidth="1"/>
    <col min="226" max="226" width="9" bestFit="1" customWidth="1"/>
    <col min="227" max="227" width="10" bestFit="1" customWidth="1"/>
    <col min="228" max="228" width="8" bestFit="1" customWidth="1"/>
    <col min="229" max="238" width="10" bestFit="1" customWidth="1"/>
    <col min="239" max="239" width="8" bestFit="1" customWidth="1"/>
    <col min="240" max="241" width="10" bestFit="1" customWidth="1"/>
    <col min="242" max="242" width="9" bestFit="1" customWidth="1"/>
    <col min="243" max="248" width="10" bestFit="1" customWidth="1"/>
    <col min="249" max="249" width="9" bestFit="1" customWidth="1"/>
    <col min="250" max="251" width="10" bestFit="1" customWidth="1"/>
    <col min="252" max="252" width="7" bestFit="1" customWidth="1"/>
    <col min="253" max="253" width="9" bestFit="1" customWidth="1"/>
    <col min="254" max="254" width="10" bestFit="1" customWidth="1"/>
    <col min="255" max="255" width="9" bestFit="1" customWidth="1"/>
    <col min="256" max="257" width="10" bestFit="1" customWidth="1"/>
    <col min="258" max="258" width="9" bestFit="1" customWidth="1"/>
    <col min="259" max="259" width="10" bestFit="1" customWidth="1"/>
    <col min="260" max="260" width="8" bestFit="1" customWidth="1"/>
    <col min="261" max="261" width="9" bestFit="1" customWidth="1"/>
    <col min="262" max="264" width="10" bestFit="1" customWidth="1"/>
    <col min="265" max="266" width="9" bestFit="1" customWidth="1"/>
    <col min="267" max="268" width="10" bestFit="1" customWidth="1"/>
    <col min="269" max="269" width="9" bestFit="1" customWidth="1"/>
    <col min="270" max="272" width="10" bestFit="1" customWidth="1"/>
    <col min="273" max="273" width="8" bestFit="1" customWidth="1"/>
    <col min="274" max="274" width="9" bestFit="1" customWidth="1"/>
    <col min="275" max="275" width="10" bestFit="1" customWidth="1"/>
    <col min="276" max="277" width="9" bestFit="1" customWidth="1"/>
    <col min="278" max="286" width="10" bestFit="1" customWidth="1"/>
    <col min="287" max="287" width="7" bestFit="1" customWidth="1"/>
    <col min="288" max="288" width="10" bestFit="1" customWidth="1"/>
    <col min="289" max="289" width="9" bestFit="1" customWidth="1"/>
    <col min="290" max="290" width="10" bestFit="1" customWidth="1"/>
    <col min="291" max="291" width="8" bestFit="1" customWidth="1"/>
    <col min="292" max="293" width="9" bestFit="1" customWidth="1"/>
    <col min="294" max="298" width="10" bestFit="1" customWidth="1"/>
    <col min="299" max="299" width="9" bestFit="1" customWidth="1"/>
    <col min="300" max="301" width="10" bestFit="1" customWidth="1"/>
    <col min="302" max="302" width="9" bestFit="1" customWidth="1"/>
    <col min="303" max="303" width="10" bestFit="1" customWidth="1"/>
    <col min="304" max="304" width="9" bestFit="1" customWidth="1"/>
    <col min="305" max="308" width="10" bestFit="1" customWidth="1"/>
    <col min="309" max="309" width="8" bestFit="1" customWidth="1"/>
    <col min="310" max="310" width="10" bestFit="1" customWidth="1"/>
    <col min="311" max="311" width="9" bestFit="1" customWidth="1"/>
    <col min="312" max="314" width="10" bestFit="1" customWidth="1"/>
    <col min="315" max="315" width="9" bestFit="1" customWidth="1"/>
    <col min="316" max="316" width="10" bestFit="1" customWidth="1"/>
    <col min="317" max="317" width="9" bestFit="1" customWidth="1"/>
    <col min="318" max="318" width="10" bestFit="1" customWidth="1"/>
    <col min="319" max="319" width="9" bestFit="1" customWidth="1"/>
    <col min="320" max="321" width="10" bestFit="1" customWidth="1"/>
    <col min="322" max="322" width="11" bestFit="1" customWidth="1"/>
    <col min="323" max="323" width="8" bestFit="1" customWidth="1"/>
    <col min="324" max="324" width="10" bestFit="1" customWidth="1"/>
    <col min="325" max="325" width="9" bestFit="1" customWidth="1"/>
    <col min="326" max="326" width="8" bestFit="1" customWidth="1"/>
    <col min="327" max="330" width="10" bestFit="1" customWidth="1"/>
    <col min="331" max="331" width="9" bestFit="1" customWidth="1"/>
    <col min="332" max="343" width="10" bestFit="1" customWidth="1"/>
    <col min="344" max="344" width="7" bestFit="1" customWidth="1"/>
    <col min="345" max="345" width="9" bestFit="1" customWidth="1"/>
    <col min="346" max="348" width="10" bestFit="1" customWidth="1"/>
    <col min="349" max="349" width="7" bestFit="1" customWidth="1"/>
    <col min="350" max="350" width="10" bestFit="1" customWidth="1"/>
    <col min="351" max="351" width="9" bestFit="1" customWidth="1"/>
    <col min="352" max="356" width="10" bestFit="1" customWidth="1"/>
    <col min="357" max="357" width="8" bestFit="1" customWidth="1"/>
    <col min="358" max="358" width="11" bestFit="1" customWidth="1"/>
    <col min="359" max="359" width="10" bestFit="1" customWidth="1"/>
    <col min="360" max="360" width="8" bestFit="1" customWidth="1"/>
    <col min="361" max="364" width="10" bestFit="1" customWidth="1"/>
    <col min="365" max="367" width="9" bestFit="1" customWidth="1"/>
    <col min="368" max="370" width="10" bestFit="1" customWidth="1"/>
    <col min="371" max="371" width="9" bestFit="1" customWidth="1"/>
    <col min="372" max="374" width="10" bestFit="1" customWidth="1"/>
    <col min="375" max="375" width="11" bestFit="1" customWidth="1"/>
    <col min="376" max="376" width="10" bestFit="1" customWidth="1"/>
    <col min="377" max="377" width="8" bestFit="1" customWidth="1"/>
    <col min="378" max="379" width="10" bestFit="1" customWidth="1"/>
    <col min="380" max="380" width="9" bestFit="1" customWidth="1"/>
    <col min="381" max="381" width="10" bestFit="1" customWidth="1"/>
    <col min="382" max="382" width="8" bestFit="1" customWidth="1"/>
    <col min="383" max="384" width="10" bestFit="1" customWidth="1"/>
    <col min="385" max="385" width="9" bestFit="1" customWidth="1"/>
    <col min="386" max="388" width="10" bestFit="1" customWidth="1"/>
    <col min="389" max="389" width="11" bestFit="1" customWidth="1"/>
    <col min="390" max="390" width="8" bestFit="1" customWidth="1"/>
    <col min="391" max="395" width="10" bestFit="1" customWidth="1"/>
    <col min="396" max="396" width="9" bestFit="1" customWidth="1"/>
    <col min="397" max="397" width="10" bestFit="1" customWidth="1"/>
    <col min="398" max="398" width="8" bestFit="1" customWidth="1"/>
    <col min="399" max="400" width="9" bestFit="1" customWidth="1"/>
    <col min="401" max="401" width="11" bestFit="1" customWidth="1"/>
    <col min="402" max="402" width="10" bestFit="1" customWidth="1"/>
    <col min="403" max="403" width="8" bestFit="1" customWidth="1"/>
    <col min="404" max="405" width="10" bestFit="1" customWidth="1"/>
    <col min="406" max="407" width="9" bestFit="1" customWidth="1"/>
    <col min="408" max="410" width="10" bestFit="1" customWidth="1"/>
    <col min="411" max="411" width="11" bestFit="1" customWidth="1"/>
    <col min="412" max="412" width="7" bestFit="1" customWidth="1"/>
    <col min="413" max="413" width="10" bestFit="1" customWidth="1"/>
    <col min="414" max="414" width="9" bestFit="1" customWidth="1"/>
    <col min="415" max="419" width="10" bestFit="1" customWidth="1"/>
    <col min="420" max="420" width="8" bestFit="1" customWidth="1"/>
    <col min="421" max="421" width="10" bestFit="1" customWidth="1"/>
    <col min="422" max="423" width="9" bestFit="1" customWidth="1"/>
    <col min="424" max="424" width="10" bestFit="1" customWidth="1"/>
    <col min="425" max="425" width="11" bestFit="1" customWidth="1"/>
    <col min="426" max="426" width="8" bestFit="1" customWidth="1"/>
    <col min="427" max="427" width="9" bestFit="1" customWidth="1"/>
    <col min="428" max="428" width="7" bestFit="1" customWidth="1"/>
    <col min="429" max="431" width="10" bestFit="1" customWidth="1"/>
    <col min="432" max="432" width="11" bestFit="1" customWidth="1"/>
    <col min="433" max="433" width="10" bestFit="1" customWidth="1"/>
    <col min="434" max="434" width="8" bestFit="1" customWidth="1"/>
    <col min="435" max="435" width="10" bestFit="1" customWidth="1"/>
    <col min="436" max="436" width="8" bestFit="1" customWidth="1"/>
    <col min="437" max="437" width="9" bestFit="1" customWidth="1"/>
    <col min="438" max="438" width="10" bestFit="1" customWidth="1"/>
    <col min="439" max="439" width="9" bestFit="1" customWidth="1"/>
    <col min="440" max="440" width="10" bestFit="1" customWidth="1"/>
    <col min="441" max="441" width="11" bestFit="1" customWidth="1"/>
    <col min="442" max="442" width="8" bestFit="1" customWidth="1"/>
    <col min="443" max="443" width="9" bestFit="1" customWidth="1"/>
    <col min="444" max="444" width="10" bestFit="1" customWidth="1"/>
    <col min="445" max="445" width="9" bestFit="1" customWidth="1"/>
    <col min="446" max="446" width="7" bestFit="1" customWidth="1"/>
    <col min="447" max="447" width="10" bestFit="1" customWidth="1"/>
    <col min="448" max="448" width="8" bestFit="1" customWidth="1"/>
    <col min="449" max="449" width="10" bestFit="1" customWidth="1"/>
    <col min="450" max="450" width="9" bestFit="1" customWidth="1"/>
    <col min="451" max="452" width="10" bestFit="1" customWidth="1"/>
    <col min="453" max="453" width="9" bestFit="1" customWidth="1"/>
    <col min="454" max="454" width="8" bestFit="1" customWidth="1"/>
    <col min="455" max="455" width="9" bestFit="1" customWidth="1"/>
    <col min="456" max="456" width="10" bestFit="1" customWidth="1"/>
    <col min="457" max="457" width="9" bestFit="1" customWidth="1"/>
    <col min="458" max="458" width="11" bestFit="1" customWidth="1"/>
    <col min="459" max="459" width="8" bestFit="1" customWidth="1"/>
    <col min="460" max="460" width="10" bestFit="1" customWidth="1"/>
    <col min="461" max="461" width="9" bestFit="1" customWidth="1"/>
    <col min="462" max="464" width="10" bestFit="1" customWidth="1"/>
    <col min="465" max="465" width="11" bestFit="1" customWidth="1"/>
    <col min="466" max="466" width="10" bestFit="1" customWidth="1"/>
    <col min="467" max="468" width="9" bestFit="1" customWidth="1"/>
    <col min="469" max="469" width="8" bestFit="1" customWidth="1"/>
    <col min="470" max="470" width="10" bestFit="1" customWidth="1"/>
    <col min="471" max="471" width="8" bestFit="1" customWidth="1"/>
    <col min="472" max="472" width="10" bestFit="1" customWidth="1"/>
    <col min="473" max="473" width="9" bestFit="1" customWidth="1"/>
    <col min="474" max="475" width="10" bestFit="1" customWidth="1"/>
    <col min="476" max="477" width="8" bestFit="1" customWidth="1"/>
    <col min="478" max="478" width="10" bestFit="1" customWidth="1"/>
    <col min="479" max="479" width="8" bestFit="1" customWidth="1"/>
    <col min="480" max="480" width="10" bestFit="1" customWidth="1"/>
    <col min="481" max="481" width="11" bestFit="1" customWidth="1"/>
    <col min="482" max="482" width="9" bestFit="1" customWidth="1"/>
    <col min="483" max="483" width="10" bestFit="1" customWidth="1"/>
    <col min="484" max="484" width="11" bestFit="1" customWidth="1"/>
    <col min="485" max="485" width="7" bestFit="1" customWidth="1"/>
    <col min="486" max="486" width="9" bestFit="1" customWidth="1"/>
    <col min="487" max="488" width="10" bestFit="1" customWidth="1"/>
    <col min="489" max="489" width="11" bestFit="1" customWidth="1"/>
    <col min="490" max="490" width="10" bestFit="1" customWidth="1"/>
    <col min="491" max="491" width="8" bestFit="1" customWidth="1"/>
    <col min="492" max="492" width="9" bestFit="1" customWidth="1"/>
    <col min="493" max="493" width="10" bestFit="1" customWidth="1"/>
    <col min="494" max="494" width="8" bestFit="1" customWidth="1"/>
    <col min="495" max="495" width="11" bestFit="1" customWidth="1"/>
    <col min="496" max="497" width="10" bestFit="1" customWidth="1"/>
    <col min="498" max="498" width="9" bestFit="1" customWidth="1"/>
    <col min="499" max="499" width="11" bestFit="1" customWidth="1"/>
    <col min="500" max="500" width="10" bestFit="1" customWidth="1"/>
    <col min="501" max="501" width="9" bestFit="1" customWidth="1"/>
    <col min="502" max="502" width="8" bestFit="1" customWidth="1"/>
    <col min="503" max="503" width="11" bestFit="1" customWidth="1"/>
    <col min="504" max="505" width="10" bestFit="1" customWidth="1"/>
    <col min="506" max="506" width="11" bestFit="1" customWidth="1"/>
    <col min="507" max="507" width="10" bestFit="1" customWidth="1"/>
    <col min="508" max="508" width="8" bestFit="1" customWidth="1"/>
    <col min="509" max="509" width="9" bestFit="1" customWidth="1"/>
    <col min="510" max="510" width="10" bestFit="1" customWidth="1"/>
    <col min="511" max="511" width="8" bestFit="1" customWidth="1"/>
    <col min="512" max="512" width="10" bestFit="1" customWidth="1"/>
    <col min="513" max="513" width="11" bestFit="1" customWidth="1"/>
    <col min="514" max="514" width="10" bestFit="1" customWidth="1"/>
    <col min="515" max="515" width="8" bestFit="1" customWidth="1"/>
    <col min="516" max="516" width="10" bestFit="1" customWidth="1"/>
    <col min="517" max="517" width="9" bestFit="1" customWidth="1"/>
    <col min="518" max="518" width="10" bestFit="1" customWidth="1"/>
    <col min="519" max="519" width="7" bestFit="1" customWidth="1"/>
    <col min="520" max="520" width="11" bestFit="1" customWidth="1"/>
    <col min="521" max="522" width="10" bestFit="1" customWidth="1"/>
    <col min="523" max="523" width="9" bestFit="1" customWidth="1"/>
    <col min="524" max="524" width="8" bestFit="1" customWidth="1"/>
    <col min="525" max="525" width="11" bestFit="1" customWidth="1"/>
    <col min="526" max="526" width="10" bestFit="1" customWidth="1"/>
    <col min="527" max="527" width="9" bestFit="1" customWidth="1"/>
    <col min="528" max="528" width="8" bestFit="1" customWidth="1"/>
    <col min="529" max="529" width="10" bestFit="1" customWidth="1"/>
    <col min="530" max="530" width="9" bestFit="1" customWidth="1"/>
    <col min="531" max="531" width="8" bestFit="1" customWidth="1"/>
    <col min="532" max="533" width="11" bestFit="1" customWidth="1"/>
    <col min="534" max="534" width="9" bestFit="1" customWidth="1"/>
    <col min="535" max="535" width="10" bestFit="1" customWidth="1"/>
    <col min="536" max="536" width="9" bestFit="1" customWidth="1"/>
    <col min="537" max="537" width="8" bestFit="1" customWidth="1"/>
    <col min="538" max="538" width="10" bestFit="1" customWidth="1"/>
    <col min="539" max="539" width="9" bestFit="1" customWidth="1"/>
    <col min="540" max="541" width="8" bestFit="1" customWidth="1"/>
    <col min="542" max="542" width="10" bestFit="1" customWidth="1"/>
    <col min="543" max="543" width="11" bestFit="1" customWidth="1"/>
    <col min="544" max="544" width="10" bestFit="1" customWidth="1"/>
    <col min="545" max="545" width="9" bestFit="1" customWidth="1"/>
    <col min="546" max="546" width="11" bestFit="1" customWidth="1"/>
    <col min="547" max="547" width="10" bestFit="1" customWidth="1"/>
    <col min="548" max="548" width="9" bestFit="1" customWidth="1"/>
    <col min="549" max="549" width="11" bestFit="1" customWidth="1"/>
    <col min="550" max="550" width="10" bestFit="1" customWidth="1"/>
    <col min="551" max="551" width="9" bestFit="1" customWidth="1"/>
    <col min="552" max="554" width="11" bestFit="1" customWidth="1"/>
    <col min="555" max="555" width="9" bestFit="1" customWidth="1"/>
    <col min="556" max="556" width="10" bestFit="1" customWidth="1"/>
    <col min="557" max="557" width="11" bestFit="1" customWidth="1"/>
    <col min="558" max="558" width="10" bestFit="1" customWidth="1"/>
    <col min="559" max="559" width="11" bestFit="1" customWidth="1"/>
    <col min="560" max="560" width="9" bestFit="1" customWidth="1"/>
    <col min="561" max="561" width="11" bestFit="1" customWidth="1"/>
    <col min="562" max="562" width="9" bestFit="1" customWidth="1"/>
    <col min="563" max="563" width="11" bestFit="1" customWidth="1"/>
    <col min="564" max="565" width="10" bestFit="1" customWidth="1"/>
    <col min="566" max="566" width="11" bestFit="1" customWidth="1"/>
    <col min="567" max="567" width="10" bestFit="1" customWidth="1"/>
    <col min="568" max="568" width="8" bestFit="1" customWidth="1"/>
    <col min="569" max="570" width="10" bestFit="1" customWidth="1"/>
    <col min="571" max="573" width="11" bestFit="1" customWidth="1"/>
    <col min="574" max="574" width="10" bestFit="1" customWidth="1"/>
    <col min="575" max="575" width="11" bestFit="1" customWidth="1"/>
    <col min="576" max="576" width="10" bestFit="1" customWidth="1"/>
    <col min="577" max="577" width="11" bestFit="1" customWidth="1"/>
    <col min="578" max="578" width="10" bestFit="1" customWidth="1"/>
    <col min="579" max="581" width="11" bestFit="1" customWidth="1"/>
    <col min="582" max="582" width="10" bestFit="1" customWidth="1"/>
    <col min="583" max="583" width="11" bestFit="1" customWidth="1"/>
    <col min="584" max="584" width="10" bestFit="1" customWidth="1"/>
    <col min="585" max="586" width="9" bestFit="1" customWidth="1"/>
    <col min="587" max="588" width="11" bestFit="1" customWidth="1"/>
    <col min="589" max="589" width="9" bestFit="1" customWidth="1"/>
    <col min="590" max="592" width="11" bestFit="1" customWidth="1"/>
    <col min="593" max="593" width="10" bestFit="1" customWidth="1"/>
    <col min="594" max="599" width="11" bestFit="1" customWidth="1"/>
    <col min="600" max="601" width="10" bestFit="1" customWidth="1"/>
    <col min="602" max="605" width="11" bestFit="1" customWidth="1"/>
    <col min="606" max="607" width="10" bestFit="1" customWidth="1"/>
    <col min="608" max="609" width="11" bestFit="1" customWidth="1"/>
    <col min="610" max="610" width="8" bestFit="1" customWidth="1"/>
    <col min="611" max="612" width="11" bestFit="1" customWidth="1"/>
    <col min="613" max="613" width="10" bestFit="1" customWidth="1"/>
    <col min="614" max="615" width="11" bestFit="1" customWidth="1"/>
    <col min="616" max="617" width="10" bestFit="1" customWidth="1"/>
    <col min="618" max="624" width="11" bestFit="1" customWidth="1"/>
    <col min="625" max="625" width="10" bestFit="1" customWidth="1"/>
    <col min="626" max="627" width="11" bestFit="1" customWidth="1"/>
    <col min="628" max="628" width="10" bestFit="1" customWidth="1"/>
    <col min="629" max="629" width="11" bestFit="1" customWidth="1"/>
    <col min="630" max="630" width="10" bestFit="1" customWidth="1"/>
    <col min="631" max="636" width="11" bestFit="1" customWidth="1"/>
    <col min="637" max="637" width="9" bestFit="1" customWidth="1"/>
    <col min="638" max="644" width="11" bestFit="1" customWidth="1"/>
    <col min="645" max="645" width="10" bestFit="1" customWidth="1"/>
    <col min="646" max="646" width="11" bestFit="1" customWidth="1"/>
    <col min="647" max="648" width="10" bestFit="1" customWidth="1"/>
    <col min="649" max="649" width="11" bestFit="1" customWidth="1"/>
    <col min="650" max="650" width="10" bestFit="1" customWidth="1"/>
    <col min="651" max="651" width="11" bestFit="1" customWidth="1"/>
    <col min="652" max="652" width="10" bestFit="1" customWidth="1"/>
    <col min="653" max="654" width="11" bestFit="1" customWidth="1"/>
    <col min="655" max="656" width="10" bestFit="1" customWidth="1"/>
    <col min="657" max="657" width="11" bestFit="1" customWidth="1"/>
    <col min="658" max="658" width="9" bestFit="1" customWidth="1"/>
    <col min="659" max="661" width="11" bestFit="1" customWidth="1"/>
    <col min="662" max="663" width="10" bestFit="1" customWidth="1"/>
    <col min="664" max="667" width="11" bestFit="1" customWidth="1"/>
    <col min="668" max="668" width="10" bestFit="1" customWidth="1"/>
    <col min="669" max="669" width="11" bestFit="1" customWidth="1"/>
    <col min="670" max="670" width="10" bestFit="1" customWidth="1"/>
    <col min="671" max="671" width="11" bestFit="1" customWidth="1"/>
    <col min="672" max="672" width="10" bestFit="1" customWidth="1"/>
    <col min="673" max="676" width="11" bestFit="1" customWidth="1"/>
    <col min="677" max="677" width="10" bestFit="1" customWidth="1"/>
    <col min="678" max="679" width="11" bestFit="1" customWidth="1"/>
    <col min="680" max="680" width="10" bestFit="1" customWidth="1"/>
    <col min="681" max="681" width="9" bestFit="1" customWidth="1"/>
    <col min="682" max="685" width="11" bestFit="1" customWidth="1"/>
    <col min="686" max="686" width="10" bestFit="1" customWidth="1"/>
    <col min="687" max="687" width="11" bestFit="1" customWidth="1"/>
    <col min="688" max="690" width="10" bestFit="1" customWidth="1"/>
    <col min="691" max="695" width="11" bestFit="1" customWidth="1"/>
    <col min="696" max="696" width="10" bestFit="1" customWidth="1"/>
    <col min="697" max="698" width="11" bestFit="1" customWidth="1"/>
    <col min="699" max="699" width="9" bestFit="1" customWidth="1"/>
    <col min="700" max="700" width="11" bestFit="1" customWidth="1"/>
    <col min="701" max="701" width="10" bestFit="1" customWidth="1"/>
    <col min="702" max="710" width="11" bestFit="1" customWidth="1"/>
    <col min="711" max="711" width="10" bestFit="1" customWidth="1"/>
    <col min="712" max="712" width="8" bestFit="1" customWidth="1"/>
    <col min="713" max="717" width="11" bestFit="1" customWidth="1"/>
    <col min="718" max="718" width="10" bestFit="1" customWidth="1"/>
    <col min="719" max="723" width="11" bestFit="1" customWidth="1"/>
    <col min="724" max="724" width="12" bestFit="1" customWidth="1"/>
    <col min="725" max="725" width="11" bestFit="1" customWidth="1"/>
    <col min="726" max="726" width="9" bestFit="1" customWidth="1"/>
    <col min="727" max="727" width="11" bestFit="1" customWidth="1"/>
    <col min="728" max="730" width="10" bestFit="1" customWidth="1"/>
    <col min="731" max="732" width="11" bestFit="1" customWidth="1"/>
    <col min="733" max="733" width="12" bestFit="1" customWidth="1"/>
    <col min="734" max="736" width="11" bestFit="1" customWidth="1"/>
    <col min="737" max="737" width="12" bestFit="1" customWidth="1"/>
    <col min="738" max="738" width="11" bestFit="1" customWidth="1"/>
    <col min="739" max="739" width="9" bestFit="1" customWidth="1"/>
    <col min="740" max="745" width="11" bestFit="1" customWidth="1"/>
    <col min="746" max="746" width="10" bestFit="1" customWidth="1"/>
    <col min="747" max="747" width="11" bestFit="1" customWidth="1"/>
    <col min="748" max="748" width="9" bestFit="1" customWidth="1"/>
    <col min="749" max="749" width="12" bestFit="1" customWidth="1"/>
    <col min="750" max="752" width="11" bestFit="1" customWidth="1"/>
    <col min="753" max="753" width="12" bestFit="1" customWidth="1"/>
    <col min="754" max="756" width="11" bestFit="1" customWidth="1"/>
    <col min="757" max="757" width="10" bestFit="1" customWidth="1"/>
    <col min="758" max="758" width="9" bestFit="1" customWidth="1"/>
    <col min="759" max="759" width="11" bestFit="1" customWidth="1"/>
    <col min="760" max="760" width="10" bestFit="1" customWidth="1"/>
    <col min="761" max="761" width="11" bestFit="1" customWidth="1"/>
    <col min="762" max="762" width="10" bestFit="1" customWidth="1"/>
    <col min="763" max="763" width="9" bestFit="1" customWidth="1"/>
    <col min="764" max="764" width="8" bestFit="1" customWidth="1"/>
    <col min="765" max="765" width="12" bestFit="1" customWidth="1"/>
    <col min="766" max="766" width="10" bestFit="1" customWidth="1"/>
    <col min="767" max="769" width="11" bestFit="1" customWidth="1"/>
    <col min="770" max="770" width="12" bestFit="1" customWidth="1"/>
    <col min="771" max="771" width="10" bestFit="1" customWidth="1"/>
    <col min="772" max="772" width="12" bestFit="1" customWidth="1"/>
    <col min="773" max="774" width="11" bestFit="1" customWidth="1"/>
    <col min="775" max="775" width="12" bestFit="1" customWidth="1"/>
    <col min="776" max="776" width="11" bestFit="1" customWidth="1"/>
    <col min="777" max="777" width="12" bestFit="1" customWidth="1"/>
    <col min="778" max="779" width="10" bestFit="1" customWidth="1"/>
    <col min="780" max="781" width="12" bestFit="1" customWidth="1"/>
    <col min="782" max="782" width="11" bestFit="1" customWidth="1"/>
    <col min="783" max="783" width="10" bestFit="1" customWidth="1"/>
    <col min="784" max="784" width="12" bestFit="1" customWidth="1"/>
    <col min="785" max="786" width="11" bestFit="1" customWidth="1"/>
    <col min="787" max="790" width="12" bestFit="1" customWidth="1"/>
    <col min="791" max="791" width="9" bestFit="1" customWidth="1"/>
    <col min="792" max="792" width="11" bestFit="1" customWidth="1"/>
    <col min="793" max="794" width="12" bestFit="1" customWidth="1"/>
    <col min="795" max="795" width="9" bestFit="1" customWidth="1"/>
    <col min="796" max="797" width="11" bestFit="1" customWidth="1"/>
    <col min="798" max="798" width="12" bestFit="1" customWidth="1"/>
    <col min="799" max="800" width="11" bestFit="1" customWidth="1"/>
    <col min="801" max="801" width="12" bestFit="1" customWidth="1"/>
    <col min="802" max="802" width="11" bestFit="1" customWidth="1"/>
    <col min="803" max="803" width="12" bestFit="1" customWidth="1"/>
    <col min="804" max="804" width="11" bestFit="1" customWidth="1"/>
    <col min="805" max="807" width="12" bestFit="1" customWidth="1"/>
    <col min="808" max="808" width="11" bestFit="1" customWidth="1"/>
    <col min="809" max="809" width="12" bestFit="1" customWidth="1"/>
    <col min="810" max="811" width="10" bestFit="1" customWidth="1"/>
    <col min="812" max="812" width="12" bestFit="1" customWidth="1"/>
    <col min="813" max="814" width="11" bestFit="1" customWidth="1"/>
    <col min="815" max="816" width="12" bestFit="1" customWidth="1"/>
    <col min="817" max="818" width="11" bestFit="1" customWidth="1"/>
    <col min="819" max="824" width="12" bestFit="1" customWidth="1"/>
    <col min="825" max="825" width="11" bestFit="1" customWidth="1"/>
    <col min="826" max="829" width="12" bestFit="1" customWidth="1"/>
    <col min="830" max="830" width="11" bestFit="1" customWidth="1"/>
    <col min="831" max="831" width="12" bestFit="1" customWidth="1"/>
    <col min="832" max="832" width="11" bestFit="1" customWidth="1"/>
    <col min="833" max="833" width="12" bestFit="1" customWidth="1"/>
    <col min="834" max="834" width="11" bestFit="1" customWidth="1"/>
    <col min="835" max="837" width="12" bestFit="1" customWidth="1"/>
    <col min="838" max="839" width="11" bestFit="1" customWidth="1"/>
    <col min="840" max="841" width="12" bestFit="1" customWidth="1"/>
    <col min="842" max="842" width="11" bestFit="1" customWidth="1"/>
    <col min="843" max="844" width="12" bestFit="1" customWidth="1"/>
    <col min="845" max="845" width="10" bestFit="1" customWidth="1"/>
    <col min="846" max="846" width="12" bestFit="1" customWidth="1"/>
    <col min="847" max="847" width="11" bestFit="1" customWidth="1"/>
    <col min="848" max="848" width="12" bestFit="1" customWidth="1"/>
    <col min="849" max="851" width="11" bestFit="1" customWidth="1"/>
    <col min="852" max="853" width="12" bestFit="1" customWidth="1"/>
    <col min="854" max="854" width="11" bestFit="1" customWidth="1"/>
    <col min="855" max="855" width="10" bestFit="1" customWidth="1"/>
  </cols>
  <sheetData>
    <row r="6" spans="6:38" x14ac:dyDescent="0.3">
      <c r="S6" s="2" t="s">
        <v>40</v>
      </c>
      <c r="T6" s="3" t="s">
        <v>17</v>
      </c>
      <c r="V6" t="str">
        <f t="shared" ref="V6:W13" si="0">S6</f>
        <v>Day Name</v>
      </c>
      <c r="W6" t="str">
        <f t="shared" si="0"/>
        <v>Profit</v>
      </c>
      <c r="X6" t="s">
        <v>48</v>
      </c>
    </row>
    <row r="7" spans="6:38" x14ac:dyDescent="0.3">
      <c r="F7" s="2" t="s">
        <v>26</v>
      </c>
      <c r="G7" s="3" t="s">
        <v>17</v>
      </c>
      <c r="J7">
        <v>1</v>
      </c>
      <c r="K7" s="21">
        <f>LARGE($G$8:$G$19,J7)</f>
        <v>521388.91419999942</v>
      </c>
      <c r="L7" t="str" cm="1">
        <f t="array" ref="L7">INDEX($F$8:$F$19,MATCH(K7,$G$8:$G$19,0),0)</f>
        <v>Dec</v>
      </c>
      <c r="S7" s="3" t="s">
        <v>42</v>
      </c>
      <c r="T7" s="5">
        <v>304594.78229999956</v>
      </c>
      <c r="V7" t="str">
        <f t="shared" si="0"/>
        <v>Mon</v>
      </c>
      <c r="W7" s="18">
        <f t="shared" si="0"/>
        <v>304594.78229999956</v>
      </c>
      <c r="X7" t="str" cm="1">
        <f t="array" ref="X7">IFERROR(_xlfn.IFS(W7=$Z$7,W7,W7=$Z$8,W7,W7=$Z$9,W7),"")</f>
        <v/>
      </c>
      <c r="Y7">
        <v>1</v>
      </c>
      <c r="Z7">
        <f>LARGE($W$7:$W$13,Y7)</f>
        <v>402566.63489999942</v>
      </c>
      <c r="AD7" s="2" t="s">
        <v>49</v>
      </c>
      <c r="AE7" s="3" t="s">
        <v>17</v>
      </c>
    </row>
    <row r="8" spans="6:38" x14ac:dyDescent="0.3">
      <c r="F8" s="3" t="s">
        <v>31</v>
      </c>
      <c r="G8" s="24">
        <v>67561.627300000007</v>
      </c>
      <c r="J8">
        <v>2</v>
      </c>
      <c r="K8" s="21">
        <f t="shared" ref="K8:K9" si="1">LARGE($G$8:$G$19,J8)</f>
        <v>439442.91109999968</v>
      </c>
      <c r="L8" t="str" cm="1">
        <f t="array" ref="L8">INDEX($F$8:$F$19,MATCH(K8,$G$8:$G$19,0),0)</f>
        <v>Nov</v>
      </c>
      <c r="S8" s="3" t="s">
        <v>46</v>
      </c>
      <c r="T8" s="5">
        <v>301434.64049999969</v>
      </c>
      <c r="V8" t="str">
        <f t="shared" si="0"/>
        <v>Tue</v>
      </c>
      <c r="W8" s="18">
        <f t="shared" si="0"/>
        <v>301434.64049999969</v>
      </c>
      <c r="X8" t="str" cm="1">
        <f t="array" ref="X8">IFERROR(_xlfn.IFS(W8=$Z$7,W8,W8=$Z$8,W8,W8=$Z$9,W8),"")</f>
        <v/>
      </c>
      <c r="Y8">
        <v>2</v>
      </c>
      <c r="Z8">
        <f t="shared" ref="Z8:Z9" si="2">LARGE($W$7:$W$13,Y8)</f>
        <v>394216.44159999985</v>
      </c>
      <c r="AD8" s="3" t="s">
        <v>50</v>
      </c>
      <c r="AE8" s="5">
        <v>1723880.0162000137</v>
      </c>
      <c r="AF8" s="23">
        <f>AE8/SUM($AE$8:AE9)</f>
        <v>0.69557281883168287</v>
      </c>
    </row>
    <row r="9" spans="6:38" x14ac:dyDescent="0.3">
      <c r="F9" s="3" t="s">
        <v>30</v>
      </c>
      <c r="G9" s="24">
        <v>103588.27560000001</v>
      </c>
      <c r="J9">
        <v>3</v>
      </c>
      <c r="K9" s="21">
        <f t="shared" si="1"/>
        <v>293776.82249999978</v>
      </c>
      <c r="L9" t="str" cm="1">
        <f t="array" ref="L9">INDEX($F$8:$F$19,MATCH(K9,$G$8:$G$19,0),0)</f>
        <v>Aug</v>
      </c>
      <c r="S9" s="3" t="s">
        <v>47</v>
      </c>
      <c r="T9" s="5">
        <v>371352.02269999991</v>
      </c>
      <c r="V9" t="str">
        <f t="shared" si="0"/>
        <v>Wed</v>
      </c>
      <c r="W9" s="18">
        <f t="shared" si="0"/>
        <v>371352.02269999991</v>
      </c>
      <c r="X9" cm="1">
        <f t="array" ref="X9">IFERROR(_xlfn.IFS(W9=$Z$7,W9,W9=$Z$8,W9,W9=$Z$9,W9),"")</f>
        <v>371352.02269999991</v>
      </c>
      <c r="Y9">
        <v>3</v>
      </c>
      <c r="Z9">
        <f t="shared" si="2"/>
        <v>371352.02269999991</v>
      </c>
      <c r="AD9" s="3" t="s">
        <v>51</v>
      </c>
      <c r="AE9" s="5">
        <v>754480.22089999914</v>
      </c>
      <c r="AF9" s="23">
        <f>AE9/SUM($AE$8:AE10)</f>
        <v>0.30442718116831724</v>
      </c>
    </row>
    <row r="10" spans="6:38" x14ac:dyDescent="0.3">
      <c r="F10" s="3" t="s">
        <v>34</v>
      </c>
      <c r="G10" s="24">
        <v>134426.9479</v>
      </c>
      <c r="S10" s="3" t="s">
        <v>45</v>
      </c>
      <c r="T10" s="5">
        <v>352282.12909999973</v>
      </c>
      <c r="V10" t="str">
        <f t="shared" si="0"/>
        <v>Thu</v>
      </c>
      <c r="W10" s="18">
        <f t="shared" si="0"/>
        <v>352282.12909999973</v>
      </c>
      <c r="X10" t="str" cm="1">
        <f t="array" ref="X10">IFERROR(_xlfn.IFS(W10=$Z$7,W10,W10=$Z$8,W10,W10=$Z$9,W10),"")</f>
        <v/>
      </c>
    </row>
    <row r="11" spans="6:38" x14ac:dyDescent="0.3">
      <c r="F11" s="3" t="s">
        <v>27</v>
      </c>
      <c r="G11" s="24">
        <v>50073.861999999994</v>
      </c>
      <c r="K11" s="21"/>
      <c r="S11" s="3" t="s">
        <v>41</v>
      </c>
      <c r="T11" s="5">
        <v>394216.44159999985</v>
      </c>
      <c r="V11" t="str">
        <f t="shared" si="0"/>
        <v>Fri</v>
      </c>
      <c r="W11" s="18">
        <f t="shared" si="0"/>
        <v>394216.44159999985</v>
      </c>
      <c r="X11" cm="1">
        <f t="array" ref="X11">IFERROR(_xlfn.IFS(W11=$Z$7,W11,W11=$Z$8,W11,W11=$Z$9,W11),"")</f>
        <v>394216.44159999985</v>
      </c>
      <c r="AJ11" s="2" t="s">
        <v>53</v>
      </c>
      <c r="AK11" s="3" t="s">
        <v>17</v>
      </c>
      <c r="AL11" s="3" t="s">
        <v>58</v>
      </c>
    </row>
    <row r="12" spans="6:38" x14ac:dyDescent="0.3">
      <c r="F12" s="3" t="s">
        <v>35</v>
      </c>
      <c r="G12" s="24">
        <v>156126.67649999994</v>
      </c>
      <c r="K12" s="1">
        <f>SUM(K7:K9)/SUM(G8:G19)</f>
        <v>0.50622529728287335</v>
      </c>
      <c r="S12" s="3" t="s">
        <v>43</v>
      </c>
      <c r="T12" s="5">
        <v>351913.58599999943</v>
      </c>
      <c r="V12" t="str">
        <f t="shared" si="0"/>
        <v>Sat</v>
      </c>
      <c r="W12" s="18">
        <f t="shared" si="0"/>
        <v>351913.58599999943</v>
      </c>
      <c r="X12" t="str" cm="1">
        <f t="array" ref="X12">IFERROR(_xlfn.IFS(W12=$Z$7,W12,W12=$Z$8,W12,W12=$Z$9,W12),"")</f>
        <v/>
      </c>
      <c r="AD12" t="s">
        <v>52</v>
      </c>
      <c r="AJ12" s="3" t="s">
        <v>54</v>
      </c>
      <c r="AK12" s="5">
        <v>305576.85080000001</v>
      </c>
      <c r="AL12" s="8">
        <v>0.12329799608049004</v>
      </c>
    </row>
    <row r="13" spans="6:38" x14ac:dyDescent="0.3">
      <c r="F13" s="3" t="s">
        <v>33</v>
      </c>
      <c r="G13" s="24">
        <v>24216.3557</v>
      </c>
      <c r="S13" s="3" t="s">
        <v>44</v>
      </c>
      <c r="T13" s="5">
        <v>402566.63489999942</v>
      </c>
      <c r="V13" t="str">
        <f t="shared" si="0"/>
        <v>Sun</v>
      </c>
      <c r="W13" s="18">
        <f t="shared" si="0"/>
        <v>402566.63489999942</v>
      </c>
      <c r="X13" cm="1">
        <f t="array" ref="X13">IFERROR(_xlfn.IFS(W13=$Z$7,W13,W13=$Z$8,W13,W13=$Z$9,W13),"")</f>
        <v>402566.63489999942</v>
      </c>
      <c r="AD13" s="23">
        <f>MAX(AF8:AF9)</f>
        <v>0.69557281883168287</v>
      </c>
      <c r="AJ13" s="3" t="s">
        <v>55</v>
      </c>
      <c r="AK13" s="5">
        <v>230416.89419999992</v>
      </c>
      <c r="AL13" s="8">
        <v>9.2971510255351705E-2</v>
      </c>
    </row>
    <row r="14" spans="6:38" x14ac:dyDescent="0.3">
      <c r="F14" s="3" t="s">
        <v>32</v>
      </c>
      <c r="G14" s="24">
        <v>213112.9546</v>
      </c>
      <c r="X14" s="23">
        <f>SUM(X8:X10)/SUM($W$7:$W$13)</f>
        <v>0.14983779078643136</v>
      </c>
      <c r="AD14" t="str">
        <f>UPPER(INDEX(AD8:AD9,MATCH(AD13,AF8:AF9,0)))&amp; " Make Up"</f>
        <v>WEEKDAY Make Up</v>
      </c>
      <c r="AJ14" s="3" t="s">
        <v>56</v>
      </c>
      <c r="AK14" s="5">
        <v>746501.30669999786</v>
      </c>
      <c r="AL14" s="8">
        <v>0.30120774838346176</v>
      </c>
    </row>
    <row r="15" spans="6:38" x14ac:dyDescent="0.3">
      <c r="F15" s="3" t="s">
        <v>28</v>
      </c>
      <c r="G15" s="24">
        <v>293776.82249999978</v>
      </c>
      <c r="K15" t="str">
        <f>"In "&amp; Analysis!Z7</f>
        <v>In 2007</v>
      </c>
      <c r="L15" t="s">
        <v>39</v>
      </c>
      <c r="AJ15" s="3" t="s">
        <v>57</v>
      </c>
      <c r="AK15" s="5">
        <v>1195865.1854000103</v>
      </c>
      <c r="AL15" s="8">
        <v>0.48252274528069378</v>
      </c>
    </row>
    <row r="16" spans="6:38" x14ac:dyDescent="0.3">
      <c r="F16" s="3" t="s">
        <v>38</v>
      </c>
      <c r="G16" s="24">
        <v>239611.52959999966</v>
      </c>
    </row>
    <row r="17" spans="6:36" x14ac:dyDescent="0.3">
      <c r="F17" s="3" t="s">
        <v>37</v>
      </c>
      <c r="G17" s="24">
        <v>235033.36009999967</v>
      </c>
    </row>
    <row r="18" spans="6:36" x14ac:dyDescent="0.3">
      <c r="F18" s="3" t="s">
        <v>36</v>
      </c>
      <c r="G18" s="24">
        <v>439442.91109999968</v>
      </c>
    </row>
    <row r="19" spans="6:36" x14ac:dyDescent="0.3">
      <c r="F19" s="3" t="s">
        <v>29</v>
      </c>
      <c r="G19" s="24">
        <v>521388.91419999942</v>
      </c>
      <c r="AJ19" s="2" t="s">
        <v>59</v>
      </c>
    </row>
    <row r="20" spans="6:36" x14ac:dyDescent="0.3">
      <c r="AJ20" s="3" t="s">
        <v>60</v>
      </c>
    </row>
  </sheetData>
  <pageMargins left="0.7" right="0.7" top="0.75" bottom="0.75" header="0.3" footer="0.3"/>
  <pageSetup orientation="portrait" r:id="rId6"/>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CAEE6F-0FA8-47EE-9519-673B6F0F6BA7}">
  <dimension ref="I21:R36"/>
  <sheetViews>
    <sheetView showGridLines="0" showRowColHeaders="0" tabSelected="1" workbookViewId="0">
      <selection activeCell="X31" sqref="X31"/>
    </sheetView>
  </sheetViews>
  <sheetFormatPr defaultRowHeight="14.4" x14ac:dyDescent="0.3"/>
  <sheetData>
    <row r="21" spans="10:18" x14ac:dyDescent="0.3">
      <c r="P21" t="s">
        <v>5</v>
      </c>
    </row>
    <row r="23" spans="10:18" x14ac:dyDescent="0.3">
      <c r="P23" t="s">
        <v>5</v>
      </c>
    </row>
    <row r="24" spans="10:18" x14ac:dyDescent="0.3">
      <c r="N24" t="s">
        <v>5</v>
      </c>
      <c r="R24" t="s">
        <v>5</v>
      </c>
    </row>
    <row r="25" spans="10:18" x14ac:dyDescent="0.3">
      <c r="Q25" t="s">
        <v>5</v>
      </c>
    </row>
    <row r="26" spans="10:18" x14ac:dyDescent="0.3">
      <c r="J26" t="s">
        <v>5</v>
      </c>
    </row>
    <row r="35" spans="9:17" x14ac:dyDescent="0.3">
      <c r="Q35" t="s">
        <v>5</v>
      </c>
    </row>
    <row r="36" spans="9:17" x14ac:dyDescent="0.3">
      <c r="I36" t="s">
        <v>5</v>
      </c>
    </row>
  </sheetData>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025" r:id="rId4" name="Option Button 1">
              <controlPr defaultSize="0" autoFill="0" autoLine="0" autoPict="0">
                <anchor moveWithCells="1">
                  <from>
                    <xdr:col>16</xdr:col>
                    <xdr:colOff>15240</xdr:colOff>
                    <xdr:row>2</xdr:row>
                    <xdr:rowOff>45720</xdr:rowOff>
                  </from>
                  <to>
                    <xdr:col>17</xdr:col>
                    <xdr:colOff>312420</xdr:colOff>
                    <xdr:row>3</xdr:row>
                    <xdr:rowOff>76200</xdr:rowOff>
                  </to>
                </anchor>
              </controlPr>
            </control>
          </mc:Choice>
        </mc:AlternateContent>
        <mc:AlternateContent xmlns:mc="http://schemas.openxmlformats.org/markup-compatibility/2006">
          <mc:Choice Requires="x14">
            <control shapeId="1026" r:id="rId5" name="Option Button 2">
              <controlPr defaultSize="0" autoFill="0" autoLine="0" autoPict="0">
                <anchor moveWithCells="1">
                  <from>
                    <xdr:col>18</xdr:col>
                    <xdr:colOff>381000</xdr:colOff>
                    <xdr:row>2</xdr:row>
                    <xdr:rowOff>68580</xdr:rowOff>
                  </from>
                  <to>
                    <xdr:col>20</xdr:col>
                    <xdr:colOff>68580</xdr:colOff>
                    <xdr:row>3</xdr:row>
                    <xdr:rowOff>99060</xdr:rowOff>
                  </to>
                </anchor>
              </controlPr>
            </control>
          </mc:Choice>
        </mc:AlternateContent>
        <mc:AlternateContent xmlns:mc="http://schemas.openxmlformats.org/markup-compatibility/2006">
          <mc:Choice Requires="x14">
            <control shapeId="1027" r:id="rId6" name="Option Button 3">
              <controlPr defaultSize="0" autoFill="0" autoLine="0" autoPict="0">
                <anchor moveWithCells="1">
                  <from>
                    <xdr:col>20</xdr:col>
                    <xdr:colOff>449580</xdr:colOff>
                    <xdr:row>2</xdr:row>
                    <xdr:rowOff>68580</xdr:rowOff>
                  </from>
                  <to>
                    <xdr:col>22</xdr:col>
                    <xdr:colOff>137160</xdr:colOff>
                    <xdr:row>3</xdr:row>
                    <xdr:rowOff>114300</xdr:rowOff>
                  </to>
                </anchor>
              </controlPr>
            </control>
          </mc:Choice>
        </mc:AlternateContent>
      </controls>
    </mc:Choice>
  </mc:AlternateContent>
  <extLst>
    <ext xmlns:x14="http://schemas.microsoft.com/office/spreadsheetml/2009/9/main" uri="{A8765BA9-456A-4dab-B4F3-ACF838C121DE}">
      <x14:slicerList>
        <x14:slicer r:id="rId7"/>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Props1.xml><?xml version="1.0" encoding="utf-8"?>
<ds:datastoreItem xmlns:ds="http://schemas.openxmlformats.org/officeDocument/2006/customXml" ds:itemID="{EE1C24CB-CFD2-4E77-B7F4-816B2F4B5E92}">
  <ds:schemaRefs/>
</ds:datastoreItem>
</file>

<file path=customXml/itemProps2.xml><?xml version="1.0" encoding="utf-8"?>
<ds:datastoreItem xmlns:ds="http://schemas.openxmlformats.org/officeDocument/2006/customXml" ds:itemID="{CD7E5885-594E-43B3-B195-543472AFA19C}">
  <ds:schemaRefs/>
</ds:datastoreItem>
</file>

<file path=customXml/itemProps3.xml><?xml version="1.0" encoding="utf-8"?>
<ds:datastoreItem xmlns:ds="http://schemas.openxmlformats.org/officeDocument/2006/customXml" ds:itemID="{76476DCD-498F-4A1A-A2E0-3BD3037A81CD}">
  <ds:schemaRefs/>
</ds:datastoreItem>
</file>

<file path=customXml/itemProps4.xml><?xml version="1.0" encoding="utf-8"?>
<ds:datastoreItem xmlns:ds="http://schemas.openxmlformats.org/officeDocument/2006/customXml" ds:itemID="{39B87954-C3DF-40B9-B170-2A87A0DC0515}">
  <ds:schemaRefs/>
</ds:datastoreItem>
</file>

<file path=customXml/itemProps5.xml><?xml version="1.0" encoding="utf-8"?>
<ds:datastoreItem xmlns:ds="http://schemas.openxmlformats.org/officeDocument/2006/customXml" ds:itemID="{06D74A4A-3579-4503-8AD0-BFD738F39054}">
  <ds:schemaRefs/>
</ds:datastoreItem>
</file>

<file path=customXml/itemProps6.xml><?xml version="1.0" encoding="utf-8"?>
<ds:datastoreItem xmlns:ds="http://schemas.openxmlformats.org/officeDocument/2006/customXml" ds:itemID="{E9C6C65A-C56D-4EBA-AD6C-7B86B0680E5A}">
  <ds:schemaRefs/>
</ds:datastoreItem>
</file>

<file path=customXml/itemProps7.xml><?xml version="1.0" encoding="utf-8"?>
<ds:datastoreItem xmlns:ds="http://schemas.openxmlformats.org/officeDocument/2006/customXml" ds:itemID="{6990798E-14BB-4D6D-A14E-89BA54F868FB}">
  <ds:schemaRefs/>
</ds:datastoreItem>
</file>

<file path=customXml/itemProps8.xml><?xml version="1.0" encoding="utf-8"?>
<ds:datastoreItem xmlns:ds="http://schemas.openxmlformats.org/officeDocument/2006/customXml" ds:itemID="{38FEC8C0-0C6D-4428-BEE1-D63AE76C8B96}">
  <ds:schemaRefs/>
</ds:datastoreItem>
</file>

<file path=customXml/itemProps9.xml><?xml version="1.0" encoding="utf-8"?>
<ds:datastoreItem xmlns:ds="http://schemas.openxmlformats.org/officeDocument/2006/customXml" ds:itemID="{245B48BF-00C9-4A4C-8BAF-D41804B2FFBE}">
  <ds:schemaRefs/>
</ds:datastoreItem>
</file>

<file path=customXml/itemProps10.xml><?xml version="1.0" encoding="utf-8"?>
<ds:datastoreItem xmlns:ds="http://schemas.openxmlformats.org/officeDocument/2006/customXml" ds:itemID="{C4DEDBAE-F8E0-44F1-B552-924EFED390FB}">
  <ds:schemaRefs/>
</ds:datastoreItem>
</file>

<file path=customXml/itemProps11.xml><?xml version="1.0" encoding="utf-8"?>
<ds:datastoreItem xmlns:ds="http://schemas.openxmlformats.org/officeDocument/2006/customXml" ds:itemID="{2006A3B5-B16B-4B3D-B510-A055322EE2D6}">
  <ds:schemaRefs/>
</ds:datastoreItem>
</file>

<file path=customXml/itemProps12.xml><?xml version="1.0" encoding="utf-8"?>
<ds:datastoreItem xmlns:ds="http://schemas.openxmlformats.org/officeDocument/2006/customXml" ds:itemID="{CCF5891E-E1BA-44E9-8458-500FABF3E879}">
  <ds:schemaRefs/>
</ds:datastoreItem>
</file>

<file path=customXml/itemProps13.xml><?xml version="1.0" encoding="utf-8"?>
<ds:datastoreItem xmlns:ds="http://schemas.openxmlformats.org/officeDocument/2006/customXml" ds:itemID="{221FFE2E-D899-44BF-B094-45881D7BE5C0}">
  <ds:schemaRefs/>
</ds:datastoreItem>
</file>

<file path=customXml/itemProps14.xml><?xml version="1.0" encoding="utf-8"?>
<ds:datastoreItem xmlns:ds="http://schemas.openxmlformats.org/officeDocument/2006/customXml" ds:itemID="{07090F82-4187-4538-AAAF-3A02B59E9DEB}">
  <ds:schemaRefs/>
</ds:datastoreItem>
</file>

<file path=customXml/itemProps15.xml><?xml version="1.0" encoding="utf-8"?>
<ds:datastoreItem xmlns:ds="http://schemas.openxmlformats.org/officeDocument/2006/customXml" ds:itemID="{2B96EBA1-0004-4685-B89D-10E21730CA27}">
  <ds:schemaRefs/>
</ds:datastoreItem>
</file>

<file path=customXml/itemProps16.xml><?xml version="1.0" encoding="utf-8"?>
<ds:datastoreItem xmlns:ds="http://schemas.openxmlformats.org/officeDocument/2006/customXml" ds:itemID="{AFB824DF-C40B-4853-B6E5-9CC5B73EE2C9}">
  <ds:schemaRefs/>
</ds:datastoreItem>
</file>

<file path=customXml/itemProps17.xml><?xml version="1.0" encoding="utf-8"?>
<ds:datastoreItem xmlns:ds="http://schemas.openxmlformats.org/officeDocument/2006/customXml" ds:itemID="{174AA53E-BACD-4B3E-981B-9DEA93F96048}">
  <ds:schemaRefs/>
</ds:datastoreItem>
</file>

<file path=customXml/itemProps18.xml><?xml version="1.0" encoding="utf-8"?>
<ds:datastoreItem xmlns:ds="http://schemas.openxmlformats.org/officeDocument/2006/customXml" ds:itemID="{8E2B0936-0FB3-4B20-8E5D-C987207605B5}">
  <ds:schemaRefs/>
</ds:datastoreItem>
</file>

<file path=customXml/itemProps19.xml><?xml version="1.0" encoding="utf-8"?>
<ds:datastoreItem xmlns:ds="http://schemas.openxmlformats.org/officeDocument/2006/customXml" ds:itemID="{6BF87AFB-1D16-4AE0-B9FE-2EF65B34B152}">
  <ds:schemaRefs/>
</ds:datastoreItem>
</file>

<file path=customXml/itemProps20.xml><?xml version="1.0" encoding="utf-8"?>
<ds:datastoreItem xmlns:ds="http://schemas.openxmlformats.org/officeDocument/2006/customXml" ds:itemID="{9ADA2D5D-563C-4147-A98F-5F68EF4D911D}">
  <ds:schemaRefs/>
</ds:datastoreItem>
</file>

<file path=customXml/itemProps21.xml><?xml version="1.0" encoding="utf-8"?>
<ds:datastoreItem xmlns:ds="http://schemas.openxmlformats.org/officeDocument/2006/customXml" ds:itemID="{3D2528E4-F039-4759-8B1F-3195483AA2BF}">
  <ds:schemaRefs/>
</ds:datastoreItem>
</file>

<file path=customXml/itemProps22.xml><?xml version="1.0" encoding="utf-8"?>
<ds:datastoreItem xmlns:ds="http://schemas.openxmlformats.org/officeDocument/2006/customXml" ds:itemID="{49E3D99A-2CC8-4F56-A3FD-BF43C49CA8C9}">
  <ds:schemaRefs/>
</ds:datastoreItem>
</file>

<file path=customXml/itemProps23.xml><?xml version="1.0" encoding="utf-8"?>
<ds:datastoreItem xmlns:ds="http://schemas.openxmlformats.org/officeDocument/2006/customXml" ds:itemID="{50137199-2DF3-4FB0-AF5C-2C06D64B688E}">
  <ds:schemaRefs/>
</ds:datastoreItem>
</file>

<file path=customXml/itemProps24.xml><?xml version="1.0" encoding="utf-8"?>
<ds:datastoreItem xmlns:ds="http://schemas.openxmlformats.org/officeDocument/2006/customXml" ds:itemID="{D7383BBB-E544-40ED-AA03-7B8482805778}">
  <ds:schemaRefs/>
</ds:datastoreItem>
</file>

<file path=customXml/itemProps25.xml><?xml version="1.0" encoding="utf-8"?>
<ds:datastoreItem xmlns:ds="http://schemas.openxmlformats.org/officeDocument/2006/customXml" ds:itemID="{1F2C8A16-9606-4583-BAF9-E4B3FCBAEA06}">
  <ds:schemaRefs/>
</ds:datastoreItem>
</file>

<file path=customXml/itemProps26.xml><?xml version="1.0" encoding="utf-8"?>
<ds:datastoreItem xmlns:ds="http://schemas.openxmlformats.org/officeDocument/2006/customXml" ds:itemID="{FCF6A1CF-F95B-4C25-BC73-F1A9B2214441}">
  <ds:schemaRefs/>
</ds:datastoreItem>
</file>

<file path=customXml/itemProps27.xml><?xml version="1.0" encoding="utf-8"?>
<ds:datastoreItem xmlns:ds="http://schemas.openxmlformats.org/officeDocument/2006/customXml" ds:itemID="{E2FEEAA8-839A-4D43-A20F-DF017B43D29E}">
  <ds:schemaRefs/>
</ds:datastoreItem>
</file>

<file path=customXml/itemProps28.xml><?xml version="1.0" encoding="utf-8"?>
<ds:datastoreItem xmlns:ds="http://schemas.openxmlformats.org/officeDocument/2006/customXml" ds:itemID="{443B6BA2-67F5-4C32-A021-3E25DF90203A}">
  <ds:schemaRefs/>
</ds:datastoreItem>
</file>

<file path=customXml/itemProps29.xml><?xml version="1.0" encoding="utf-8"?>
<ds:datastoreItem xmlns:ds="http://schemas.openxmlformats.org/officeDocument/2006/customXml" ds:itemID="{786A188B-72E9-469D-A9BC-862C3344EC45}">
  <ds:schemaRefs/>
</ds:datastoreItem>
</file>

<file path=customXml/itemProps30.xml><?xml version="1.0" encoding="utf-8"?>
<ds:datastoreItem xmlns:ds="http://schemas.openxmlformats.org/officeDocument/2006/customXml" ds:itemID="{5954CA6C-81B6-4E63-BA20-FBFC9DB012FE}">
  <ds:schemaRefs/>
</ds:datastoreItem>
</file>

<file path=customXml/itemProps31.xml><?xml version="1.0" encoding="utf-8"?>
<ds:datastoreItem xmlns:ds="http://schemas.openxmlformats.org/officeDocument/2006/customXml" ds:itemID="{45A71C0E-2715-4E8E-910E-CAAF1E71C7C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2</vt:i4>
      </vt:variant>
    </vt:vector>
  </HeadingPairs>
  <TitlesOfParts>
    <vt:vector size="5" baseType="lpstr">
      <vt:lpstr>Analysis</vt:lpstr>
      <vt:lpstr>Analysis (2)</vt:lpstr>
      <vt:lpstr>Timeseries Dashboard</vt:lpstr>
      <vt:lpstr>Look</vt:lpstr>
      <vt:lpstr>LookTable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Sai naidu</dc:creator>
  <cp:lastModifiedBy>Sai naidu</cp:lastModifiedBy>
  <dcterms:created xsi:type="dcterms:W3CDTF">2026-01-27T06:43:10Z</dcterms:created>
  <dcterms:modified xsi:type="dcterms:W3CDTF">2026-02-25T06:28:13Z</dcterms:modified>
</cp:coreProperties>
</file>