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4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2" i="1" l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98" i="2"/>
  <c r="F110" i="2" s="1"/>
  <c r="E98" i="2"/>
  <c r="E110" i="2" s="1"/>
  <c r="D98" i="2"/>
  <c r="D110" i="2" s="1"/>
  <c r="C98" i="2"/>
  <c r="C110" i="2" s="1"/>
  <c r="B98" i="2"/>
  <c r="B110" i="2" s="1"/>
  <c r="F97" i="2"/>
  <c r="F109" i="2" s="1"/>
  <c r="E97" i="2"/>
  <c r="E109" i="2" s="1"/>
  <c r="D97" i="2"/>
  <c r="D109" i="2" s="1"/>
  <c r="C97" i="2"/>
  <c r="C109" i="2" s="1"/>
  <c r="B97" i="2"/>
  <c r="B109" i="2" s="1"/>
  <c r="F96" i="2"/>
  <c r="F108" i="2" s="1"/>
  <c r="E96" i="2"/>
  <c r="E108" i="2" s="1"/>
  <c r="D96" i="2"/>
  <c r="D108" i="2" s="1"/>
  <c r="C96" i="2"/>
  <c r="C108" i="2" s="1"/>
  <c r="B96" i="2"/>
  <c r="B108" i="2" s="1"/>
  <c r="F95" i="2"/>
  <c r="F107" i="2" s="1"/>
  <c r="E95" i="2"/>
  <c r="E107" i="2" s="1"/>
  <c r="D95" i="2"/>
  <c r="D107" i="2" s="1"/>
  <c r="C95" i="2"/>
  <c r="C107" i="2" s="1"/>
  <c r="B95" i="2"/>
  <c r="B107" i="2" s="1"/>
  <c r="E106" i="2"/>
  <c r="F94" i="2"/>
  <c r="F106" i="2" s="1"/>
  <c r="E94" i="2"/>
  <c r="D94" i="2"/>
  <c r="D106" i="2" s="1"/>
  <c r="C94" i="2"/>
  <c r="C106" i="2" s="1"/>
  <c r="B94" i="2"/>
  <c r="B106" i="2" s="1"/>
  <c r="F93" i="2"/>
  <c r="F105" i="2" s="1"/>
  <c r="E93" i="2"/>
  <c r="E105" i="2" s="1"/>
  <c r="D93" i="2"/>
  <c r="D105" i="2" s="1"/>
  <c r="C93" i="2"/>
  <c r="C105" i="2" s="1"/>
  <c r="B93" i="2"/>
  <c r="B105" i="2" s="1"/>
  <c r="F92" i="2"/>
  <c r="F104" i="2" s="1"/>
  <c r="E92" i="2"/>
  <c r="E104" i="2" s="1"/>
  <c r="D92" i="2"/>
  <c r="D104" i="2" s="1"/>
  <c r="C92" i="2"/>
  <c r="C104" i="2" s="1"/>
  <c r="B92" i="2"/>
  <c r="B104" i="2" s="1"/>
  <c r="C29" i="1"/>
  <c r="C23" i="1"/>
  <c r="C31" i="1" s="1"/>
  <c r="D23" i="1"/>
  <c r="D32" i="1" s="1"/>
  <c r="E23" i="1"/>
  <c r="E33" i="1" s="1"/>
  <c r="F23" i="1"/>
  <c r="F34" i="1" s="1"/>
  <c r="B23" i="1"/>
  <c r="B31" i="1" s="1"/>
  <c r="F15" i="1"/>
  <c r="F94" i="1" s="1"/>
  <c r="E15" i="1"/>
  <c r="E94" i="1" s="1"/>
  <c r="D15" i="1"/>
  <c r="D105" i="1" s="1"/>
  <c r="C15" i="1"/>
  <c r="C105" i="1" s="1"/>
  <c r="B15" i="1"/>
  <c r="B105" i="1" s="1"/>
  <c r="C32" i="1" l="1"/>
  <c r="B116" i="1"/>
  <c r="C116" i="1"/>
  <c r="F116" i="1"/>
  <c r="D116" i="1"/>
  <c r="E116" i="1"/>
  <c r="F28" i="1"/>
  <c r="C28" i="1"/>
  <c r="F31" i="1"/>
  <c r="B33" i="1"/>
  <c r="F27" i="1"/>
  <c r="F39" i="1" s="1"/>
  <c r="F50" i="1" s="1"/>
  <c r="F62" i="1" s="1"/>
  <c r="F66" i="1" s="1"/>
  <c r="B29" i="1"/>
  <c r="B32" i="1"/>
  <c r="D33" i="1"/>
  <c r="D94" i="1"/>
  <c r="B28" i="1"/>
  <c r="D29" i="1"/>
  <c r="F32" i="1"/>
  <c r="C33" i="1"/>
  <c r="F105" i="1"/>
  <c r="E30" i="1"/>
  <c r="E34" i="1"/>
  <c r="E27" i="1"/>
  <c r="E39" i="1" s="1"/>
  <c r="E50" i="1" s="1"/>
  <c r="E62" i="1" s="1"/>
  <c r="E66" i="1" s="1"/>
  <c r="D30" i="1"/>
  <c r="E105" i="1"/>
  <c r="D27" i="1"/>
  <c r="D39" i="1" s="1"/>
  <c r="D50" i="1" s="1"/>
  <c r="D62" i="1" s="1"/>
  <c r="D66" i="1" s="1"/>
  <c r="E28" i="1"/>
  <c r="F29" i="1"/>
  <c r="B30" i="1"/>
  <c r="C30" i="1"/>
  <c r="D31" i="1"/>
  <c r="E32" i="1"/>
  <c r="F33" i="1"/>
  <c r="B34" i="1"/>
  <c r="C34" i="1"/>
  <c r="B94" i="1"/>
  <c r="C94" i="1"/>
  <c r="E31" i="1"/>
  <c r="D34" i="1"/>
  <c r="B27" i="1"/>
  <c r="B39" i="1" s="1"/>
  <c r="B50" i="1" s="1"/>
  <c r="B62" i="1" s="1"/>
  <c r="B66" i="1" s="1"/>
  <c r="C27" i="1"/>
  <c r="C39" i="1" s="1"/>
  <c r="C50" i="1" s="1"/>
  <c r="C62" i="1" s="1"/>
  <c r="C66" i="1" s="1"/>
  <c r="D28" i="1"/>
  <c r="E29" i="1"/>
  <c r="F30" i="1"/>
  <c r="G110" i="2"/>
  <c r="G104" i="2"/>
  <c r="G105" i="2"/>
  <c r="G108" i="2"/>
  <c r="G109" i="2"/>
  <c r="G106" i="2"/>
  <c r="G107" i="2"/>
  <c r="C35" i="1" l="1"/>
  <c r="C44" i="1" s="1"/>
  <c r="C55" i="1" s="1"/>
  <c r="C45" i="1"/>
  <c r="C56" i="1" s="1"/>
  <c r="C43" i="1"/>
  <c r="C54" i="1" s="1"/>
  <c r="C40" i="1"/>
  <c r="C51" i="1" s="1"/>
  <c r="F35" i="1"/>
  <c r="F45" i="1" s="1"/>
  <c r="F56" i="1" s="1"/>
  <c r="B35" i="1"/>
  <c r="B42" i="1" s="1"/>
  <c r="B53" i="1" s="1"/>
  <c r="D35" i="1"/>
  <c r="D40" i="1" s="1"/>
  <c r="D51" i="1" s="1"/>
  <c r="C46" i="1"/>
  <c r="C57" i="1" s="1"/>
  <c r="E35" i="1"/>
  <c r="E45" i="1" s="1"/>
  <c r="E56" i="1" s="1"/>
  <c r="C42" i="1"/>
  <c r="C53" i="1" s="1"/>
  <c r="G111" i="2"/>
  <c r="C41" i="1" l="1"/>
  <c r="C52" i="1" s="1"/>
  <c r="E40" i="1"/>
  <c r="E51" i="1" s="1"/>
  <c r="B46" i="1"/>
  <c r="B57" i="1" s="1"/>
  <c r="E43" i="1"/>
  <c r="E54" i="1" s="1"/>
  <c r="E46" i="1"/>
  <c r="E57" i="1" s="1"/>
  <c r="F42" i="1"/>
  <c r="F53" i="1" s="1"/>
  <c r="D45" i="1"/>
  <c r="D56" i="1" s="1"/>
  <c r="D44" i="1"/>
  <c r="D55" i="1" s="1"/>
  <c r="D41" i="1"/>
  <c r="D52" i="1" s="1"/>
  <c r="D42" i="1"/>
  <c r="D53" i="1" s="1"/>
  <c r="B41" i="1"/>
  <c r="B52" i="1" s="1"/>
  <c r="B44" i="1"/>
  <c r="B55" i="1" s="1"/>
  <c r="B43" i="1"/>
  <c r="B54" i="1" s="1"/>
  <c r="B40" i="1"/>
  <c r="B51" i="1" s="1"/>
  <c r="B45" i="1"/>
  <c r="B56" i="1" s="1"/>
  <c r="E44" i="1"/>
  <c r="E55" i="1" s="1"/>
  <c r="F40" i="1"/>
  <c r="F51" i="1" s="1"/>
  <c r="F46" i="1"/>
  <c r="F57" i="1" s="1"/>
  <c r="F44" i="1"/>
  <c r="F55" i="1" s="1"/>
  <c r="F43" i="1"/>
  <c r="F54" i="1" s="1"/>
  <c r="D43" i="1"/>
  <c r="D54" i="1" s="1"/>
  <c r="F41" i="1"/>
  <c r="F52" i="1" s="1"/>
  <c r="D46" i="1"/>
  <c r="D57" i="1" s="1"/>
  <c r="E42" i="1"/>
  <c r="E53" i="1" s="1"/>
  <c r="E41" i="1"/>
  <c r="E52" i="1" s="1"/>
  <c r="C58" i="1"/>
  <c r="C59" i="1" s="1"/>
  <c r="C63" i="1" s="1"/>
  <c r="E58" i="1" l="1"/>
  <c r="E59" i="1" s="1"/>
  <c r="E63" i="1" s="1"/>
  <c r="D58" i="1"/>
  <c r="D59" i="1" s="1"/>
  <c r="D63" i="1" s="1"/>
  <c r="F58" i="1"/>
  <c r="F59" i="1" s="1"/>
  <c r="F63" i="1" s="1"/>
  <c r="B58" i="1"/>
  <c r="B59" i="1" s="1"/>
  <c r="B63" i="1" s="1"/>
  <c r="G63" i="1" l="1"/>
  <c r="D67" i="1" l="1"/>
  <c r="C67" i="1"/>
  <c r="E67" i="1"/>
  <c r="B67" i="1"/>
  <c r="F67" i="1"/>
  <c r="C86" i="1" l="1"/>
  <c r="B118" i="1"/>
  <c r="C89" i="1"/>
  <c r="E118" i="1"/>
  <c r="C87" i="1"/>
  <c r="C118" i="1"/>
  <c r="C90" i="1"/>
  <c r="F118" i="1"/>
  <c r="C88" i="1"/>
  <c r="D118" i="1"/>
  <c r="F123" i="1" l="1"/>
  <c r="F122" i="1"/>
  <c r="F120" i="1"/>
  <c r="F121" i="1"/>
  <c r="F125" i="1"/>
  <c r="F124" i="1"/>
  <c r="F119" i="1"/>
  <c r="E123" i="1"/>
  <c r="E125" i="1"/>
  <c r="E119" i="1"/>
  <c r="E120" i="1"/>
  <c r="E121" i="1"/>
  <c r="E122" i="1"/>
  <c r="E124" i="1"/>
  <c r="D121" i="1"/>
  <c r="D122" i="1"/>
  <c r="D125" i="1"/>
  <c r="D124" i="1"/>
  <c r="D119" i="1"/>
  <c r="D120" i="1"/>
  <c r="D123" i="1"/>
  <c r="B119" i="1"/>
  <c r="B123" i="1"/>
  <c r="B121" i="1"/>
  <c r="G121" i="1" s="1"/>
  <c r="B122" i="1"/>
  <c r="B120" i="1"/>
  <c r="B124" i="1"/>
  <c r="B125" i="1"/>
  <c r="G125" i="1" s="1"/>
  <c r="C120" i="1"/>
  <c r="C122" i="1"/>
  <c r="C119" i="1"/>
  <c r="C123" i="1"/>
  <c r="C125" i="1"/>
  <c r="C121" i="1"/>
  <c r="C124" i="1"/>
  <c r="G124" i="1" l="1"/>
  <c r="G120" i="1"/>
  <c r="G119" i="1"/>
  <c r="G122" i="1"/>
  <c r="G123" i="1"/>
</calcChain>
</file>

<file path=xl/sharedStrings.xml><?xml version="1.0" encoding="utf-8"?>
<sst xmlns="http://schemas.openxmlformats.org/spreadsheetml/2006/main" count="166" uniqueCount="49">
  <si>
    <t>PERHITUNGAN METODE ENTROPY</t>
  </si>
  <si>
    <t>Data Kriteria</t>
  </si>
  <si>
    <t>RAM</t>
  </si>
  <si>
    <t>Benefit</t>
  </si>
  <si>
    <t>Kamera</t>
  </si>
  <si>
    <t>Storage</t>
  </si>
  <si>
    <t>Harga</t>
  </si>
  <si>
    <t>Cost</t>
  </si>
  <si>
    <t>Ketebalan</t>
  </si>
  <si>
    <t>Nama Kriteria</t>
  </si>
  <si>
    <t>Jenis</t>
  </si>
  <si>
    <t>Matriks Keputusan (X)</t>
  </si>
  <si>
    <t>Alternatif</t>
  </si>
  <si>
    <t>kriteria</t>
  </si>
  <si>
    <t>RAM (GB)</t>
  </si>
  <si>
    <t>Kamera (MP)</t>
  </si>
  <si>
    <t>Storage (GB)</t>
  </si>
  <si>
    <t>Harga (Rp)</t>
  </si>
  <si>
    <t>Ketebalan (mm)</t>
  </si>
  <si>
    <t>Opo</t>
  </si>
  <si>
    <t>Xiomey</t>
  </si>
  <si>
    <t>Zenpon</t>
  </si>
  <si>
    <t>Xpera</t>
  </si>
  <si>
    <t>Glaxy</t>
  </si>
  <si>
    <t>Vio</t>
  </si>
  <si>
    <t>Ipone</t>
  </si>
  <si>
    <t>Kriteria</t>
  </si>
  <si>
    <t>MAX</t>
  </si>
  <si>
    <t>Matriks Normalisasi (Kij)</t>
  </si>
  <si>
    <t>Matriks aij</t>
  </si>
  <si>
    <t>TOTAL</t>
  </si>
  <si>
    <t>Nilai Entropy (Ej)</t>
  </si>
  <si>
    <t>ENTROPY</t>
  </si>
  <si>
    <t xml:space="preserve"> Perhitungan Dispresi Kriteria (Dj)</t>
  </si>
  <si>
    <t>Normalisasi Nilai Dispersi (Wj)</t>
  </si>
  <si>
    <t>PERHITUNGAN METODE MOORA</t>
  </si>
  <si>
    <t>Bobot</t>
  </si>
  <si>
    <t>Tipe</t>
  </si>
  <si>
    <t>benefit</t>
  </si>
  <si>
    <t>cost</t>
  </si>
  <si>
    <t>Normalisasi * Bobot</t>
  </si>
  <si>
    <t>Hasil     Optimasi</t>
  </si>
  <si>
    <t>Normalisasi</t>
  </si>
  <si>
    <t xml:space="preserve">Hasil Perhitungan, Produk Terbaik Glaxy dengan Nilai Optimasi Terbesar </t>
  </si>
  <si>
    <t>Matriks Normalisasi (R)</t>
  </si>
  <si>
    <t>Hasil</t>
  </si>
  <si>
    <t>Matriks Normalisasi Terbobot dan Nilai Yi</t>
  </si>
  <si>
    <t>Rank</t>
  </si>
  <si>
    <t>Jika membeli product ini maka akan tersedia perhitungan dalam bentuk EXCEL.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</si>
</sst>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6" fillId="0" borderId="0" xfId="0" applyFont="1"/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4" fillId="7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topLeftCell="A42" workbookViewId="0">
      <selection activeCell="F90" sqref="F90"/>
    </sheetView>
  </sheetViews>
  <sheetFormatPr defaultRowHeight="12" x14ac:dyDescent="0.2"/>
  <cols>
    <col min="1" max="1" width="34.7109375" style="15" bestFit="1" customWidth="1"/>
    <col min="2" max="6" width="11" style="15" bestFit="1" customWidth="1"/>
    <col min="7" max="7" width="10.42578125" style="15" bestFit="1" customWidth="1"/>
    <col min="8" max="16384" width="9.140625" style="15"/>
  </cols>
  <sheetData>
    <row r="1" spans="1:7" ht="35.1" customHeight="1" x14ac:dyDescent="0.2">
      <c r="A1" s="32" t="s">
        <v>48</v>
      </c>
      <c r="B1" s="32"/>
      <c r="C1" s="32"/>
      <c r="D1" s="32"/>
      <c r="E1" s="32"/>
      <c r="F1" s="32"/>
      <c r="G1" s="32"/>
    </row>
    <row r="3" spans="1:7" ht="15" x14ac:dyDescent="0.25">
      <c r="A3" s="25" t="s">
        <v>0</v>
      </c>
      <c r="B3" s="25"/>
      <c r="C3" s="25"/>
      <c r="D3" s="25"/>
      <c r="E3" s="25"/>
      <c r="F3" s="25"/>
      <c r="G3" s="25"/>
    </row>
    <row r="5" spans="1:7" x14ac:dyDescent="0.2">
      <c r="A5" s="29" t="s">
        <v>1</v>
      </c>
    </row>
    <row r="6" spans="1:7" x14ac:dyDescent="0.2">
      <c r="A6" s="16" t="s">
        <v>9</v>
      </c>
      <c r="B6" s="16" t="s">
        <v>10</v>
      </c>
    </row>
    <row r="7" spans="1:7" x14ac:dyDescent="0.2">
      <c r="A7" s="17" t="s">
        <v>2</v>
      </c>
      <c r="B7" s="17" t="s">
        <v>3</v>
      </c>
    </row>
    <row r="8" spans="1:7" x14ac:dyDescent="0.2">
      <c r="A8" s="17" t="s">
        <v>4</v>
      </c>
      <c r="B8" s="17" t="s">
        <v>3</v>
      </c>
    </row>
    <row r="9" spans="1:7" x14ac:dyDescent="0.2">
      <c r="A9" s="17" t="s">
        <v>5</v>
      </c>
      <c r="B9" s="17" t="s">
        <v>3</v>
      </c>
    </row>
    <row r="10" spans="1:7" x14ac:dyDescent="0.2">
      <c r="A10" s="17" t="s">
        <v>6</v>
      </c>
      <c r="B10" s="17" t="s">
        <v>7</v>
      </c>
    </row>
    <row r="11" spans="1:7" x14ac:dyDescent="0.2">
      <c r="A11" s="17" t="s">
        <v>8</v>
      </c>
      <c r="B11" s="17" t="s">
        <v>7</v>
      </c>
    </row>
    <row r="13" spans="1:7" x14ac:dyDescent="0.2">
      <c r="A13" s="29" t="s">
        <v>11</v>
      </c>
    </row>
    <row r="14" spans="1:7" x14ac:dyDescent="0.2">
      <c r="A14" s="18" t="s">
        <v>12</v>
      </c>
      <c r="B14" s="19" t="s">
        <v>26</v>
      </c>
      <c r="C14" s="20"/>
      <c r="D14" s="20"/>
      <c r="E14" s="20"/>
      <c r="F14" s="21"/>
    </row>
    <row r="15" spans="1:7" x14ac:dyDescent="0.2">
      <c r="A15" s="22"/>
      <c r="B15" s="16" t="str">
        <f>A7</f>
        <v>RAM</v>
      </c>
      <c r="C15" s="16" t="str">
        <f>A8</f>
        <v>Kamera</v>
      </c>
      <c r="D15" s="16" t="str">
        <f>A9</f>
        <v>Storage</v>
      </c>
      <c r="E15" s="16" t="str">
        <f>A10</f>
        <v>Harga</v>
      </c>
      <c r="F15" s="16" t="str">
        <f>A11</f>
        <v>Ketebalan</v>
      </c>
    </row>
    <row r="16" spans="1:7" x14ac:dyDescent="0.2">
      <c r="A16" s="17" t="s">
        <v>19</v>
      </c>
      <c r="B16" s="17">
        <v>3</v>
      </c>
      <c r="C16" s="17">
        <v>12</v>
      </c>
      <c r="D16" s="17">
        <v>32</v>
      </c>
      <c r="E16" s="17">
        <v>4000000</v>
      </c>
      <c r="F16" s="17">
        <v>8.8000000000000007</v>
      </c>
    </row>
    <row r="17" spans="1:6" x14ac:dyDescent="0.2">
      <c r="A17" s="17" t="s">
        <v>20</v>
      </c>
      <c r="B17" s="17">
        <v>3</v>
      </c>
      <c r="C17" s="17">
        <v>10</v>
      </c>
      <c r="D17" s="17">
        <v>64</v>
      </c>
      <c r="E17" s="17">
        <v>3500000</v>
      </c>
      <c r="F17" s="17">
        <v>8</v>
      </c>
    </row>
    <row r="18" spans="1:6" x14ac:dyDescent="0.2">
      <c r="A18" s="17" t="s">
        <v>21</v>
      </c>
      <c r="B18" s="17">
        <v>2</v>
      </c>
      <c r="C18" s="17">
        <v>8</v>
      </c>
      <c r="D18" s="17">
        <v>64</v>
      </c>
      <c r="E18" s="17">
        <v>4000000</v>
      </c>
      <c r="F18" s="17">
        <v>8.8000000000000007</v>
      </c>
    </row>
    <row r="19" spans="1:6" x14ac:dyDescent="0.2">
      <c r="A19" s="17" t="s">
        <v>22</v>
      </c>
      <c r="B19" s="17">
        <v>3</v>
      </c>
      <c r="C19" s="17">
        <v>12</v>
      </c>
      <c r="D19" s="17">
        <v>64</v>
      </c>
      <c r="E19" s="17">
        <v>6000000</v>
      </c>
      <c r="F19" s="17">
        <v>8.1999999999999993</v>
      </c>
    </row>
    <row r="20" spans="1:6" x14ac:dyDescent="0.2">
      <c r="A20" s="17" t="s">
        <v>23</v>
      </c>
      <c r="B20" s="17">
        <v>4</v>
      </c>
      <c r="C20" s="17">
        <v>12</v>
      </c>
      <c r="D20" s="17">
        <v>128</v>
      </c>
      <c r="E20" s="17">
        <v>5000000</v>
      </c>
      <c r="F20" s="17">
        <v>8.1999999999999993</v>
      </c>
    </row>
    <row r="21" spans="1:6" x14ac:dyDescent="0.2">
      <c r="A21" s="17" t="s">
        <v>24</v>
      </c>
      <c r="B21" s="17">
        <v>3</v>
      </c>
      <c r="C21" s="17">
        <v>8</v>
      </c>
      <c r="D21" s="17">
        <v>32</v>
      </c>
      <c r="E21" s="17">
        <v>3500000</v>
      </c>
      <c r="F21" s="17">
        <v>8.5</v>
      </c>
    </row>
    <row r="22" spans="1:6" x14ac:dyDescent="0.2">
      <c r="A22" s="17" t="s">
        <v>25</v>
      </c>
      <c r="B22" s="17">
        <v>4</v>
      </c>
      <c r="C22" s="17">
        <v>12</v>
      </c>
      <c r="D22" s="17">
        <v>128</v>
      </c>
      <c r="E22" s="17">
        <v>7000000</v>
      </c>
      <c r="F22" s="17">
        <v>7.7</v>
      </c>
    </row>
    <row r="23" spans="1:6" x14ac:dyDescent="0.2">
      <c r="A23" s="17" t="s">
        <v>27</v>
      </c>
      <c r="B23" s="17">
        <f>MAX(B16:B22)</f>
        <v>4</v>
      </c>
      <c r="C23" s="17">
        <f t="shared" ref="C23:F23" si="0">MAX(C16:C22)</f>
        <v>12</v>
      </c>
      <c r="D23" s="17">
        <f t="shared" si="0"/>
        <v>128</v>
      </c>
      <c r="E23" s="17">
        <f t="shared" si="0"/>
        <v>7000000</v>
      </c>
      <c r="F23" s="17">
        <f t="shared" si="0"/>
        <v>8.8000000000000007</v>
      </c>
    </row>
    <row r="25" spans="1:6" x14ac:dyDescent="0.2">
      <c r="A25" s="29" t="s">
        <v>28</v>
      </c>
    </row>
    <row r="26" spans="1:6" x14ac:dyDescent="0.2">
      <c r="A26" s="18" t="s">
        <v>12</v>
      </c>
      <c r="B26" s="19" t="s">
        <v>26</v>
      </c>
      <c r="C26" s="20"/>
      <c r="D26" s="20"/>
      <c r="E26" s="20"/>
      <c r="F26" s="21"/>
    </row>
    <row r="27" spans="1:6" x14ac:dyDescent="0.2">
      <c r="A27" s="22"/>
      <c r="B27" s="16" t="str">
        <f>B15</f>
        <v>RAM</v>
      </c>
      <c r="C27" s="16" t="str">
        <f t="shared" ref="C27:F27" si="1">C15</f>
        <v>Kamera</v>
      </c>
      <c r="D27" s="16" t="str">
        <f t="shared" si="1"/>
        <v>Storage</v>
      </c>
      <c r="E27" s="16" t="str">
        <f t="shared" si="1"/>
        <v>Harga</v>
      </c>
      <c r="F27" s="16" t="str">
        <f t="shared" si="1"/>
        <v>Ketebalan</v>
      </c>
    </row>
    <row r="28" spans="1:6" x14ac:dyDescent="0.2">
      <c r="A28" s="17" t="s">
        <v>19</v>
      </c>
      <c r="B28" s="17">
        <f>B16/B23</f>
        <v>0.75</v>
      </c>
      <c r="C28" s="17">
        <f t="shared" ref="C28:F28" si="2">C16/C23</f>
        <v>1</v>
      </c>
      <c r="D28" s="17">
        <f t="shared" si="2"/>
        <v>0.25</v>
      </c>
      <c r="E28" s="17">
        <f t="shared" si="2"/>
        <v>0.5714285714285714</v>
      </c>
      <c r="F28" s="17">
        <f t="shared" si="2"/>
        <v>1</v>
      </c>
    </row>
    <row r="29" spans="1:6" x14ac:dyDescent="0.2">
      <c r="A29" s="17" t="s">
        <v>20</v>
      </c>
      <c r="B29" s="17">
        <f>B17/B23</f>
        <v>0.75</v>
      </c>
      <c r="C29" s="17">
        <f t="shared" ref="C29:F29" si="3">C17/C23</f>
        <v>0.83333333333333337</v>
      </c>
      <c r="D29" s="17">
        <f t="shared" si="3"/>
        <v>0.5</v>
      </c>
      <c r="E29" s="17">
        <f t="shared" si="3"/>
        <v>0.5</v>
      </c>
      <c r="F29" s="17">
        <f t="shared" si="3"/>
        <v>0.90909090909090906</v>
      </c>
    </row>
    <row r="30" spans="1:6" x14ac:dyDescent="0.2">
      <c r="A30" s="17" t="s">
        <v>21</v>
      </c>
      <c r="B30" s="17">
        <f>B18/B23</f>
        <v>0.5</v>
      </c>
      <c r="C30" s="17">
        <f t="shared" ref="C30:F30" si="4">C18/C23</f>
        <v>0.66666666666666663</v>
      </c>
      <c r="D30" s="17">
        <f t="shared" si="4"/>
        <v>0.5</v>
      </c>
      <c r="E30" s="17">
        <f t="shared" si="4"/>
        <v>0.5714285714285714</v>
      </c>
      <c r="F30" s="17">
        <f t="shared" si="4"/>
        <v>1</v>
      </c>
    </row>
    <row r="31" spans="1:6" x14ac:dyDescent="0.2">
      <c r="A31" s="17" t="s">
        <v>22</v>
      </c>
      <c r="B31" s="17">
        <f>B19/B23</f>
        <v>0.75</v>
      </c>
      <c r="C31" s="17">
        <f t="shared" ref="C31:F31" si="5">C19/C23</f>
        <v>1</v>
      </c>
      <c r="D31" s="17">
        <f t="shared" si="5"/>
        <v>0.5</v>
      </c>
      <c r="E31" s="17">
        <f t="shared" si="5"/>
        <v>0.8571428571428571</v>
      </c>
      <c r="F31" s="17">
        <f t="shared" si="5"/>
        <v>0.93181818181818166</v>
      </c>
    </row>
    <row r="32" spans="1:6" x14ac:dyDescent="0.2">
      <c r="A32" s="17" t="s">
        <v>23</v>
      </c>
      <c r="B32" s="17">
        <f>B20/B23</f>
        <v>1</v>
      </c>
      <c r="C32" s="17">
        <f t="shared" ref="C32:F32" si="6">C20/C23</f>
        <v>1</v>
      </c>
      <c r="D32" s="17">
        <f t="shared" si="6"/>
        <v>1</v>
      </c>
      <c r="E32" s="17">
        <f t="shared" si="6"/>
        <v>0.7142857142857143</v>
      </c>
      <c r="F32" s="17">
        <f t="shared" si="6"/>
        <v>0.93181818181818166</v>
      </c>
    </row>
    <row r="33" spans="1:6" x14ac:dyDescent="0.2">
      <c r="A33" s="17" t="s">
        <v>24</v>
      </c>
      <c r="B33" s="17">
        <f>B21/B23</f>
        <v>0.75</v>
      </c>
      <c r="C33" s="17">
        <f t="shared" ref="C33:F33" si="7">C21/C23</f>
        <v>0.66666666666666663</v>
      </c>
      <c r="D33" s="17">
        <f t="shared" si="7"/>
        <v>0.25</v>
      </c>
      <c r="E33" s="17">
        <f t="shared" si="7"/>
        <v>0.5</v>
      </c>
      <c r="F33" s="17">
        <f t="shared" si="7"/>
        <v>0.96590909090909083</v>
      </c>
    </row>
    <row r="34" spans="1:6" x14ac:dyDescent="0.2">
      <c r="A34" s="17" t="s">
        <v>25</v>
      </c>
      <c r="B34" s="17">
        <f>B22/B23</f>
        <v>1</v>
      </c>
      <c r="C34" s="17">
        <f t="shared" ref="C34:F34" si="8">C22/C23</f>
        <v>1</v>
      </c>
      <c r="D34" s="17">
        <f t="shared" si="8"/>
        <v>1</v>
      </c>
      <c r="E34" s="17">
        <f t="shared" si="8"/>
        <v>1</v>
      </c>
      <c r="F34" s="17">
        <f t="shared" si="8"/>
        <v>0.875</v>
      </c>
    </row>
    <row r="35" spans="1:6" x14ac:dyDescent="0.2">
      <c r="A35" s="17" t="s">
        <v>30</v>
      </c>
      <c r="B35" s="17">
        <f>SUM(B28:B34)</f>
        <v>5.5</v>
      </c>
      <c r="C35" s="17">
        <f t="shared" ref="C35:F35" si="9">SUM(C28:C34)</f>
        <v>6.166666666666667</v>
      </c>
      <c r="D35" s="17">
        <f t="shared" si="9"/>
        <v>4</v>
      </c>
      <c r="E35" s="17">
        <f t="shared" si="9"/>
        <v>4.7142857142857144</v>
      </c>
      <c r="F35" s="17">
        <f t="shared" si="9"/>
        <v>6.6136363636363633</v>
      </c>
    </row>
    <row r="37" spans="1:6" x14ac:dyDescent="0.2">
      <c r="A37" s="29" t="s">
        <v>29</v>
      </c>
    </row>
    <row r="38" spans="1:6" x14ac:dyDescent="0.2">
      <c r="A38" s="18" t="s">
        <v>12</v>
      </c>
      <c r="B38" s="19" t="s">
        <v>26</v>
      </c>
      <c r="C38" s="20"/>
      <c r="D38" s="20"/>
      <c r="E38" s="20"/>
      <c r="F38" s="21"/>
    </row>
    <row r="39" spans="1:6" x14ac:dyDescent="0.2">
      <c r="A39" s="22"/>
      <c r="B39" s="16" t="str">
        <f>B27</f>
        <v>RAM</v>
      </c>
      <c r="C39" s="16" t="str">
        <f t="shared" ref="C39:F39" si="10">C27</f>
        <v>Kamera</v>
      </c>
      <c r="D39" s="16" t="str">
        <f t="shared" si="10"/>
        <v>Storage</v>
      </c>
      <c r="E39" s="16" t="str">
        <f t="shared" si="10"/>
        <v>Harga</v>
      </c>
      <c r="F39" s="16" t="str">
        <f t="shared" si="10"/>
        <v>Ketebalan</v>
      </c>
    </row>
    <row r="40" spans="1:6" x14ac:dyDescent="0.2">
      <c r="A40" s="17" t="s">
        <v>19</v>
      </c>
      <c r="B40" s="17">
        <f>B28/B35</f>
        <v>0.13636363636363635</v>
      </c>
      <c r="C40" s="17">
        <f t="shared" ref="C40:F40" si="11">C28/C35</f>
        <v>0.16216216216216214</v>
      </c>
      <c r="D40" s="17">
        <f t="shared" si="11"/>
        <v>6.25E-2</v>
      </c>
      <c r="E40" s="17">
        <f t="shared" si="11"/>
        <v>0.1212121212121212</v>
      </c>
      <c r="F40" s="17">
        <f t="shared" si="11"/>
        <v>0.15120274914089349</v>
      </c>
    </row>
    <row r="41" spans="1:6" x14ac:dyDescent="0.2">
      <c r="A41" s="17" t="s">
        <v>20</v>
      </c>
      <c r="B41" s="17">
        <f>B29/B35</f>
        <v>0.13636363636363635</v>
      </c>
      <c r="C41" s="17">
        <f t="shared" ref="C41:F41" si="12">C29/C35</f>
        <v>0.13513513513513514</v>
      </c>
      <c r="D41" s="17">
        <f t="shared" si="12"/>
        <v>0.125</v>
      </c>
      <c r="E41" s="17">
        <f t="shared" si="12"/>
        <v>0.10606060606060606</v>
      </c>
      <c r="F41" s="17">
        <f t="shared" si="12"/>
        <v>0.13745704467353953</v>
      </c>
    </row>
    <row r="42" spans="1:6" x14ac:dyDescent="0.2">
      <c r="A42" s="17" t="s">
        <v>21</v>
      </c>
      <c r="B42" s="17">
        <f>B30/B35</f>
        <v>9.0909090909090912E-2</v>
      </c>
      <c r="C42" s="17">
        <f t="shared" ref="C42:F42" si="13">C30/C35</f>
        <v>0.1081081081081081</v>
      </c>
      <c r="D42" s="17">
        <f t="shared" si="13"/>
        <v>0.125</v>
      </c>
      <c r="E42" s="17">
        <f t="shared" si="13"/>
        <v>0.1212121212121212</v>
      </c>
      <c r="F42" s="17">
        <f t="shared" si="13"/>
        <v>0.15120274914089349</v>
      </c>
    </row>
    <row r="43" spans="1:6" x14ac:dyDescent="0.2">
      <c r="A43" s="17" t="s">
        <v>22</v>
      </c>
      <c r="B43" s="17">
        <f>B31/B35</f>
        <v>0.13636363636363635</v>
      </c>
      <c r="C43" s="17">
        <f t="shared" ref="C43:F43" si="14">C31/C35</f>
        <v>0.16216216216216214</v>
      </c>
      <c r="D43" s="17">
        <f t="shared" si="14"/>
        <v>0.125</v>
      </c>
      <c r="E43" s="17">
        <f t="shared" si="14"/>
        <v>0.1818181818181818</v>
      </c>
      <c r="F43" s="17">
        <f t="shared" si="14"/>
        <v>0.14089347079037798</v>
      </c>
    </row>
    <row r="44" spans="1:6" x14ac:dyDescent="0.2">
      <c r="A44" s="17" t="s">
        <v>23</v>
      </c>
      <c r="B44" s="17">
        <f>B32/B35</f>
        <v>0.18181818181818182</v>
      </c>
      <c r="C44" s="17">
        <f t="shared" ref="C44:F44" si="15">C32/C35</f>
        <v>0.16216216216216214</v>
      </c>
      <c r="D44" s="17">
        <f t="shared" si="15"/>
        <v>0.25</v>
      </c>
      <c r="E44" s="17">
        <f t="shared" si="15"/>
        <v>0.15151515151515152</v>
      </c>
      <c r="F44" s="17">
        <f t="shared" si="15"/>
        <v>0.14089347079037798</v>
      </c>
    </row>
    <row r="45" spans="1:6" x14ac:dyDescent="0.2">
      <c r="A45" s="17" t="s">
        <v>24</v>
      </c>
      <c r="B45" s="17">
        <f>B33/B35</f>
        <v>0.13636363636363635</v>
      </c>
      <c r="C45" s="17">
        <f t="shared" ref="C45:F45" si="16">C33/C35</f>
        <v>0.1081081081081081</v>
      </c>
      <c r="D45" s="17">
        <f t="shared" si="16"/>
        <v>6.25E-2</v>
      </c>
      <c r="E45" s="17">
        <f t="shared" si="16"/>
        <v>0.10606060606060606</v>
      </c>
      <c r="F45" s="17">
        <f t="shared" si="16"/>
        <v>0.14604810996563575</v>
      </c>
    </row>
    <row r="46" spans="1:6" x14ac:dyDescent="0.2">
      <c r="A46" s="17" t="s">
        <v>25</v>
      </c>
      <c r="B46" s="17">
        <f>B34/B35</f>
        <v>0.18181818181818182</v>
      </c>
      <c r="C46" s="17">
        <f t="shared" ref="C46:F46" si="17">C34/C35</f>
        <v>0.16216216216216214</v>
      </c>
      <c r="D46" s="17">
        <f t="shared" si="17"/>
        <v>0.25</v>
      </c>
      <c r="E46" s="17">
        <f t="shared" si="17"/>
        <v>0.21212121212121213</v>
      </c>
      <c r="F46" s="17">
        <f t="shared" si="17"/>
        <v>0.13230240549828179</v>
      </c>
    </row>
    <row r="48" spans="1:6" x14ac:dyDescent="0.2">
      <c r="A48" s="29" t="s">
        <v>31</v>
      </c>
    </row>
    <row r="49" spans="1:7" x14ac:dyDescent="0.2">
      <c r="A49" s="18" t="s">
        <v>12</v>
      </c>
      <c r="B49" s="19" t="s">
        <v>26</v>
      </c>
      <c r="C49" s="20"/>
      <c r="D49" s="20"/>
      <c r="E49" s="20"/>
      <c r="F49" s="21"/>
    </row>
    <row r="50" spans="1:7" x14ac:dyDescent="0.2">
      <c r="A50" s="22"/>
      <c r="B50" s="16" t="str">
        <f>B39</f>
        <v>RAM</v>
      </c>
      <c r="C50" s="16" t="str">
        <f t="shared" ref="C50:F50" si="18">C39</f>
        <v>Kamera</v>
      </c>
      <c r="D50" s="16" t="str">
        <f t="shared" si="18"/>
        <v>Storage</v>
      </c>
      <c r="E50" s="16" t="str">
        <f t="shared" si="18"/>
        <v>Harga</v>
      </c>
      <c r="F50" s="16" t="str">
        <f t="shared" si="18"/>
        <v>Ketebalan</v>
      </c>
    </row>
    <row r="51" spans="1:7" x14ac:dyDescent="0.2">
      <c r="A51" s="17" t="s">
        <v>19</v>
      </c>
      <c r="B51" s="17">
        <f>B40*(LN(B40))</f>
        <v>-0.2716950224577554</v>
      </c>
      <c r="C51" s="17">
        <f t="shared" ref="C51:F51" si="19">C40*(LN(C40))</f>
        <v>-0.29499866649991935</v>
      </c>
      <c r="D51" s="17">
        <f t="shared" si="19"/>
        <v>-0.17328679513998632</v>
      </c>
      <c r="E51" s="17">
        <f t="shared" si="19"/>
        <v>-0.25578341822382905</v>
      </c>
      <c r="F51" s="17">
        <f t="shared" si="19"/>
        <v>-0.28564219884241299</v>
      </c>
    </row>
    <row r="52" spans="1:7" x14ac:dyDescent="0.2">
      <c r="A52" s="17" t="s">
        <v>20</v>
      </c>
      <c r="B52" s="17">
        <f>B41*(LN(B41))</f>
        <v>-0.2716950224577554</v>
      </c>
      <c r="C52" s="17">
        <f t="shared" ref="C52:F52" si="20">C41*(LN(C41))</f>
        <v>-0.27047027029866538</v>
      </c>
      <c r="D52" s="17">
        <f t="shared" si="20"/>
        <v>-0.25993019270997947</v>
      </c>
      <c r="E52" s="17">
        <f t="shared" si="20"/>
        <v>-0.23797291137572402</v>
      </c>
      <c r="F52" s="17">
        <f t="shared" si="20"/>
        <v>-0.27277578186358165</v>
      </c>
    </row>
    <row r="53" spans="1:7" x14ac:dyDescent="0.2">
      <c r="A53" s="17" t="s">
        <v>21</v>
      </c>
      <c r="B53" s="17">
        <f>B42*(LN(B42))</f>
        <v>-0.21799047934530644</v>
      </c>
      <c r="C53" s="17">
        <f t="shared" ref="C53:F53" si="21">C42*(LN(C42))</f>
        <v>-0.2404998434080361</v>
      </c>
      <c r="D53" s="17">
        <f t="shared" si="21"/>
        <v>-0.25993019270997947</v>
      </c>
      <c r="E53" s="17">
        <f t="shared" si="21"/>
        <v>-0.25578341822382905</v>
      </c>
      <c r="F53" s="17">
        <f t="shared" si="21"/>
        <v>-0.28564219884241299</v>
      </c>
    </row>
    <row r="54" spans="1:7" x14ac:dyDescent="0.2">
      <c r="A54" s="17" t="s">
        <v>22</v>
      </c>
      <c r="B54" s="17">
        <f>B43*(LN(B43))</f>
        <v>-0.2716950224577554</v>
      </c>
      <c r="C54" s="17">
        <f t="shared" ref="C54:F54" si="22">C43*(LN(C43))</f>
        <v>-0.29499866649991935</v>
      </c>
      <c r="D54" s="17">
        <f t="shared" si="22"/>
        <v>-0.25993019270997947</v>
      </c>
      <c r="E54" s="17">
        <f t="shared" si="22"/>
        <v>-0.30995419858880457</v>
      </c>
      <c r="F54" s="17">
        <f t="shared" si="22"/>
        <v>-0.2761161485194315</v>
      </c>
    </row>
    <row r="55" spans="1:7" x14ac:dyDescent="0.2">
      <c r="A55" s="17" t="s">
        <v>23</v>
      </c>
      <c r="B55" s="17">
        <f>B44*(LN(B44))</f>
        <v>-0.30995419858880463</v>
      </c>
      <c r="C55" s="17">
        <f t="shared" ref="C55:F55" si="23">C44*(LN(C44))</f>
        <v>-0.29499866649991935</v>
      </c>
      <c r="D55" s="17">
        <f t="shared" si="23"/>
        <v>-0.34657359027997264</v>
      </c>
      <c r="E55" s="17">
        <f t="shared" si="23"/>
        <v>-0.28591964379278484</v>
      </c>
      <c r="F55" s="17">
        <f t="shared" si="23"/>
        <v>-0.2761161485194315</v>
      </c>
    </row>
    <row r="56" spans="1:7" x14ac:dyDescent="0.2">
      <c r="A56" s="17" t="s">
        <v>24</v>
      </c>
      <c r="B56" s="17">
        <f>B45*(LN(B45))</f>
        <v>-0.2716950224577554</v>
      </c>
      <c r="C56" s="17">
        <f t="shared" ref="C56:F56" si="24">C45*(LN(C45))</f>
        <v>-0.2404998434080361</v>
      </c>
      <c r="D56" s="17">
        <f t="shared" si="24"/>
        <v>-0.17328679513998632</v>
      </c>
      <c r="E56" s="17">
        <f t="shared" si="24"/>
        <v>-0.23797291137572402</v>
      </c>
      <c r="F56" s="17">
        <f t="shared" si="24"/>
        <v>-0.28097015679638371</v>
      </c>
    </row>
    <row r="57" spans="1:7" x14ac:dyDescent="0.2">
      <c r="A57" s="17" t="s">
        <v>25</v>
      </c>
      <c r="B57" s="17">
        <f>B46*(LN(B46))</f>
        <v>-0.30995419858880463</v>
      </c>
      <c r="C57" s="17">
        <f t="shared" ref="C57:F57" si="25">C46*(LN(C46))</f>
        <v>-0.29499866649991935</v>
      </c>
      <c r="D57" s="17">
        <f t="shared" si="25"/>
        <v>-0.34657359027997264</v>
      </c>
      <c r="E57" s="17">
        <f t="shared" si="25"/>
        <v>-0.3289146026326718</v>
      </c>
      <c r="F57" s="17">
        <f t="shared" si="25"/>
        <v>-0.26760344844087125</v>
      </c>
    </row>
    <row r="58" spans="1:7" x14ac:dyDescent="0.2">
      <c r="A58" s="17" t="s">
        <v>30</v>
      </c>
      <c r="B58" s="17">
        <f>SUM(B51:B57)</f>
        <v>-1.9246789663539372</v>
      </c>
      <c r="C58" s="17">
        <f t="shared" ref="C58:F58" si="26">SUM(C51:C57)</f>
        <v>-1.931464623114415</v>
      </c>
      <c r="D58" s="17">
        <f t="shared" si="26"/>
        <v>-1.8195113489698564</v>
      </c>
      <c r="E58" s="17">
        <f t="shared" si="26"/>
        <v>-1.9123011042133675</v>
      </c>
      <c r="F58" s="17">
        <f t="shared" si="26"/>
        <v>-1.9448660818245256</v>
      </c>
    </row>
    <row r="59" spans="1:7" x14ac:dyDescent="0.2">
      <c r="A59" s="17" t="s">
        <v>32</v>
      </c>
      <c r="B59" s="17">
        <f>(-1/LN(7))*B58</f>
        <v>0.98908933040321356</v>
      </c>
      <c r="C59" s="17">
        <f t="shared" ref="C59:F59" si="27">(-1/LN(7))*C58</f>
        <v>0.99257646816431322</v>
      </c>
      <c r="D59" s="17">
        <f t="shared" si="27"/>
        <v>0.93504386615855828</v>
      </c>
      <c r="E59" s="17">
        <f t="shared" si="27"/>
        <v>0.98272836756709347</v>
      </c>
      <c r="F59" s="17">
        <f t="shared" si="27"/>
        <v>0.99946345558077565</v>
      </c>
    </row>
    <row r="61" spans="1:7" x14ac:dyDescent="0.2">
      <c r="A61" s="29" t="s">
        <v>33</v>
      </c>
    </row>
    <row r="62" spans="1:7" x14ac:dyDescent="0.2">
      <c r="B62" s="16" t="str">
        <f>B50</f>
        <v>RAM</v>
      </c>
      <c r="C62" s="16" t="str">
        <f t="shared" ref="C62:F62" si="28">C50</f>
        <v>Kamera</v>
      </c>
      <c r="D62" s="16" t="str">
        <f t="shared" si="28"/>
        <v>Storage</v>
      </c>
      <c r="E62" s="16" t="str">
        <f t="shared" si="28"/>
        <v>Harga</v>
      </c>
      <c r="F62" s="16" t="str">
        <f t="shared" si="28"/>
        <v>Ketebalan</v>
      </c>
      <c r="G62" s="16" t="s">
        <v>30</v>
      </c>
    </row>
    <row r="63" spans="1:7" x14ac:dyDescent="0.2">
      <c r="B63" s="17">
        <f>1-B59</f>
        <v>1.0910669596786438E-2</v>
      </c>
      <c r="C63" s="17">
        <f t="shared" ref="C63:F63" si="29">1-C59</f>
        <v>7.4235318356867808E-3</v>
      </c>
      <c r="D63" s="17">
        <f t="shared" si="29"/>
        <v>6.4956133841441721E-2</v>
      </c>
      <c r="E63" s="17">
        <f t="shared" si="29"/>
        <v>1.7271632432906525E-2</v>
      </c>
      <c r="F63" s="17">
        <f t="shared" si="29"/>
        <v>5.3654441922434959E-4</v>
      </c>
      <c r="G63" s="17">
        <f>SUM(B63:F63)</f>
        <v>0.10109851212604581</v>
      </c>
    </row>
    <row r="65" spans="1:7" x14ac:dyDescent="0.2">
      <c r="A65" s="29" t="s">
        <v>34</v>
      </c>
    </row>
    <row r="66" spans="1:7" x14ac:dyDescent="0.2">
      <c r="B66" s="16" t="str">
        <f>B62</f>
        <v>RAM</v>
      </c>
      <c r="C66" s="16" t="str">
        <f t="shared" ref="C66:F66" si="30">C62</f>
        <v>Kamera</v>
      </c>
      <c r="D66" s="16" t="str">
        <f t="shared" si="30"/>
        <v>Storage</v>
      </c>
      <c r="E66" s="16" t="str">
        <f t="shared" si="30"/>
        <v>Harga</v>
      </c>
      <c r="F66" s="16" t="str">
        <f t="shared" si="30"/>
        <v>Ketebalan</v>
      </c>
    </row>
    <row r="67" spans="1:7" x14ac:dyDescent="0.2">
      <c r="B67" s="17">
        <f>B63/G63</f>
        <v>0.10792116884156935</v>
      </c>
      <c r="C67" s="17">
        <f>C63/G63</f>
        <v>7.3428695235706345E-2</v>
      </c>
      <c r="D67" s="17">
        <f>D63/G63</f>
        <v>0.64250336108267214</v>
      </c>
      <c r="E67" s="17">
        <f>E63/G63</f>
        <v>0.17083963027440904</v>
      </c>
      <c r="F67" s="17">
        <f>F63/G63</f>
        <v>5.307144565643125E-3</v>
      </c>
    </row>
    <row r="80" spans="1:7" ht="35.1" customHeight="1" x14ac:dyDescent="0.2">
      <c r="A80" s="32" t="s">
        <v>48</v>
      </c>
      <c r="B80" s="32"/>
      <c r="C80" s="32"/>
      <c r="D80" s="32"/>
      <c r="E80" s="32"/>
      <c r="F80" s="32"/>
      <c r="G80" s="32"/>
    </row>
    <row r="82" spans="1:7" ht="15" x14ac:dyDescent="0.2">
      <c r="A82" s="26" t="s">
        <v>35</v>
      </c>
      <c r="B82" s="26"/>
      <c r="C82" s="26"/>
      <c r="D82" s="26"/>
      <c r="E82" s="26"/>
      <c r="F82" s="26"/>
      <c r="G82" s="26"/>
    </row>
    <row r="84" spans="1:7" x14ac:dyDescent="0.2">
      <c r="A84" s="29" t="s">
        <v>1</v>
      </c>
    </row>
    <row r="85" spans="1:7" x14ac:dyDescent="0.2">
      <c r="A85" s="16" t="s">
        <v>9</v>
      </c>
      <c r="B85" s="16" t="s">
        <v>10</v>
      </c>
      <c r="C85" s="16" t="s">
        <v>36</v>
      </c>
    </row>
    <row r="86" spans="1:7" x14ac:dyDescent="0.2">
      <c r="A86" s="17" t="s">
        <v>2</v>
      </c>
      <c r="B86" s="17" t="s">
        <v>3</v>
      </c>
      <c r="C86" s="17">
        <f>B67</f>
        <v>0.10792116884156935</v>
      </c>
    </row>
    <row r="87" spans="1:7" x14ac:dyDescent="0.2">
      <c r="A87" s="17" t="s">
        <v>4</v>
      </c>
      <c r="B87" s="17" t="s">
        <v>3</v>
      </c>
      <c r="C87" s="17">
        <f>C67</f>
        <v>7.3428695235706345E-2</v>
      </c>
    </row>
    <row r="88" spans="1:7" x14ac:dyDescent="0.2">
      <c r="A88" s="17" t="s">
        <v>5</v>
      </c>
      <c r="B88" s="17" t="s">
        <v>3</v>
      </c>
      <c r="C88" s="17">
        <f>D67</f>
        <v>0.64250336108267214</v>
      </c>
    </row>
    <row r="89" spans="1:7" x14ac:dyDescent="0.2">
      <c r="A89" s="17" t="s">
        <v>6</v>
      </c>
      <c r="B89" s="17" t="s">
        <v>7</v>
      </c>
      <c r="C89" s="17">
        <f>E67</f>
        <v>0.17083963027440904</v>
      </c>
    </row>
    <row r="90" spans="1:7" x14ac:dyDescent="0.2">
      <c r="A90" s="17" t="s">
        <v>8</v>
      </c>
      <c r="B90" s="17" t="s">
        <v>7</v>
      </c>
      <c r="C90" s="17">
        <f>F67</f>
        <v>5.307144565643125E-3</v>
      </c>
    </row>
    <row r="92" spans="1:7" x14ac:dyDescent="0.2">
      <c r="A92" s="30" t="s">
        <v>11</v>
      </c>
    </row>
    <row r="93" spans="1:7" x14ac:dyDescent="0.2">
      <c r="A93" s="18" t="s">
        <v>12</v>
      </c>
      <c r="B93" s="19" t="s">
        <v>26</v>
      </c>
      <c r="C93" s="20"/>
      <c r="D93" s="20"/>
      <c r="E93" s="20"/>
      <c r="F93" s="21"/>
    </row>
    <row r="94" spans="1:7" x14ac:dyDescent="0.2">
      <c r="A94" s="22"/>
      <c r="B94" s="16" t="str">
        <f>B15</f>
        <v>RAM</v>
      </c>
      <c r="C94" s="16" t="str">
        <f t="shared" ref="C94:F94" si="31">C15</f>
        <v>Kamera</v>
      </c>
      <c r="D94" s="16" t="str">
        <f t="shared" si="31"/>
        <v>Storage</v>
      </c>
      <c r="E94" s="16" t="str">
        <f t="shared" si="31"/>
        <v>Harga</v>
      </c>
      <c r="F94" s="16" t="str">
        <f t="shared" si="31"/>
        <v>Ketebalan</v>
      </c>
    </row>
    <row r="95" spans="1:7" x14ac:dyDescent="0.2">
      <c r="A95" s="17" t="s">
        <v>19</v>
      </c>
      <c r="B95" s="17">
        <v>3</v>
      </c>
      <c r="C95" s="17">
        <v>12</v>
      </c>
      <c r="D95" s="17">
        <v>32</v>
      </c>
      <c r="E95" s="17">
        <v>4000000</v>
      </c>
      <c r="F95" s="17">
        <v>8.8000000000000007</v>
      </c>
    </row>
    <row r="96" spans="1:7" x14ac:dyDescent="0.2">
      <c r="A96" s="17" t="s">
        <v>20</v>
      </c>
      <c r="B96" s="17">
        <v>3</v>
      </c>
      <c r="C96" s="17">
        <v>10</v>
      </c>
      <c r="D96" s="17">
        <v>64</v>
      </c>
      <c r="E96" s="17">
        <v>3500000</v>
      </c>
      <c r="F96" s="17">
        <v>8</v>
      </c>
    </row>
    <row r="97" spans="1:6" x14ac:dyDescent="0.2">
      <c r="A97" s="17" t="s">
        <v>21</v>
      </c>
      <c r="B97" s="17">
        <v>2</v>
      </c>
      <c r="C97" s="17">
        <v>8</v>
      </c>
      <c r="D97" s="17">
        <v>64</v>
      </c>
      <c r="E97" s="17">
        <v>4000000</v>
      </c>
      <c r="F97" s="17">
        <v>8.8000000000000007</v>
      </c>
    </row>
    <row r="98" spans="1:6" x14ac:dyDescent="0.2">
      <c r="A98" s="17" t="s">
        <v>22</v>
      </c>
      <c r="B98" s="17">
        <v>3</v>
      </c>
      <c r="C98" s="17">
        <v>12</v>
      </c>
      <c r="D98" s="17">
        <v>64</v>
      </c>
      <c r="E98" s="17">
        <v>6000000</v>
      </c>
      <c r="F98" s="17">
        <v>8.1999999999999993</v>
      </c>
    </row>
    <row r="99" spans="1:6" x14ac:dyDescent="0.2">
      <c r="A99" s="17" t="s">
        <v>23</v>
      </c>
      <c r="B99" s="17">
        <v>4</v>
      </c>
      <c r="C99" s="17">
        <v>12</v>
      </c>
      <c r="D99" s="17">
        <v>128</v>
      </c>
      <c r="E99" s="17">
        <v>5000000</v>
      </c>
      <c r="F99" s="17">
        <v>8.1999999999999993</v>
      </c>
    </row>
    <row r="100" spans="1:6" x14ac:dyDescent="0.2">
      <c r="A100" s="17" t="s">
        <v>24</v>
      </c>
      <c r="B100" s="17">
        <v>3</v>
      </c>
      <c r="C100" s="17">
        <v>8</v>
      </c>
      <c r="D100" s="17">
        <v>32</v>
      </c>
      <c r="E100" s="17">
        <v>3500000</v>
      </c>
      <c r="F100" s="17">
        <v>8.5</v>
      </c>
    </row>
    <row r="101" spans="1:6" x14ac:dyDescent="0.2">
      <c r="A101" s="17" t="s">
        <v>25</v>
      </c>
      <c r="B101" s="17">
        <v>4</v>
      </c>
      <c r="C101" s="17">
        <v>12</v>
      </c>
      <c r="D101" s="17">
        <v>128</v>
      </c>
      <c r="E101" s="17">
        <v>7000000</v>
      </c>
      <c r="F101" s="17">
        <v>7.7</v>
      </c>
    </row>
    <row r="102" spans="1:6" x14ac:dyDescent="0.2">
      <c r="A102" s="23"/>
      <c r="B102" s="23"/>
      <c r="C102" s="23"/>
      <c r="D102" s="23"/>
      <c r="E102" s="23"/>
      <c r="F102" s="23"/>
    </row>
    <row r="103" spans="1:6" x14ac:dyDescent="0.2">
      <c r="A103" s="30" t="s">
        <v>44</v>
      </c>
    </row>
    <row r="104" spans="1:6" x14ac:dyDescent="0.2">
      <c r="A104" s="18" t="s">
        <v>12</v>
      </c>
      <c r="B104" s="19" t="s">
        <v>26</v>
      </c>
      <c r="C104" s="20"/>
      <c r="D104" s="20"/>
      <c r="E104" s="20"/>
      <c r="F104" s="21"/>
    </row>
    <row r="105" spans="1:6" x14ac:dyDescent="0.2">
      <c r="A105" s="22"/>
      <c r="B105" s="16" t="str">
        <f>B15</f>
        <v>RAM</v>
      </c>
      <c r="C105" s="16" t="str">
        <f t="shared" ref="C105:F105" si="32">C15</f>
        <v>Kamera</v>
      </c>
      <c r="D105" s="16" t="str">
        <f t="shared" si="32"/>
        <v>Storage</v>
      </c>
      <c r="E105" s="16" t="str">
        <f t="shared" si="32"/>
        <v>Harga</v>
      </c>
      <c r="F105" s="16" t="str">
        <f t="shared" si="32"/>
        <v>Ketebalan</v>
      </c>
    </row>
    <row r="106" spans="1:6" x14ac:dyDescent="0.2">
      <c r="A106" s="17" t="s">
        <v>19</v>
      </c>
      <c r="B106" s="17">
        <f>B95/SQRT(B$95^2+B$96^2+B$97^2+B$98^2+B$99^2+B$100^2+B$101^2)</f>
        <v>0.35355339059327379</v>
      </c>
      <c r="C106" s="17">
        <f>C95/SQRT(C$95^2+C$96^2+C$97^2+C$98^2+C$99^2+C$100^2+C$101^2)</f>
        <v>0.42320736951515897</v>
      </c>
      <c r="D106" s="17">
        <f>D95/SQRT(D$95^2+D$96^2+D$97^2+D$98^2+D$99^2+D$100^2+D$101^2)</f>
        <v>0.14744195615489714</v>
      </c>
      <c r="E106" s="17">
        <f>E95/SQRT(E$95^2+E$96^2+E$97^2+E$98^2+E$99^2+E$100^2+E$101^2)</f>
        <v>0.30999370331685139</v>
      </c>
      <c r="F106" s="17">
        <f>F95/SQRT(F$95^2+F$96^2+F$97^2+F$98^2+F$99^2+F$100^2+F$101^2)</f>
        <v>0.3996286170344881</v>
      </c>
    </row>
    <row r="107" spans="1:6" x14ac:dyDescent="0.2">
      <c r="A107" s="17" t="s">
        <v>20</v>
      </c>
      <c r="B107" s="17">
        <f>B96/SQRT(B$95^2+B$96^2+B$97^2+B$98^2+B$99^2+B$100^2+B$101^2)</f>
        <v>0.35355339059327379</v>
      </c>
      <c r="C107" s="17">
        <f>C96/SQRT(C$95^2+C$96^2+C$97^2+C$98^2+C$99^2+C$100^2+C$101^2)</f>
        <v>0.35267280792929911</v>
      </c>
      <c r="D107" s="17">
        <f>D96/SQRT(D$95^2+D$96^2+D$97^2+D$98^2+D$99^2+D$100^2+D$101^2)</f>
        <v>0.29488391230979427</v>
      </c>
      <c r="E107" s="17">
        <f>E96/SQRT(E$95^2+E$96^2+E$97^2+E$98^2+E$99^2+E$100^2+E$101^2)</f>
        <v>0.27124449040224496</v>
      </c>
      <c r="F107" s="17">
        <f>F96/SQRT(F$95^2+F$96^2+F$97^2+F$98^2+F$99^2+F$100^2+F$101^2)</f>
        <v>0.3632987427586255</v>
      </c>
    </row>
    <row r="108" spans="1:6" x14ac:dyDescent="0.2">
      <c r="A108" s="17" t="s">
        <v>21</v>
      </c>
      <c r="B108" s="17">
        <f>B97/SQRT(B$95^2+B$96^2+B$97^2+B$98^2+B$99^2+B$100^2+B$101^2)</f>
        <v>0.23570226039551587</v>
      </c>
      <c r="C108" s="17">
        <f>C97/SQRT(C$95^2+C$96^2+C$97^2+C$98^2+C$99^2+C$100^2+C$101^2)</f>
        <v>0.28213824634343931</v>
      </c>
      <c r="D108" s="17">
        <f>D97/SQRT(D$95^2+D$96^2+D$97^2+D$98^2+D$99^2+D$100^2+D$101^2)</f>
        <v>0.29488391230979427</v>
      </c>
      <c r="E108" s="17">
        <f>E97/SQRT(E$95^2+E$96^2+E$97^2+E$98^2+E$99^2+E$100^2+E$101^2)</f>
        <v>0.30999370331685139</v>
      </c>
      <c r="F108" s="17">
        <f>F97/SQRT(F$95^2+F$96^2+F$97^2+F$98^2+F$99^2+F$100^2+F$101^2)</f>
        <v>0.3996286170344881</v>
      </c>
    </row>
    <row r="109" spans="1:6" x14ac:dyDescent="0.2">
      <c r="A109" s="17" t="s">
        <v>22</v>
      </c>
      <c r="B109" s="17">
        <f>B98/SQRT(B$95^2+B$96^2+B$97^2+B$98^2+B$99^2+B$100^2+B$101^2)</f>
        <v>0.35355339059327379</v>
      </c>
      <c r="C109" s="17">
        <f>C98/SQRT(C$95^2+C$96^2+C$97^2+C$98^2+C$99^2+C$100^2+C$101^2)</f>
        <v>0.42320736951515897</v>
      </c>
      <c r="D109" s="17">
        <f>D98/SQRT(D$95^2+D$96^2+D$97^2+D$98^2+D$99^2+D$100^2+D$101^2)</f>
        <v>0.29488391230979427</v>
      </c>
      <c r="E109" s="17">
        <f>E98/SQRT(E$95^2+E$96^2+E$97^2+E$98^2+E$99^2+E$100^2+E$101^2)</f>
        <v>0.46499055497527714</v>
      </c>
      <c r="F109" s="17">
        <f>F98/SQRT(F$95^2+F$96^2+F$97^2+F$98^2+F$99^2+F$100^2+F$101^2)</f>
        <v>0.37238121132759111</v>
      </c>
    </row>
    <row r="110" spans="1:6" x14ac:dyDescent="0.2">
      <c r="A110" s="17" t="s">
        <v>23</v>
      </c>
      <c r="B110" s="17">
        <f>B99/SQRT(B$95^2+B$96^2+B$97^2+B$98^2+B$99^2+B$100^2+B$101^2)</f>
        <v>0.47140452079103173</v>
      </c>
      <c r="C110" s="17">
        <f>C99/SQRT(C$95^2+C$96^2+C$97^2+C$98^2+C$99^2+C$100^2+C$101^2)</f>
        <v>0.42320736951515897</v>
      </c>
      <c r="D110" s="17">
        <f>D99/SQRT(D$95^2+D$96^2+D$97^2+D$98^2+D$99^2+D$100^2+D$101^2)</f>
        <v>0.58976782461958854</v>
      </c>
      <c r="E110" s="17">
        <f>E99/SQRT(E$95^2+E$96^2+E$97^2+E$98^2+E$99^2+E$100^2+E$101^2)</f>
        <v>0.38749212914606423</v>
      </c>
      <c r="F110" s="17">
        <f>F99/SQRT(F$95^2+F$96^2+F$97^2+F$98^2+F$99^2+F$100^2+F$101^2)</f>
        <v>0.37238121132759111</v>
      </c>
    </row>
    <row r="111" spans="1:6" x14ac:dyDescent="0.2">
      <c r="A111" s="17" t="s">
        <v>24</v>
      </c>
      <c r="B111" s="17">
        <f>B100/SQRT(B$95^2+B$96^2+B$97^2+B$98^2+B$99^2+B$100^2+B$101^2)</f>
        <v>0.35355339059327379</v>
      </c>
      <c r="C111" s="17">
        <f>C100/SQRT(C$95^2+C$96^2+C$97^2+C$98^2+C$99^2+C$100^2+C$101^2)</f>
        <v>0.28213824634343931</v>
      </c>
      <c r="D111" s="17">
        <f>D100/SQRT(D$95^2+D$96^2+D$97^2+D$98^2+D$99^2+D$100^2+D$101^2)</f>
        <v>0.14744195615489714</v>
      </c>
      <c r="E111" s="17">
        <f>E100/SQRT(E$95^2+E$96^2+E$97^2+E$98^2+E$99^2+E$100^2+E$101^2)</f>
        <v>0.27124449040224496</v>
      </c>
      <c r="F111" s="17">
        <f>F100/SQRT(F$95^2+F$96^2+F$97^2+F$98^2+F$99^2+F$100^2+F$101^2)</f>
        <v>0.3860049141810396</v>
      </c>
    </row>
    <row r="112" spans="1:6" x14ac:dyDescent="0.2">
      <c r="A112" s="17" t="s">
        <v>25</v>
      </c>
      <c r="B112" s="17">
        <f>B101/SQRT(B$95^2+B$96^2+B$97^2+B$98^2+B$99^2+B$100^2+B$101^2)</f>
        <v>0.47140452079103173</v>
      </c>
      <c r="C112" s="17">
        <f>C101/SQRT(C$95^2+C$96^2+C$97^2+C$98^2+C$99^2+C$100^2+C$101^2)</f>
        <v>0.42320736951515897</v>
      </c>
      <c r="D112" s="17">
        <f>D101/SQRT(D$95^2+D$96^2+D$97^2+D$98^2+D$99^2+D$100^2+D$101^2)</f>
        <v>0.58976782461958854</v>
      </c>
      <c r="E112" s="17">
        <f>E101/SQRT(E$95^2+E$96^2+E$97^2+E$98^2+E$99^2+E$100^2+E$101^2)</f>
        <v>0.54248898080448993</v>
      </c>
      <c r="F112" s="17">
        <f>F101/SQRT(F$95^2+F$96^2+F$97^2+F$98^2+F$99^2+F$100^2+F$101^2)</f>
        <v>0.34967503990517707</v>
      </c>
    </row>
    <row r="113" spans="1:8" x14ac:dyDescent="0.2">
      <c r="A113" s="23"/>
      <c r="B113" s="23"/>
      <c r="C113" s="23"/>
      <c r="D113" s="23"/>
      <c r="E113" s="23"/>
      <c r="F113" s="23"/>
    </row>
    <row r="114" spans="1:8" x14ac:dyDescent="0.2">
      <c r="A114" s="31" t="s">
        <v>46</v>
      </c>
      <c r="B114" s="23"/>
      <c r="C114" s="23"/>
      <c r="D114" s="23"/>
      <c r="E114" s="23"/>
      <c r="F114" s="23"/>
    </row>
    <row r="115" spans="1:8" x14ac:dyDescent="0.2">
      <c r="A115" s="18" t="s">
        <v>12</v>
      </c>
      <c r="B115" s="19" t="s">
        <v>26</v>
      </c>
      <c r="C115" s="20"/>
      <c r="D115" s="20"/>
      <c r="E115" s="20"/>
      <c r="F115" s="21"/>
      <c r="G115" s="18" t="s">
        <v>45</v>
      </c>
      <c r="H115" s="28" t="s">
        <v>47</v>
      </c>
    </row>
    <row r="116" spans="1:8" x14ac:dyDescent="0.2">
      <c r="A116" s="24"/>
      <c r="B116" s="16" t="str">
        <f>B15</f>
        <v>RAM</v>
      </c>
      <c r="C116" s="16" t="str">
        <f t="shared" ref="C116:F116" si="33">C15</f>
        <v>Kamera</v>
      </c>
      <c r="D116" s="16" t="str">
        <f t="shared" si="33"/>
        <v>Storage</v>
      </c>
      <c r="E116" s="16" t="str">
        <f t="shared" si="33"/>
        <v>Harga</v>
      </c>
      <c r="F116" s="16" t="str">
        <f t="shared" si="33"/>
        <v>Ketebalan</v>
      </c>
      <c r="G116" s="24"/>
      <c r="H116" s="28"/>
    </row>
    <row r="117" spans="1:8" x14ac:dyDescent="0.2">
      <c r="A117" s="24"/>
      <c r="B117" s="16" t="s">
        <v>38</v>
      </c>
      <c r="C117" s="16" t="s">
        <v>38</v>
      </c>
      <c r="D117" s="16" t="s">
        <v>38</v>
      </c>
      <c r="E117" s="16" t="s">
        <v>39</v>
      </c>
      <c r="F117" s="16" t="s">
        <v>39</v>
      </c>
      <c r="G117" s="24"/>
      <c r="H117" s="28"/>
    </row>
    <row r="118" spans="1:8" x14ac:dyDescent="0.2">
      <c r="A118" s="22"/>
      <c r="B118" s="16">
        <f>B67</f>
        <v>0.10792116884156935</v>
      </c>
      <c r="C118" s="16">
        <f t="shared" ref="C118:F118" si="34">C67</f>
        <v>7.3428695235706345E-2</v>
      </c>
      <c r="D118" s="16">
        <f t="shared" si="34"/>
        <v>0.64250336108267214</v>
      </c>
      <c r="E118" s="16">
        <f t="shared" si="34"/>
        <v>0.17083963027440904</v>
      </c>
      <c r="F118" s="16">
        <f t="shared" si="34"/>
        <v>5.307144565643125E-3</v>
      </c>
      <c r="G118" s="22"/>
      <c r="H118" s="28"/>
    </row>
    <row r="119" spans="1:8" x14ac:dyDescent="0.2">
      <c r="A119" s="17" t="s">
        <v>19</v>
      </c>
      <c r="B119" s="17">
        <f>IF(B$117="cost",-1*B106*B$118,B106*B$118)</f>
        <v>3.8155895160726018E-2</v>
      </c>
      <c r="C119" s="17">
        <f>IF(C$117="cost",-1*C106*C$118,C106*C$118)</f>
        <v>3.107556495763357E-2</v>
      </c>
      <c r="D119" s="17">
        <f>IF(D$117="cost",-1*D106*D$118,D106*D$118)</f>
        <v>9.4731952394125393E-2</v>
      </c>
      <c r="E119" s="17">
        <f>IF(E$117="cost",-1*E106*E$118,E106*E$118)</f>
        <v>-5.2959209662045738E-2</v>
      </c>
      <c r="F119" s="17">
        <f>IF(F$117="cost",-1*F106*F$118,F106*F$118)</f>
        <v>-2.1208868431700609E-3</v>
      </c>
      <c r="G119" s="17">
        <f>SUM(B119:F119)</f>
        <v>0.10888331600726918</v>
      </c>
      <c r="H119" s="27">
        <v>6</v>
      </c>
    </row>
    <row r="120" spans="1:8" x14ac:dyDescent="0.2">
      <c r="A120" s="17" t="s">
        <v>20</v>
      </c>
      <c r="B120" s="17">
        <f>IF(B$117="cost",-1*B107*B$118,B107*B$118)</f>
        <v>3.8155895160726018E-2</v>
      </c>
      <c r="C120" s="17">
        <f>IF(C$117="cost",-1*C107*C$118,C107*C$118)</f>
        <v>2.5896304131361306E-2</v>
      </c>
      <c r="D120" s="17">
        <f>IF(D$117="cost",-1*D107*D$118,D107*D$118)</f>
        <v>0.18946390478825079</v>
      </c>
      <c r="E120" s="17">
        <f>IF(E$117="cost",-1*E107*E$118,E107*E$118)</f>
        <v>-4.6339308454290025E-2</v>
      </c>
      <c r="F120" s="17">
        <f>IF(F$117="cost",-1*F107*F$118,F107*F$118)</f>
        <v>-1.9280789483364189E-3</v>
      </c>
      <c r="G120" s="17">
        <f t="shared" ref="G120:G125" si="35">SUM(B120:F120)</f>
        <v>0.20524871667771166</v>
      </c>
      <c r="H120" s="27">
        <v>3</v>
      </c>
    </row>
    <row r="121" spans="1:8" x14ac:dyDescent="0.2">
      <c r="A121" s="17" t="s">
        <v>21</v>
      </c>
      <c r="B121" s="17">
        <f>IF(B$117="cost",-1*B108*B$118,B108*B$118)</f>
        <v>2.5437263440484012E-2</v>
      </c>
      <c r="C121" s="17">
        <f>IF(C$117="cost",-1*C108*C$118,C108*C$118)</f>
        <v>2.0717043305089045E-2</v>
      </c>
      <c r="D121" s="17">
        <f>IF(D$117="cost",-1*D108*D$118,D108*D$118)</f>
        <v>0.18946390478825079</v>
      </c>
      <c r="E121" s="17">
        <f>IF(E$117="cost",-1*E108*E$118,E108*E$118)</f>
        <v>-5.2959209662045738E-2</v>
      </c>
      <c r="F121" s="17">
        <f>IF(F$117="cost",-1*F108*F$118,F108*F$118)</f>
        <v>-2.1208868431700609E-3</v>
      </c>
      <c r="G121" s="17">
        <f t="shared" si="35"/>
        <v>0.18053811502860806</v>
      </c>
      <c r="H121" s="27">
        <v>4</v>
      </c>
    </row>
    <row r="122" spans="1:8" x14ac:dyDescent="0.2">
      <c r="A122" s="17" t="s">
        <v>22</v>
      </c>
      <c r="B122" s="17">
        <f>IF(B$117="cost",-1*B109*B$118,B109*B$118)</f>
        <v>3.8155895160726018E-2</v>
      </c>
      <c r="C122" s="17">
        <f>IF(C$117="cost",-1*C109*C$118,C109*C$118)</f>
        <v>3.107556495763357E-2</v>
      </c>
      <c r="D122" s="17">
        <f>IF(D$117="cost",-1*D109*D$118,D109*D$118)</f>
        <v>0.18946390478825079</v>
      </c>
      <c r="E122" s="17">
        <f>IF(E$117="cost",-1*E109*E$118,E109*E$118)</f>
        <v>-7.9438814493068624E-2</v>
      </c>
      <c r="F122" s="17">
        <f>IF(F$117="cost",-1*F109*F$118,F109*F$118)</f>
        <v>-1.9762809220448293E-3</v>
      </c>
      <c r="G122" s="17">
        <f t="shared" si="35"/>
        <v>0.17728026949149694</v>
      </c>
      <c r="H122" s="27">
        <v>5</v>
      </c>
    </row>
    <row r="123" spans="1:8" x14ac:dyDescent="0.2">
      <c r="A123" s="17" t="s">
        <v>23</v>
      </c>
      <c r="B123" s="17">
        <f>IF(B$117="cost",-1*B110*B$118,B110*B$118)</f>
        <v>5.0874526880968024E-2</v>
      </c>
      <c r="C123" s="17">
        <f>IF(C$117="cost",-1*C110*C$118,C110*C$118)</f>
        <v>3.107556495763357E-2</v>
      </c>
      <c r="D123" s="17">
        <f>IF(D$117="cost",-1*D110*D$118,D110*D$118)</f>
        <v>0.37892780957650157</v>
      </c>
      <c r="E123" s="17">
        <f>IF(E$117="cost",-1*E110*E$118,E110*E$118)</f>
        <v>-6.6199012077557171E-2</v>
      </c>
      <c r="F123" s="17">
        <f>IF(F$117="cost",-1*F110*F$118,F110*F$118)</f>
        <v>-1.9762809220448293E-3</v>
      </c>
      <c r="G123" s="17">
        <f t="shared" si="35"/>
        <v>0.39270260841550114</v>
      </c>
      <c r="H123" s="27">
        <v>1</v>
      </c>
    </row>
    <row r="124" spans="1:8" x14ac:dyDescent="0.2">
      <c r="A124" s="17" t="s">
        <v>24</v>
      </c>
      <c r="B124" s="17">
        <f>IF(B$117="cost",-1*B111*B$118,B111*B$118)</f>
        <v>3.8155895160726018E-2</v>
      </c>
      <c r="C124" s="17">
        <f>IF(C$117="cost",-1*C111*C$118,C111*C$118)</f>
        <v>2.0717043305089045E-2</v>
      </c>
      <c r="D124" s="17">
        <f>IF(D$117="cost",-1*D111*D$118,D111*D$118)</f>
        <v>9.4731952394125393E-2</v>
      </c>
      <c r="E124" s="17">
        <f>IF(E$117="cost",-1*E111*E$118,E111*E$118)</f>
        <v>-4.6339308454290025E-2</v>
      </c>
      <c r="F124" s="17">
        <f>IF(F$117="cost",-1*F111*F$118,F111*F$118)</f>
        <v>-2.0485838826074451E-3</v>
      </c>
      <c r="G124" s="17">
        <f t="shared" si="35"/>
        <v>0.10521699852304298</v>
      </c>
      <c r="H124" s="27">
        <v>7</v>
      </c>
    </row>
    <row r="125" spans="1:8" x14ac:dyDescent="0.2">
      <c r="A125" s="17" t="s">
        <v>25</v>
      </c>
      <c r="B125" s="17">
        <f>IF(B$117="cost",-1*B112*B$118,B112*B$118)</f>
        <v>5.0874526880968024E-2</v>
      </c>
      <c r="C125" s="17">
        <f>IF(C$117="cost",-1*C112*C$118,C112*C$118)</f>
        <v>3.107556495763357E-2</v>
      </c>
      <c r="D125" s="17">
        <f>IF(D$117="cost",-1*D112*D$118,D112*D$118)</f>
        <v>0.37892780957650157</v>
      </c>
      <c r="E125" s="17">
        <f>IF(E$117="cost",-1*E112*E$118,E112*E$118)</f>
        <v>-9.267861690858005E-2</v>
      </c>
      <c r="F125" s="17">
        <f>IF(F$117="cost",-1*F112*F$118,F112*F$118)</f>
        <v>-1.8557759877738033E-3</v>
      </c>
      <c r="G125" s="17">
        <f t="shared" si="35"/>
        <v>0.36634350851874931</v>
      </c>
      <c r="H125" s="27">
        <v>2</v>
      </c>
    </row>
  </sheetData>
  <mergeCells count="20">
    <mergeCell ref="H115:H118"/>
    <mergeCell ref="A1:G1"/>
    <mergeCell ref="A80:G80"/>
    <mergeCell ref="A104:A105"/>
    <mergeCell ref="B104:F104"/>
    <mergeCell ref="A115:A118"/>
    <mergeCell ref="B115:F115"/>
    <mergeCell ref="G115:G118"/>
    <mergeCell ref="A3:G3"/>
    <mergeCell ref="A82:G82"/>
    <mergeCell ref="B38:F38"/>
    <mergeCell ref="A38:A39"/>
    <mergeCell ref="B49:F49"/>
    <mergeCell ref="A49:A50"/>
    <mergeCell ref="A93:A94"/>
    <mergeCell ref="B93:F93"/>
    <mergeCell ref="A14:A15"/>
    <mergeCell ref="B14:F14"/>
    <mergeCell ref="B26:F26"/>
    <mergeCell ref="A26:A27"/>
  </mergeCells>
  <printOptions horizontalCentered="1"/>
  <pageMargins left="0.70866141732283472" right="0.70866141732283472" top="0.74803149606299213" bottom="0.74803149606299213" header="0.31496062992125984" footer="0.31496062992125984"/>
  <pageSetup paperSize="1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0:G111"/>
  <sheetViews>
    <sheetView topLeftCell="A99" workbookViewId="0">
      <selection activeCell="A80" sqref="A80:G111"/>
    </sheetView>
  </sheetViews>
  <sheetFormatPr defaultColWidth="9.140625" defaultRowHeight="15" x14ac:dyDescent="0.25"/>
  <cols>
    <col min="1" max="1" width="12" style="4" customWidth="1"/>
    <col min="2" max="2" width="12.140625" style="4" customWidth="1"/>
    <col min="3" max="3" width="13.140625" style="4" customWidth="1"/>
    <col min="4" max="4" width="14.42578125" style="4" customWidth="1"/>
    <col min="5" max="5" width="13.7109375" style="4" customWidth="1"/>
    <col min="6" max="6" width="15.85546875" style="4" customWidth="1"/>
    <col min="7" max="7" width="18.7109375" style="4" customWidth="1"/>
    <col min="8" max="8" width="12.85546875" style="4" bestFit="1" customWidth="1"/>
    <col min="9" max="9" width="13.140625" style="4" customWidth="1"/>
    <col min="10" max="10" width="14.7109375" style="4" customWidth="1"/>
    <col min="11" max="12" width="12.85546875" style="4" bestFit="1" customWidth="1"/>
    <col min="13" max="252" width="9.140625" style="4"/>
    <col min="253" max="253" width="3.7109375" style="4" customWidth="1"/>
    <col min="254" max="254" width="12" style="4" customWidth="1"/>
    <col min="255" max="255" width="12.140625" style="4" customWidth="1"/>
    <col min="256" max="256" width="13.140625" style="4" customWidth="1"/>
    <col min="257" max="257" width="14.42578125" style="4" customWidth="1"/>
    <col min="258" max="258" width="13.7109375" style="4" customWidth="1"/>
    <col min="259" max="259" width="15.85546875" style="4" customWidth="1"/>
    <col min="260" max="260" width="4.42578125" style="4" customWidth="1"/>
    <col min="261" max="261" width="13" style="4" customWidth="1"/>
    <col min="262" max="264" width="12.85546875" style="4" bestFit="1" customWidth="1"/>
    <col min="265" max="265" width="13.140625" style="4" customWidth="1"/>
    <col min="266" max="266" width="14.7109375" style="4" customWidth="1"/>
    <col min="267" max="268" width="12.85546875" style="4" bestFit="1" customWidth="1"/>
    <col min="269" max="508" width="9.140625" style="4"/>
    <col min="509" max="509" width="3.7109375" style="4" customWidth="1"/>
    <col min="510" max="510" width="12" style="4" customWidth="1"/>
    <col min="511" max="511" width="12.140625" style="4" customWidth="1"/>
    <col min="512" max="512" width="13.140625" style="4" customWidth="1"/>
    <col min="513" max="513" width="14.42578125" style="4" customWidth="1"/>
    <col min="514" max="514" width="13.7109375" style="4" customWidth="1"/>
    <col min="515" max="515" width="15.85546875" style="4" customWidth="1"/>
    <col min="516" max="516" width="4.42578125" style="4" customWidth="1"/>
    <col min="517" max="517" width="13" style="4" customWidth="1"/>
    <col min="518" max="520" width="12.85546875" style="4" bestFit="1" customWidth="1"/>
    <col min="521" max="521" width="13.140625" style="4" customWidth="1"/>
    <col min="522" max="522" width="14.7109375" style="4" customWidth="1"/>
    <col min="523" max="524" width="12.85546875" style="4" bestFit="1" customWidth="1"/>
    <col min="525" max="764" width="9.140625" style="4"/>
    <col min="765" max="765" width="3.7109375" style="4" customWidth="1"/>
    <col min="766" max="766" width="12" style="4" customWidth="1"/>
    <col min="767" max="767" width="12.140625" style="4" customWidth="1"/>
    <col min="768" max="768" width="13.140625" style="4" customWidth="1"/>
    <col min="769" max="769" width="14.42578125" style="4" customWidth="1"/>
    <col min="770" max="770" width="13.7109375" style="4" customWidth="1"/>
    <col min="771" max="771" width="15.85546875" style="4" customWidth="1"/>
    <col min="772" max="772" width="4.42578125" style="4" customWidth="1"/>
    <col min="773" max="773" width="13" style="4" customWidth="1"/>
    <col min="774" max="776" width="12.85546875" style="4" bestFit="1" customWidth="1"/>
    <col min="777" max="777" width="13.140625" style="4" customWidth="1"/>
    <col min="778" max="778" width="14.7109375" style="4" customWidth="1"/>
    <col min="779" max="780" width="12.85546875" style="4" bestFit="1" customWidth="1"/>
    <col min="781" max="1020" width="9.140625" style="4"/>
    <col min="1021" max="1021" width="3.7109375" style="4" customWidth="1"/>
    <col min="1022" max="1022" width="12" style="4" customWidth="1"/>
    <col min="1023" max="1023" width="12.140625" style="4" customWidth="1"/>
    <col min="1024" max="1024" width="13.140625" style="4" customWidth="1"/>
    <col min="1025" max="1025" width="14.42578125" style="4" customWidth="1"/>
    <col min="1026" max="1026" width="13.7109375" style="4" customWidth="1"/>
    <col min="1027" max="1027" width="15.85546875" style="4" customWidth="1"/>
    <col min="1028" max="1028" width="4.42578125" style="4" customWidth="1"/>
    <col min="1029" max="1029" width="13" style="4" customWidth="1"/>
    <col min="1030" max="1032" width="12.85546875" style="4" bestFit="1" customWidth="1"/>
    <col min="1033" max="1033" width="13.140625" style="4" customWidth="1"/>
    <col min="1034" max="1034" width="14.7109375" style="4" customWidth="1"/>
    <col min="1035" max="1036" width="12.85546875" style="4" bestFit="1" customWidth="1"/>
    <col min="1037" max="1276" width="9.140625" style="4"/>
    <col min="1277" max="1277" width="3.7109375" style="4" customWidth="1"/>
    <col min="1278" max="1278" width="12" style="4" customWidth="1"/>
    <col min="1279" max="1279" width="12.140625" style="4" customWidth="1"/>
    <col min="1280" max="1280" width="13.140625" style="4" customWidth="1"/>
    <col min="1281" max="1281" width="14.42578125" style="4" customWidth="1"/>
    <col min="1282" max="1282" width="13.7109375" style="4" customWidth="1"/>
    <col min="1283" max="1283" width="15.85546875" style="4" customWidth="1"/>
    <col min="1284" max="1284" width="4.42578125" style="4" customWidth="1"/>
    <col min="1285" max="1285" width="13" style="4" customWidth="1"/>
    <col min="1286" max="1288" width="12.85546875" style="4" bestFit="1" customWidth="1"/>
    <col min="1289" max="1289" width="13.140625" style="4" customWidth="1"/>
    <col min="1290" max="1290" width="14.7109375" style="4" customWidth="1"/>
    <col min="1291" max="1292" width="12.85546875" style="4" bestFit="1" customWidth="1"/>
    <col min="1293" max="1532" width="9.140625" style="4"/>
    <col min="1533" max="1533" width="3.7109375" style="4" customWidth="1"/>
    <col min="1534" max="1534" width="12" style="4" customWidth="1"/>
    <col min="1535" max="1535" width="12.140625" style="4" customWidth="1"/>
    <col min="1536" max="1536" width="13.140625" style="4" customWidth="1"/>
    <col min="1537" max="1537" width="14.42578125" style="4" customWidth="1"/>
    <col min="1538" max="1538" width="13.7109375" style="4" customWidth="1"/>
    <col min="1539" max="1539" width="15.85546875" style="4" customWidth="1"/>
    <col min="1540" max="1540" width="4.42578125" style="4" customWidth="1"/>
    <col min="1541" max="1541" width="13" style="4" customWidth="1"/>
    <col min="1542" max="1544" width="12.85546875" style="4" bestFit="1" customWidth="1"/>
    <col min="1545" max="1545" width="13.140625" style="4" customWidth="1"/>
    <col min="1546" max="1546" width="14.7109375" style="4" customWidth="1"/>
    <col min="1547" max="1548" width="12.85546875" style="4" bestFit="1" customWidth="1"/>
    <col min="1549" max="1788" width="9.140625" style="4"/>
    <col min="1789" max="1789" width="3.7109375" style="4" customWidth="1"/>
    <col min="1790" max="1790" width="12" style="4" customWidth="1"/>
    <col min="1791" max="1791" width="12.140625" style="4" customWidth="1"/>
    <col min="1792" max="1792" width="13.140625" style="4" customWidth="1"/>
    <col min="1793" max="1793" width="14.42578125" style="4" customWidth="1"/>
    <col min="1794" max="1794" width="13.7109375" style="4" customWidth="1"/>
    <col min="1795" max="1795" width="15.85546875" style="4" customWidth="1"/>
    <col min="1796" max="1796" width="4.42578125" style="4" customWidth="1"/>
    <col min="1797" max="1797" width="13" style="4" customWidth="1"/>
    <col min="1798" max="1800" width="12.85546875" style="4" bestFit="1" customWidth="1"/>
    <col min="1801" max="1801" width="13.140625" style="4" customWidth="1"/>
    <col min="1802" max="1802" width="14.7109375" style="4" customWidth="1"/>
    <col min="1803" max="1804" width="12.85546875" style="4" bestFit="1" customWidth="1"/>
    <col min="1805" max="2044" width="9.140625" style="4"/>
    <col min="2045" max="2045" width="3.7109375" style="4" customWidth="1"/>
    <col min="2046" max="2046" width="12" style="4" customWidth="1"/>
    <col min="2047" max="2047" width="12.140625" style="4" customWidth="1"/>
    <col min="2048" max="2048" width="13.140625" style="4" customWidth="1"/>
    <col min="2049" max="2049" width="14.42578125" style="4" customWidth="1"/>
    <col min="2050" max="2050" width="13.7109375" style="4" customWidth="1"/>
    <col min="2051" max="2051" width="15.85546875" style="4" customWidth="1"/>
    <col min="2052" max="2052" width="4.42578125" style="4" customWidth="1"/>
    <col min="2053" max="2053" width="13" style="4" customWidth="1"/>
    <col min="2054" max="2056" width="12.85546875" style="4" bestFit="1" customWidth="1"/>
    <col min="2057" max="2057" width="13.140625" style="4" customWidth="1"/>
    <col min="2058" max="2058" width="14.7109375" style="4" customWidth="1"/>
    <col min="2059" max="2060" width="12.85546875" style="4" bestFit="1" customWidth="1"/>
    <col min="2061" max="2300" width="9.140625" style="4"/>
    <col min="2301" max="2301" width="3.7109375" style="4" customWidth="1"/>
    <col min="2302" max="2302" width="12" style="4" customWidth="1"/>
    <col min="2303" max="2303" width="12.140625" style="4" customWidth="1"/>
    <col min="2304" max="2304" width="13.140625" style="4" customWidth="1"/>
    <col min="2305" max="2305" width="14.42578125" style="4" customWidth="1"/>
    <col min="2306" max="2306" width="13.7109375" style="4" customWidth="1"/>
    <col min="2307" max="2307" width="15.85546875" style="4" customWidth="1"/>
    <col min="2308" max="2308" width="4.42578125" style="4" customWidth="1"/>
    <col min="2309" max="2309" width="13" style="4" customWidth="1"/>
    <col min="2310" max="2312" width="12.85546875" style="4" bestFit="1" customWidth="1"/>
    <col min="2313" max="2313" width="13.140625" style="4" customWidth="1"/>
    <col min="2314" max="2314" width="14.7109375" style="4" customWidth="1"/>
    <col min="2315" max="2316" width="12.85546875" style="4" bestFit="1" customWidth="1"/>
    <col min="2317" max="2556" width="9.140625" style="4"/>
    <col min="2557" max="2557" width="3.7109375" style="4" customWidth="1"/>
    <col min="2558" max="2558" width="12" style="4" customWidth="1"/>
    <col min="2559" max="2559" width="12.140625" style="4" customWidth="1"/>
    <col min="2560" max="2560" width="13.140625" style="4" customWidth="1"/>
    <col min="2561" max="2561" width="14.42578125" style="4" customWidth="1"/>
    <col min="2562" max="2562" width="13.7109375" style="4" customWidth="1"/>
    <col min="2563" max="2563" width="15.85546875" style="4" customWidth="1"/>
    <col min="2564" max="2564" width="4.42578125" style="4" customWidth="1"/>
    <col min="2565" max="2565" width="13" style="4" customWidth="1"/>
    <col min="2566" max="2568" width="12.85546875" style="4" bestFit="1" customWidth="1"/>
    <col min="2569" max="2569" width="13.140625" style="4" customWidth="1"/>
    <col min="2570" max="2570" width="14.7109375" style="4" customWidth="1"/>
    <col min="2571" max="2572" width="12.85546875" style="4" bestFit="1" customWidth="1"/>
    <col min="2573" max="2812" width="9.140625" style="4"/>
    <col min="2813" max="2813" width="3.7109375" style="4" customWidth="1"/>
    <col min="2814" max="2814" width="12" style="4" customWidth="1"/>
    <col min="2815" max="2815" width="12.140625" style="4" customWidth="1"/>
    <col min="2816" max="2816" width="13.140625" style="4" customWidth="1"/>
    <col min="2817" max="2817" width="14.42578125" style="4" customWidth="1"/>
    <col min="2818" max="2818" width="13.7109375" style="4" customWidth="1"/>
    <col min="2819" max="2819" width="15.85546875" style="4" customWidth="1"/>
    <col min="2820" max="2820" width="4.42578125" style="4" customWidth="1"/>
    <col min="2821" max="2821" width="13" style="4" customWidth="1"/>
    <col min="2822" max="2824" width="12.85546875" style="4" bestFit="1" customWidth="1"/>
    <col min="2825" max="2825" width="13.140625" style="4" customWidth="1"/>
    <col min="2826" max="2826" width="14.7109375" style="4" customWidth="1"/>
    <col min="2827" max="2828" width="12.85546875" style="4" bestFit="1" customWidth="1"/>
    <col min="2829" max="3068" width="9.140625" style="4"/>
    <col min="3069" max="3069" width="3.7109375" style="4" customWidth="1"/>
    <col min="3070" max="3070" width="12" style="4" customWidth="1"/>
    <col min="3071" max="3071" width="12.140625" style="4" customWidth="1"/>
    <col min="3072" max="3072" width="13.140625" style="4" customWidth="1"/>
    <col min="3073" max="3073" width="14.42578125" style="4" customWidth="1"/>
    <col min="3074" max="3074" width="13.7109375" style="4" customWidth="1"/>
    <col min="3075" max="3075" width="15.85546875" style="4" customWidth="1"/>
    <col min="3076" max="3076" width="4.42578125" style="4" customWidth="1"/>
    <col min="3077" max="3077" width="13" style="4" customWidth="1"/>
    <col min="3078" max="3080" width="12.85546875" style="4" bestFit="1" customWidth="1"/>
    <col min="3081" max="3081" width="13.140625" style="4" customWidth="1"/>
    <col min="3082" max="3082" width="14.7109375" style="4" customWidth="1"/>
    <col min="3083" max="3084" width="12.85546875" style="4" bestFit="1" customWidth="1"/>
    <col min="3085" max="3324" width="9.140625" style="4"/>
    <col min="3325" max="3325" width="3.7109375" style="4" customWidth="1"/>
    <col min="3326" max="3326" width="12" style="4" customWidth="1"/>
    <col min="3327" max="3327" width="12.140625" style="4" customWidth="1"/>
    <col min="3328" max="3328" width="13.140625" style="4" customWidth="1"/>
    <col min="3329" max="3329" width="14.42578125" style="4" customWidth="1"/>
    <col min="3330" max="3330" width="13.7109375" style="4" customWidth="1"/>
    <col min="3331" max="3331" width="15.85546875" style="4" customWidth="1"/>
    <col min="3332" max="3332" width="4.42578125" style="4" customWidth="1"/>
    <col min="3333" max="3333" width="13" style="4" customWidth="1"/>
    <col min="3334" max="3336" width="12.85546875" style="4" bestFit="1" customWidth="1"/>
    <col min="3337" max="3337" width="13.140625" style="4" customWidth="1"/>
    <col min="3338" max="3338" width="14.7109375" style="4" customWidth="1"/>
    <col min="3339" max="3340" width="12.85546875" style="4" bestFit="1" customWidth="1"/>
    <col min="3341" max="3580" width="9.140625" style="4"/>
    <col min="3581" max="3581" width="3.7109375" style="4" customWidth="1"/>
    <col min="3582" max="3582" width="12" style="4" customWidth="1"/>
    <col min="3583" max="3583" width="12.140625" style="4" customWidth="1"/>
    <col min="3584" max="3584" width="13.140625" style="4" customWidth="1"/>
    <col min="3585" max="3585" width="14.42578125" style="4" customWidth="1"/>
    <col min="3586" max="3586" width="13.7109375" style="4" customWidth="1"/>
    <col min="3587" max="3587" width="15.85546875" style="4" customWidth="1"/>
    <col min="3588" max="3588" width="4.42578125" style="4" customWidth="1"/>
    <col min="3589" max="3589" width="13" style="4" customWidth="1"/>
    <col min="3590" max="3592" width="12.85546875" style="4" bestFit="1" customWidth="1"/>
    <col min="3593" max="3593" width="13.140625" style="4" customWidth="1"/>
    <col min="3594" max="3594" width="14.7109375" style="4" customWidth="1"/>
    <col min="3595" max="3596" width="12.85546875" style="4" bestFit="1" customWidth="1"/>
    <col min="3597" max="3836" width="9.140625" style="4"/>
    <col min="3837" max="3837" width="3.7109375" style="4" customWidth="1"/>
    <col min="3838" max="3838" width="12" style="4" customWidth="1"/>
    <col min="3839" max="3839" width="12.140625" style="4" customWidth="1"/>
    <col min="3840" max="3840" width="13.140625" style="4" customWidth="1"/>
    <col min="3841" max="3841" width="14.42578125" style="4" customWidth="1"/>
    <col min="3842" max="3842" width="13.7109375" style="4" customWidth="1"/>
    <col min="3843" max="3843" width="15.85546875" style="4" customWidth="1"/>
    <col min="3844" max="3844" width="4.42578125" style="4" customWidth="1"/>
    <col min="3845" max="3845" width="13" style="4" customWidth="1"/>
    <col min="3846" max="3848" width="12.85546875" style="4" bestFit="1" customWidth="1"/>
    <col min="3849" max="3849" width="13.140625" style="4" customWidth="1"/>
    <col min="3850" max="3850" width="14.7109375" style="4" customWidth="1"/>
    <col min="3851" max="3852" width="12.85546875" style="4" bestFit="1" customWidth="1"/>
    <col min="3853" max="4092" width="9.140625" style="4"/>
    <col min="4093" max="4093" width="3.7109375" style="4" customWidth="1"/>
    <col min="4094" max="4094" width="12" style="4" customWidth="1"/>
    <col min="4095" max="4095" width="12.140625" style="4" customWidth="1"/>
    <col min="4096" max="4096" width="13.140625" style="4" customWidth="1"/>
    <col min="4097" max="4097" width="14.42578125" style="4" customWidth="1"/>
    <col min="4098" max="4098" width="13.7109375" style="4" customWidth="1"/>
    <col min="4099" max="4099" width="15.85546875" style="4" customWidth="1"/>
    <col min="4100" max="4100" width="4.42578125" style="4" customWidth="1"/>
    <col min="4101" max="4101" width="13" style="4" customWidth="1"/>
    <col min="4102" max="4104" width="12.85546875" style="4" bestFit="1" customWidth="1"/>
    <col min="4105" max="4105" width="13.140625" style="4" customWidth="1"/>
    <col min="4106" max="4106" width="14.7109375" style="4" customWidth="1"/>
    <col min="4107" max="4108" width="12.85546875" style="4" bestFit="1" customWidth="1"/>
    <col min="4109" max="4348" width="9.140625" style="4"/>
    <col min="4349" max="4349" width="3.7109375" style="4" customWidth="1"/>
    <col min="4350" max="4350" width="12" style="4" customWidth="1"/>
    <col min="4351" max="4351" width="12.140625" style="4" customWidth="1"/>
    <col min="4352" max="4352" width="13.140625" style="4" customWidth="1"/>
    <col min="4353" max="4353" width="14.42578125" style="4" customWidth="1"/>
    <col min="4354" max="4354" width="13.7109375" style="4" customWidth="1"/>
    <col min="4355" max="4355" width="15.85546875" style="4" customWidth="1"/>
    <col min="4356" max="4356" width="4.42578125" style="4" customWidth="1"/>
    <col min="4357" max="4357" width="13" style="4" customWidth="1"/>
    <col min="4358" max="4360" width="12.85546875" style="4" bestFit="1" customWidth="1"/>
    <col min="4361" max="4361" width="13.140625" style="4" customWidth="1"/>
    <col min="4362" max="4362" width="14.7109375" style="4" customWidth="1"/>
    <col min="4363" max="4364" width="12.85546875" style="4" bestFit="1" customWidth="1"/>
    <col min="4365" max="4604" width="9.140625" style="4"/>
    <col min="4605" max="4605" width="3.7109375" style="4" customWidth="1"/>
    <col min="4606" max="4606" width="12" style="4" customWidth="1"/>
    <col min="4607" max="4607" width="12.140625" style="4" customWidth="1"/>
    <col min="4608" max="4608" width="13.140625" style="4" customWidth="1"/>
    <col min="4609" max="4609" width="14.42578125" style="4" customWidth="1"/>
    <col min="4610" max="4610" width="13.7109375" style="4" customWidth="1"/>
    <col min="4611" max="4611" width="15.85546875" style="4" customWidth="1"/>
    <col min="4612" max="4612" width="4.42578125" style="4" customWidth="1"/>
    <col min="4613" max="4613" width="13" style="4" customWidth="1"/>
    <col min="4614" max="4616" width="12.85546875" style="4" bestFit="1" customWidth="1"/>
    <col min="4617" max="4617" width="13.140625" style="4" customWidth="1"/>
    <col min="4618" max="4618" width="14.7109375" style="4" customWidth="1"/>
    <col min="4619" max="4620" width="12.85546875" style="4" bestFit="1" customWidth="1"/>
    <col min="4621" max="4860" width="9.140625" style="4"/>
    <col min="4861" max="4861" width="3.7109375" style="4" customWidth="1"/>
    <col min="4862" max="4862" width="12" style="4" customWidth="1"/>
    <col min="4863" max="4863" width="12.140625" style="4" customWidth="1"/>
    <col min="4864" max="4864" width="13.140625" style="4" customWidth="1"/>
    <col min="4865" max="4865" width="14.42578125" style="4" customWidth="1"/>
    <col min="4866" max="4866" width="13.7109375" style="4" customWidth="1"/>
    <col min="4867" max="4867" width="15.85546875" style="4" customWidth="1"/>
    <col min="4868" max="4868" width="4.42578125" style="4" customWidth="1"/>
    <col min="4869" max="4869" width="13" style="4" customWidth="1"/>
    <col min="4870" max="4872" width="12.85546875" style="4" bestFit="1" customWidth="1"/>
    <col min="4873" max="4873" width="13.140625" style="4" customWidth="1"/>
    <col min="4874" max="4874" width="14.7109375" style="4" customWidth="1"/>
    <col min="4875" max="4876" width="12.85546875" style="4" bestFit="1" customWidth="1"/>
    <col min="4877" max="5116" width="9.140625" style="4"/>
    <col min="5117" max="5117" width="3.7109375" style="4" customWidth="1"/>
    <col min="5118" max="5118" width="12" style="4" customWidth="1"/>
    <col min="5119" max="5119" width="12.140625" style="4" customWidth="1"/>
    <col min="5120" max="5120" width="13.140625" style="4" customWidth="1"/>
    <col min="5121" max="5121" width="14.42578125" style="4" customWidth="1"/>
    <col min="5122" max="5122" width="13.7109375" style="4" customWidth="1"/>
    <col min="5123" max="5123" width="15.85546875" style="4" customWidth="1"/>
    <col min="5124" max="5124" width="4.42578125" style="4" customWidth="1"/>
    <col min="5125" max="5125" width="13" style="4" customWidth="1"/>
    <col min="5126" max="5128" width="12.85546875" style="4" bestFit="1" customWidth="1"/>
    <col min="5129" max="5129" width="13.140625" style="4" customWidth="1"/>
    <col min="5130" max="5130" width="14.7109375" style="4" customWidth="1"/>
    <col min="5131" max="5132" width="12.85546875" style="4" bestFit="1" customWidth="1"/>
    <col min="5133" max="5372" width="9.140625" style="4"/>
    <col min="5373" max="5373" width="3.7109375" style="4" customWidth="1"/>
    <col min="5374" max="5374" width="12" style="4" customWidth="1"/>
    <col min="5375" max="5375" width="12.140625" style="4" customWidth="1"/>
    <col min="5376" max="5376" width="13.140625" style="4" customWidth="1"/>
    <col min="5377" max="5377" width="14.42578125" style="4" customWidth="1"/>
    <col min="5378" max="5378" width="13.7109375" style="4" customWidth="1"/>
    <col min="5379" max="5379" width="15.85546875" style="4" customWidth="1"/>
    <col min="5380" max="5380" width="4.42578125" style="4" customWidth="1"/>
    <col min="5381" max="5381" width="13" style="4" customWidth="1"/>
    <col min="5382" max="5384" width="12.85546875" style="4" bestFit="1" customWidth="1"/>
    <col min="5385" max="5385" width="13.140625" style="4" customWidth="1"/>
    <col min="5386" max="5386" width="14.7109375" style="4" customWidth="1"/>
    <col min="5387" max="5388" width="12.85546875" style="4" bestFit="1" customWidth="1"/>
    <col min="5389" max="5628" width="9.140625" style="4"/>
    <col min="5629" max="5629" width="3.7109375" style="4" customWidth="1"/>
    <col min="5630" max="5630" width="12" style="4" customWidth="1"/>
    <col min="5631" max="5631" width="12.140625" style="4" customWidth="1"/>
    <col min="5632" max="5632" width="13.140625" style="4" customWidth="1"/>
    <col min="5633" max="5633" width="14.42578125" style="4" customWidth="1"/>
    <col min="5634" max="5634" width="13.7109375" style="4" customWidth="1"/>
    <col min="5635" max="5635" width="15.85546875" style="4" customWidth="1"/>
    <col min="5636" max="5636" width="4.42578125" style="4" customWidth="1"/>
    <col min="5637" max="5637" width="13" style="4" customWidth="1"/>
    <col min="5638" max="5640" width="12.85546875" style="4" bestFit="1" customWidth="1"/>
    <col min="5641" max="5641" width="13.140625" style="4" customWidth="1"/>
    <col min="5642" max="5642" width="14.7109375" style="4" customWidth="1"/>
    <col min="5643" max="5644" width="12.85546875" style="4" bestFit="1" customWidth="1"/>
    <col min="5645" max="5884" width="9.140625" style="4"/>
    <col min="5885" max="5885" width="3.7109375" style="4" customWidth="1"/>
    <col min="5886" max="5886" width="12" style="4" customWidth="1"/>
    <col min="5887" max="5887" width="12.140625" style="4" customWidth="1"/>
    <col min="5888" max="5888" width="13.140625" style="4" customWidth="1"/>
    <col min="5889" max="5889" width="14.42578125" style="4" customWidth="1"/>
    <col min="5890" max="5890" width="13.7109375" style="4" customWidth="1"/>
    <col min="5891" max="5891" width="15.85546875" style="4" customWidth="1"/>
    <col min="5892" max="5892" width="4.42578125" style="4" customWidth="1"/>
    <col min="5893" max="5893" width="13" style="4" customWidth="1"/>
    <col min="5894" max="5896" width="12.85546875" style="4" bestFit="1" customWidth="1"/>
    <col min="5897" max="5897" width="13.140625" style="4" customWidth="1"/>
    <col min="5898" max="5898" width="14.7109375" style="4" customWidth="1"/>
    <col min="5899" max="5900" width="12.85546875" style="4" bestFit="1" customWidth="1"/>
    <col min="5901" max="6140" width="9.140625" style="4"/>
    <col min="6141" max="6141" width="3.7109375" style="4" customWidth="1"/>
    <col min="6142" max="6142" width="12" style="4" customWidth="1"/>
    <col min="6143" max="6143" width="12.140625" style="4" customWidth="1"/>
    <col min="6144" max="6144" width="13.140625" style="4" customWidth="1"/>
    <col min="6145" max="6145" width="14.42578125" style="4" customWidth="1"/>
    <col min="6146" max="6146" width="13.7109375" style="4" customWidth="1"/>
    <col min="6147" max="6147" width="15.85546875" style="4" customWidth="1"/>
    <col min="6148" max="6148" width="4.42578125" style="4" customWidth="1"/>
    <col min="6149" max="6149" width="13" style="4" customWidth="1"/>
    <col min="6150" max="6152" width="12.85546875" style="4" bestFit="1" customWidth="1"/>
    <col min="6153" max="6153" width="13.140625" style="4" customWidth="1"/>
    <col min="6154" max="6154" width="14.7109375" style="4" customWidth="1"/>
    <col min="6155" max="6156" width="12.85546875" style="4" bestFit="1" customWidth="1"/>
    <col min="6157" max="6396" width="9.140625" style="4"/>
    <col min="6397" max="6397" width="3.7109375" style="4" customWidth="1"/>
    <col min="6398" max="6398" width="12" style="4" customWidth="1"/>
    <col min="6399" max="6399" width="12.140625" style="4" customWidth="1"/>
    <col min="6400" max="6400" width="13.140625" style="4" customWidth="1"/>
    <col min="6401" max="6401" width="14.42578125" style="4" customWidth="1"/>
    <col min="6402" max="6402" width="13.7109375" style="4" customWidth="1"/>
    <col min="6403" max="6403" width="15.85546875" style="4" customWidth="1"/>
    <col min="6404" max="6404" width="4.42578125" style="4" customWidth="1"/>
    <col min="6405" max="6405" width="13" style="4" customWidth="1"/>
    <col min="6406" max="6408" width="12.85546875" style="4" bestFit="1" customWidth="1"/>
    <col min="6409" max="6409" width="13.140625" style="4" customWidth="1"/>
    <col min="6410" max="6410" width="14.7109375" style="4" customWidth="1"/>
    <col min="6411" max="6412" width="12.85546875" style="4" bestFit="1" customWidth="1"/>
    <col min="6413" max="6652" width="9.140625" style="4"/>
    <col min="6653" max="6653" width="3.7109375" style="4" customWidth="1"/>
    <col min="6654" max="6654" width="12" style="4" customWidth="1"/>
    <col min="6655" max="6655" width="12.140625" style="4" customWidth="1"/>
    <col min="6656" max="6656" width="13.140625" style="4" customWidth="1"/>
    <col min="6657" max="6657" width="14.42578125" style="4" customWidth="1"/>
    <col min="6658" max="6658" width="13.7109375" style="4" customWidth="1"/>
    <col min="6659" max="6659" width="15.85546875" style="4" customWidth="1"/>
    <col min="6660" max="6660" width="4.42578125" style="4" customWidth="1"/>
    <col min="6661" max="6661" width="13" style="4" customWidth="1"/>
    <col min="6662" max="6664" width="12.85546875" style="4" bestFit="1" customWidth="1"/>
    <col min="6665" max="6665" width="13.140625" style="4" customWidth="1"/>
    <col min="6666" max="6666" width="14.7109375" style="4" customWidth="1"/>
    <col min="6667" max="6668" width="12.85546875" style="4" bestFit="1" customWidth="1"/>
    <col min="6669" max="6908" width="9.140625" style="4"/>
    <col min="6909" max="6909" width="3.7109375" style="4" customWidth="1"/>
    <col min="6910" max="6910" width="12" style="4" customWidth="1"/>
    <col min="6911" max="6911" width="12.140625" style="4" customWidth="1"/>
    <col min="6912" max="6912" width="13.140625" style="4" customWidth="1"/>
    <col min="6913" max="6913" width="14.42578125" style="4" customWidth="1"/>
    <col min="6914" max="6914" width="13.7109375" style="4" customWidth="1"/>
    <col min="6915" max="6915" width="15.85546875" style="4" customWidth="1"/>
    <col min="6916" max="6916" width="4.42578125" style="4" customWidth="1"/>
    <col min="6917" max="6917" width="13" style="4" customWidth="1"/>
    <col min="6918" max="6920" width="12.85546875" style="4" bestFit="1" customWidth="1"/>
    <col min="6921" max="6921" width="13.140625" style="4" customWidth="1"/>
    <col min="6922" max="6922" width="14.7109375" style="4" customWidth="1"/>
    <col min="6923" max="6924" width="12.85546875" style="4" bestFit="1" customWidth="1"/>
    <col min="6925" max="7164" width="9.140625" style="4"/>
    <col min="7165" max="7165" width="3.7109375" style="4" customWidth="1"/>
    <col min="7166" max="7166" width="12" style="4" customWidth="1"/>
    <col min="7167" max="7167" width="12.140625" style="4" customWidth="1"/>
    <col min="7168" max="7168" width="13.140625" style="4" customWidth="1"/>
    <col min="7169" max="7169" width="14.42578125" style="4" customWidth="1"/>
    <col min="7170" max="7170" width="13.7109375" style="4" customWidth="1"/>
    <col min="7171" max="7171" width="15.85546875" style="4" customWidth="1"/>
    <col min="7172" max="7172" width="4.42578125" style="4" customWidth="1"/>
    <col min="7173" max="7173" width="13" style="4" customWidth="1"/>
    <col min="7174" max="7176" width="12.85546875" style="4" bestFit="1" customWidth="1"/>
    <col min="7177" max="7177" width="13.140625" style="4" customWidth="1"/>
    <col min="7178" max="7178" width="14.7109375" style="4" customWidth="1"/>
    <col min="7179" max="7180" width="12.85546875" style="4" bestFit="1" customWidth="1"/>
    <col min="7181" max="7420" width="9.140625" style="4"/>
    <col min="7421" max="7421" width="3.7109375" style="4" customWidth="1"/>
    <col min="7422" max="7422" width="12" style="4" customWidth="1"/>
    <col min="7423" max="7423" width="12.140625" style="4" customWidth="1"/>
    <col min="7424" max="7424" width="13.140625" style="4" customWidth="1"/>
    <col min="7425" max="7425" width="14.42578125" style="4" customWidth="1"/>
    <col min="7426" max="7426" width="13.7109375" style="4" customWidth="1"/>
    <col min="7427" max="7427" width="15.85546875" style="4" customWidth="1"/>
    <col min="7428" max="7428" width="4.42578125" style="4" customWidth="1"/>
    <col min="7429" max="7429" width="13" style="4" customWidth="1"/>
    <col min="7430" max="7432" width="12.85546875" style="4" bestFit="1" customWidth="1"/>
    <col min="7433" max="7433" width="13.140625" style="4" customWidth="1"/>
    <col min="7434" max="7434" width="14.7109375" style="4" customWidth="1"/>
    <col min="7435" max="7436" width="12.85546875" style="4" bestFit="1" customWidth="1"/>
    <col min="7437" max="7676" width="9.140625" style="4"/>
    <col min="7677" max="7677" width="3.7109375" style="4" customWidth="1"/>
    <col min="7678" max="7678" width="12" style="4" customWidth="1"/>
    <col min="7679" max="7679" width="12.140625" style="4" customWidth="1"/>
    <col min="7680" max="7680" width="13.140625" style="4" customWidth="1"/>
    <col min="7681" max="7681" width="14.42578125" style="4" customWidth="1"/>
    <col min="7682" max="7682" width="13.7109375" style="4" customWidth="1"/>
    <col min="7683" max="7683" width="15.85546875" style="4" customWidth="1"/>
    <col min="7684" max="7684" width="4.42578125" style="4" customWidth="1"/>
    <col min="7685" max="7685" width="13" style="4" customWidth="1"/>
    <col min="7686" max="7688" width="12.85546875" style="4" bestFit="1" customWidth="1"/>
    <col min="7689" max="7689" width="13.140625" style="4" customWidth="1"/>
    <col min="7690" max="7690" width="14.7109375" style="4" customWidth="1"/>
    <col min="7691" max="7692" width="12.85546875" style="4" bestFit="1" customWidth="1"/>
    <col min="7693" max="7932" width="9.140625" style="4"/>
    <col min="7933" max="7933" width="3.7109375" style="4" customWidth="1"/>
    <col min="7934" max="7934" width="12" style="4" customWidth="1"/>
    <col min="7935" max="7935" width="12.140625" style="4" customWidth="1"/>
    <col min="7936" max="7936" width="13.140625" style="4" customWidth="1"/>
    <col min="7937" max="7937" width="14.42578125" style="4" customWidth="1"/>
    <col min="7938" max="7938" width="13.7109375" style="4" customWidth="1"/>
    <col min="7939" max="7939" width="15.85546875" style="4" customWidth="1"/>
    <col min="7940" max="7940" width="4.42578125" style="4" customWidth="1"/>
    <col min="7941" max="7941" width="13" style="4" customWidth="1"/>
    <col min="7942" max="7944" width="12.85546875" style="4" bestFit="1" customWidth="1"/>
    <col min="7945" max="7945" width="13.140625" style="4" customWidth="1"/>
    <col min="7946" max="7946" width="14.7109375" style="4" customWidth="1"/>
    <col min="7947" max="7948" width="12.85546875" style="4" bestFit="1" customWidth="1"/>
    <col min="7949" max="8188" width="9.140625" style="4"/>
    <col min="8189" max="8189" width="3.7109375" style="4" customWidth="1"/>
    <col min="8190" max="8190" width="12" style="4" customWidth="1"/>
    <col min="8191" max="8191" width="12.140625" style="4" customWidth="1"/>
    <col min="8192" max="8192" width="13.140625" style="4" customWidth="1"/>
    <col min="8193" max="8193" width="14.42578125" style="4" customWidth="1"/>
    <col min="8194" max="8194" width="13.7109375" style="4" customWidth="1"/>
    <col min="8195" max="8195" width="15.85546875" style="4" customWidth="1"/>
    <col min="8196" max="8196" width="4.42578125" style="4" customWidth="1"/>
    <col min="8197" max="8197" width="13" style="4" customWidth="1"/>
    <col min="8198" max="8200" width="12.85546875" style="4" bestFit="1" customWidth="1"/>
    <col min="8201" max="8201" width="13.140625" style="4" customWidth="1"/>
    <col min="8202" max="8202" width="14.7109375" style="4" customWidth="1"/>
    <col min="8203" max="8204" width="12.85546875" style="4" bestFit="1" customWidth="1"/>
    <col min="8205" max="8444" width="9.140625" style="4"/>
    <col min="8445" max="8445" width="3.7109375" style="4" customWidth="1"/>
    <col min="8446" max="8446" width="12" style="4" customWidth="1"/>
    <col min="8447" max="8447" width="12.140625" style="4" customWidth="1"/>
    <col min="8448" max="8448" width="13.140625" style="4" customWidth="1"/>
    <col min="8449" max="8449" width="14.42578125" style="4" customWidth="1"/>
    <col min="8450" max="8450" width="13.7109375" style="4" customWidth="1"/>
    <col min="8451" max="8451" width="15.85546875" style="4" customWidth="1"/>
    <col min="8452" max="8452" width="4.42578125" style="4" customWidth="1"/>
    <col min="8453" max="8453" width="13" style="4" customWidth="1"/>
    <col min="8454" max="8456" width="12.85546875" style="4" bestFit="1" customWidth="1"/>
    <col min="8457" max="8457" width="13.140625" style="4" customWidth="1"/>
    <col min="8458" max="8458" width="14.7109375" style="4" customWidth="1"/>
    <col min="8459" max="8460" width="12.85546875" style="4" bestFit="1" customWidth="1"/>
    <col min="8461" max="8700" width="9.140625" style="4"/>
    <col min="8701" max="8701" width="3.7109375" style="4" customWidth="1"/>
    <col min="8702" max="8702" width="12" style="4" customWidth="1"/>
    <col min="8703" max="8703" width="12.140625" style="4" customWidth="1"/>
    <col min="8704" max="8704" width="13.140625" style="4" customWidth="1"/>
    <col min="8705" max="8705" width="14.42578125" style="4" customWidth="1"/>
    <col min="8706" max="8706" width="13.7109375" style="4" customWidth="1"/>
    <col min="8707" max="8707" width="15.85546875" style="4" customWidth="1"/>
    <col min="8708" max="8708" width="4.42578125" style="4" customWidth="1"/>
    <col min="8709" max="8709" width="13" style="4" customWidth="1"/>
    <col min="8710" max="8712" width="12.85546875" style="4" bestFit="1" customWidth="1"/>
    <col min="8713" max="8713" width="13.140625" style="4" customWidth="1"/>
    <col min="8714" max="8714" width="14.7109375" style="4" customWidth="1"/>
    <col min="8715" max="8716" width="12.85546875" style="4" bestFit="1" customWidth="1"/>
    <col min="8717" max="8956" width="9.140625" style="4"/>
    <col min="8957" max="8957" width="3.7109375" style="4" customWidth="1"/>
    <col min="8958" max="8958" width="12" style="4" customWidth="1"/>
    <col min="8959" max="8959" width="12.140625" style="4" customWidth="1"/>
    <col min="8960" max="8960" width="13.140625" style="4" customWidth="1"/>
    <col min="8961" max="8961" width="14.42578125" style="4" customWidth="1"/>
    <col min="8962" max="8962" width="13.7109375" style="4" customWidth="1"/>
    <col min="8963" max="8963" width="15.85546875" style="4" customWidth="1"/>
    <col min="8964" max="8964" width="4.42578125" style="4" customWidth="1"/>
    <col min="8965" max="8965" width="13" style="4" customWidth="1"/>
    <col min="8966" max="8968" width="12.85546875" style="4" bestFit="1" customWidth="1"/>
    <col min="8969" max="8969" width="13.140625" style="4" customWidth="1"/>
    <col min="8970" max="8970" width="14.7109375" style="4" customWidth="1"/>
    <col min="8971" max="8972" width="12.85546875" style="4" bestFit="1" customWidth="1"/>
    <col min="8973" max="9212" width="9.140625" style="4"/>
    <col min="9213" max="9213" width="3.7109375" style="4" customWidth="1"/>
    <col min="9214" max="9214" width="12" style="4" customWidth="1"/>
    <col min="9215" max="9215" width="12.140625" style="4" customWidth="1"/>
    <col min="9216" max="9216" width="13.140625" style="4" customWidth="1"/>
    <col min="9217" max="9217" width="14.42578125" style="4" customWidth="1"/>
    <col min="9218" max="9218" width="13.7109375" style="4" customWidth="1"/>
    <col min="9219" max="9219" width="15.85546875" style="4" customWidth="1"/>
    <col min="9220" max="9220" width="4.42578125" style="4" customWidth="1"/>
    <col min="9221" max="9221" width="13" style="4" customWidth="1"/>
    <col min="9222" max="9224" width="12.85546875" style="4" bestFit="1" customWidth="1"/>
    <col min="9225" max="9225" width="13.140625" style="4" customWidth="1"/>
    <col min="9226" max="9226" width="14.7109375" style="4" customWidth="1"/>
    <col min="9227" max="9228" width="12.85546875" style="4" bestFit="1" customWidth="1"/>
    <col min="9229" max="9468" width="9.140625" style="4"/>
    <col min="9469" max="9469" width="3.7109375" style="4" customWidth="1"/>
    <col min="9470" max="9470" width="12" style="4" customWidth="1"/>
    <col min="9471" max="9471" width="12.140625" style="4" customWidth="1"/>
    <col min="9472" max="9472" width="13.140625" style="4" customWidth="1"/>
    <col min="9473" max="9473" width="14.42578125" style="4" customWidth="1"/>
    <col min="9474" max="9474" width="13.7109375" style="4" customWidth="1"/>
    <col min="9475" max="9475" width="15.85546875" style="4" customWidth="1"/>
    <col min="9476" max="9476" width="4.42578125" style="4" customWidth="1"/>
    <col min="9477" max="9477" width="13" style="4" customWidth="1"/>
    <col min="9478" max="9480" width="12.85546875" style="4" bestFit="1" customWidth="1"/>
    <col min="9481" max="9481" width="13.140625" style="4" customWidth="1"/>
    <col min="9482" max="9482" width="14.7109375" style="4" customWidth="1"/>
    <col min="9483" max="9484" width="12.85546875" style="4" bestFit="1" customWidth="1"/>
    <col min="9485" max="9724" width="9.140625" style="4"/>
    <col min="9725" max="9725" width="3.7109375" style="4" customWidth="1"/>
    <col min="9726" max="9726" width="12" style="4" customWidth="1"/>
    <col min="9727" max="9727" width="12.140625" style="4" customWidth="1"/>
    <col min="9728" max="9728" width="13.140625" style="4" customWidth="1"/>
    <col min="9729" max="9729" width="14.42578125" style="4" customWidth="1"/>
    <col min="9730" max="9730" width="13.7109375" style="4" customWidth="1"/>
    <col min="9731" max="9731" width="15.85546875" style="4" customWidth="1"/>
    <col min="9732" max="9732" width="4.42578125" style="4" customWidth="1"/>
    <col min="9733" max="9733" width="13" style="4" customWidth="1"/>
    <col min="9734" max="9736" width="12.85546875" style="4" bestFit="1" customWidth="1"/>
    <col min="9737" max="9737" width="13.140625" style="4" customWidth="1"/>
    <col min="9738" max="9738" width="14.7109375" style="4" customWidth="1"/>
    <col min="9739" max="9740" width="12.85546875" style="4" bestFit="1" customWidth="1"/>
    <col min="9741" max="9980" width="9.140625" style="4"/>
    <col min="9981" max="9981" width="3.7109375" style="4" customWidth="1"/>
    <col min="9982" max="9982" width="12" style="4" customWidth="1"/>
    <col min="9983" max="9983" width="12.140625" style="4" customWidth="1"/>
    <col min="9984" max="9984" width="13.140625" style="4" customWidth="1"/>
    <col min="9985" max="9985" width="14.42578125" style="4" customWidth="1"/>
    <col min="9986" max="9986" width="13.7109375" style="4" customWidth="1"/>
    <col min="9987" max="9987" width="15.85546875" style="4" customWidth="1"/>
    <col min="9988" max="9988" width="4.42578125" style="4" customWidth="1"/>
    <col min="9989" max="9989" width="13" style="4" customWidth="1"/>
    <col min="9990" max="9992" width="12.85546875" style="4" bestFit="1" customWidth="1"/>
    <col min="9993" max="9993" width="13.140625" style="4" customWidth="1"/>
    <col min="9994" max="9994" width="14.7109375" style="4" customWidth="1"/>
    <col min="9995" max="9996" width="12.85546875" style="4" bestFit="1" customWidth="1"/>
    <col min="9997" max="10236" width="9.140625" style="4"/>
    <col min="10237" max="10237" width="3.7109375" style="4" customWidth="1"/>
    <col min="10238" max="10238" width="12" style="4" customWidth="1"/>
    <col min="10239" max="10239" width="12.140625" style="4" customWidth="1"/>
    <col min="10240" max="10240" width="13.140625" style="4" customWidth="1"/>
    <col min="10241" max="10241" width="14.42578125" style="4" customWidth="1"/>
    <col min="10242" max="10242" width="13.7109375" style="4" customWidth="1"/>
    <col min="10243" max="10243" width="15.85546875" style="4" customWidth="1"/>
    <col min="10244" max="10244" width="4.42578125" style="4" customWidth="1"/>
    <col min="10245" max="10245" width="13" style="4" customWidth="1"/>
    <col min="10246" max="10248" width="12.85546875" style="4" bestFit="1" customWidth="1"/>
    <col min="10249" max="10249" width="13.140625" style="4" customWidth="1"/>
    <col min="10250" max="10250" width="14.7109375" style="4" customWidth="1"/>
    <col min="10251" max="10252" width="12.85546875" style="4" bestFit="1" customWidth="1"/>
    <col min="10253" max="10492" width="9.140625" style="4"/>
    <col min="10493" max="10493" width="3.7109375" style="4" customWidth="1"/>
    <col min="10494" max="10494" width="12" style="4" customWidth="1"/>
    <col min="10495" max="10495" width="12.140625" style="4" customWidth="1"/>
    <col min="10496" max="10496" width="13.140625" style="4" customWidth="1"/>
    <col min="10497" max="10497" width="14.42578125" style="4" customWidth="1"/>
    <col min="10498" max="10498" width="13.7109375" style="4" customWidth="1"/>
    <col min="10499" max="10499" width="15.85546875" style="4" customWidth="1"/>
    <col min="10500" max="10500" width="4.42578125" style="4" customWidth="1"/>
    <col min="10501" max="10501" width="13" style="4" customWidth="1"/>
    <col min="10502" max="10504" width="12.85546875" style="4" bestFit="1" customWidth="1"/>
    <col min="10505" max="10505" width="13.140625" style="4" customWidth="1"/>
    <col min="10506" max="10506" width="14.7109375" style="4" customWidth="1"/>
    <col min="10507" max="10508" width="12.85546875" style="4" bestFit="1" customWidth="1"/>
    <col min="10509" max="10748" width="9.140625" style="4"/>
    <col min="10749" max="10749" width="3.7109375" style="4" customWidth="1"/>
    <col min="10750" max="10750" width="12" style="4" customWidth="1"/>
    <col min="10751" max="10751" width="12.140625" style="4" customWidth="1"/>
    <col min="10752" max="10752" width="13.140625" style="4" customWidth="1"/>
    <col min="10753" max="10753" width="14.42578125" style="4" customWidth="1"/>
    <col min="10754" max="10754" width="13.7109375" style="4" customWidth="1"/>
    <col min="10755" max="10755" width="15.85546875" style="4" customWidth="1"/>
    <col min="10756" max="10756" width="4.42578125" style="4" customWidth="1"/>
    <col min="10757" max="10757" width="13" style="4" customWidth="1"/>
    <col min="10758" max="10760" width="12.85546875" style="4" bestFit="1" customWidth="1"/>
    <col min="10761" max="10761" width="13.140625" style="4" customWidth="1"/>
    <col min="10762" max="10762" width="14.7109375" style="4" customWidth="1"/>
    <col min="10763" max="10764" width="12.85546875" style="4" bestFit="1" customWidth="1"/>
    <col min="10765" max="11004" width="9.140625" style="4"/>
    <col min="11005" max="11005" width="3.7109375" style="4" customWidth="1"/>
    <col min="11006" max="11006" width="12" style="4" customWidth="1"/>
    <col min="11007" max="11007" width="12.140625" style="4" customWidth="1"/>
    <col min="11008" max="11008" width="13.140625" style="4" customWidth="1"/>
    <col min="11009" max="11009" width="14.42578125" style="4" customWidth="1"/>
    <col min="11010" max="11010" width="13.7109375" style="4" customWidth="1"/>
    <col min="11011" max="11011" width="15.85546875" style="4" customWidth="1"/>
    <col min="11012" max="11012" width="4.42578125" style="4" customWidth="1"/>
    <col min="11013" max="11013" width="13" style="4" customWidth="1"/>
    <col min="11014" max="11016" width="12.85546875" style="4" bestFit="1" customWidth="1"/>
    <col min="11017" max="11017" width="13.140625" style="4" customWidth="1"/>
    <col min="11018" max="11018" width="14.7109375" style="4" customWidth="1"/>
    <col min="11019" max="11020" width="12.85546875" style="4" bestFit="1" customWidth="1"/>
    <col min="11021" max="11260" width="9.140625" style="4"/>
    <col min="11261" max="11261" width="3.7109375" style="4" customWidth="1"/>
    <col min="11262" max="11262" width="12" style="4" customWidth="1"/>
    <col min="11263" max="11263" width="12.140625" style="4" customWidth="1"/>
    <col min="11264" max="11264" width="13.140625" style="4" customWidth="1"/>
    <col min="11265" max="11265" width="14.42578125" style="4" customWidth="1"/>
    <col min="11266" max="11266" width="13.7109375" style="4" customWidth="1"/>
    <col min="11267" max="11267" width="15.85546875" style="4" customWidth="1"/>
    <col min="11268" max="11268" width="4.42578125" style="4" customWidth="1"/>
    <col min="11269" max="11269" width="13" style="4" customWidth="1"/>
    <col min="11270" max="11272" width="12.85546875" style="4" bestFit="1" customWidth="1"/>
    <col min="11273" max="11273" width="13.140625" style="4" customWidth="1"/>
    <col min="11274" max="11274" width="14.7109375" style="4" customWidth="1"/>
    <col min="11275" max="11276" width="12.85546875" style="4" bestFit="1" customWidth="1"/>
    <col min="11277" max="11516" width="9.140625" style="4"/>
    <col min="11517" max="11517" width="3.7109375" style="4" customWidth="1"/>
    <col min="11518" max="11518" width="12" style="4" customWidth="1"/>
    <col min="11519" max="11519" width="12.140625" style="4" customWidth="1"/>
    <col min="11520" max="11520" width="13.140625" style="4" customWidth="1"/>
    <col min="11521" max="11521" width="14.42578125" style="4" customWidth="1"/>
    <col min="11522" max="11522" width="13.7109375" style="4" customWidth="1"/>
    <col min="11523" max="11523" width="15.85546875" style="4" customWidth="1"/>
    <col min="11524" max="11524" width="4.42578125" style="4" customWidth="1"/>
    <col min="11525" max="11525" width="13" style="4" customWidth="1"/>
    <col min="11526" max="11528" width="12.85546875" style="4" bestFit="1" customWidth="1"/>
    <col min="11529" max="11529" width="13.140625" style="4" customWidth="1"/>
    <col min="11530" max="11530" width="14.7109375" style="4" customWidth="1"/>
    <col min="11531" max="11532" width="12.85546875" style="4" bestFit="1" customWidth="1"/>
    <col min="11533" max="11772" width="9.140625" style="4"/>
    <col min="11773" max="11773" width="3.7109375" style="4" customWidth="1"/>
    <col min="11774" max="11774" width="12" style="4" customWidth="1"/>
    <col min="11775" max="11775" width="12.140625" style="4" customWidth="1"/>
    <col min="11776" max="11776" width="13.140625" style="4" customWidth="1"/>
    <col min="11777" max="11777" width="14.42578125" style="4" customWidth="1"/>
    <col min="11778" max="11778" width="13.7109375" style="4" customWidth="1"/>
    <col min="11779" max="11779" width="15.85546875" style="4" customWidth="1"/>
    <col min="11780" max="11780" width="4.42578125" style="4" customWidth="1"/>
    <col min="11781" max="11781" width="13" style="4" customWidth="1"/>
    <col min="11782" max="11784" width="12.85546875" style="4" bestFit="1" customWidth="1"/>
    <col min="11785" max="11785" width="13.140625" style="4" customWidth="1"/>
    <col min="11786" max="11786" width="14.7109375" style="4" customWidth="1"/>
    <col min="11787" max="11788" width="12.85546875" style="4" bestFit="1" customWidth="1"/>
    <col min="11789" max="12028" width="9.140625" style="4"/>
    <col min="12029" max="12029" width="3.7109375" style="4" customWidth="1"/>
    <col min="12030" max="12030" width="12" style="4" customWidth="1"/>
    <col min="12031" max="12031" width="12.140625" style="4" customWidth="1"/>
    <col min="12032" max="12032" width="13.140625" style="4" customWidth="1"/>
    <col min="12033" max="12033" width="14.42578125" style="4" customWidth="1"/>
    <col min="12034" max="12034" width="13.7109375" style="4" customWidth="1"/>
    <col min="12035" max="12035" width="15.85546875" style="4" customWidth="1"/>
    <col min="12036" max="12036" width="4.42578125" style="4" customWidth="1"/>
    <col min="12037" max="12037" width="13" style="4" customWidth="1"/>
    <col min="12038" max="12040" width="12.85546875" style="4" bestFit="1" customWidth="1"/>
    <col min="12041" max="12041" width="13.140625" style="4" customWidth="1"/>
    <col min="12042" max="12042" width="14.7109375" style="4" customWidth="1"/>
    <col min="12043" max="12044" width="12.85546875" style="4" bestFit="1" customWidth="1"/>
    <col min="12045" max="12284" width="9.140625" style="4"/>
    <col min="12285" max="12285" width="3.7109375" style="4" customWidth="1"/>
    <col min="12286" max="12286" width="12" style="4" customWidth="1"/>
    <col min="12287" max="12287" width="12.140625" style="4" customWidth="1"/>
    <col min="12288" max="12288" width="13.140625" style="4" customWidth="1"/>
    <col min="12289" max="12289" width="14.42578125" style="4" customWidth="1"/>
    <col min="12290" max="12290" width="13.7109375" style="4" customWidth="1"/>
    <col min="12291" max="12291" width="15.85546875" style="4" customWidth="1"/>
    <col min="12292" max="12292" width="4.42578125" style="4" customWidth="1"/>
    <col min="12293" max="12293" width="13" style="4" customWidth="1"/>
    <col min="12294" max="12296" width="12.85546875" style="4" bestFit="1" customWidth="1"/>
    <col min="12297" max="12297" width="13.140625" style="4" customWidth="1"/>
    <col min="12298" max="12298" width="14.7109375" style="4" customWidth="1"/>
    <col min="12299" max="12300" width="12.85546875" style="4" bestFit="1" customWidth="1"/>
    <col min="12301" max="12540" width="9.140625" style="4"/>
    <col min="12541" max="12541" width="3.7109375" style="4" customWidth="1"/>
    <col min="12542" max="12542" width="12" style="4" customWidth="1"/>
    <col min="12543" max="12543" width="12.140625" style="4" customWidth="1"/>
    <col min="12544" max="12544" width="13.140625" style="4" customWidth="1"/>
    <col min="12545" max="12545" width="14.42578125" style="4" customWidth="1"/>
    <col min="12546" max="12546" width="13.7109375" style="4" customWidth="1"/>
    <col min="12547" max="12547" width="15.85546875" style="4" customWidth="1"/>
    <col min="12548" max="12548" width="4.42578125" style="4" customWidth="1"/>
    <col min="12549" max="12549" width="13" style="4" customWidth="1"/>
    <col min="12550" max="12552" width="12.85546875" style="4" bestFit="1" customWidth="1"/>
    <col min="12553" max="12553" width="13.140625" style="4" customWidth="1"/>
    <col min="12554" max="12554" width="14.7109375" style="4" customWidth="1"/>
    <col min="12555" max="12556" width="12.85546875" style="4" bestFit="1" customWidth="1"/>
    <col min="12557" max="12796" width="9.140625" style="4"/>
    <col min="12797" max="12797" width="3.7109375" style="4" customWidth="1"/>
    <col min="12798" max="12798" width="12" style="4" customWidth="1"/>
    <col min="12799" max="12799" width="12.140625" style="4" customWidth="1"/>
    <col min="12800" max="12800" width="13.140625" style="4" customWidth="1"/>
    <col min="12801" max="12801" width="14.42578125" style="4" customWidth="1"/>
    <col min="12802" max="12802" width="13.7109375" style="4" customWidth="1"/>
    <col min="12803" max="12803" width="15.85546875" style="4" customWidth="1"/>
    <col min="12804" max="12804" width="4.42578125" style="4" customWidth="1"/>
    <col min="12805" max="12805" width="13" style="4" customWidth="1"/>
    <col min="12806" max="12808" width="12.85546875" style="4" bestFit="1" customWidth="1"/>
    <col min="12809" max="12809" width="13.140625" style="4" customWidth="1"/>
    <col min="12810" max="12810" width="14.7109375" style="4" customWidth="1"/>
    <col min="12811" max="12812" width="12.85546875" style="4" bestFit="1" customWidth="1"/>
    <col min="12813" max="13052" width="9.140625" style="4"/>
    <col min="13053" max="13053" width="3.7109375" style="4" customWidth="1"/>
    <col min="13054" max="13054" width="12" style="4" customWidth="1"/>
    <col min="13055" max="13055" width="12.140625" style="4" customWidth="1"/>
    <col min="13056" max="13056" width="13.140625" style="4" customWidth="1"/>
    <col min="13057" max="13057" width="14.42578125" style="4" customWidth="1"/>
    <col min="13058" max="13058" width="13.7109375" style="4" customWidth="1"/>
    <col min="13059" max="13059" width="15.85546875" style="4" customWidth="1"/>
    <col min="13060" max="13060" width="4.42578125" style="4" customWidth="1"/>
    <col min="13061" max="13061" width="13" style="4" customWidth="1"/>
    <col min="13062" max="13064" width="12.85546875" style="4" bestFit="1" customWidth="1"/>
    <col min="13065" max="13065" width="13.140625" style="4" customWidth="1"/>
    <col min="13066" max="13066" width="14.7109375" style="4" customWidth="1"/>
    <col min="13067" max="13068" width="12.85546875" style="4" bestFit="1" customWidth="1"/>
    <col min="13069" max="13308" width="9.140625" style="4"/>
    <col min="13309" max="13309" width="3.7109375" style="4" customWidth="1"/>
    <col min="13310" max="13310" width="12" style="4" customWidth="1"/>
    <col min="13311" max="13311" width="12.140625" style="4" customWidth="1"/>
    <col min="13312" max="13312" width="13.140625" style="4" customWidth="1"/>
    <col min="13313" max="13313" width="14.42578125" style="4" customWidth="1"/>
    <col min="13314" max="13314" width="13.7109375" style="4" customWidth="1"/>
    <col min="13315" max="13315" width="15.85546875" style="4" customWidth="1"/>
    <col min="13316" max="13316" width="4.42578125" style="4" customWidth="1"/>
    <col min="13317" max="13317" width="13" style="4" customWidth="1"/>
    <col min="13318" max="13320" width="12.85546875" style="4" bestFit="1" customWidth="1"/>
    <col min="13321" max="13321" width="13.140625" style="4" customWidth="1"/>
    <col min="13322" max="13322" width="14.7109375" style="4" customWidth="1"/>
    <col min="13323" max="13324" width="12.85546875" style="4" bestFit="1" customWidth="1"/>
    <col min="13325" max="13564" width="9.140625" style="4"/>
    <col min="13565" max="13565" width="3.7109375" style="4" customWidth="1"/>
    <col min="13566" max="13566" width="12" style="4" customWidth="1"/>
    <col min="13567" max="13567" width="12.140625" style="4" customWidth="1"/>
    <col min="13568" max="13568" width="13.140625" style="4" customWidth="1"/>
    <col min="13569" max="13569" width="14.42578125" style="4" customWidth="1"/>
    <col min="13570" max="13570" width="13.7109375" style="4" customWidth="1"/>
    <col min="13571" max="13571" width="15.85546875" style="4" customWidth="1"/>
    <col min="13572" max="13572" width="4.42578125" style="4" customWidth="1"/>
    <col min="13573" max="13573" width="13" style="4" customWidth="1"/>
    <col min="13574" max="13576" width="12.85546875" style="4" bestFit="1" customWidth="1"/>
    <col min="13577" max="13577" width="13.140625" style="4" customWidth="1"/>
    <col min="13578" max="13578" width="14.7109375" style="4" customWidth="1"/>
    <col min="13579" max="13580" width="12.85546875" style="4" bestFit="1" customWidth="1"/>
    <col min="13581" max="13820" width="9.140625" style="4"/>
    <col min="13821" max="13821" width="3.7109375" style="4" customWidth="1"/>
    <col min="13822" max="13822" width="12" style="4" customWidth="1"/>
    <col min="13823" max="13823" width="12.140625" style="4" customWidth="1"/>
    <col min="13824" max="13824" width="13.140625" style="4" customWidth="1"/>
    <col min="13825" max="13825" width="14.42578125" style="4" customWidth="1"/>
    <col min="13826" max="13826" width="13.7109375" style="4" customWidth="1"/>
    <col min="13827" max="13827" width="15.85546875" style="4" customWidth="1"/>
    <col min="13828" max="13828" width="4.42578125" style="4" customWidth="1"/>
    <col min="13829" max="13829" width="13" style="4" customWidth="1"/>
    <col min="13830" max="13832" width="12.85546875" style="4" bestFit="1" customWidth="1"/>
    <col min="13833" max="13833" width="13.140625" style="4" customWidth="1"/>
    <col min="13834" max="13834" width="14.7109375" style="4" customWidth="1"/>
    <col min="13835" max="13836" width="12.85546875" style="4" bestFit="1" customWidth="1"/>
    <col min="13837" max="14076" width="9.140625" style="4"/>
    <col min="14077" max="14077" width="3.7109375" style="4" customWidth="1"/>
    <col min="14078" max="14078" width="12" style="4" customWidth="1"/>
    <col min="14079" max="14079" width="12.140625" style="4" customWidth="1"/>
    <col min="14080" max="14080" width="13.140625" style="4" customWidth="1"/>
    <col min="14081" max="14081" width="14.42578125" style="4" customWidth="1"/>
    <col min="14082" max="14082" width="13.7109375" style="4" customWidth="1"/>
    <col min="14083" max="14083" width="15.85546875" style="4" customWidth="1"/>
    <col min="14084" max="14084" width="4.42578125" style="4" customWidth="1"/>
    <col min="14085" max="14085" width="13" style="4" customWidth="1"/>
    <col min="14086" max="14088" width="12.85546875" style="4" bestFit="1" customWidth="1"/>
    <col min="14089" max="14089" width="13.140625" style="4" customWidth="1"/>
    <col min="14090" max="14090" width="14.7109375" style="4" customWidth="1"/>
    <col min="14091" max="14092" width="12.85546875" style="4" bestFit="1" customWidth="1"/>
    <col min="14093" max="14332" width="9.140625" style="4"/>
    <col min="14333" max="14333" width="3.7109375" style="4" customWidth="1"/>
    <col min="14334" max="14334" width="12" style="4" customWidth="1"/>
    <col min="14335" max="14335" width="12.140625" style="4" customWidth="1"/>
    <col min="14336" max="14336" width="13.140625" style="4" customWidth="1"/>
    <col min="14337" max="14337" width="14.42578125" style="4" customWidth="1"/>
    <col min="14338" max="14338" width="13.7109375" style="4" customWidth="1"/>
    <col min="14339" max="14339" width="15.85546875" style="4" customWidth="1"/>
    <col min="14340" max="14340" width="4.42578125" style="4" customWidth="1"/>
    <col min="14341" max="14341" width="13" style="4" customWidth="1"/>
    <col min="14342" max="14344" width="12.85546875" style="4" bestFit="1" customWidth="1"/>
    <col min="14345" max="14345" width="13.140625" style="4" customWidth="1"/>
    <col min="14346" max="14346" width="14.7109375" style="4" customWidth="1"/>
    <col min="14347" max="14348" width="12.85546875" style="4" bestFit="1" customWidth="1"/>
    <col min="14349" max="14588" width="9.140625" style="4"/>
    <col min="14589" max="14589" width="3.7109375" style="4" customWidth="1"/>
    <col min="14590" max="14590" width="12" style="4" customWidth="1"/>
    <col min="14591" max="14591" width="12.140625" style="4" customWidth="1"/>
    <col min="14592" max="14592" width="13.140625" style="4" customWidth="1"/>
    <col min="14593" max="14593" width="14.42578125" style="4" customWidth="1"/>
    <col min="14594" max="14594" width="13.7109375" style="4" customWidth="1"/>
    <col min="14595" max="14595" width="15.85546875" style="4" customWidth="1"/>
    <col min="14596" max="14596" width="4.42578125" style="4" customWidth="1"/>
    <col min="14597" max="14597" width="13" style="4" customWidth="1"/>
    <col min="14598" max="14600" width="12.85546875" style="4" bestFit="1" customWidth="1"/>
    <col min="14601" max="14601" width="13.140625" style="4" customWidth="1"/>
    <col min="14602" max="14602" width="14.7109375" style="4" customWidth="1"/>
    <col min="14603" max="14604" width="12.85546875" style="4" bestFit="1" customWidth="1"/>
    <col min="14605" max="14844" width="9.140625" style="4"/>
    <col min="14845" max="14845" width="3.7109375" style="4" customWidth="1"/>
    <col min="14846" max="14846" width="12" style="4" customWidth="1"/>
    <col min="14847" max="14847" width="12.140625" style="4" customWidth="1"/>
    <col min="14848" max="14848" width="13.140625" style="4" customWidth="1"/>
    <col min="14849" max="14849" width="14.42578125" style="4" customWidth="1"/>
    <col min="14850" max="14850" width="13.7109375" style="4" customWidth="1"/>
    <col min="14851" max="14851" width="15.85546875" style="4" customWidth="1"/>
    <col min="14852" max="14852" width="4.42578125" style="4" customWidth="1"/>
    <col min="14853" max="14853" width="13" style="4" customWidth="1"/>
    <col min="14854" max="14856" width="12.85546875" style="4" bestFit="1" customWidth="1"/>
    <col min="14857" max="14857" width="13.140625" style="4" customWidth="1"/>
    <col min="14858" max="14858" width="14.7109375" style="4" customWidth="1"/>
    <col min="14859" max="14860" width="12.85546875" style="4" bestFit="1" customWidth="1"/>
    <col min="14861" max="15100" width="9.140625" style="4"/>
    <col min="15101" max="15101" width="3.7109375" style="4" customWidth="1"/>
    <col min="15102" max="15102" width="12" style="4" customWidth="1"/>
    <col min="15103" max="15103" width="12.140625" style="4" customWidth="1"/>
    <col min="15104" max="15104" width="13.140625" style="4" customWidth="1"/>
    <col min="15105" max="15105" width="14.42578125" style="4" customWidth="1"/>
    <col min="15106" max="15106" width="13.7109375" style="4" customWidth="1"/>
    <col min="15107" max="15107" width="15.85546875" style="4" customWidth="1"/>
    <col min="15108" max="15108" width="4.42578125" style="4" customWidth="1"/>
    <col min="15109" max="15109" width="13" style="4" customWidth="1"/>
    <col min="15110" max="15112" width="12.85546875" style="4" bestFit="1" customWidth="1"/>
    <col min="15113" max="15113" width="13.140625" style="4" customWidth="1"/>
    <col min="15114" max="15114" width="14.7109375" style="4" customWidth="1"/>
    <col min="15115" max="15116" width="12.85546875" style="4" bestFit="1" customWidth="1"/>
    <col min="15117" max="15356" width="9.140625" style="4"/>
    <col min="15357" max="15357" width="3.7109375" style="4" customWidth="1"/>
    <col min="15358" max="15358" width="12" style="4" customWidth="1"/>
    <col min="15359" max="15359" width="12.140625" style="4" customWidth="1"/>
    <col min="15360" max="15360" width="13.140625" style="4" customWidth="1"/>
    <col min="15361" max="15361" width="14.42578125" style="4" customWidth="1"/>
    <col min="15362" max="15362" width="13.7109375" style="4" customWidth="1"/>
    <col min="15363" max="15363" width="15.85546875" style="4" customWidth="1"/>
    <col min="15364" max="15364" width="4.42578125" style="4" customWidth="1"/>
    <col min="15365" max="15365" width="13" style="4" customWidth="1"/>
    <col min="15366" max="15368" width="12.85546875" style="4" bestFit="1" customWidth="1"/>
    <col min="15369" max="15369" width="13.140625" style="4" customWidth="1"/>
    <col min="15370" max="15370" width="14.7109375" style="4" customWidth="1"/>
    <col min="15371" max="15372" width="12.85546875" style="4" bestFit="1" customWidth="1"/>
    <col min="15373" max="15612" width="9.140625" style="4"/>
    <col min="15613" max="15613" width="3.7109375" style="4" customWidth="1"/>
    <col min="15614" max="15614" width="12" style="4" customWidth="1"/>
    <col min="15615" max="15615" width="12.140625" style="4" customWidth="1"/>
    <col min="15616" max="15616" width="13.140625" style="4" customWidth="1"/>
    <col min="15617" max="15617" width="14.42578125" style="4" customWidth="1"/>
    <col min="15618" max="15618" width="13.7109375" style="4" customWidth="1"/>
    <col min="15619" max="15619" width="15.85546875" style="4" customWidth="1"/>
    <col min="15620" max="15620" width="4.42578125" style="4" customWidth="1"/>
    <col min="15621" max="15621" width="13" style="4" customWidth="1"/>
    <col min="15622" max="15624" width="12.85546875" style="4" bestFit="1" customWidth="1"/>
    <col min="15625" max="15625" width="13.140625" style="4" customWidth="1"/>
    <col min="15626" max="15626" width="14.7109375" style="4" customWidth="1"/>
    <col min="15627" max="15628" width="12.85546875" style="4" bestFit="1" customWidth="1"/>
    <col min="15629" max="15868" width="9.140625" style="4"/>
    <col min="15869" max="15869" width="3.7109375" style="4" customWidth="1"/>
    <col min="15870" max="15870" width="12" style="4" customWidth="1"/>
    <col min="15871" max="15871" width="12.140625" style="4" customWidth="1"/>
    <col min="15872" max="15872" width="13.140625" style="4" customWidth="1"/>
    <col min="15873" max="15873" width="14.42578125" style="4" customWidth="1"/>
    <col min="15874" max="15874" width="13.7109375" style="4" customWidth="1"/>
    <col min="15875" max="15875" width="15.85546875" style="4" customWidth="1"/>
    <col min="15876" max="15876" width="4.42578125" style="4" customWidth="1"/>
    <col min="15877" max="15877" width="13" style="4" customWidth="1"/>
    <col min="15878" max="15880" width="12.85546875" style="4" bestFit="1" customWidth="1"/>
    <col min="15881" max="15881" width="13.140625" style="4" customWidth="1"/>
    <col min="15882" max="15882" width="14.7109375" style="4" customWidth="1"/>
    <col min="15883" max="15884" width="12.85546875" style="4" bestFit="1" customWidth="1"/>
    <col min="15885" max="16124" width="9.140625" style="4"/>
    <col min="16125" max="16125" width="3.7109375" style="4" customWidth="1"/>
    <col min="16126" max="16126" width="12" style="4" customWidth="1"/>
    <col min="16127" max="16127" width="12.140625" style="4" customWidth="1"/>
    <col min="16128" max="16128" width="13.140625" style="4" customWidth="1"/>
    <col min="16129" max="16129" width="14.42578125" style="4" customWidth="1"/>
    <col min="16130" max="16130" width="13.7109375" style="4" customWidth="1"/>
    <col min="16131" max="16131" width="15.85546875" style="4" customWidth="1"/>
    <col min="16132" max="16132" width="4.42578125" style="4" customWidth="1"/>
    <col min="16133" max="16133" width="13" style="4" customWidth="1"/>
    <col min="16134" max="16136" width="12.85546875" style="4" bestFit="1" customWidth="1"/>
    <col min="16137" max="16137" width="13.140625" style="4" customWidth="1"/>
    <col min="16138" max="16138" width="14.7109375" style="4" customWidth="1"/>
    <col min="16139" max="16140" width="12.85546875" style="4" bestFit="1" customWidth="1"/>
    <col min="16141" max="16384" width="9.140625" style="4"/>
  </cols>
  <sheetData>
    <row r="80" spans="1:6" x14ac:dyDescent="0.25">
      <c r="A80" s="1" t="s">
        <v>12</v>
      </c>
      <c r="B80" s="1" t="s">
        <v>13</v>
      </c>
      <c r="C80" s="1"/>
      <c r="D80" s="1"/>
      <c r="E80" s="1"/>
      <c r="F80" s="1"/>
    </row>
    <row r="81" spans="1:6" x14ac:dyDescent="0.25">
      <c r="A81" s="1"/>
      <c r="B81" s="3" t="s">
        <v>14</v>
      </c>
      <c r="C81" s="3" t="s">
        <v>15</v>
      </c>
      <c r="D81" s="3" t="s">
        <v>16</v>
      </c>
      <c r="E81" s="3" t="s">
        <v>17</v>
      </c>
      <c r="F81" s="3" t="s">
        <v>18</v>
      </c>
    </row>
    <row r="82" spans="1:6" x14ac:dyDescent="0.25">
      <c r="A82" s="2" t="s">
        <v>19</v>
      </c>
      <c r="B82" s="2">
        <v>3</v>
      </c>
      <c r="C82" s="2">
        <v>12</v>
      </c>
      <c r="D82" s="2">
        <v>32</v>
      </c>
      <c r="E82" s="2">
        <v>4000000</v>
      </c>
      <c r="F82" s="2">
        <v>8.8000000000000007</v>
      </c>
    </row>
    <row r="83" spans="1:6" x14ac:dyDescent="0.25">
      <c r="A83" s="2" t="s">
        <v>20</v>
      </c>
      <c r="B83" s="2">
        <v>3</v>
      </c>
      <c r="C83" s="2">
        <v>10</v>
      </c>
      <c r="D83" s="2">
        <v>64</v>
      </c>
      <c r="E83" s="2">
        <v>3500000</v>
      </c>
      <c r="F83" s="2">
        <v>8</v>
      </c>
    </row>
    <row r="84" spans="1:6" x14ac:dyDescent="0.25">
      <c r="A84" s="2" t="s">
        <v>21</v>
      </c>
      <c r="B84" s="2">
        <v>2</v>
      </c>
      <c r="C84" s="2">
        <v>8</v>
      </c>
      <c r="D84" s="2">
        <v>64</v>
      </c>
      <c r="E84" s="2">
        <v>4000000</v>
      </c>
      <c r="F84" s="2">
        <v>8.8000000000000007</v>
      </c>
    </row>
    <row r="85" spans="1:6" x14ac:dyDescent="0.25">
      <c r="A85" s="2" t="s">
        <v>22</v>
      </c>
      <c r="B85" s="2">
        <v>3</v>
      </c>
      <c r="C85" s="2">
        <v>12</v>
      </c>
      <c r="D85" s="2">
        <v>64</v>
      </c>
      <c r="E85" s="2">
        <v>6000000</v>
      </c>
      <c r="F85" s="2">
        <v>8.1999999999999993</v>
      </c>
    </row>
    <row r="86" spans="1:6" x14ac:dyDescent="0.25">
      <c r="A86" s="2" t="s">
        <v>23</v>
      </c>
      <c r="B86" s="2">
        <v>4</v>
      </c>
      <c r="C86" s="2">
        <v>12</v>
      </c>
      <c r="D86" s="2">
        <v>128</v>
      </c>
      <c r="E86" s="2">
        <v>5000000</v>
      </c>
      <c r="F86" s="2">
        <v>8.1999999999999993</v>
      </c>
    </row>
    <row r="87" spans="1:6" x14ac:dyDescent="0.25">
      <c r="A87" s="2" t="s">
        <v>24</v>
      </c>
      <c r="B87" s="2">
        <v>3</v>
      </c>
      <c r="C87" s="2">
        <v>8</v>
      </c>
      <c r="D87" s="2">
        <v>32</v>
      </c>
      <c r="E87" s="2">
        <v>3500000</v>
      </c>
      <c r="F87" s="2">
        <v>8.5</v>
      </c>
    </row>
    <row r="88" spans="1:6" x14ac:dyDescent="0.25">
      <c r="A88" s="2" t="s">
        <v>25</v>
      </c>
      <c r="B88" s="2">
        <v>4</v>
      </c>
      <c r="C88" s="2">
        <v>12</v>
      </c>
      <c r="D88" s="2">
        <v>128</v>
      </c>
      <c r="E88" s="2">
        <v>7000000</v>
      </c>
      <c r="F88" s="2">
        <v>7.7</v>
      </c>
    </row>
    <row r="90" spans="1:6" x14ac:dyDescent="0.25">
      <c r="A90" s="9" t="s">
        <v>12</v>
      </c>
      <c r="B90" s="10" t="s">
        <v>42</v>
      </c>
      <c r="C90" s="10"/>
      <c r="D90" s="10"/>
      <c r="E90" s="10"/>
      <c r="F90" s="10"/>
    </row>
    <row r="91" spans="1:6" x14ac:dyDescent="0.25">
      <c r="A91" s="9"/>
      <c r="B91" s="11" t="s">
        <v>14</v>
      </c>
      <c r="C91" s="11" t="s">
        <v>15</v>
      </c>
      <c r="D91" s="11" t="s">
        <v>16</v>
      </c>
      <c r="E91" s="11" t="s">
        <v>17</v>
      </c>
      <c r="F91" s="11" t="s">
        <v>18</v>
      </c>
    </row>
    <row r="92" spans="1:6" x14ac:dyDescent="0.25">
      <c r="A92" s="2" t="s">
        <v>19</v>
      </c>
      <c r="B92" s="2">
        <f>B82/SQRT(B$82^2+B$83^2+B$84^2+B$85^2+B$86^2+B$87^2+B$88^2)</f>
        <v>0.35355339059327379</v>
      </c>
      <c r="C92" s="2">
        <f>C82/SQRT(C$82^2+C$83^2+C$84^2+C$85^2+C$86^2+C$87^2+C$88^2)</f>
        <v>0.42320736951515897</v>
      </c>
      <c r="D92" s="2">
        <f>D82/SQRT(D$82^2+D$83^2+D$84^2+D$85^2+D$86^2+D$87^2+D$88^2)</f>
        <v>0.14744195615489714</v>
      </c>
      <c r="E92" s="2">
        <f>E82/SQRT(E$82^2+E$83^2+E$84^2+E$85^2+E$86^2+E$87^2+E$88^2)</f>
        <v>0.30999370331685139</v>
      </c>
      <c r="F92" s="2">
        <f>F82/SQRT(F$82^2+F$83^2+F$84^2+F$85^2+F$86^2+F$87^2+F$88^2)</f>
        <v>0.3996286170344881</v>
      </c>
    </row>
    <row r="93" spans="1:6" x14ac:dyDescent="0.25">
      <c r="A93" s="2" t="s">
        <v>20</v>
      </c>
      <c r="B93" s="2">
        <f t="shared" ref="B93:F98" si="0">B83/SQRT(B$82^2+B$83^2+B$84^2+B$85^2+B$86^2+B$87^2+B$88^2)</f>
        <v>0.35355339059327379</v>
      </c>
      <c r="C93" s="2">
        <f t="shared" si="0"/>
        <v>0.35267280792929911</v>
      </c>
      <c r="D93" s="2">
        <f t="shared" si="0"/>
        <v>0.29488391230979427</v>
      </c>
      <c r="E93" s="2">
        <f t="shared" si="0"/>
        <v>0.27124449040224496</v>
      </c>
      <c r="F93" s="2">
        <f t="shared" si="0"/>
        <v>0.3632987427586255</v>
      </c>
    </row>
    <row r="94" spans="1:6" x14ac:dyDescent="0.25">
      <c r="A94" s="2" t="s">
        <v>21</v>
      </c>
      <c r="B94" s="2">
        <f t="shared" si="0"/>
        <v>0.23570226039551587</v>
      </c>
      <c r="C94" s="2">
        <f t="shared" si="0"/>
        <v>0.28213824634343931</v>
      </c>
      <c r="D94" s="2">
        <f t="shared" si="0"/>
        <v>0.29488391230979427</v>
      </c>
      <c r="E94" s="2">
        <f t="shared" si="0"/>
        <v>0.30999370331685139</v>
      </c>
      <c r="F94" s="2">
        <f t="shared" si="0"/>
        <v>0.3996286170344881</v>
      </c>
    </row>
    <row r="95" spans="1:6" x14ac:dyDescent="0.25">
      <c r="A95" s="2" t="s">
        <v>22</v>
      </c>
      <c r="B95" s="2">
        <f t="shared" si="0"/>
        <v>0.35355339059327379</v>
      </c>
      <c r="C95" s="2">
        <f t="shared" si="0"/>
        <v>0.42320736951515897</v>
      </c>
      <c r="D95" s="2">
        <f t="shared" si="0"/>
        <v>0.29488391230979427</v>
      </c>
      <c r="E95" s="2">
        <f t="shared" si="0"/>
        <v>0.46499055497527714</v>
      </c>
      <c r="F95" s="2">
        <f t="shared" si="0"/>
        <v>0.37238121132759111</v>
      </c>
    </row>
    <row r="96" spans="1:6" x14ac:dyDescent="0.25">
      <c r="A96" s="2" t="s">
        <v>23</v>
      </c>
      <c r="B96" s="2">
        <f t="shared" si="0"/>
        <v>0.47140452079103173</v>
      </c>
      <c r="C96" s="2">
        <f t="shared" si="0"/>
        <v>0.42320736951515897</v>
      </c>
      <c r="D96" s="2">
        <f t="shared" si="0"/>
        <v>0.58976782461958854</v>
      </c>
      <c r="E96" s="2">
        <f t="shared" si="0"/>
        <v>0.38749212914606423</v>
      </c>
      <c r="F96" s="2">
        <f t="shared" si="0"/>
        <v>0.37238121132759111</v>
      </c>
    </row>
    <row r="97" spans="1:7" x14ac:dyDescent="0.25">
      <c r="A97" s="2" t="s">
        <v>24</v>
      </c>
      <c r="B97" s="2">
        <f t="shared" si="0"/>
        <v>0.35355339059327379</v>
      </c>
      <c r="C97" s="2">
        <f t="shared" si="0"/>
        <v>0.28213824634343931</v>
      </c>
      <c r="D97" s="2">
        <f t="shared" si="0"/>
        <v>0.14744195615489714</v>
      </c>
      <c r="E97" s="2">
        <f t="shared" si="0"/>
        <v>0.27124449040224496</v>
      </c>
      <c r="F97" s="2">
        <f t="shared" si="0"/>
        <v>0.3860049141810396</v>
      </c>
    </row>
    <row r="98" spans="1:7" x14ac:dyDescent="0.25">
      <c r="A98" s="2" t="s">
        <v>25</v>
      </c>
      <c r="B98" s="2">
        <f t="shared" si="0"/>
        <v>0.47140452079103173</v>
      </c>
      <c r="C98" s="2">
        <f t="shared" si="0"/>
        <v>0.42320736951515897</v>
      </c>
      <c r="D98" s="2">
        <f t="shared" si="0"/>
        <v>0.58976782461958854</v>
      </c>
      <c r="E98" s="2">
        <f t="shared" si="0"/>
        <v>0.54248898080448993</v>
      </c>
      <c r="F98" s="2">
        <f t="shared" si="0"/>
        <v>0.34967503990517707</v>
      </c>
    </row>
    <row r="100" spans="1:7" x14ac:dyDescent="0.25">
      <c r="A100" s="5"/>
      <c r="B100" s="6" t="s">
        <v>40</v>
      </c>
      <c r="C100" s="6"/>
      <c r="D100" s="6"/>
      <c r="E100" s="6"/>
      <c r="F100" s="6"/>
      <c r="G100" s="7" t="s">
        <v>41</v>
      </c>
    </row>
    <row r="101" spans="1:7" x14ac:dyDescent="0.25">
      <c r="A101" s="5" t="s">
        <v>26</v>
      </c>
      <c r="B101" s="8" t="s">
        <v>14</v>
      </c>
      <c r="C101" s="8" t="s">
        <v>15</v>
      </c>
      <c r="D101" s="8" t="s">
        <v>16</v>
      </c>
      <c r="E101" s="8" t="s">
        <v>17</v>
      </c>
      <c r="F101" s="8" t="s">
        <v>18</v>
      </c>
      <c r="G101" s="7"/>
    </row>
    <row r="102" spans="1:7" x14ac:dyDescent="0.25">
      <c r="A102" s="5" t="s">
        <v>37</v>
      </c>
      <c r="B102" s="8" t="s">
        <v>38</v>
      </c>
      <c r="C102" s="8" t="s">
        <v>38</v>
      </c>
      <c r="D102" s="8" t="s">
        <v>38</v>
      </c>
      <c r="E102" s="8" t="s">
        <v>39</v>
      </c>
      <c r="F102" s="8" t="s">
        <v>39</v>
      </c>
      <c r="G102" s="7"/>
    </row>
    <row r="103" spans="1:7" x14ac:dyDescent="0.25">
      <c r="A103" s="5" t="s">
        <v>36</v>
      </c>
      <c r="B103" s="8">
        <v>0.10792116884157001</v>
      </c>
      <c r="C103" s="8">
        <v>7.3428695235705999E-2</v>
      </c>
      <c r="D103" s="8">
        <v>0.64250336108267003</v>
      </c>
      <c r="E103" s="8">
        <v>0.17083963027440999</v>
      </c>
      <c r="F103" s="8">
        <v>5.3071445656430998E-3</v>
      </c>
      <c r="G103" s="7"/>
    </row>
    <row r="104" spans="1:7" x14ac:dyDescent="0.25">
      <c r="A104" s="2" t="s">
        <v>19</v>
      </c>
      <c r="B104" s="2">
        <f>IF(B$102="cost",-1*B92*B$103,B92*B$103)</f>
        <v>3.8155895160726247E-2</v>
      </c>
      <c r="C104" s="2">
        <f>IF(C$102="cost",-1*C92*C$103,C92*C$103)</f>
        <v>3.107556495763342E-2</v>
      </c>
      <c r="D104" s="2">
        <f>IF(D$102="cost",-1*D92*D$103,D92*D$103)</f>
        <v>9.4731952394125074E-2</v>
      </c>
      <c r="E104" s="2">
        <f>IF(E$102="cost",-1*E92*E$103,E92*E$103)</f>
        <v>-5.2959209662046029E-2</v>
      </c>
      <c r="F104" s="2">
        <f>IF(F$102="cost",-1*F92*F$103,F92*F$103)</f>
        <v>-2.1208868431700509E-3</v>
      </c>
      <c r="G104" s="2">
        <f>SUM(B104:F104)</f>
        <v>0.10888331600726867</v>
      </c>
    </row>
    <row r="105" spans="1:7" x14ac:dyDescent="0.25">
      <c r="A105" s="2" t="s">
        <v>20</v>
      </c>
      <c r="B105" s="2">
        <f>IF(B$102="cost",-1*B93*B$103,B93*B$103)</f>
        <v>3.8155895160726247E-2</v>
      </c>
      <c r="C105" s="2">
        <f>IF(C$102="cost",-1*C93*C$103,C93*C$103)</f>
        <v>2.5896304131361184E-2</v>
      </c>
      <c r="D105" s="2">
        <f>IF(D$102="cost",-1*D93*D$103,D93*D$103)</f>
        <v>0.18946390478825015</v>
      </c>
      <c r="E105" s="2">
        <f>IF(E$102="cost",-1*E93*E$103,E93*E$103)</f>
        <v>-4.6339308454290275E-2</v>
      </c>
      <c r="F105" s="2">
        <f>IF(F$102="cost",-1*F93*F$103,F93*F$103)</f>
        <v>-1.9280789483364098E-3</v>
      </c>
      <c r="G105" s="2">
        <f t="shared" ref="G105:G110" si="1">SUM(B105:F105)</f>
        <v>0.20524871667771091</v>
      </c>
    </row>
    <row r="106" spans="1:7" x14ac:dyDescent="0.25">
      <c r="A106" s="2" t="s">
        <v>21</v>
      </c>
      <c r="B106" s="2">
        <f>IF(B$102="cost",-1*B94*B$103,B94*B$103)</f>
        <v>2.5437263440484168E-2</v>
      </c>
      <c r="C106" s="2">
        <f>IF(C$102="cost",-1*C94*C$103,C94*C$103)</f>
        <v>2.0717043305088948E-2</v>
      </c>
      <c r="D106" s="2">
        <f>IF(D$102="cost",-1*D94*D$103,D94*D$103)</f>
        <v>0.18946390478825015</v>
      </c>
      <c r="E106" s="2">
        <f>IF(E$102="cost",-1*E94*E$103,E94*E$103)</f>
        <v>-5.2959209662046029E-2</v>
      </c>
      <c r="F106" s="2">
        <f>IF(F$102="cost",-1*F94*F$103,F94*F$103)</f>
        <v>-2.1208868431700509E-3</v>
      </c>
      <c r="G106" s="2">
        <f t="shared" si="1"/>
        <v>0.18053811502860717</v>
      </c>
    </row>
    <row r="107" spans="1:7" x14ac:dyDescent="0.25">
      <c r="A107" s="2" t="s">
        <v>22</v>
      </c>
      <c r="B107" s="2">
        <f>IF(B$102="cost",-1*B95*B$103,B95*B$103)</f>
        <v>3.8155895160726247E-2</v>
      </c>
      <c r="C107" s="2">
        <f>IF(C$102="cost",-1*C95*C$103,C95*C$103)</f>
        <v>3.107556495763342E-2</v>
      </c>
      <c r="D107" s="2">
        <f>IF(D$102="cost",-1*D95*D$103,D95*D$103)</f>
        <v>0.18946390478825015</v>
      </c>
      <c r="E107" s="2">
        <f>IF(E$102="cost",-1*E95*E$103,E95*E$103)</f>
        <v>-7.9438814493069054E-2</v>
      </c>
      <c r="F107" s="2">
        <f>IF(F$102="cost",-1*F95*F$103,F95*F$103)</f>
        <v>-1.9762809220448198E-3</v>
      </c>
      <c r="G107" s="2">
        <f t="shared" si="1"/>
        <v>0.17728026949149595</v>
      </c>
    </row>
    <row r="108" spans="1:7" x14ac:dyDescent="0.25">
      <c r="A108" s="2" t="s">
        <v>23</v>
      </c>
      <c r="B108" s="2">
        <f>IF(B$102="cost",-1*B96*B$103,B96*B$103)</f>
        <v>5.0874526880968336E-2</v>
      </c>
      <c r="C108" s="2">
        <f>IF(C$102="cost",-1*C96*C$103,C96*C$103)</f>
        <v>3.107556495763342E-2</v>
      </c>
      <c r="D108" s="2">
        <f>IF(D$102="cost",-1*D96*D$103,D96*D$103)</f>
        <v>0.3789278095765003</v>
      </c>
      <c r="E108" s="2">
        <f>IF(E$102="cost",-1*E96*E$103,E96*E$103)</f>
        <v>-6.6199012077557545E-2</v>
      </c>
      <c r="F108" s="2">
        <f>IF(F$102="cost",-1*F96*F$103,F96*F$103)</f>
        <v>-1.9762809220448198E-3</v>
      </c>
      <c r="G108" s="2">
        <f t="shared" si="1"/>
        <v>0.39270260841549964</v>
      </c>
    </row>
    <row r="109" spans="1:7" x14ac:dyDescent="0.25">
      <c r="A109" s="2" t="s">
        <v>24</v>
      </c>
      <c r="B109" s="2">
        <f>IF(B$102="cost",-1*B97*B$103,B97*B$103)</f>
        <v>3.8155895160726247E-2</v>
      </c>
      <c r="C109" s="2">
        <f>IF(C$102="cost",-1*C97*C$103,C97*C$103)</f>
        <v>2.0717043305088948E-2</v>
      </c>
      <c r="D109" s="2">
        <f>IF(D$102="cost",-1*D97*D$103,D97*D$103)</f>
        <v>9.4731952394125074E-2</v>
      </c>
      <c r="E109" s="2">
        <f>IF(E$102="cost",-1*E97*E$103,E97*E$103)</f>
        <v>-4.6339308454290275E-2</v>
      </c>
      <c r="F109" s="2">
        <f>IF(F$102="cost",-1*F97*F$103,F97*F$103)</f>
        <v>-2.0485838826074356E-3</v>
      </c>
      <c r="G109" s="2">
        <f t="shared" si="1"/>
        <v>0.10521699852304257</v>
      </c>
    </row>
    <row r="110" spans="1:7" x14ac:dyDescent="0.25">
      <c r="A110" s="12" t="s">
        <v>25</v>
      </c>
      <c r="B110" s="12">
        <f>IF(B$102="cost",-1*B98*B$103,B98*B$103)</f>
        <v>5.0874526880968336E-2</v>
      </c>
      <c r="C110" s="12">
        <f>IF(C$102="cost",-1*C98*C$103,C98*C$103)</f>
        <v>3.107556495763342E-2</v>
      </c>
      <c r="D110" s="12">
        <f>IF(D$102="cost",-1*D98*D$103,D98*D$103)</f>
        <v>0.3789278095765003</v>
      </c>
      <c r="E110" s="12">
        <f>IF(E$102="cost",-1*E98*E$103,E98*E$103)</f>
        <v>-9.2678616908580549E-2</v>
      </c>
      <c r="F110" s="12">
        <f>IF(F$102="cost",-1*F98*F$103,F98*F$103)</f>
        <v>-1.8557759877737944E-3</v>
      </c>
      <c r="G110" s="12">
        <f t="shared" si="1"/>
        <v>0.3663435085187477</v>
      </c>
    </row>
    <row r="111" spans="1:7" x14ac:dyDescent="0.25">
      <c r="A111" s="13" t="s">
        <v>43</v>
      </c>
      <c r="B111" s="13"/>
      <c r="C111" s="13"/>
      <c r="D111" s="13"/>
      <c r="E111" s="13"/>
      <c r="F111" s="13"/>
      <c r="G111" s="14">
        <f>MAX(G104:G110)</f>
        <v>0.39270260841549964</v>
      </c>
    </row>
  </sheetData>
  <mergeCells count="7">
    <mergeCell ref="A111:F111"/>
    <mergeCell ref="A80:A81"/>
    <mergeCell ref="B80:F80"/>
    <mergeCell ref="B100:F100"/>
    <mergeCell ref="G100:G103"/>
    <mergeCell ref="A90:A91"/>
    <mergeCell ref="B90:F9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Feriantano S</dc:creator>
  <cp:lastModifiedBy>Feriantano S</cp:lastModifiedBy>
  <cp:lastPrinted>2022-10-23T01:59:51Z</cp:lastPrinted>
  <dcterms:created xsi:type="dcterms:W3CDTF">2022-10-23T01:19:40Z</dcterms:created>
  <dcterms:modified xsi:type="dcterms:W3CDTF">2022-10-23T02:16:22Z</dcterms:modified>
</cp:coreProperties>
</file>