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370" windowHeight="7485" firstSheet="1" activeTab="1"/>
  </bookViews>
  <sheets>
    <sheet name="상품코드표" sheetId="2" r:id="rId1"/>
    <sheet name="상품입고내역서" sheetId="3" r:id="rId2"/>
    <sheet name="직원명단" sheetId="4" r:id="rId3"/>
    <sheet name="예제1~3" sheetId="5" r:id="rId4"/>
    <sheet name="예제4" sheetId="6" r:id="rId5"/>
  </sheets>
  <externalReferences>
    <externalReference r:id="rId6"/>
    <externalReference r:id="rId7"/>
    <externalReference r:id="rId8"/>
  </externalReferences>
  <definedNames>
    <definedName name="가입일">OFFSET([3]회원명단!$E$2,0,0,COUNTA([3]회원명단!$E:$E)-1,1)</definedName>
    <definedName name="동적상품코드표">OFFSET(상품코드표!$A$10,0,0,COUNTA(상품코드표!$A:$A)-1.9)</definedName>
    <definedName name="발행번호">예제4!$D$4</definedName>
    <definedName name="사원명단">직원명단!$A$4:$J$7</definedName>
    <definedName name="상품명">'[2]&lt;&lt;데이터&gt;&gt;'!$B$10:$B$16</definedName>
    <definedName name="상품코드">상품코드표!$A$10:$A$15</definedName>
    <definedName name="상품코드표">#REF!</definedName>
    <definedName name="상품코드표표">#REF!</definedName>
    <definedName name="상품코드표표표">상품코드표!$A$10:$C$15</definedName>
    <definedName name="상품코드푠">'[2]&lt;&lt;데이터&gt;&gt;'!$A$10:$C$16</definedName>
    <definedName name="상품코든">'[2]&lt;&lt;데이터&gt;&gt;'!$A$10:$A$16</definedName>
    <definedName name="성명">OFFSET([3]회원명단!$B$2,0,0,COUNTA([3]회원명단!$B:$B)-1,1)</definedName>
    <definedName name="주민번호">OFFSET([3]회원명단!$C$2,0,0,COUNTA([3]회원명단!$C:$C)-1,1)</definedName>
    <definedName name="주소">OFFSET([3]회원명단!$H$2,0,0,COUNTA([3]회원명단!$H:$H)-1,1)</definedName>
    <definedName name="지역">OFFSET([3]회원명단!$G$2,0,0,COUNTA([3]회원명단!$G:$G)-1,1)</definedName>
    <definedName name="직원명단단">OFFSET([1]사원명단!$A$4,0,0,COUNTA([1]사원명단!$A:$A)-1,9)</definedName>
    <definedName name="탈퇴일">OFFSET([3]회원명단!$F$2,0,0,COUNTA([3]회원명단!$A:$A)-1,1)</definedName>
    <definedName name="할인율">상품코드표!$B$4:$F$5</definedName>
    <definedName name="할인율표">#REF!</definedName>
    <definedName name="할인율푠">'[2]&lt;&lt;데이터&gt;&gt;'!$B$4:$G$5</definedName>
    <definedName name="회원번호">OFFSET([3]회원명단!$A$2,0,0,COUNTA([3]회원명단!$A:$A)-1,1)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B7" i="6"/>
  <c r="B8" i="6" s="1"/>
  <c r="B6" i="6"/>
  <c r="D6" i="6" s="1"/>
  <c r="B5" i="6"/>
  <c r="B4" i="6"/>
  <c r="B3" i="6"/>
  <c r="J9" i="5" l="1"/>
  <c r="F9" i="5"/>
  <c r="D9" i="5"/>
  <c r="G9" i="5" s="1"/>
  <c r="C9" i="5"/>
  <c r="F8" i="5"/>
  <c r="D8" i="5"/>
  <c r="C8" i="5"/>
  <c r="F7" i="5"/>
  <c r="D7" i="5"/>
  <c r="G7" i="5" s="1"/>
  <c r="C7" i="5"/>
  <c r="F6" i="5"/>
  <c r="D6" i="5"/>
  <c r="C6" i="5"/>
  <c r="F5" i="5"/>
  <c r="D5" i="5"/>
  <c r="G5" i="5" s="1"/>
  <c r="C5" i="5"/>
  <c r="F4" i="5"/>
  <c r="D4" i="5"/>
  <c r="C4" i="5"/>
  <c r="G6" i="5" l="1"/>
  <c r="G4" i="5"/>
  <c r="G8" i="5"/>
  <c r="C5" i="3"/>
  <c r="F9" i="2"/>
  <c r="G4" i="3"/>
  <c r="F5" i="3"/>
  <c r="D5" i="3"/>
  <c r="G5" i="3" s="1"/>
  <c r="F4" i="3"/>
  <c r="D4" i="3"/>
  <c r="C4" i="3"/>
</calcChain>
</file>

<file path=xl/sharedStrings.xml><?xml version="1.0" encoding="utf-8"?>
<sst xmlns="http://schemas.openxmlformats.org/spreadsheetml/2006/main" count="92" uniqueCount="88">
  <si>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</si>
  <si>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</si>
  <si>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</si>
  <si>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</si>
  <si>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</si>
  <si>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수량</t>
    <phoneticPr fontId="1" type="noConversion"/>
  </si>
  <si>
    <t>할인률</t>
    <phoneticPr fontId="1" type="noConversion"/>
  </si>
  <si>
    <t>M001</t>
  </si>
  <si>
    <t>M001</t>
    <phoneticPr fontId="1" type="noConversion"/>
  </si>
  <si>
    <t>P001</t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</si>
  <si>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</si>
  <si>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</si>
  <si>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</si>
  <si>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</si>
  <si>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</si>
  <si>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</si>
  <si>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</si>
  <si>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</si>
  <si>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</si>
  <si>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</si>
  <si>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</si>
  <si>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</si>
  <si>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&lt;상품코드표&gt;</t>
    <phoneticPr fontId="1" type="noConversion"/>
  </si>
  <si>
    <t>&lt;상품 수량별 할인율 표&gt;</t>
    <phoneticPr fontId="1" type="noConversion"/>
  </si>
  <si>
    <t>상품입고내역서</t>
    <phoneticPr fontId="1" type="noConversion"/>
  </si>
  <si>
    <t>입고날짜</t>
    <phoneticPr fontId="1" type="noConversion"/>
  </si>
  <si>
    <t>금액</t>
    <phoneticPr fontId="1" type="noConversion"/>
  </si>
  <si>
    <t>5월8일</t>
    <phoneticPr fontId="1" type="noConversion"/>
  </si>
  <si>
    <t>5월9일</t>
    <phoneticPr fontId="1" type="noConversion"/>
  </si>
  <si>
    <t>D002</t>
    <phoneticPr fontId="1" type="noConversion"/>
  </si>
  <si>
    <t>&lt;사원 명단&gt;</t>
    <phoneticPr fontId="1" type="noConversion"/>
  </si>
  <si>
    <t>사번</t>
    <phoneticPr fontId="1" type="noConversion"/>
  </si>
  <si>
    <t xml:space="preserve"> 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</si>
  <si>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</si>
  <si>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</si>
  <si>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</si>
  <si>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</si>
  <si>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</si>
  <si>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</si>
  <si>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</si>
  <si>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</si>
  <si>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</si>
  <si>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P03004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</si>
  <si>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</si>
  <si>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</si>
  <si>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</si>
  <si>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</si>
  <si>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650210-2*******</t>
    <phoneticPr fontId="1" type="noConversion"/>
  </si>
  <si>
    <t>750210-3*******</t>
    <phoneticPr fontId="1" type="noConversion"/>
  </si>
  <si>
    <t>681210-4*******</t>
    <phoneticPr fontId="1" type="noConversion"/>
  </si>
  <si>
    <t>640210-5*******</t>
    <phoneticPr fontId="1" type="noConversion"/>
  </si>
  <si>
    <t>영업부</t>
    <phoneticPr fontId="1" type="noConversion"/>
  </si>
  <si>
    <t>관리부</t>
    <phoneticPr fontId="1" type="noConversion"/>
  </si>
  <si>
    <t>생산부</t>
    <phoneticPr fontId="1" type="noConversion"/>
  </si>
  <si>
    <t>홍보부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</si>
  <si>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</si>
  <si>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</si>
  <si>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</si>
  <si>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부장</t>
    <phoneticPr fontId="1" type="noConversion"/>
  </si>
  <si>
    <t>입사일</t>
    <phoneticPr fontId="1" type="noConversion"/>
  </si>
  <si>
    <t>서울시 강동구 천호동</t>
    <phoneticPr fontId="1" type="noConversion"/>
  </si>
  <si>
    <t>서울시 종로구 숭송도 이미</t>
    <phoneticPr fontId="1" type="noConversion"/>
  </si>
  <si>
    <t>서울시 강남구 도곡동</t>
    <phoneticPr fontId="1" type="noConversion"/>
  </si>
  <si>
    <t>서울시 강서구 내발산동</t>
    <phoneticPr fontId="1" type="noConversion"/>
  </si>
  <si>
    <t>상품 입고 내역서</t>
  </si>
  <si>
    <t>입고날짜</t>
    <phoneticPr fontId="10" type="noConversion"/>
  </si>
  <si>
    <t>상품코드</t>
    <phoneticPr fontId="10" type="noConversion"/>
  </si>
  <si>
    <t>상품명</t>
    <phoneticPr fontId="10" type="noConversion"/>
  </si>
  <si>
    <t>단가</t>
    <phoneticPr fontId="10" type="noConversion"/>
  </si>
  <si>
    <t>수량</t>
    <phoneticPr fontId="10" type="noConversion"/>
  </si>
  <si>
    <t>할인율</t>
    <phoneticPr fontId="10" type="noConversion"/>
  </si>
  <si>
    <t>금액</t>
    <phoneticPr fontId="10" type="noConversion"/>
  </si>
  <si>
    <t>D001</t>
    <phoneticPr fontId="10" type="noConversion"/>
  </si>
  <si>
    <t>C001</t>
    <phoneticPr fontId="10" type="noConversion"/>
  </si>
  <si>
    <t>D001</t>
    <phoneticPr fontId="10" type="noConversion"/>
  </si>
  <si>
    <t>M001</t>
    <phoneticPr fontId="10" type="noConversion"/>
  </si>
  <si>
    <t>P001</t>
    <phoneticPr fontId="10" type="noConversion"/>
  </si>
  <si>
    <t>&lt;&lt; 상품/수량별 입고 횟수 &gt;&gt;</t>
    <phoneticPr fontId="1" type="noConversion"/>
  </si>
  <si>
    <t xml:space="preserve">           개수
상품명</t>
    <phoneticPr fontId="10" type="noConversion"/>
  </si>
  <si>
    <t>회 원  증 명 서</t>
    <phoneticPr fontId="20" type="noConversion"/>
  </si>
  <si>
    <t xml:space="preserve">회 원 번 호 </t>
    <phoneticPr fontId="20" type="noConversion"/>
  </si>
  <si>
    <t>성        명</t>
    <phoneticPr fontId="20" type="noConversion"/>
  </si>
  <si>
    <t>주민등록번호</t>
    <phoneticPr fontId="20" type="noConversion"/>
  </si>
  <si>
    <t>700213-1******</t>
  </si>
  <si>
    <t>주        소</t>
    <phoneticPr fontId="20" type="noConversion"/>
  </si>
  <si>
    <t>회 원  기 간</t>
    <phoneticPr fontId="20" type="noConversion"/>
  </si>
  <si>
    <t>탈 퇴 구 분</t>
    <phoneticPr fontId="22" type="noConversion"/>
  </si>
  <si>
    <t>클 럽 지 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</si>
</sst>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76" formatCode="_-&quot;₩&quot;* #,##0_-;\-&quot;₩&quot;* #,##0_-;_-&quot;₩&quot;* &quot;-&quot;_-;_-@_-"/>
    <numFmt numFmtId="177" formatCode="_-* #,##0_-;\-* #,##0_-;_-* &quot;-&quot;_-;_-@_-"/>
    <numFmt numFmtId="180" formatCode="_ * #,##0_ ;_ * \-#,##0_ ;_ * &quot;-&quot;_ ;_ @_ "/>
    <numFmt numFmtId="181" formatCode="_ * #,##0.00_ ;_ * \-#,##0.00_ ;_ * &quot;-&quot;??_ ;_ @_ "/>
    <numFmt numFmtId="182" formatCode="_-* #,##0\ _F_-;\-* #,##0\ _F_-;_-* &quot;-&quot;\ _F_-;_-@_-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#,##0_ "/>
    <numFmt numFmtId="186" formatCode="m&quot;월&quot;\ d&quot;일&quot;;@"/>
    <numFmt numFmtId="187" formatCode="General&quot; 개 이상&quot;"/>
    <numFmt numFmtId="188" formatCode="General&quot; 회&quot;"/>
    <numFmt numFmtId="190" formatCode="yyyy&quot;년&quot;\ m&quot;월&quot;\ d&quot;일 부터&quot;"/>
    <numFmt numFmtId="191" formatCode="yyyy&quot;년&quot;\ m&quot;월&quot;\ d&quot;일 까지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0"/>
      <name val="돋움"/>
      <family val="2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10"/>
      <name val="Geneva"/>
      <family val="2"/>
    </font>
    <font>
      <sz val="8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돋움"/>
      <family val="2"/>
      <charset val="129"/>
    </font>
    <font>
      <b/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3" fillId="0" borderId="0"/>
    <xf numFmtId="177" fontId="3" fillId="0" borderId="0" applyFont="0" applyFill="0" applyBorder="0" applyAlignment="0" applyProtection="0"/>
    <xf numFmtId="0" fontId="6" fillId="2" borderId="0" applyNumberFormat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" fillId="0" borderId="0">
      <alignment vertical="center"/>
    </xf>
    <xf numFmtId="0" fontId="7" fillId="0" borderId="0">
      <alignment vertical="center"/>
    </xf>
    <xf numFmtId="0" fontId="7" fillId="0" borderId="3" applyNumberFormat="0" applyFont="0" applyFill="0" applyProtection="0">
      <alignment horizontal="center" vertical="center" wrapText="1"/>
    </xf>
    <xf numFmtId="182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9" fillId="0" borderId="0"/>
    <xf numFmtId="0" fontId="12" fillId="0" borderId="0">
      <alignment vertical="center"/>
    </xf>
    <xf numFmtId="177" fontId="12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/>
    <xf numFmtId="177" fontId="5" fillId="0" borderId="0" applyFont="0" applyFill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>
      <alignment vertical="center"/>
    </xf>
    <xf numFmtId="14" fontId="0" fillId="0" borderId="0" xfId="0" applyNumberFormat="1">
      <alignment vertical="center"/>
    </xf>
    <xf numFmtId="0" fontId="11" fillId="3" borderId="2" xfId="24" applyFont="1" applyFill="1" applyBorder="1" applyAlignment="1">
      <alignment horizontal="center" vertical="center"/>
    </xf>
    <xf numFmtId="0" fontId="16" fillId="3" borderId="2" xfId="24" applyFont="1" applyFill="1" applyBorder="1" applyAlignment="1">
      <alignment horizontal="center" vertical="center"/>
    </xf>
    <xf numFmtId="9" fontId="5" fillId="3" borderId="2" xfId="24" applyNumberFormat="1" applyFill="1" applyBorder="1" applyAlignment="1">
      <alignment horizontal="center" vertical="center"/>
    </xf>
    <xf numFmtId="0" fontId="14" fillId="3" borderId="2" xfId="24" applyFont="1" applyFill="1" applyBorder="1" applyAlignment="1">
      <alignment horizontal="center"/>
    </xf>
    <xf numFmtId="0" fontId="15" fillId="3" borderId="2" xfId="24" applyFont="1" applyFill="1" applyBorder="1" applyAlignment="1">
      <alignment horizontal="center" vertical="center"/>
    </xf>
    <xf numFmtId="0" fontId="11" fillId="3" borderId="2" xfId="24" applyFont="1" applyFill="1" applyBorder="1" applyAlignment="1">
      <alignment horizontal="center"/>
    </xf>
    <xf numFmtId="186" fontId="4" fillId="3" borderId="2" xfId="24" applyNumberFormat="1" applyFont="1" applyFill="1" applyBorder="1" applyAlignment="1">
      <alignment horizontal="center" vertical="center"/>
    </xf>
    <xf numFmtId="0" fontId="4" fillId="3" borderId="2" xfId="24" applyFont="1" applyFill="1" applyBorder="1" applyAlignment="1">
      <alignment horizontal="center" vertical="center"/>
    </xf>
    <xf numFmtId="185" fontId="4" fillId="3" borderId="2" xfId="24" applyNumberFormat="1" applyFont="1" applyFill="1" applyBorder="1" applyAlignment="1">
      <alignment horizontal="center" vertical="center"/>
    </xf>
    <xf numFmtId="185" fontId="4" fillId="3" borderId="2" xfId="24" applyNumberFormat="1" applyFont="1" applyFill="1" applyBorder="1" applyAlignment="1">
      <alignment vertical="center"/>
    </xf>
    <xf numFmtId="0" fontId="13" fillId="3" borderId="2" xfId="24" applyFont="1" applyFill="1" applyBorder="1"/>
    <xf numFmtId="0" fontId="17" fillId="3" borderId="4" xfId="24" applyFont="1" applyFill="1" applyBorder="1" applyAlignment="1">
      <alignment horizontal="left" vertical="center" wrapText="1"/>
    </xf>
    <xf numFmtId="0" fontId="17" fillId="3" borderId="5" xfId="24" applyFont="1" applyFill="1" applyBorder="1" applyAlignment="1">
      <alignment horizontal="left" vertical="center"/>
    </xf>
    <xf numFmtId="0" fontId="4" fillId="3" borderId="2" xfId="24" applyFont="1" applyFill="1" applyBorder="1" applyAlignment="1">
      <alignment horizontal="center" vertical="center"/>
    </xf>
    <xf numFmtId="187" fontId="4" fillId="3" borderId="2" xfId="24" applyNumberFormat="1" applyFont="1" applyFill="1" applyBorder="1" applyAlignment="1">
      <alignment horizontal="center" vertical="center"/>
    </xf>
    <xf numFmtId="188" fontId="18" fillId="3" borderId="2" xfId="24" applyNumberFormat="1" applyFont="1" applyFill="1" applyBorder="1" applyAlignment="1">
      <alignment horizontal="center" vertical="center"/>
    </xf>
    <xf numFmtId="0" fontId="4" fillId="3" borderId="0" xfId="24" applyFont="1" applyFill="1" applyAlignment="1">
      <alignment horizontal="center" vertical="center"/>
    </xf>
    <xf numFmtId="0" fontId="4" fillId="3" borderId="1" xfId="24" applyFont="1" applyFill="1" applyBorder="1" applyAlignment="1">
      <alignment horizontal="center" vertical="center"/>
    </xf>
    <xf numFmtId="0" fontId="21" fillId="0" borderId="2" xfId="12" applyFont="1" applyBorder="1" applyAlignment="1" applyProtection="1">
      <alignment horizontal="center" vertical="center"/>
      <protection hidden="1"/>
    </xf>
    <xf numFmtId="0" fontId="19" fillId="3" borderId="2" xfId="12" applyFont="1" applyFill="1" applyBorder="1" applyProtection="1">
      <alignment vertical="center"/>
      <protection hidden="1"/>
    </xf>
    <xf numFmtId="0" fontId="21" fillId="3" borderId="2" xfId="12" applyFont="1" applyFill="1" applyBorder="1" applyAlignment="1" applyProtection="1">
      <alignment horizontal="center" vertical="center"/>
      <protection hidden="1"/>
    </xf>
    <xf numFmtId="0" fontId="21" fillId="3" borderId="2" xfId="12" applyFont="1" applyFill="1" applyBorder="1" applyAlignment="1" applyProtection="1">
      <alignment horizontal="center" vertical="center"/>
      <protection hidden="1"/>
    </xf>
    <xf numFmtId="190" fontId="21" fillId="3" borderId="2" xfId="12" applyNumberFormat="1" applyFont="1" applyFill="1" applyBorder="1" applyAlignment="1" applyProtection="1">
      <alignment horizontal="center" vertical="center"/>
      <protection hidden="1"/>
    </xf>
    <xf numFmtId="191" fontId="21" fillId="3" borderId="2" xfId="12" applyNumberFormat="1" applyFont="1" applyFill="1" applyBorder="1" applyAlignment="1" applyProtection="1">
      <alignment horizontal="center" vertical="center"/>
      <protection hidden="1"/>
    </xf>
  </cellXfs>
  <cellStyles count="26">
    <cellStyle name="Comma [0]_laroux_1" xfId="15"/>
    <cellStyle name="Comma_laroux" xfId="16"/>
    <cellStyle name="Currency [0]_laroux" xfId="17"/>
    <cellStyle name="Currency_laroux" xfId="18"/>
    <cellStyle name="Normal_laroux_1" xfId="19"/>
    <cellStyle name="강조색1 2" xfId="8"/>
    <cellStyle name="백분율 2" xfId="23"/>
    <cellStyle name="쉼표 [0]" xfId="1" builtinId="6"/>
    <cellStyle name="쉼표 [0] 2" xfId="2"/>
    <cellStyle name="쉼표 [0] 2 2" xfId="25"/>
    <cellStyle name="쉼표 [0] 3" xfId="3"/>
    <cellStyle name="쉼표 [0] 3 2" xfId="7"/>
    <cellStyle name="쉼표 [0] 4" xfId="21"/>
    <cellStyle name="쉼표 [0] 5" xfId="22"/>
    <cellStyle name="콤마 [0]_97계약" xfId="9"/>
    <cellStyle name="콤마_97계약" xfId="10"/>
    <cellStyle name="통화 [0] 2" xfId="11"/>
    <cellStyle name="표준" xfId="0" builtinId="0"/>
    <cellStyle name="표준 2" xfId="4"/>
    <cellStyle name="표준 2 2" xfId="12"/>
    <cellStyle name="표준 2 3" xfId="24"/>
    <cellStyle name="표준 3" xfId="5"/>
    <cellStyle name="표준 3 2" xfId="6"/>
    <cellStyle name="표준 4" xfId="13"/>
    <cellStyle name="표준 5" xfId="20"/>
    <cellStyle name="회색테두리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9324;&#50896;&#47749;&#4580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92;&#50857;&#50641;&#49472;%20&#51221;&#45813;&#51648;/4&#51109;/&#49345;&#54408;&#51077;&#44256;&#45236;&#50669;&#494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92;&#50857;&#50641;&#49472;%20&#51221;&#45813;&#51648;/4&#51109;/&#54924;&#50896;&#51613;&#47749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명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입고내역서"/>
      <sheetName val="&lt;&lt;데이터&gt;&gt;"/>
    </sheetNames>
    <sheetDataSet>
      <sheetData sheetId="0"/>
      <sheetData sheetId="1">
        <row r="4">
          <cell r="B4">
            <v>100</v>
          </cell>
          <cell r="C4">
            <v>200</v>
          </cell>
          <cell r="D4">
            <v>300</v>
          </cell>
          <cell r="E4">
            <v>400</v>
          </cell>
          <cell r="F4">
            <v>500</v>
          </cell>
        </row>
        <row r="5">
          <cell r="B5">
            <v>0.05</v>
          </cell>
          <cell r="C5">
            <v>0.1</v>
          </cell>
          <cell r="D5">
            <v>0.15</v>
          </cell>
          <cell r="E5">
            <v>0.2</v>
          </cell>
          <cell r="F5">
            <v>0.25</v>
          </cell>
        </row>
        <row r="10">
          <cell r="A10" t="str">
            <v>M001</v>
          </cell>
          <cell r="B10" t="str">
            <v>MP3</v>
          </cell>
          <cell r="C10">
            <v>235000</v>
          </cell>
        </row>
        <row r="11">
          <cell r="A11" t="str">
            <v>P001</v>
          </cell>
          <cell r="B11" t="str">
            <v>PDA</v>
          </cell>
          <cell r="C11">
            <v>350000</v>
          </cell>
        </row>
        <row r="12">
          <cell r="A12" t="str">
            <v>P002</v>
          </cell>
          <cell r="B12" t="str">
            <v>PSP</v>
          </cell>
          <cell r="C12">
            <v>543000</v>
          </cell>
        </row>
        <row r="13">
          <cell r="A13" t="str">
            <v>C001</v>
          </cell>
          <cell r="B13" t="str">
            <v>Computer</v>
          </cell>
          <cell r="C13">
            <v>985000</v>
          </cell>
        </row>
        <row r="14">
          <cell r="A14" t="str">
            <v>C002</v>
          </cell>
          <cell r="B14" t="str">
            <v>Notebook</v>
          </cell>
          <cell r="C14">
            <v>1150000</v>
          </cell>
        </row>
        <row r="15">
          <cell r="A15" t="str">
            <v>D001</v>
          </cell>
          <cell r="B15" t="str">
            <v>전자사전</v>
          </cell>
          <cell r="C15">
            <v>256000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원증명서"/>
      <sheetName val="회원명단"/>
    </sheetNames>
    <sheetDataSet>
      <sheetData sheetId="0"/>
      <sheetData sheetId="1">
        <row r="1">
          <cell r="A1" t="str">
            <v>회원번호</v>
          </cell>
          <cell r="B1" t="str">
            <v>성명</v>
          </cell>
          <cell r="C1" t="str">
            <v>주민번호</v>
          </cell>
          <cell r="E1" t="str">
            <v>가입일</v>
          </cell>
          <cell r="G1" t="str">
            <v>지역</v>
          </cell>
          <cell r="H1" t="str">
            <v>주소</v>
          </cell>
        </row>
        <row r="2">
          <cell r="A2" t="str">
            <v>K0001</v>
          </cell>
          <cell r="B2" t="str">
            <v>정유진</v>
          </cell>
          <cell r="C2" t="str">
            <v>650210-2******</v>
          </cell>
          <cell r="E2">
            <v>35064</v>
          </cell>
          <cell r="F2">
            <v>39020</v>
          </cell>
          <cell r="G2">
            <v>1</v>
          </cell>
          <cell r="H2" t="str">
            <v>부산시 부산진구 부전동</v>
          </cell>
        </row>
        <row r="3">
          <cell r="A3" t="str">
            <v>K0002</v>
          </cell>
          <cell r="B3" t="str">
            <v>홍길동</v>
          </cell>
          <cell r="C3" t="str">
            <v>700217-1******</v>
          </cell>
          <cell r="E3">
            <v>36160</v>
          </cell>
          <cell r="G3">
            <v>2</v>
          </cell>
          <cell r="H3" t="str">
            <v>부산시 동래구 장전동 100번지</v>
          </cell>
        </row>
        <row r="4">
          <cell r="A4" t="str">
            <v>K0003</v>
          </cell>
          <cell r="B4" t="str">
            <v>홍미라</v>
          </cell>
          <cell r="C4" t="str">
            <v>710213-2******</v>
          </cell>
          <cell r="E4">
            <v>38868</v>
          </cell>
          <cell r="G4">
            <v>3</v>
          </cell>
          <cell r="H4" t="str">
            <v xml:space="preserve">부산시 동래구 장전동 </v>
          </cell>
        </row>
        <row r="5">
          <cell r="A5" t="str">
            <v>K0004</v>
          </cell>
          <cell r="B5" t="str">
            <v>대장금</v>
          </cell>
          <cell r="C5" t="str">
            <v>651203-2******</v>
          </cell>
          <cell r="E5">
            <v>37437</v>
          </cell>
          <cell r="G5">
            <v>1</v>
          </cell>
          <cell r="H5" t="str">
            <v>부산시 부산진구 전포동</v>
          </cell>
        </row>
        <row r="6">
          <cell r="A6" t="str">
            <v>K0005</v>
          </cell>
          <cell r="B6" t="str">
            <v>김복자</v>
          </cell>
          <cell r="C6" t="str">
            <v>790210-6******</v>
          </cell>
          <cell r="E6">
            <v>38929</v>
          </cell>
          <cell r="G6">
            <v>2</v>
          </cell>
          <cell r="H6" t="str">
            <v>부산시 연제구 거제동</v>
          </cell>
        </row>
        <row r="7">
          <cell r="A7" t="str">
            <v>K0006</v>
          </cell>
          <cell r="B7" t="str">
            <v>이수동</v>
          </cell>
          <cell r="C7" t="str">
            <v>700210-7******</v>
          </cell>
          <cell r="E7">
            <v>37590</v>
          </cell>
          <cell r="G7">
            <v>3</v>
          </cell>
          <cell r="H7" t="str">
            <v>부산시 연제구 연산동</v>
          </cell>
        </row>
        <row r="8">
          <cell r="A8" t="str">
            <v>K0007</v>
          </cell>
          <cell r="B8" t="str">
            <v>정수민</v>
          </cell>
          <cell r="C8" t="str">
            <v>700210-8******</v>
          </cell>
          <cell r="E8">
            <v>39447</v>
          </cell>
          <cell r="G8">
            <v>4</v>
          </cell>
          <cell r="H8" t="str">
            <v>부산시 동래구 구서동</v>
          </cell>
        </row>
        <row r="9">
          <cell r="A9" t="str">
            <v>K0008</v>
          </cell>
          <cell r="B9" t="str">
            <v>이호종</v>
          </cell>
          <cell r="C9" t="str">
            <v>700215-1******</v>
          </cell>
          <cell r="E9">
            <v>38352</v>
          </cell>
          <cell r="G9">
            <v>4</v>
          </cell>
          <cell r="H9" t="str">
            <v>부산시 동래구 구서동</v>
          </cell>
        </row>
        <row r="10">
          <cell r="A10" t="str">
            <v>K0009</v>
          </cell>
          <cell r="B10" t="str">
            <v>최정수</v>
          </cell>
          <cell r="C10" t="str">
            <v>700211-1******</v>
          </cell>
          <cell r="E10">
            <v>38018</v>
          </cell>
          <cell r="G10">
            <v>1</v>
          </cell>
          <cell r="H10" t="str">
            <v>부산시 해운대구 좌동 200</v>
          </cell>
        </row>
        <row r="11">
          <cell r="A11" t="str">
            <v>K0010</v>
          </cell>
          <cell r="B11" t="str">
            <v>홍재동</v>
          </cell>
          <cell r="C11" t="str">
            <v>700213-1******</v>
          </cell>
          <cell r="E11">
            <v>38383</v>
          </cell>
          <cell r="G11">
            <v>2</v>
          </cell>
          <cell r="H11" t="str">
            <v xml:space="preserve">부산시 해운대구 우동 </v>
          </cell>
        </row>
        <row r="12">
          <cell r="A12" t="str">
            <v>K0011</v>
          </cell>
          <cell r="B12" t="str">
            <v>김한섭</v>
          </cell>
          <cell r="C12" t="str">
            <v>700210-1******</v>
          </cell>
          <cell r="E12">
            <v>38749</v>
          </cell>
          <cell r="G12">
            <v>3</v>
          </cell>
          <cell r="H12" t="str">
            <v>부산시 동래구  온천동</v>
          </cell>
        </row>
        <row r="13">
          <cell r="A13" t="str">
            <v>K0012</v>
          </cell>
          <cell r="B13" t="str">
            <v>김갑돌</v>
          </cell>
          <cell r="C13" t="str">
            <v>750210-9******</v>
          </cell>
          <cell r="E13">
            <v>39417</v>
          </cell>
          <cell r="G13">
            <v>2</v>
          </cell>
          <cell r="H13" t="str">
            <v>부산시 해운대구 중동</v>
          </cell>
        </row>
        <row r="14">
          <cell r="A14" t="str">
            <v>K0013</v>
          </cell>
          <cell r="B14" t="str">
            <v>차수경</v>
          </cell>
          <cell r="C14" t="str">
            <v>731210-1******</v>
          </cell>
          <cell r="E14">
            <v>39448</v>
          </cell>
          <cell r="G14">
            <v>1</v>
          </cell>
          <cell r="H14" t="str">
            <v>부산시 부산진구 부전동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F9" sqref="F9"/>
    </sheetView>
  </sheetViews>
  <sheetFormatPr defaultRowHeight="16.5"/>
  <cols>
    <col min="3" max="3" width="9.5" bestFit="1" customWidth="1"/>
  </cols>
  <sheetData>
    <row r="3" spans="1:6">
      <c r="B3" s="1" t="s">
        <v>23</v>
      </c>
      <c r="C3" s="1"/>
      <c r="D3" s="1"/>
      <c r="E3" s="1"/>
    </row>
    <row r="4" spans="1:6">
      <c r="A4" s="2" t="s">
        <v>5</v>
      </c>
      <c r="B4" s="2">
        <v>100</v>
      </c>
      <c r="C4" s="2">
        <v>200</v>
      </c>
      <c r="D4" s="2">
        <v>300</v>
      </c>
      <c r="E4" s="2">
        <v>400</v>
      </c>
      <c r="F4" s="2">
        <v>500</v>
      </c>
    </row>
    <row r="5" spans="1:6">
      <c r="A5" s="2" t="s">
        <v>6</v>
      </c>
      <c r="B5" s="3">
        <v>0.05</v>
      </c>
      <c r="C5" s="3">
        <v>0.1</v>
      </c>
      <c r="D5" s="3">
        <v>0.15</v>
      </c>
      <c r="E5" s="3">
        <v>0.2</v>
      </c>
      <c r="F5" s="3">
        <v>0.25</v>
      </c>
    </row>
    <row r="8" spans="1:6">
      <c r="B8" s="1" t="s">
        <v>22</v>
      </c>
      <c r="C8" s="1"/>
    </row>
    <row r="9" spans="1:6">
      <c r="A9" s="2" t="s">
        <v>0</v>
      </c>
      <c r="B9" s="2" t="s">
        <v>1</v>
      </c>
      <c r="C9" s="2" t="s">
        <v>2</v>
      </c>
      <c r="F9" s="2">
        <f>COUNTA($A:$A)-3</f>
        <v>7</v>
      </c>
    </row>
    <row r="10" spans="1:6">
      <c r="A10" s="2" t="s">
        <v>8</v>
      </c>
      <c r="B10" s="2" t="s">
        <v>16</v>
      </c>
      <c r="C10" s="2">
        <v>2350000</v>
      </c>
    </row>
    <row r="11" spans="1:6">
      <c r="A11" s="2" t="s">
        <v>10</v>
      </c>
      <c r="B11" s="2" t="s">
        <v>17</v>
      </c>
      <c r="C11" s="2">
        <v>3500000</v>
      </c>
    </row>
    <row r="12" spans="1:6">
      <c r="A12" s="2" t="s">
        <v>11</v>
      </c>
      <c r="B12" s="2" t="s">
        <v>18</v>
      </c>
      <c r="C12" s="2">
        <v>5430000</v>
      </c>
    </row>
    <row r="13" spans="1:6">
      <c r="A13" s="2" t="s">
        <v>12</v>
      </c>
      <c r="B13" s="2" t="s">
        <v>19</v>
      </c>
      <c r="C13" s="2">
        <v>985000</v>
      </c>
    </row>
    <row r="14" spans="1:6">
      <c r="A14" s="2" t="s">
        <v>13</v>
      </c>
      <c r="B14" s="2" t="s">
        <v>20</v>
      </c>
      <c r="C14" s="2">
        <v>11500000</v>
      </c>
    </row>
    <row r="15" spans="1:6">
      <c r="A15" s="2" t="s">
        <v>14</v>
      </c>
      <c r="B15" s="2" t="s">
        <v>21</v>
      </c>
      <c r="C15" s="2">
        <v>256000</v>
      </c>
    </row>
    <row r="16" spans="1:6">
      <c r="A16" s="2" t="s">
        <v>29</v>
      </c>
      <c r="B16" s="2"/>
      <c r="C16" s="2"/>
    </row>
  </sheetData>
  <mergeCells count="2">
    <mergeCell ref="B8:C8"/>
    <mergeCell ref="B3:E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11" sqref="I11"/>
    </sheetView>
  </sheetViews>
  <sheetFormatPr defaultRowHeight="16.5"/>
  <cols>
    <col min="4" max="4" width="10.875" bestFit="1" customWidth="1"/>
    <col min="7" max="7" width="13" bestFit="1" customWidth="1"/>
  </cols>
  <sheetData>
    <row r="1" spans="1:7">
      <c r="C1" s="4" t="s">
        <v>24</v>
      </c>
      <c r="D1" s="4"/>
      <c r="E1" s="4"/>
    </row>
    <row r="2" spans="1:7">
      <c r="C2" s="4"/>
      <c r="D2" s="4"/>
      <c r="E2" s="4"/>
    </row>
    <row r="3" spans="1:7">
      <c r="A3" s="2" t="s">
        <v>25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26</v>
      </c>
    </row>
    <row r="4" spans="1:7">
      <c r="A4" s="2" t="s">
        <v>27</v>
      </c>
      <c r="B4" s="2" t="s">
        <v>8</v>
      </c>
      <c r="C4" s="2" t="str">
        <f>VLOOKUP(B4,상품코드표표표,2,FALSE)</f>
        <v>MP3</v>
      </c>
      <c r="D4" s="5">
        <f>VLOOKUP(B4,상품코드표표표,3,FALSE)</f>
        <v>2350000</v>
      </c>
      <c r="E4" s="2">
        <v>100</v>
      </c>
      <c r="F4" s="2">
        <f>IFERROR(HLOOKUP(E4,할인율,2,TRUE),"")</f>
        <v>0.05</v>
      </c>
      <c r="G4" s="5">
        <f>D4*E4-(D4*F4*F4)</f>
        <v>234994125</v>
      </c>
    </row>
    <row r="5" spans="1:7">
      <c r="A5" s="2" t="s">
        <v>28</v>
      </c>
      <c r="B5" s="2" t="s">
        <v>9</v>
      </c>
      <c r="C5" s="2" t="str">
        <f>VLOOKUP(B5,상품코드표표표,2,FALSE)</f>
        <v>PDA</v>
      </c>
      <c r="D5" s="5">
        <f>VLOOKUP(B5,상품코드표표표,3,FALSE)</f>
        <v>3500000</v>
      </c>
      <c r="E5" s="2">
        <v>200</v>
      </c>
      <c r="F5" s="2">
        <f>IFERROR(HLOOKUP(E5,할인율,2,TRUE),"")</f>
        <v>0.1</v>
      </c>
      <c r="G5" s="5">
        <f>(D5*E5)-(D5*F5*F5)</f>
        <v>699965000</v>
      </c>
    </row>
  </sheetData>
  <mergeCells count="1">
    <mergeCell ref="C1:E2"/>
  </mergeCells>
  <phoneticPr fontId="1" type="noConversion"/>
  <dataValidations count="1">
    <dataValidation type="list" allowBlank="1" showInputMessage="1" showErrorMessage="1" sqref="B4:B5">
      <formula1>상품코드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G5"/>
    </sheetView>
  </sheetViews>
  <sheetFormatPr defaultRowHeight="16.5"/>
  <cols>
    <col min="3" max="3" width="17.5" customWidth="1"/>
    <col min="6" max="7" width="11.125" bestFit="1" customWidth="1"/>
    <col min="10" max="10" width="14.875" customWidth="1"/>
  </cols>
  <sheetData>
    <row r="1" spans="1:9">
      <c r="D1" s="1" t="s">
        <v>30</v>
      </c>
      <c r="E1" s="1"/>
      <c r="F1" s="1"/>
      <c r="G1" s="1"/>
    </row>
    <row r="2" spans="1:9">
      <c r="D2" s="1"/>
      <c r="E2" s="1"/>
      <c r="F2" s="1"/>
      <c r="G2" s="1"/>
    </row>
    <row r="3" spans="1:9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59</v>
      </c>
      <c r="G3" t="s">
        <v>36</v>
      </c>
      <c r="H3" t="s">
        <v>37</v>
      </c>
      <c r="I3" t="s">
        <v>38</v>
      </c>
    </row>
    <row r="4" spans="1:9">
      <c r="A4" t="s">
        <v>39</v>
      </c>
      <c r="B4" t="s">
        <v>43</v>
      </c>
      <c r="C4" t="s">
        <v>47</v>
      </c>
      <c r="D4" t="s">
        <v>51</v>
      </c>
      <c r="E4" t="s">
        <v>55</v>
      </c>
      <c r="F4" s="6">
        <v>35064</v>
      </c>
      <c r="G4" s="6">
        <v>39020</v>
      </c>
      <c r="H4">
        <v>1</v>
      </c>
      <c r="I4" t="s">
        <v>60</v>
      </c>
    </row>
    <row r="5" spans="1:9">
      <c r="A5" t="s">
        <v>40</v>
      </c>
      <c r="B5" t="s">
        <v>44</v>
      </c>
      <c r="C5" t="s">
        <v>48</v>
      </c>
      <c r="D5" t="s">
        <v>52</v>
      </c>
      <c r="E5" t="s">
        <v>56</v>
      </c>
      <c r="F5" s="6">
        <v>32508</v>
      </c>
      <c r="G5" s="6">
        <v>38478</v>
      </c>
      <c r="H5">
        <v>2</v>
      </c>
      <c r="I5" t="s">
        <v>61</v>
      </c>
    </row>
    <row r="6" spans="1:9">
      <c r="A6" t="s">
        <v>41</v>
      </c>
      <c r="B6" t="s">
        <v>45</v>
      </c>
      <c r="C6" t="s">
        <v>49</v>
      </c>
      <c r="D6" t="s">
        <v>53</v>
      </c>
      <c r="E6" t="s">
        <v>57</v>
      </c>
      <c r="F6" s="6">
        <v>38868</v>
      </c>
      <c r="H6">
        <v>3</v>
      </c>
      <c r="I6" t="s">
        <v>62</v>
      </c>
    </row>
    <row r="7" spans="1:9">
      <c r="A7" t="s">
        <v>42</v>
      </c>
      <c r="B7" t="s">
        <v>46</v>
      </c>
      <c r="C7" t="s">
        <v>50</v>
      </c>
      <c r="D7" t="s">
        <v>54</v>
      </c>
      <c r="E7" t="s">
        <v>58</v>
      </c>
      <c r="F7" s="6">
        <v>37437</v>
      </c>
      <c r="G7" s="6">
        <v>39020</v>
      </c>
      <c r="H7">
        <v>1</v>
      </c>
      <c r="I7" t="s">
        <v>63</v>
      </c>
    </row>
    <row r="9" spans="1:9">
      <c r="A9" s="2"/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4" sqref="H14"/>
    </sheetView>
  </sheetViews>
  <sheetFormatPr defaultRowHeight="16.5"/>
  <cols>
    <col min="7" max="7" width="14.25" customWidth="1"/>
    <col min="9" max="9" width="12.875" customWidth="1"/>
    <col min="10" max="10" width="14.625" customWidth="1"/>
  </cols>
  <sheetData>
    <row r="1" spans="1:10" ht="20.25" customHeight="1">
      <c r="A1" s="10"/>
      <c r="B1" s="11" t="s">
        <v>64</v>
      </c>
      <c r="C1" s="11"/>
      <c r="D1" s="11"/>
      <c r="E1" s="11"/>
      <c r="F1" s="11"/>
      <c r="G1" s="10"/>
    </row>
    <row r="2" spans="1:10" ht="16.5" customHeight="1">
      <c r="A2" s="17"/>
      <c r="B2" s="11"/>
      <c r="C2" s="11"/>
      <c r="D2" s="11"/>
      <c r="E2" s="11"/>
      <c r="F2" s="11"/>
      <c r="G2" s="17"/>
    </row>
    <row r="3" spans="1:10">
      <c r="A3" s="7" t="s">
        <v>65</v>
      </c>
      <c r="B3" s="12" t="s">
        <v>66</v>
      </c>
      <c r="C3" s="7" t="s">
        <v>67</v>
      </c>
      <c r="D3" s="7" t="s">
        <v>68</v>
      </c>
      <c r="E3" s="12" t="s">
        <v>69</v>
      </c>
      <c r="F3" s="8" t="s">
        <v>70</v>
      </c>
      <c r="G3" s="7" t="s">
        <v>71</v>
      </c>
    </row>
    <row r="4" spans="1:10">
      <c r="A4" s="13">
        <v>40306</v>
      </c>
      <c r="B4" s="14" t="s">
        <v>7</v>
      </c>
      <c r="C4" s="14" t="str">
        <f t="shared" ref="C4:C9" si="0">VLOOKUP(B4,상품코드푠,2,FALSE)</f>
        <v>MP3</v>
      </c>
      <c r="D4" s="15">
        <f t="shared" ref="D4:D9" si="1">VLOOKUP(B4,상품코드푠,3,FALSE)</f>
        <v>235000</v>
      </c>
      <c r="E4" s="14">
        <v>100</v>
      </c>
      <c r="F4" s="9">
        <f t="shared" ref="F4:F9" si="2">IFERROR(HLOOKUP(E4,할인율푠,2,TRUE),"")</f>
        <v>0.05</v>
      </c>
      <c r="G4" s="16">
        <f>IFERROR(D4*(1-F4)*E4, D4*E4)</f>
        <v>22325000</v>
      </c>
    </row>
    <row r="5" spans="1:10">
      <c r="A5" s="13">
        <v>40307</v>
      </c>
      <c r="B5" s="14" t="s">
        <v>72</v>
      </c>
      <c r="C5" s="14" t="str">
        <f t="shared" si="0"/>
        <v>전자사전</v>
      </c>
      <c r="D5" s="15">
        <f t="shared" si="1"/>
        <v>256000</v>
      </c>
      <c r="E5" s="14">
        <v>150</v>
      </c>
      <c r="F5" s="9">
        <f t="shared" si="2"/>
        <v>0.05</v>
      </c>
      <c r="G5" s="16">
        <f>IFERROR(D5*(1-F5)*E5, D5*E5)</f>
        <v>36480000</v>
      </c>
      <c r="I5" s="23" t="s">
        <v>77</v>
      </c>
      <c r="J5" s="23"/>
    </row>
    <row r="6" spans="1:10">
      <c r="A6" s="13">
        <v>40316</v>
      </c>
      <c r="B6" s="14" t="s">
        <v>73</v>
      </c>
      <c r="C6" s="14" t="str">
        <f t="shared" si="0"/>
        <v>Computer</v>
      </c>
      <c r="D6" s="15">
        <f t="shared" si="1"/>
        <v>985000</v>
      </c>
      <c r="E6" s="14">
        <v>20</v>
      </c>
      <c r="F6" s="9" t="str">
        <f t="shared" si="2"/>
        <v/>
      </c>
      <c r="G6" s="16">
        <f t="shared" ref="G6:G9" si="3">IFERROR(D6*(1-F6)*E6, D6*E6)</f>
        <v>19700000</v>
      </c>
      <c r="I6" s="24"/>
      <c r="J6" s="24"/>
    </row>
    <row r="7" spans="1:10">
      <c r="A7" s="13">
        <v>40316</v>
      </c>
      <c r="B7" s="14" t="s">
        <v>74</v>
      </c>
      <c r="C7" s="14" t="str">
        <f t="shared" si="0"/>
        <v>전자사전</v>
      </c>
      <c r="D7" s="15">
        <f t="shared" si="1"/>
        <v>256000</v>
      </c>
      <c r="E7" s="14">
        <v>30</v>
      </c>
      <c r="F7" s="9" t="str">
        <f t="shared" si="2"/>
        <v/>
      </c>
      <c r="G7" s="16">
        <f t="shared" si="3"/>
        <v>7680000</v>
      </c>
      <c r="I7" s="18" t="s">
        <v>78</v>
      </c>
      <c r="J7" s="21">
        <v>10</v>
      </c>
    </row>
    <row r="8" spans="1:10">
      <c r="A8" s="13">
        <v>40318</v>
      </c>
      <c r="B8" s="14" t="s">
        <v>75</v>
      </c>
      <c r="C8" s="14" t="str">
        <f t="shared" si="0"/>
        <v>MP3</v>
      </c>
      <c r="D8" s="15">
        <f t="shared" si="1"/>
        <v>235000</v>
      </c>
      <c r="E8" s="14">
        <v>50</v>
      </c>
      <c r="F8" s="9" t="str">
        <f t="shared" si="2"/>
        <v/>
      </c>
      <c r="G8" s="16">
        <f t="shared" si="3"/>
        <v>11750000</v>
      </c>
      <c r="I8" s="19"/>
      <c r="J8" s="21"/>
    </row>
    <row r="9" spans="1:10">
      <c r="A9" s="13">
        <v>40319</v>
      </c>
      <c r="B9" s="14" t="s">
        <v>76</v>
      </c>
      <c r="C9" s="14" t="str">
        <f t="shared" si="0"/>
        <v>PDA</v>
      </c>
      <c r="D9" s="15">
        <f t="shared" si="1"/>
        <v>350000</v>
      </c>
      <c r="E9" s="14">
        <v>10</v>
      </c>
      <c r="F9" s="9" t="str">
        <f t="shared" si="2"/>
        <v/>
      </c>
      <c r="G9" s="16">
        <f t="shared" si="3"/>
        <v>3500000</v>
      </c>
      <c r="I9" s="20" t="s">
        <v>15</v>
      </c>
      <c r="J9" s="22">
        <f>COUNTIFS(C4:C27,I9,E4:E27,"&gt;=" &amp; $J7)</f>
        <v>2</v>
      </c>
    </row>
    <row r="10" spans="1:10">
      <c r="I10" s="20"/>
      <c r="J10" s="22"/>
    </row>
    <row r="11" spans="1:10" ht="16.5" customHeight="1"/>
    <row r="12" spans="1:10" ht="16.5" customHeight="1"/>
  </sheetData>
  <mergeCells count="6">
    <mergeCell ref="I5:J6"/>
    <mergeCell ref="I7:I8"/>
    <mergeCell ref="J7:J8"/>
    <mergeCell ref="I9:I10"/>
    <mergeCell ref="J9:J10"/>
    <mergeCell ref="B1:F2"/>
  </mergeCells>
  <phoneticPr fontId="1" type="noConversion"/>
  <dataValidations count="4">
    <dataValidation type="whole" operator="greaterThanOrEqual" allowBlank="1" showInputMessage="1" showErrorMessage="1" sqref="E4:E9">
      <formula1>0</formula1>
    </dataValidation>
    <dataValidation type="list" allowBlank="1" showInputMessage="1" showErrorMessage="1" sqref="B4:B9">
      <formula1>상품코든</formula1>
    </dataValidation>
    <dataValidation type="list" allowBlank="1" showInputMessage="1" showErrorMessage="1" sqref="J7:J8">
      <formula1>"0,10,50,100,150,200,250,300"</formula1>
    </dataValidation>
    <dataValidation type="list" allowBlank="1" showInputMessage="1" showErrorMessage="1" sqref="I9:I10">
      <formula1>상품명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9" sqref="E9"/>
    </sheetView>
  </sheetViews>
  <sheetFormatPr defaultRowHeight="16.5"/>
  <cols>
    <col min="1" max="1" width="15.25" customWidth="1"/>
    <col min="2" max="2" width="13.25" customWidth="1"/>
    <col min="3" max="3" width="14.125" customWidth="1"/>
    <col min="5" max="5" width="37.25" customWidth="1"/>
  </cols>
  <sheetData>
    <row r="1" spans="1:5" ht="17.25">
      <c r="A1" s="25" t="s">
        <v>79</v>
      </c>
      <c r="B1" s="25"/>
      <c r="C1" s="25"/>
      <c r="D1" s="25"/>
      <c r="E1" s="25"/>
    </row>
    <row r="2" spans="1:5">
      <c r="A2" s="26"/>
      <c r="B2" s="26"/>
      <c r="C2" s="26"/>
      <c r="D2" s="26"/>
      <c r="E2" s="26"/>
    </row>
    <row r="3" spans="1:5" ht="17.25">
      <c r="A3" s="27" t="s">
        <v>80</v>
      </c>
      <c r="B3" s="27" t="str">
        <f ca="1">INDEX(회원번호,MATCH(발행번호,주민번호,0))</f>
        <v>K0010</v>
      </c>
      <c r="C3" s="27"/>
      <c r="D3" s="28"/>
      <c r="E3" s="28"/>
    </row>
    <row r="4" spans="1:5" ht="17.25">
      <c r="A4" s="27" t="s">
        <v>81</v>
      </c>
      <c r="B4" s="27" t="str">
        <f ca="1">INDEX(성명,MATCH(발행번호,주민번호,0))</f>
        <v>홍재동</v>
      </c>
      <c r="C4" s="27" t="s">
        <v>82</v>
      </c>
      <c r="D4" s="28" t="s">
        <v>83</v>
      </c>
      <c r="E4" s="28"/>
    </row>
    <row r="5" spans="1:5" ht="17.25">
      <c r="A5" s="27" t="s">
        <v>84</v>
      </c>
      <c r="B5" s="28" t="str">
        <f ca="1">INDEX(주소,MATCH(발행번호,주민번호,0))</f>
        <v xml:space="preserve">부산시 해운대구 우동 </v>
      </c>
      <c r="C5" s="28"/>
      <c r="D5" s="28"/>
      <c r="E5" s="28"/>
    </row>
    <row r="6" spans="1:5" ht="17.25">
      <c r="A6" s="28" t="s">
        <v>85</v>
      </c>
      <c r="B6" s="29">
        <f ca="1">INDEX(가입일,MATCH(발행번호,주민번호,0))</f>
        <v>38383</v>
      </c>
      <c r="C6" s="29"/>
      <c r="D6" s="28" t="str">
        <f ca="1">"( " &amp; DATEDIF(B6,B7,"y")&amp;"년 " &amp; DATEDIF(B6,B7,"ym")&amp;"개월 )"</f>
        <v>( 0년 11개월 )</v>
      </c>
      <c r="E6" s="28"/>
    </row>
    <row r="7" spans="1:5" ht="17.25">
      <c r="A7" s="28"/>
      <c r="B7" s="30">
        <f ca="1">IF(INDEX(탈퇴일,MATCH(발행번호,주민번호,0))="", TODAY(), INDEX(탈퇴일,MATCH(발행번호,주민번호,0)))</f>
        <v>38747</v>
      </c>
      <c r="C7" s="30"/>
      <c r="D7" s="28"/>
      <c r="E7" s="28"/>
    </row>
    <row r="8" spans="1:5" ht="17.25">
      <c r="A8" s="27" t="s">
        <v>86</v>
      </c>
      <c r="B8" s="27" t="str">
        <f ca="1">IF(B7=TODAY(),"현재 회원임 ","회원 탈퇴")</f>
        <v>회원 탈퇴</v>
      </c>
      <c r="C8" s="27" t="s">
        <v>87</v>
      </c>
      <c r="D8" s="30" t="str">
        <f ca="1">CHOOSE(INDEX(지역,MATCH(발행번호,주민번호,0)),"해운대구","동래구","강서구","부산진구")</f>
        <v>동래구</v>
      </c>
      <c r="E8" s="30"/>
    </row>
  </sheetData>
  <mergeCells count="9">
    <mergeCell ref="D8:E8"/>
    <mergeCell ref="A1:E1"/>
    <mergeCell ref="D3:E3"/>
    <mergeCell ref="D4:E4"/>
    <mergeCell ref="B5:E5"/>
    <mergeCell ref="A6:A7"/>
    <mergeCell ref="B6:C6"/>
    <mergeCell ref="D6:E7"/>
    <mergeCell ref="B7:C7"/>
  </mergeCells>
  <phoneticPr fontId="1" type="noConversion"/>
  <dataValidations count="1">
    <dataValidation type="list" allowBlank="1" showInputMessage="1" showErrorMessage="1" sqref="D4:E4">
      <formula1>주민번호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5</vt:i4>
      </vt:variant>
    </vt:vector>
  </HeadingPairs>
  <TitlesOfParts>
    <vt:vector size="10" baseType="lpstr">
      <vt:lpstr>상품코드표</vt:lpstr>
      <vt:lpstr>상품입고내역서</vt:lpstr>
      <vt:lpstr>직원명단</vt:lpstr>
      <vt:lpstr>예제1~3</vt:lpstr>
      <vt:lpstr>예제4</vt:lpstr>
      <vt:lpstr>발행번호</vt:lpstr>
      <vt:lpstr>사원명단</vt:lpstr>
      <vt:lpstr>상품코드</vt:lpstr>
      <vt:lpstr>상품코드표표표</vt:lpstr>
      <vt:lpstr>할인율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2015-09-22T04:40:56Z</dcterms:created>
  <dcterms:modified xsi:type="dcterms:W3CDTF">2015-09-22T07:17:50Z</dcterms:modified>
</cp:coreProperties>
</file>