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65" windowHeight="12330" firstSheet="1" activeTab="4"/>
  </x:bookViews>
  <x:sheets>
    <x:sheet name="Sheet1" sheetId="1" r:id="rId4"/>
    <x:sheet name="회원명단" sheetId="2" r:id="rId5"/>
    <x:sheet name="회원증명서" sheetId="3" r:id="rId6"/>
    <x:sheet name="시나리오 요약" sheetId="4" r:id="rId7"/>
    <x:sheet name="Sheet4" sheetId="5" r:id="rId8"/>
    <x:sheet name="Sheet5" sheetId="6" r:id="rId9"/>
    <x:sheet name="Sheet7" sheetId="7" r:id="rId10"/>
    <x:sheet name="Sheet9" sheetId="8" r:id="rId11"/>
    <x:sheet name="Sheet10" sheetId="9" r:id="rId12"/>
    <x:sheet name="Sheet11" sheetId="10" r:id="rId13"/>
  </x:sheets>
  <x:definedNames>
    <x:definedName name="가입일">회원명단!$E$2:$E$14</x:definedName>
    <x:definedName name="발행번호">회원증명서!$D$4</x:definedName>
    <x:definedName name="성명">회원명단!$B$2:$B$14</x:definedName>
    <x:definedName name="주민번호">회원명단!$C$2:$C$14</x:definedName>
    <x:definedName name="주소">회원명단!$H$2:$H$14</x:definedName>
    <x:definedName name="지역">회원명단!$G$2:$G$14</x:definedName>
    <x:definedName name="탈퇴구분">회원명단!$F$2:$F$14</x:definedName>
    <x:definedName name="탈퇴일">회원명단!$F$2:$F$14</x:definedName>
    <x:definedName name="회원기간">회원명단!$E$2:$E$14</x:definedName>
    <x:definedName name="회원번호">회원명단!$A$2:$A$14</x:definedName>
  </x:definedName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<x:sst xmlns:r="http://schemas.openxmlformats.org/officeDocument/2006/relationships" xmlns:c="http://schemas.openxmlformats.org/drawingml/2006/chart" xmlns:x="http://schemas.openxmlformats.org/spreadsheetml/2006/main" count="360" uniqueCount="194">
  <x:si>
    <x:t>변경 셀 값을 나타냅니다. 각 시나리오의 변경 셀들은</x:t>
  </x:si>
  <x:si>
    <x:t>참고: 현재 값 열은 시나리오 요약 보고서가 작성될 때의</x:t>
  </x:si>
  <x:si>
    <x:t>2009~2010년 판매 수량</x:t>
  </x:si>
  <x:si>
    <x:t>부산시 동래구 장전동 100번지</x:t>
  </x:si>
  <x:si>
    <x:t>강서구</x:t>
  </x:si>
  <x:si>
    <x:t>상품 입고 내역서</x:t>
  </x:si>
  <x:si>
    <x:t>Computer</x:t>
  </x:si>
  <x:si>
    <x:t>Notebook</x:t>
  </x:si>
  <x:si>
    <x:t>부산시 연제구 거제동</x:t>
  </x:si>
  <x:si>
    <x:t>부산시 동래구 구서동</x:t>
  </x:si>
  <x:si>
    <x:t>부산시 연제구 연산동</x:t>
  </x:si>
  <x:si>
    <x:t>부산시 해운대구 우동</x:t>
  </x:si>
  <x:si>
    <x:t>부산시 해운대구 중동</x:t>
  </x:si>
  <x:si>
    <x:t>부산시 동래구 온천동</x:t>
  </x:si>
  <x:si>
    <x:t>2009년 1월</x:t>
  </x:si>
  <x:si>
    <x:t>2009년 3월</x:t>
  </x:si>
  <x:si>
    <x:t>2009년 2월</x:t>
  </x:si>
  <x:si>
    <x:t>2010년 1월</x:t>
  </x:si>
  <x:si>
    <x:t>2010년 2월</x:t>
  </x:si>
  <x:si>
    <x:t>회색으로 표시됩니다.</x:t>
  </x:si>
  <x:si>
    <x:t>2010년 3월</x:t>
  </x:si>
  <x:si>
    <x:t>2010년 가맹점 판매수량</x:t>
  </x:si>
  <x:si>
    <x:t>700210-7******</x:t>
  </x:si>
  <x:si>
    <x:t>700210-8******</x:t>
  </x:si>
  <x:si>
    <x:t>700215-1******</x:t>
  </x:si>
  <x:si>
    <x:t>부산시 부산진구 부전동</x:t>
  </x:si>
  <x:si>
    <x:t xml:space="preserve">       개수
상품명</x:t>
  </x:si>
  <x:si>
    <x:t>710213-2******</x:t>
  </x:si>
  <x:si>
    <x:t>651203-2******</x:t>
  </x:si>
  <x:si>
    <x:t>700211-1******</x:t>
  </x:si>
  <x:si>
    <x:t>650210-2******</x:t>
  </x:si>
  <x:si>
    <x:t>700213-1******</x:t>
  </x:si>
  <x:si>
    <x:t>731210-1******</x:t>
  </x:si>
  <x:si>
    <x:t>부산시 부산진구 전포동</x:t>
  </x:si>
  <x:si>
    <x:t>부산시 해운대구 좌동 200</x:t>
  </x:si>
  <x:si>
    <x:t>750210-9******</x:t>
  </x:si>
  <x:si>
    <x:t>2009~2010년 판매수량</x:t>
  </x:si>
  <x:si>
    <x:t>700210-1******</x:t>
  </x:si>
  <x:si>
    <x:t>2009년 가맹점 판매 수량</x:t>
  </x:si>
  <x:si>
    <x:t>700217-1******</x:t>
  </x:si>
  <x:si>
    <x:t>790210-6******</x:t>
  </x:si>
  <x:si>
    <x:t>2010년 가맹점 판매 수량</x:t>
  </x:si>
  <x:si>
    <x:t>D001</x:t>
  </x:si>
  <x:si>
    <x:t>상품코드</x:t>
  </x:si>
  <x:si>
    <x:t>C002</x:t>
  </x:si>
  <x:si>
    <x:t>C001</x:t>
  </x:si>
  <x:si>
    <x:t>M001</x:t>
  </x:si>
  <x:si>
    <x:t>P001</x:t>
  </x:si>
  <x:si>
    <x:t>K0002</x:t>
  </x:si>
  <x:si>
    <x:t>K0003</x:t>
  </x:si>
  <x:si>
    <x:t>K0007</x:t>
  </x:si>
  <x:si>
    <x:t>K0005</x:t>
  </x:si>
  <x:si>
    <x:t>K0008</x:t>
  </x:si>
  <x:si>
    <x:t>K0010</x:t>
  </x:si>
  <x:si>
    <x:t>주민번호</x:t>
  </x:si>
  <x:si>
    <x:t>K0004</x:t>
  </x:si>
  <x:si>
    <x:t>K0001</x:t>
  </x:si>
  <x:si>
    <x:t>입고날짜</x:t>
  </x:si>
  <x:si>
    <x:t>K0006</x:t>
  </x:si>
  <x:si>
    <x:t>회원번호</x:t>
  </x:si>
  <x:si>
    <x:t>K0009</x:t>
  </x:si>
  <x:si>
    <x:t>K0011</x:t>
  </x:si>
  <x:si>
    <x:t>전자사전</x:t>
  </x:si>
  <x:si>
    <x:t>$D$13</x:t>
  </x:si>
  <x:si>
    <x:t>직급선택</x:t>
  </x:si>
  <x:si>
    <x:t>2009년</x:t>
  </x:si>
  <x:si>
    <x:t>&lt;검색조건3&gt;</x:t>
  </x:si>
  <x:si>
    <x:t>사원명단 목록</x:t>
  </x:si>
  <x:si>
    <x:t>&lt;검색조건1&gt;</x:t>
  </x:si>
  <x:si>
    <x:t>&lt;검색조건2&gt;</x:t>
  </x:si>
  <x:si>
    <x:t>매월 상환액</x:t>
  </x:si>
  <x:si>
    <x:t>2010년</x:t>
  </x:si>
  <x:si>
    <x:t xml:space="preserve">부서명 : </x:t>
  </x:si>
  <x:si>
    <x:t>$C$5</x:t>
  </x:si>
  <x:si>
    <x:t>$C$7</x:t>
  </x:si>
  <x:si>
    <x:t>회훤 증명서</x:t>
  </x:si>
  <x:si>
    <x:t>할부금 계산표</x:t>
  </x:si>
  <x:si>
    <x:t>근속연수</x:t>
  </x:si>
  <x:si>
    <x:t>근무연수 :</x:t>
  </x:si>
  <x:si>
    <x:t>년수선택</x:t>
  </x:si>
  <x:si>
    <x:t>$D$11</x:t>
  </x:si>
  <x:si>
    <x:t>주민등록번호</x:t>
  </x:si>
  <x:si>
    <x:t>부서명 :</x:t>
  </x:si>
  <x:si>
    <x:t>부서선택</x:t>
  </x:si>
  <x:si>
    <x:t>K0012</x:t>
  </x:si>
  <x:si>
    <x:t>$C$11</x:t>
  </x:si>
  <x:si>
    <x:t>K0013</x:t>
  </x:si>
  <x:si>
    <x:t>할부개월</x:t>
  </x:si>
  <x:si>
    <x:t>직급 :</x:t>
  </x:si>
  <x:si>
    <x:t>$C$12</x:t>
  </x:si>
  <x:si>
    <x:t>클럼지역</x:t>
  </x:si>
  <x:si>
    <x:t>탈퇴구분</x:t>
  </x:si>
  <x:si>
    <x:t>$D$12</x:t>
  </x:si>
  <x:si>
    <x:t>$C$13</x:t>
  </x:si>
  <x:si>
    <x:t>회원기간</x:t>
  </x:si>
  <x:si>
    <x:t>결과 셀:</x:t>
  </x:si>
  <x:si>
    <x:t>변경 셀:</x:t>
  </x:si>
  <x:si>
    <x:t>현재 값:</x:t>
  </x:si>
  <x:si>
    <x:t>$D$15</x:t>
  </x:si>
  <x:si>
    <x:t>$C$16</x:t>
  </x:si>
  <x:si>
    <x:t>시나리오 요약</x:t>
  </x:si>
  <x:si>
    <x:t>$D$14</x:t>
  </x:si>
  <x:si>
    <x:t>금리인상</x:t>
  </x:si>
  <x:si>
    <x:t>금리인하</x:t>
  </x:si>
  <x:si>
    <x:t>$D$16</x:t>
  </x:si>
  <x:si>
    <x:t>$C$14</x:t>
  </x:si>
  <x:si>
    <x:t>$C$15</x:t>
  </x:si>
  <x:si>
    <x:t>(9년8개월)</x:t>
  </x:si>
  <x:si>
    <x:t>현재 회원임</x:t>
  </x:si>
  <x:si>
    <x:t>만든 사람 212 날짜 2015-10-06</x:t>
  </x:si>
  <x:si>
    <x:t>단가</x:t>
  </x:si>
  <x:si>
    <x:t>수량</x:t>
  </x:si>
  <x:si>
    <x:t>할인율</x:t>
  </x:si>
  <x:si>
    <x:t>상품명</x:t>
  </x:si>
  <x:si>
    <x:t>성명</x:t>
  </x:si>
  <x:si>
    <x:t>금액</x:t>
  </x:si>
  <x:si>
    <x:t>MP3</x:t>
  </x:si>
  <x:si>
    <x:t>PDA</x:t>
  </x:si>
  <x:si>
    <x:t>직업</x:t>
  </x:si>
  <x:si>
    <x:t>탈퇴일</x:t>
  </x:si>
  <x:si>
    <x:t>지역</x:t>
  </x:si>
  <x:si>
    <x:t>가입일</x:t>
  </x:si>
  <x:si>
    <x:t>주소</x:t>
  </x:si>
  <x:si>
    <x:t>이호종</x:t>
  </x:si>
  <x:si>
    <x:t>최정수</x:t>
  </x:si>
  <x:si>
    <x:t>홍재동</x:t>
  </x:si>
  <x:si>
    <x:t>김한섭</x:t>
  </x:si>
  <x:si>
    <x:t>정수민</x:t>
  </x:si>
  <x:si>
    <x:t>정유진</x:t>
  </x:si>
  <x:si>
    <x:t>홍길동</x:t>
  </x:si>
  <x:si>
    <x:t>홍미라</x:t>
  </x:si>
  <x:si>
    <x:t>이수동</x:t>
  </x:si>
  <x:si>
    <x:t>대장금</x:t>
  </x:si>
  <x:si>
    <x:t>김복자</x:t>
  </x:si>
  <x:si>
    <x:t>대학생</x:t>
  </x:si>
  <x:si>
    <x:t>교사</x:t>
  </x:si>
  <x:si>
    <x:t>김갑돌</x:t>
  </x:si>
  <x:si>
    <x:t>공무원</x:t>
  </x:si>
  <x:si>
    <x:t>회사원</x:t>
  </x:si>
  <x:si>
    <x:t>주부</x:t>
  </x:si>
  <x:si>
    <x:t>차수경</x:t>
  </x:si>
  <x:si>
    <x:t>부서명</x:t>
  </x:si>
  <x:si>
    <x:t>직급</x:t>
  </x:si>
  <x:si>
    <x:t>금리</x:t>
  </x:si>
  <x:si>
    <x:t>사번</x:t>
  </x:si>
  <x:si>
    <x:t>회차</x:t>
  </x:si>
  <x:si>
    <x:t>원금</x:t>
  </x:si>
  <x:si>
    <x:t>이자</x:t>
  </x:si>
  <x:si>
    <x:t>잔액</x:t>
  </x:si>
  <x:si>
    <x:t>이름</x:t>
  </x:si>
  <x:si>
    <x:t>송민우</x:t>
  </x:si>
  <x:si>
    <x:t>이승철</x:t>
  </x:si>
  <x:si>
    <x:t>이지현</x:t>
  </x:si>
  <x:si>
    <x:t>김송인</x:t>
  </x:si>
  <x:si>
    <x:t>김수철</x:t>
  </x:si>
  <x:si>
    <x:t>나문이</x:t>
  </x:si>
  <x:si>
    <x:t>박민중</x:t>
  </x:si>
  <x:si>
    <x:t>홍철인</x:t>
  </x:si>
  <x:si>
    <x:t>이명수</x:t>
  </x:si>
  <x:si>
    <x:t>마상태</x:t>
  </x:si>
  <x:si>
    <x:t>이상철</x:t>
  </x:si>
  <x:si>
    <x:t>홍미화</x:t>
  </x:si>
  <x:si>
    <x:t>김정아</x:t>
  </x:si>
  <x:si>
    <x:t>오철수</x:t>
  </x:si>
  <x:si>
    <x:t>기본급</x:t>
  </x:si>
  <x:si>
    <x:t>기획실</x:t>
  </x:si>
  <x:si>
    <x:t>사원</x:t>
  </x:si>
  <x:si>
    <x:t>총무팀</x:t>
  </x:si>
  <x:si>
    <x:t>차장</x:t>
  </x:si>
  <x:si>
    <x:t>이사</x:t>
  </x:si>
  <x:si>
    <x:t>대리</x:t>
  </x:si>
  <x:si>
    <x:t>최성수</x:t>
  </x:si>
  <x:si>
    <x:t>인사팀</x:t>
  </x:si>
  <x:si>
    <x:t>과장</x:t>
  </x:si>
  <x:si>
    <x:t>전미수</x:t>
  </x:si>
  <x:si>
    <x:t>정수남</x:t>
  </x:si>
  <x:si>
    <x:t>부장</x:t>
  </x:si>
  <x:si>
    <x:t>김미남</x:t>
  </x:si>
  <x:si>
    <x:t>최은지</x:t>
  </x:si>
  <x:si>
    <x:t>영업팀</x:t>
  </x:si>
  <x:si>
    <x:t>생산팀</x:t>
  </x:si>
  <x:si>
    <x:t>3분기</x:t>
  </x:si>
  <x:si>
    <x:t>and</x:t>
  </x:si>
  <x:si>
    <x:t>서초점</x:t>
  </x:si>
  <x:si>
    <x:t>2분기</x:t>
  </x:si>
  <x:si>
    <x:t>명동점</x:t>
  </x:si>
  <x:si>
    <x:t>1분기</x:t>
  </x:si>
  <x:si>
    <x:t>분당점</x:t>
  </x:si>
  <x:si>
    <x:t>4분기</x:t>
  </x:si>
  <x:si>
    <x:t>구로점</x:t>
  </x:si>
  <x:si>
    <x:t>직급:</x:t>
  </x:si>
  <x:si>
    <x:t>or</x:t>
  </x:si>
  <x:si>
    <x:t>교대점</x:t>
  </x:si>
  <x:si>
    <x:t>합계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</x:si>
</x:sst>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9">
    <x:numFmt numFmtId="164" formatCode="m&quot;월&quot;\ d&quot;일&quot;"/>
    <x:numFmt numFmtId="165" formatCode="#,##0_ "/>
    <x:numFmt numFmtId="166" formatCode="General\ &quot;개&quot;\ &quot;이&quot;&quot;상&quot;"/>
    <x:numFmt numFmtId="167" formatCode="General&quot;회&quot;"/>
    <x:numFmt numFmtId="168" formatCode="General&quot;******&quot;"/>
    <x:numFmt numFmtId="169" formatCode="yyyy&quot;년&quot;\ mm&quot;월&quot;\ dd&quot;일&quot;\ &quot;부&quot;&quot;터&quot;"/>
    <x:numFmt numFmtId="170" formatCode="yyyy&quot;년&quot;\ mm&quot;월&quot;\ dd&quot;일&quot;\ &quot;까&quot;&quot;지&quot;"/>
    <x:numFmt numFmtId="171" formatCode="0_ "/>
    <x:numFmt numFmtId="172" formatCode=";;;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000080"/>
    </x:font>
    <x:font>
      <x:name val="맑은 고딕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800080"/>
        <x:bgColor rgb="ff9999ff"/>
      </x:patternFill>
    </x:fill>
    <x:fill>
      <x:patternFill patternType="solid">
        <x:fgColor rgb="ffc0c0c0"/>
        <x:bgColor rgb="ff9999ff"/>
      </x:patternFill>
    </x:fill>
    <x:fill>
      <x:patternFill patternType="solid">
        <x:fgColor rgb="ffc0c0c0"/>
        <x:bgColor rgb="ff00ffff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 style="thin">
        <x:color indexed="64"/>
      </x:diagonal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165" fontId="0" fillId="0" borderId="0" xfId="0" applyNumberFormat="1">
      <x:alignment horizontal="general" vertical="center"/>
    </x:xf>
    <x:xf numFmtId="0" fontId="0" fillId="0" borderId="1" xfId="0" applyNumberFormat="1" applyBorder="1" applyAlignment="1">
      <x:alignment horizontal="general" vertical="center" wrapText="1"/>
    </x:xf>
    <x:xf numFmtId="166" fontId="0" fillId="0" borderId="0" xfId="0" applyNumberFormat="1">
      <x:alignment horizontal="general" vertical="center"/>
    </x:xf>
    <x:xf numFmtId="167" fontId="0" fillId="0" borderId="0" xfId="0" applyNumberFormat="1">
      <x:alignment horizontal="general" vertical="center"/>
    </x:xf>
    <x:xf numFmtId="168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10" fontId="0" fillId="0" borderId="0" xfId="0" applyNumberFormat="1">
      <x:alignment horizontal="general" vertical="center"/>
    </x:xf>
    <x:xf numFmtId="6" fontId="0" fillId="0" borderId="0" xfId="0" applyNumberFormat="1">
      <x:alignment horizontal="general" vertical="center"/>
    </x:xf>
    <x:xf numFmtId="42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9" fontId="0" fillId="0" borderId="0" xfId="0" applyNumberFormat="1" applyProtection="1">
      <x:alignment horizontal="general" vertical="center"/>
      <x:protection hidden="1"/>
    </x:xf>
    <x:xf numFmtId="165" fontId="0" fillId="0" borderId="0" xfId="0" applyNumberFormat="1" applyProtection="1">
      <x:alignment horizontal="general" vertical="center"/>
      <x:protection hidden="1"/>
    </x:xf>
    <x:xf numFmtId="0" fontId="0" fillId="0" borderId="0" xfId="0" applyNumberFormat="1" applyProtection="1">
      <x:alignment horizontal="general" vertical="center"/>
      <x:protection hidden="1"/>
    </x:xf>
    <x:xf numFmtId="171" fontId="0" fillId="0" borderId="0" xfId="0" applyNumberFormat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10" fontId="0" fillId="0" borderId="0" xfId="0" applyNumberFormat="1" applyFill="1" applyBorder="1" applyAlignment="1">
      <x:alignment horizontal="general" vertical="center"/>
    </x:xf>
    <x:xf numFmtId="6" fontId="0" fillId="0" borderId="0" xfId="0" applyNumberFormat="1" applyFill="1" applyBorder="1" applyAlignment="1">
      <x:alignment horizontal="general" vertical="center"/>
    </x:xf>
    <x:xf numFmtId="6" fontId="0" fillId="0" borderId="2" xfId="0" applyNumberFormat="1" applyFill="1" applyBorder="1" applyAlignment="1">
      <x:alignment horizontal="general" vertical="center"/>
    </x:xf>
    <x:xf numFmtId="0" fontId="7" fillId="2" borderId="3" xfId="0" applyNumberFormat="1" applyFont="1" applyFill="1" applyBorder="1" applyAlignment="1">
      <x:alignment horizontal="left" vertical="center"/>
    </x:xf>
    <x:xf numFmtId="0" fontId="7" fillId="2" borderId="4" xfId="0" applyNumberFormat="1" applyFont="1" applyFill="1" applyBorder="1" applyAlignment="1">
      <x:alignment horizontal="left" vertical="center"/>
    </x:xf>
    <x:xf numFmtId="0" fontId="7" fillId="2" borderId="4" xfId="0" applyNumberFormat="1" applyFont="1" applyFill="1" applyBorder="1" applyAlignment="1">
      <x:alignment horizontal="left" vertical="center"/>
    </x:xf>
    <x:xf numFmtId="0" fontId="0" fillId="0" borderId="5" xfId="0" applyNumberFormat="1" applyFill="1" applyBorder="1" applyAlignment="1">
      <x:alignment horizontal="general" vertical="center"/>
    </x:xf>
    <x:xf numFmtId="0" fontId="0" fillId="3" borderId="0" xfId="0" applyNumberFormat="1" applyFont="1" applyFill="1" applyBorder="1" applyAlignment="1">
      <x:alignment horizontal="left" vertical="center"/>
    </x:xf>
    <x:xf numFmtId="0" fontId="8" fillId="3" borderId="5" xfId="0" applyNumberFormat="1" applyFont="1" applyFill="1" applyBorder="1" applyAlignment="1">
      <x:alignment horizontal="left" vertical="center"/>
    </x:xf>
    <x:xf numFmtId="0" fontId="8" fillId="3" borderId="5" xfId="0" applyNumberFormat="1" applyFont="1" applyFill="1" applyBorder="1" applyAlignment="1">
      <x:alignment horizontal="left" vertical="center"/>
    </x:xf>
    <x:xf numFmtId="0" fontId="0" fillId="3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right" vertical="center"/>
        </x:xf>
      </mc:Fallback>
    </mc:AlternateContent>
    <x:xf numFmtId="10" fontId="0" fillId="4" borderId="0" xfId="0" applyNumberFormat="1" applyFill="1" applyBorder="1" applyAlignment="1">
      <x:alignment horizontal="general" vertical="center"/>
    </x:xf>
    <x:xf numFmtId="0" fontId="9" fillId="0" borderId="0" xfId="0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0" xfId="0" applyNumberFormat="1" applyAlignment="1">
          <x:alignment horizontal="center" vertical="center"/>
        </x:xf>
      </mc:Fallback>
    </mc:AlternateContent>
    <x:xf numFmtId="9" fontId="0" fillId="0" borderId="0" xfId="0" applyNumberFormat="1">
      <x:alignment horizontal="general" vertical="center"/>
    </x:xf>
    <x:xf numFmtId="172" fontId="0" fillId="0" borderId="0" xfId="0" applyNumberFormat="1" applyFont="1" applyFill="1" applyBorder="1" applyAlignment="1" applyProtection="1">
      <x:alignment horizontal="general" vertical="center"/>
    </x:xf>
    <x:xf numFmtId="42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2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3"/>
      <x:tableStyleElement type="totalRow" size="1" dxfId="4"/>
      <x:tableStyleElement type="firstRowStripe" size="1" dxfId="5"/>
      <x:tableStyleElement type="firstColumnStripe" size="1" dxfId="6"/>
      <x:tableStyleElement type="firstSubtotalColumn" size="1" dxfId="7"/>
      <x:tableStyleElement type="firstSubtotalRow" size="1" dxfId="8"/>
      <x:tableStyleElement type="secondSubtotalRow" size="1" dxfId="9"/>
      <x:tableStyleElement type="firstRowSubheading" size="1" dxfId="10"/>
      <x:tableStyleElement type="secondRowSubheading" size="1" dxfId="11"/>
      <x:tableStyleElement type="pageFieldLabels" size="1" dxfId="12"/>
      <x:tableStyleElement type="pageFieldValues" size="1" dxfId="13"/>
    </x:tableStyle>
    <x:tableStyle name="TableStyleMedium2" pivot="0" table="1" count="7">
      <x:tableStyleElement type="wholeTable" size="1" dxfId="14"/>
      <x:tableStyleElement type="headerRow" size="1" dxfId="15"/>
      <x:tableStyleElement type="totalRow" size="1" dxfId="16"/>
      <x:tableStyleElement type="firstColumn" size="1" dxfId="17"/>
      <x:tableStyleElement type="lastColumn" size="1" dxfId="18"/>
      <x:tableStyleElement type="firstRowStripe" size="1" dxfId="19"/>
      <x:tableStyleElement type="firstColumnStripe" size="1" dxfId="2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5"/>
  <x:sheetViews>
    <x:sheetView topLeftCell="A1" zoomScaleNormal="100" workbookViewId="0">
      <x:selection activeCell="G9" activeCellId="0" sqref="G9:G9"/>
    </x:sheetView>
  </x:sheetViews>
  <x:sheetFormatPr defaultColWidth="8.88671875" defaultRowHeight="16.399999999999999"/>
  <x:cols>
    <x:col min="1" max="1" width="9.875" bestFit="1" customWidth="1"/>
    <x:col min="4" max="4" width="9.875" bestFit="1" customWidth="1"/>
    <x:col min="7" max="7" width="12.125" bestFit="1" customWidth="1"/>
    <x:col min="10" max="10" width="11.5" bestFit="1" customWidth="1"/>
  </x:cols>
  <x:sheetData>
    <x:row r="1" spans="1:1">
      <x:c r="A1" t="s">
        <x:v>5</x:v>
      </x:c>
    </x:row>
    <x:row r="3" spans="1:7">
      <x:c r="A3" t="s">
        <x:v>57</x:v>
      </x:c>
      <x:c r="B3" t="s">
        <x:v>43</x:v>
      </x:c>
      <x:c r="C3" t="s">
        <x:v>113</x:v>
      </x:c>
      <x:c r="D3" t="s">
        <x:v>110</x:v>
      </x:c>
      <x:c r="E3" t="s">
        <x:v>111</x:v>
      </x:c>
      <x:c r="F3" t="s">
        <x:v>112</x:v>
      </x:c>
      <x:c r="G3" t="s">
        <x:v>115</x:v>
      </x:c>
    </x:row>
    <x:row r="4" spans="1:7">
      <x:c r="A4" s="1">
        <x:v>42132</x:v>
      </x:c>
      <x:c r="B4" t="s">
        <x:v>46</x:v>
      </x:c>
      <x:c r="C4" t="s">
        <x:v>116</x:v>
      </x:c>
      <x:c r="D4" s="2">
        <x:v>235000</x:v>
      </x:c>
      <x:c r="E4">
        <x:v>100</x:v>
      </x:c>
      <x:c r="F4" s="12">
        <x:v>0.05</x:v>
      </x:c>
      <x:c r="G4" s="13">
        <x:v>22325000</x:v>
      </x:c>
    </x:row>
    <x:row r="5" spans="1:7">
      <x:c r="A5" s="1">
        <x:v>42133</x:v>
      </x:c>
      <x:c r="B5" t="s">
        <x:v>42</x:v>
      </x:c>
      <x:c r="C5" t="s">
        <x:v>62</x:v>
      </x:c>
      <x:c r="D5" s="2">
        <x:v>256000</x:v>
      </x:c>
      <x:c r="E5">
        <x:v>150</x:v>
      </x:c>
      <x:c r="F5" s="12">
        <x:v>0.05</x:v>
      </x:c>
      <x:c r="G5" s="13">
        <x:v>36480000</x:v>
      </x:c>
    </x:row>
    <x:row r="6" spans="1:7">
      <x:c r="A6" s="1">
        <x:v>42142</x:v>
      </x:c>
      <x:c r="B6" t="s">
        <x:v>45</x:v>
      </x:c>
      <x:c r="C6" t="s">
        <x:v>6</x:v>
      </x:c>
      <x:c r="D6" s="2">
        <x:v>985000</x:v>
      </x:c>
      <x:c r="E6">
        <x:v>20</x:v>
      </x:c>
      <x:c r="F6" s="14"/>
      <x:c r="G6" s="13">
        <x:v>19700000</x:v>
      </x:c>
    </x:row>
    <x:row r="7" spans="1:10" ht="32.75">
      <x:c r="A7" s="1">
        <x:v>42142</x:v>
      </x:c>
      <x:c r="B7" t="s">
        <x:v>42</x:v>
      </x:c>
      <x:c r="C7" t="s">
        <x:v>62</x:v>
      </x:c>
      <x:c r="D7" s="2">
        <x:v>256000</x:v>
      </x:c>
      <x:c r="E7">
        <x:v>30</x:v>
      </x:c>
      <x:c r="F7" s="14"/>
      <x:c r="G7" s="13">
        <x:v>7680000</x:v>
      </x:c>
      <x:c r="I7" s="3" t="s">
        <x:v>26</x:v>
      </x:c>
      <x:c r="J7" s="4">
        <x:v>30</x:v>
      </x:c>
    </x:row>
    <x:row r="8" spans="1:10">
      <x:c r="A8" s="1">
        <x:v>42144</x:v>
      </x:c>
      <x:c r="B8" t="s">
        <x:v>46</x:v>
      </x:c>
      <x:c r="C8" t="s">
        <x:v>116</x:v>
      </x:c>
      <x:c r="D8" s="2">
        <x:v>235000</x:v>
      </x:c>
      <x:c r="E8">
        <x:v>50</x:v>
      </x:c>
      <x:c r="F8" s="14"/>
      <x:c r="G8" s="13">
        <x:v>11750000</x:v>
      </x:c>
      <x:c r="I8" t="s">
        <x:v>116</x:v>
      </x:c>
      <x:c r="J8" s="5">
        <x:f>COUNTIFS(C4:C11,I8,E4:E11,"&gt;="&amp;J7)</x:f>
        <x:v>2</x:v>
      </x:c>
    </x:row>
    <x:row r="9" spans="1:7">
      <x:c r="A9" s="1">
        <x:v>42145</x:v>
      </x:c>
      <x:c r="B9" t="s">
        <x:v>47</x:v>
      </x:c>
      <x:c r="C9" t="s">
        <x:v>117</x:v>
      </x:c>
      <x:c r="D9" s="2">
        <x:v>350000</x:v>
      </x:c>
      <x:c r="E9">
        <x:v>10</x:v>
      </x:c>
      <x:c r="F9" s="14"/>
      <x:c r="G9" s="13">
        <x:v>3500000</x:v>
      </x:c>
    </x:row>
    <x:row r="10" spans="1:7">
      <x:c r="A10" s="1">
        <x:v>42146</x:v>
      </x:c>
      <x:c r="B10" t="s">
        <x:v>44</x:v>
      </x:c>
      <x:c r="C10" t="s">
        <x:v>7</x:v>
      </x:c>
      <x:c r="D10" s="2">
        <x:v>1150000</x:v>
      </x:c>
      <x:c r="E10">
        <x:v>10</x:v>
      </x:c>
      <x:c r="F10" s="14"/>
      <x:c r="G10" s="13">
        <x:v>11500000</x:v>
      </x:c>
    </x:row>
    <x:row r="11" spans="1:7">
      <x:c r="A11" s="1">
        <x:v>42147</x:v>
      </x:c>
      <x:c r="B11" t="s">
        <x:v>45</x:v>
      </x:c>
      <x:c r="C11" t="s">
        <x:v>6</x:v>
      </x:c>
      <x:c r="D11" s="2">
        <x:v>985000</x:v>
      </x:c>
      <x:c r="E11">
        <x:v>250</x:v>
      </x:c>
      <x:c r="F11" s="12">
        <x:v>0.10000000000000001</x:v>
      </x:c>
      <x:c r="G11" s="13">
        <x:v>221625000</x:v>
      </x:c>
    </x:row>
    <x:row r="12" spans="1:1">
      <x:c r="A12" s="1"/>
    </x:row>
    <x:row r="13" spans="1:1">
      <x:c r="A13" s="1"/>
    </x:row>
    <x:row r="14" spans="1:1">
      <x:c r="A14" s="1"/>
    </x:row>
    <x:row r="15" spans="1:1">
      <x:c r="A15" s="1"/>
    </x:row>
    <x:row r="16" spans="1:1">
      <x:c r="A16" s="1"/>
    </x:row>
    <x:row r="17" spans="1:1">
      <x:c r="A17" s="1"/>
    </x:row>
    <x:row r="18" spans="1:1">
      <x:c r="A18" s="1"/>
    </x:row>
    <x:row r="19" spans="1:1">
      <x:c r="A19" s="1"/>
    </x:row>
    <x:row r="20" spans="1:1">
      <x:c r="A20" s="1"/>
    </x:row>
    <x:row r="21" spans="1:1">
      <x:c r="A21" s="1"/>
    </x:row>
    <x:row r="22" spans="1:1">
      <x:c r="A22" s="1"/>
    </x:row>
    <x:row r="23" spans="1:1">
      <x:c r="A23" s="1"/>
    </x:row>
    <x:row r="24" spans="1:1">
      <x:c r="A24" s="1"/>
    </x:row>
    <x:row r="25" spans="1:1">
      <x:c r="A25" s="1"/>
    </x:row>
  </x:sheetData>
  <x:sheetProtection algorithmName="SHA-512" spinCount="100000" saltValue="CJzOlujNBR/srKCoTaTlwg==" hashValue="ajfz6lQD8F/ZbOr8i0tFS3IFHK865ZdjolFKhchThBi2rc1UCpIJ+rehFTP4p42o5+rSFIPGqmGDspdmvvSLBw==" sheet="1" objects="0" scenarios="0" formatCells="1" formatColumns="1" formatRows="1" insertColumns="1" insertRows="1" insertHyperlinks="1" deleteColumns="1" deleteRows="1" selectLockedCells="0" sort="1" autoFilter="1" pivotTables="1" selectUnlockedCells="0"/>
  <x:dataValidations count="3">
    <x:dataValidation type="whole" operator="greaterThanOrEqual" allowBlank="1" showInputMessage="1" showErrorMessage="1" sqref="E4:E11">
      <x:formula1>0</x:formula1>
    </x:dataValidation>
    <x:dataValidation type="list" allowBlank="1" showInputMessage="1" showErrorMessage="1" sqref="I8:I8">
      <x:formula1>$C$4:$C$11</x:formula1>
    </x:dataValidation>
    <x:dataValidation type="list" allowBlank="1" showInputMessage="1" showErrorMessage="1" sqref="J7:J7">
      <x:formula1>$E$4:$E$11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4"/>
  <x:sheetViews>
    <x:sheetView topLeftCell="A1" zoomScaleNormal="100" workbookViewId="0">
      <x:selection activeCell="G2" activeCellId="0" sqref="G2:G14"/>
    </x:sheetView>
  </x:sheetViews>
  <x:sheetFormatPr defaultColWidth="8.88671875" defaultRowHeight="16.399999999999999"/>
  <x:cols>
    <x:col min="3" max="3" width="14.125" bestFit="1" customWidth="1"/>
    <x:col min="5" max="6" width="11.125" bestFit="1" customWidth="1"/>
    <x:col min="8" max="8" width="28.875" bestFit="1" customWidth="1"/>
  </x:cols>
  <x:sheetData>
    <x:row r="1" spans="1:8">
      <x:c r="A1" t="s">
        <x:v>59</x:v>
      </x:c>
      <x:c r="B1" t="s">
        <x:v>114</x:v>
      </x:c>
      <x:c r="C1" t="s">
        <x:v>54</x:v>
      </x:c>
      <x:c r="D1" t="s">
        <x:v>118</x:v>
      </x:c>
      <x:c r="E1" t="s">
        <x:v>121</x:v>
      </x:c>
      <x:c r="F1" t="s">
        <x:v>119</x:v>
      </x:c>
      <x:c r="G1" t="s">
        <x:v>120</x:v>
      </x:c>
      <x:c r="H1" t="s">
        <x:v>122</x:v>
      </x:c>
    </x:row>
    <x:row r="2" spans="1:8">
      <x:c r="A2" t="s">
        <x:v>56</x:v>
      </x:c>
      <x:c r="B2" t="s">
        <x:v>128</x:v>
      </x:c>
      <x:c r="C2" s="6" t="s">
        <x:v>30</x:v>
      </x:c>
      <x:c r="D2" t="s">
        <x:v>139</x:v>
      </x:c>
      <x:c r="E2" s="7">
        <x:v>35064</x:v>
      </x:c>
      <x:c r="F2" s="7">
        <x:v>39020</x:v>
      </x:c>
      <x:c r="G2">
        <x:v>1</x:v>
      </x:c>
      <x:c r="H2" s="11" t="s">
        <x:v>25</x:v>
      </x:c>
    </x:row>
    <x:row r="3" spans="1:8">
      <x:c r="A3" t="s">
        <x:v>48</x:v>
      </x:c>
      <x:c r="B3" t="s">
        <x:v>129</x:v>
      </x:c>
      <x:c r="C3" s="6" t="s">
        <x:v>39</x:v>
      </x:c>
      <x:c r="D3" t="s">
        <x:v>138</x:v>
      </x:c>
      <x:c r="E3" s="7">
        <x:v>36160</x:v>
      </x:c>
      <x:c r="F3" s="7">
        <x:v>38478</x:v>
      </x:c>
      <x:c r="G3">
        <x:v>2</x:v>
      </x:c>
      <x:c r="H3" s="11" t="s">
        <x:v>3</x:v>
      </x:c>
    </x:row>
    <x:row r="4" spans="1:8">
      <x:c r="A4" t="s">
        <x:v>49</x:v>
      </x:c>
      <x:c r="B4" t="s">
        <x:v>130</x:v>
      </x:c>
      <x:c r="C4" s="6" t="s">
        <x:v>27</x:v>
      </x:c>
      <x:c r="D4" t="s">
        <x:v>135</x:v>
      </x:c>
      <x:c r="E4" s="7">
        <x:v>38868</x:v>
      </x:c>
      <x:c r="G4">
        <x:v>3</x:v>
      </x:c>
      <x:c r="H4" s="11" t="s">
        <x:v>3</x:v>
      </x:c>
    </x:row>
    <x:row r="5" spans="1:8">
      <x:c r="A5" t="s">
        <x:v>55</x:v>
      </x:c>
      <x:c r="B5" t="s">
        <x:v>132</x:v>
      </x:c>
      <x:c r="C5" s="6" t="s">
        <x:v>28</x:v>
      </x:c>
      <x:c r="D5" t="s">
        <x:v>139</x:v>
      </x:c>
      <x:c r="E5" s="7">
        <x:v>37437</x:v>
      </x:c>
      <x:c r="F5" s="7">
        <x:v>39020</x:v>
      </x:c>
      <x:c r="G5">
        <x:v>1</x:v>
      </x:c>
      <x:c r="H5" s="11" t="s">
        <x:v>33</x:v>
      </x:c>
    </x:row>
    <x:row r="6" spans="1:8">
      <x:c r="A6" t="s">
        <x:v>51</x:v>
      </x:c>
      <x:c r="B6" t="s">
        <x:v>133</x:v>
      </x:c>
      <x:c r="C6" s="6" t="s">
        <x:v>40</x:v>
      </x:c>
      <x:c r="D6" t="s">
        <x:v>138</x:v>
      </x:c>
      <x:c r="E6" s="7">
        <x:v>38929</x:v>
      </x:c>
      <x:c r="F6" s="7">
        <x:v>39446</x:v>
      </x:c>
      <x:c r="G6">
        <x:v>2</x:v>
      </x:c>
      <x:c r="H6" s="11" t="s">
        <x:v>8</x:v>
      </x:c>
    </x:row>
    <x:row r="7" spans="1:8">
      <x:c r="A7" t="s">
        <x:v>58</x:v>
      </x:c>
      <x:c r="B7" t="s">
        <x:v>131</x:v>
      </x:c>
      <x:c r="C7" s="6" t="s">
        <x:v>22</x:v>
      </x:c>
      <x:c r="D7" t="s">
        <x:v>137</x:v>
      </x:c>
      <x:c r="E7" s="7">
        <x:v>37590</x:v>
      </x:c>
      <x:c r="G7">
        <x:v>3</x:v>
      </x:c>
      <x:c r="H7" s="11" t="s">
        <x:v>10</x:v>
      </x:c>
    </x:row>
    <x:row r="8" spans="1:8">
      <x:c r="A8" t="s">
        <x:v>50</x:v>
      </x:c>
      <x:c r="B8" t="s">
        <x:v>127</x:v>
      </x:c>
      <x:c r="C8" s="6" t="s">
        <x:v>23</x:v>
      </x:c>
      <x:c r="D8" t="s">
        <x:v>137</x:v>
      </x:c>
      <x:c r="E8" s="7">
        <x:v>39447</x:v>
      </x:c>
      <x:c r="G8">
        <x:v>4</x:v>
      </x:c>
      <x:c r="H8" s="11" t="s">
        <x:v>9</x:v>
      </x:c>
    </x:row>
    <x:row r="9" spans="1:8">
      <x:c r="A9" t="s">
        <x:v>52</x:v>
      </x:c>
      <x:c r="B9" t="s">
        <x:v>123</x:v>
      </x:c>
      <x:c r="C9" s="6" t="s">
        <x:v>24</x:v>
      </x:c>
      <x:c r="D9" t="s">
        <x:v>138</x:v>
      </x:c>
      <x:c r="E9" s="7">
        <x:v>38352</x:v>
      </x:c>
      <x:c r="F9" s="7">
        <x:v>39081</x:v>
      </x:c>
      <x:c r="G9">
        <x:v>4</x:v>
      </x:c>
      <x:c r="H9" s="11" t="s">
        <x:v>9</x:v>
      </x:c>
    </x:row>
    <x:row r="10" spans="1:8">
      <x:c r="A10" t="s">
        <x:v>60</x:v>
      </x:c>
      <x:c r="B10" t="s">
        <x:v>124</x:v>
      </x:c>
      <x:c r="C10" s="6" t="s">
        <x:v>29</x:v>
      </x:c>
      <x:c r="D10" t="s">
        <x:v>134</x:v>
      </x:c>
      <x:c r="E10" s="7">
        <x:v>38018</x:v>
      </x:c>
      <x:c r="F10" s="7">
        <x:v>39446</x:v>
      </x:c>
      <x:c r="G10">
        <x:v>1</x:v>
      </x:c>
      <x:c r="H10" s="11" t="s">
        <x:v>34</x:v>
      </x:c>
    </x:row>
    <x:row r="11" spans="1:8">
      <x:c r="A11" t="s">
        <x:v>53</x:v>
      </x:c>
      <x:c r="B11" t="s">
        <x:v>125</x:v>
      </x:c>
      <x:c r="C11" s="6" t="s">
        <x:v>31</x:v>
      </x:c>
      <x:c r="D11" t="s">
        <x:v>134</x:v>
      </x:c>
      <x:c r="E11" s="7">
        <x:v>38383</x:v>
      </x:c>
      <x:c r="F11" s="7">
        <x:v>38747</x:v>
      </x:c>
      <x:c r="G11">
        <x:v>2</x:v>
      </x:c>
      <x:c r="H11" s="11" t="s">
        <x:v>11</x:v>
      </x:c>
    </x:row>
    <x:row r="12" spans="1:8">
      <x:c r="A12" t="s">
        <x:v>61</x:v>
      </x:c>
      <x:c r="B12" t="s">
        <x:v>126</x:v>
      </x:c>
      <x:c r="C12" s="6" t="s">
        <x:v>37</x:v>
      </x:c>
      <x:c r="D12" t="s">
        <x:v>138</x:v>
      </x:c>
      <x:c r="E12" s="7">
        <x:v>38749</x:v>
      </x:c>
      <x:c r="G12">
        <x:v>3</x:v>
      </x:c>
      <x:c r="H12" s="11" t="s">
        <x:v>13</x:v>
      </x:c>
    </x:row>
    <x:row r="13" spans="1:8">
      <x:c r="A13" t="s">
        <x:v>84</x:v>
      </x:c>
      <x:c r="B13" t="s">
        <x:v>136</x:v>
      </x:c>
      <x:c r="C13" s="6" t="s">
        <x:v>35</x:v>
      </x:c>
      <x:c r="D13" t="s">
        <x:v>135</x:v>
      </x:c>
      <x:c r="E13" s="7">
        <x:v>39417</x:v>
      </x:c>
      <x:c r="G13">
        <x:v>2</x:v>
      </x:c>
      <x:c r="H13" s="11" t="s">
        <x:v>12</x:v>
      </x:c>
    </x:row>
    <x:row r="14" spans="1:8">
      <x:c r="A14" t="s">
        <x:v>86</x:v>
      </x:c>
      <x:c r="B14" t="s">
        <x:v>140</x:v>
      </x:c>
      <x:c r="C14" s="6" t="s">
        <x:v>32</x:v>
      </x:c>
      <x:c r="D14" t="s">
        <x:v>139</x:v>
      </x:c>
      <x:c r="E14" s="7">
        <x:v>39448</x:v>
      </x:c>
      <x:c r="G14">
        <x:v>1</x:v>
      </x:c>
      <x:c r="H14" s="11" t="s">
        <x:v>25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8"/>
  <x:sheetViews>
    <x:sheetView topLeftCell="A1" zoomScaleNormal="100" workbookViewId="0">
      <x:selection activeCell="F19" activeCellId="0" sqref="F19:F19"/>
    </x:sheetView>
  </x:sheetViews>
  <x:sheetFormatPr defaultColWidth="8.88671875" defaultRowHeight="16.399999999999999"/>
  <x:cols>
    <x:col min="3" max="3" width="13" bestFit="1" customWidth="1"/>
  </x:cols>
  <x:sheetData>
    <x:row r="1" spans="1:5">
      <x:c r="A1" s="32" t="s">
        <x:v>75</x:v>
      </x:c>
      <x:c r="B1" s="32"/>
      <x:c r="C1" s="32"/>
      <x:c r="D1" s="32"/>
      <x:c r="E1" s="32"/>
    </x:row>
    <x:row r="2" spans="1:5">
      <x:c r="A2" s="32"/>
      <x:c r="B2" s="32"/>
      <x:c r="C2" s="32"/>
      <x:c r="D2" s="32"/>
      <x:c r="E2" s="32"/>
    </x:row>
    <x:row r="3" spans="1:2">
      <x:c r="A3" t="s">
        <x:v>59</x:v>
      </x:c>
      <x:c r="B3" t="str">
        <x:f>INDEX(회원번호,MATCH(발행번호,주민번호,0))</x:f>
        <x:v>K0011</x:v>
      </x:c>
    </x:row>
    <x:row r="4" spans="1:5">
      <x:c r="A4" t="s">
        <x:v>114</x:v>
      </x:c>
      <x:c r="B4" t="str">
        <x:f>INDEX(성명,MATCH(발행번호,주민번호,0))</x:f>
        <x:v>김한섭</x:v>
      </x:c>
      <x:c r="C4" t="s">
        <x:v>81</x:v>
      </x:c>
      <x:c r="D4" s="32" t="s">
        <x:v>37</x:v>
      </x:c>
      <x:c r="E4" s="32"/>
    </x:row>
    <x:row r="5" spans="1:5">
      <x:c r="A5" t="s">
        <x:v>122</x:v>
      </x:c>
      <x:c r="B5" s="32" t="str">
        <x:f>INDEX(주소,MATCH(발행번호,주민번호,0))</x:f>
        <x:v>부산시 동래구 온천동</x:v>
      </x:c>
      <x:c r="C5" s="32"/>
      <x:c r="D5" s="32"/>
      <x:c r="E5" s="32"/>
    </x:row>
    <x:row r="6" spans="1:5">
      <x:c r="A6" s="32" t="s">
        <x:v>94</x:v>
      </x:c>
      <x:c r="B6" s="33">
        <x:f>INDEX(가입일,MATCH(발행번호,주민번호,0))</x:f>
        <x:v>38749</x:v>
      </x:c>
      <x:c r="C6" s="33"/>
      <x:c r="D6" s="32" t="str">
        <x:f>"("&amp;DATEDIF(B6,B7,"y")&amp;"년"&amp;DATEDIF(B6,B7,"ym")&amp;"개월)"</x:f>
        <x:v>(9년8개월)</x:v>
      </x:c>
      <x:c r="E6" s="32"/>
    </x:row>
    <x:row r="7" spans="1:5">
      <x:c r="A7" s="32"/>
      <x:c r="B7" s="34">
        <x:f ca="1">IF(INDEX(탈퇴일,MATCH(발행번호,주민번호,0))="",TODAY(),INDEX(탈퇴일,MATCH(발행번호,주민번호,0)))</x:f>
        <x:v>42288</x:v>
      </x:c>
      <x:c r="C7" s="34"/>
      <x:c r="D7" s="32"/>
      <x:c r="E7" s="32"/>
    </x:row>
    <x:row r="8" spans="1:5">
      <x:c r="A8" t="s">
        <x:v>91</x:v>
      </x:c>
      <x:c r="B8" t="str">
        <x:f>IF(INDEX(탈퇴일,MATCH(발행번호,주민번호,0))="","현재 회원임","회원 탈퇴")</x:f>
        <x:v>현재 회원임</x:v>
      </x:c>
      <x:c r="C8" t="s">
        <x:v>90</x:v>
      </x:c>
      <x:c r="D8" s="32" t="str">
        <x:f>CHOOSE(INDEX(지역,MATCH(발행번호,주민번호,0)),"해운대구","동래구","강서구","부산진구")</x:f>
        <x:v>강서구</x:v>
      </x:c>
      <x:c r="E8" s="32"/>
    </x:row>
  </x:sheetData>
  <x:mergeCells count="8">
    <x:mergeCell ref="A1:E2"/>
    <x:mergeCell ref="D6:E7"/>
    <x:mergeCell ref="D8:E8"/>
    <x:mergeCell ref="D4:E4"/>
    <x:mergeCell ref="A6:A7"/>
    <x:mergeCell ref="B5:E5"/>
    <x:mergeCell ref="B6:C6"/>
    <x:mergeCell ref="B7:C7"/>
  </x:mergeCells>
  <x:dataValidations count="1">
    <x:dataValidation type="list" allowBlank="1" showInputMessage="1" showErrorMessage="1" sqref="D4:D4">
      <x:formula1>주민번호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F23"/>
  <x:sheetViews>
    <x:sheetView showGridLines="0" topLeftCell="A1" zoomScaleNormal="100" workbookViewId="0">
      <x:selection activeCell="A1" activeCellId="0" sqref="A1:A1"/>
    </x:sheetView>
  </x:sheetViews>
  <x:sheetFormatPr defaultColWidth="8.88671875" defaultRowHeight="16.399999999999999"/>
  <x:cols>
    <x:col min="3" max="3" width="6.875" customWidth="1"/>
    <x:col min="4" max="6" width="10.625" bestFit="1" customWidth="1" outlineLevel="1"/>
  </x:cols>
  <x:sheetData>
    <x:row r="2" spans="2:6" ht="16.75">
      <x:c r="B2" s="21" t="s">
        <x:v>100</x:v>
      </x:c>
      <x:c r="C2" s="22"/>
      <x:c r="D2" s="28"/>
      <x:c r="E2" s="28"/>
      <x:c r="F2" s="28"/>
    </x:row>
    <x:row r="3" spans="2:6" collapsed="1">
      <x:c r="B3" s="20"/>
      <x:c r="C3" s="20"/>
      <x:c r="D3" s="29" t="s">
        <x:v>97</x:v>
      </x:c>
      <x:c r="E3" s="29" t="s">
        <x:v>102</x:v>
      </x:c>
      <x:c r="F3" s="29" t="s">
        <x:v>103</x:v>
      </x:c>
    </x:row>
    <x:row r="4" spans="2:6" ht="44.850000000000001" hidden="1" outlineLevel="1">
      <x:c r="B4" s="24"/>
      <x:c r="C4" s="24"/>
      <x:c r="D4" s="16"/>
      <x:c r="E4" s="31" t="s">
        <x:v>109</x:v>
      </x:c>
      <x:c r="F4" s="31" t="s">
        <x:v>109</x:v>
      </x:c>
    </x:row>
    <x:row r="5" spans="2:6" collapsed="1">
      <x:c r="B5" s="25" t="s">
        <x:v>96</x:v>
      </x:c>
      <x:c r="C5" s="26"/>
      <x:c r="D5" s="23"/>
      <x:c r="E5" s="23"/>
      <x:c r="F5" s="23"/>
    </x:row>
    <x:row r="6" spans="2:6" outlineLevel="1">
      <x:c r="B6" s="24"/>
      <x:c r="C6" s="24" t="s">
        <x:v>73</x:v>
      </x:c>
      <x:c r="D6" s="17">
        <x:v>0.068248885172565998</x:v>
      </x:c>
      <x:c r="E6" s="30">
        <x:v>0.080000000000000004</x:v>
      </x:c>
      <x:c r="F6" s="30">
        <x:v>0.070000000000000007</x:v>
      </x:c>
    </x:row>
    <x:row r="7" spans="2:6">
      <x:c r="B7" s="25" t="s">
        <x:v>95</x:v>
      </x:c>
      <x:c r="C7" s="26"/>
      <x:c r="D7" s="23"/>
      <x:c r="E7" s="23"/>
      <x:c r="F7" s="23"/>
    </x:row>
    <x:row r="8" spans="2:6" outlineLevel="1">
      <x:c r="B8" s="24"/>
      <x:c r="C8" s="24" t="s">
        <x:v>74</x:v>
      </x:c>
      <x:c r="D8" s="18">
        <x:v>1699999.9999174699</x:v>
      </x:c>
      <x:c r="E8" s="18">
        <x:v>1705770.8820960999</x:v>
      </x:c>
      <x:c r="F8" s="18">
        <x:v>1700859.37322638</x:v>
      </x:c>
    </x:row>
    <x:row r="9" spans="2:6" outlineLevel="1">
      <x:c r="B9" s="24"/>
      <x:c r="C9" s="24" t="s">
        <x:v>85</x:v>
      </x:c>
      <x:c r="D9" s="18">
        <x:v>1643125.9289403299</x:v>
      </x:c>
      <x:c r="E9" s="18">
        <x:v>1639104.2154294299</x:v>
      </x:c>
      <x:c r="F9" s="18">
        <x:v>1642526.03989304</x:v>
      </x:c>
    </x:row>
    <x:row r="10" spans="2:6" outlineLevel="1">
      <x:c r="B10" s="24"/>
      <x:c r="C10" s="24" t="s">
        <x:v>80</x:v>
      </x:c>
      <x:c r="D10" s="18">
        <x:v>56874.070977138297</x:v>
      </x:c>
      <x:c r="E10" s="18">
        <x:v>66666.666666666701</x:v>
      </x:c>
      <x:c r="F10" s="18">
        <x:v>58333.333333333299</x:v>
      </x:c>
    </x:row>
    <x:row r="11" spans="2:6" outlineLevel="1">
      <x:c r="B11" s="24"/>
      <x:c r="C11" s="24" t="s">
        <x:v>89</x:v>
      </x:c>
      <x:c r="D11" s="18">
        <x:v>1652471.05501102</x:v>
      </x:c>
      <x:c r="E11" s="18">
        <x:v>1650031.57686563</x:v>
      </x:c>
      <x:c r="F11" s="18">
        <x:v>1652107.4417924201</x:v>
      </x:c>
    </x:row>
    <x:row r="12" spans="2:6" outlineLevel="1">
      <x:c r="B12" s="24"/>
      <x:c r="C12" s="24" t="s">
        <x:v>92</x:v>
      </x:c>
      <x:c r="D12" s="18">
        <x:v>47528.944906445497</x:v>
      </x:c>
      <x:c r="E12" s="18">
        <x:v>55739.305230470403</x:v>
      </x:c>
      <x:c r="F12" s="18">
        <x:v>48751.931433957201</x:v>
      </x:c>
    </x:row>
    <x:row r="13" spans="2:6" outlineLevel="1">
      <x:c r="B13" s="24"/>
      <x:c r="C13" s="24" t="s">
        <x:v>93</x:v>
      </x:c>
      <x:c r="D13" s="18">
        <x:v>1661869.33061806</x:v>
      </x:c>
      <x:c r="E13" s="18">
        <x:v>1661031.7873780699</x:v>
      </x:c>
      <x:c r="F13" s="18">
        <x:v>1661744.7352028801</x:v>
      </x:c>
    </x:row>
    <x:row r="14" spans="2:6" outlineLevel="1">
      <x:c r="B14" s="24"/>
      <x:c r="C14" s="24" t="s">
        <x:v>63</x:v>
      </x:c>
      <x:c r="D14" s="18">
        <x:v>38130.669299409099</x:v>
      </x:c>
      <x:c r="E14" s="18">
        <x:v>44739.094718032902</x:v>
      </x:c>
      <x:c r="F14" s="18">
        <x:v>39114.638023501502</x:v>
      </x:c>
    </x:row>
    <x:row r="15" spans="2:6" outlineLevel="1">
      <x:c r="B15" s="24"/>
      <x:c r="C15" s="24" t="s">
        <x:v>105</x:v>
      </x:c>
      <x:c r="D15" s="18">
        <x:v>1671321.0580444899</x:v>
      </x:c>
      <x:c r="E15" s="18">
        <x:v>1672105.3326272501</x:v>
      </x:c>
      <x:c r="F15" s="18">
        <x:v>1671438.2461582299</x:v>
      </x:c>
    </x:row>
    <x:row r="16" spans="2:6" outlineLevel="1">
      <x:c r="B16" s="24"/>
      <x:c r="C16" s="24" t="s">
        <x:v>101</x:v>
      </x:c>
      <x:c r="D16" s="18">
        <x:v>28678.9418729791</x:v>
      </x:c>
      <x:c r="E16" s="18">
        <x:v>33665.549468845798</x:v>
      </x:c>
      <x:c r="F16" s="18">
        <x:v>29421.127068151302</x:v>
      </x:c>
    </x:row>
    <x:row r="17" spans="2:6" outlineLevel="1">
      <x:c r="B17" s="24"/>
      <x:c r="C17" s="24" t="s">
        <x:v>106</x:v>
      </x:c>
      <x:c r="D17" s="18">
        <x:v>1680826.5412925701</x:v>
      </x:c>
      <x:c r="E17" s="18">
        <x:v>1683252.7015114401</x:v>
      </x:c>
      <x:c r="F17" s="18">
        <x:v>1681188.30259415</x:v>
      </x:c>
    </x:row>
    <x:row r="18" spans="2:6" outlineLevel="1">
      <x:c r="B18" s="24"/>
      <x:c r="C18" s="24" t="s">
        <x:v>98</x:v>
      </x:c>
      <x:c r="D18" s="18">
        <x:v>19173.4586248983</x:v>
      </x:c>
      <x:c r="E18" s="18">
        <x:v>22518.1805846641</x:v>
      </x:c>
      <x:c r="F18" s="18">
        <x:v>19671.070632228399</x:v>
      </x:c>
    </x:row>
    <x:row r="19" spans="2:6" outlineLevel="1">
      <x:c r="B19" s="24"/>
      <x:c r="C19" s="24" t="s">
        <x:v>99</x:v>
      </x:c>
      <x:c r="D19" s="18">
        <x:v>1690386.0860935401</x:v>
      </x:c>
      <x:c r="E19" s="18">
        <x:v>1694474.38618818</x:v>
      </x:c>
      <x:c r="F19" s="18">
        <x:v>1690995.23435928</x:v>
      </x:c>
    </x:row>
    <x:row r="20" spans="2:6" ht="16.75" outlineLevel="1">
      <x:c r="B20" s="27"/>
      <x:c r="C20" s="27" t="s">
        <x:v>104</x:v>
      </x:c>
      <x:c r="D20" s="19">
        <x:v>9613.9138239251097</x:v>
      </x:c>
      <x:c r="E20" s="19">
        <x:v>11296.4959079212</x:v>
      </x:c>
      <x:c r="F20" s="19">
        <x:v>9864.1388670958095</x:v>
      </x:c>
    </x:row>
    <x:row r="21" spans="2:2">
      <x:c r="B21" t="s">
        <x:v>1</x:v>
      </x:c>
    </x:row>
    <x:row r="22" spans="2:2">
      <x:c r="B22" t="s">
        <x:v>0</x:v>
      </x:c>
    </x:row>
    <x:row r="23" spans="2:2">
      <x:c r="B23" t="s">
        <x:v>19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L16"/>
  <x:sheetViews>
    <x:sheetView tabSelected="1" topLeftCell="A1" zoomScaleNormal="100" workbookViewId="0">
      <x:selection activeCell="I15" activeCellId="0" sqref="I15:I15"/>
    </x:sheetView>
  </x:sheetViews>
  <x:sheetFormatPr defaultColWidth="8.88671875" defaultRowHeight="16.399999999999999"/>
  <x:cols>
    <x:col min="2" max="2" width="13.75" bestFit="1" customWidth="1"/>
    <x:col min="3" max="3" width="13.5" bestFit="1" customWidth="1"/>
    <x:col min="5" max="5" width="13.5" bestFit="1" customWidth="1"/>
    <x:col min="7" max="7" width="10.375" bestFit="1" customWidth="1"/>
    <x:col min="8" max="12" width="10.5" bestFit="1" customWidth="1"/>
  </x:cols>
  <x:sheetData>
    <x:row r="2" spans="2:3">
      <x:c r="B2" s="32" t="s">
        <x:v>76</x:v>
      </x:c>
      <x:c r="C2" s="32"/>
    </x:row>
    <x:row r="3" spans="2:3">
      <x:c r="B3" s="32"/>
      <x:c r="C3" s="32"/>
    </x:row>
    <x:row r="4" spans="2:12">
      <x:c r="B4" t="s">
        <x:v>115</x:v>
      </x:c>
      <x:c r="C4" s="10">
        <x:v>10000000</x:v>
      </x:c>
      <x:c r="G4" s="36">
        <x:f>PMT($C$5/12,$C$6,-$C$4,0)</x:f>
        <x:v>1699999.9999174864</x:v>
      </x:c>
      <x:c r="H4">
        <x:v>12</x:v>
      </x:c>
      <x:c r="I4">
        <x:v>24</x:v>
      </x:c>
      <x:c r="J4">
        <x:v>36</x:v>
      </x:c>
      <x:c r="K4">
        <x:v>48</x:v>
      </x:c>
      <x:c r="L4">
        <x:v>60</x:v>
      </x:c>
    </x:row>
    <x:row r="5" spans="2:12">
      <x:c r="B5" t="s">
        <x:v>143</x:v>
      </x:c>
      <x:c r="C5" s="8">
        <x:v>0.068248885172565998</x:v>
      </x:c>
      <x:c r="G5" s="35">
        <x:v>0.05</x:v>
      </x:c>
      <x:c r="H5" s="37">
        <x:f t="dataTable" ref="H5:L10" dt2D="1" r1="C6" r2="C7"/>
        <x:v>864460.40658325155</x:v>
      </x:c>
      <x:c r="I5" s="37">
        <x:v>446932.35882364347</x:v>
      </x:c>
      <x:c r="J5" s="37">
        <x:v>307970.96156428097</x:v>
      </x:c>
      <x:c r="K5" s="37">
        <x:v>238650.85489107651</x:v>
      </x:c>
      <x:c r="L5" s="37">
        <x:v>197186.84914320556</x:v>
      </x:c>
    </x:row>
    <x:row r="6" spans="2:12">
      <x:c r="B6" t="s">
        <x:v>87</x:v>
      </x:c>
      <x:c r="C6">
        <x:v>6</x:v>
      </x:c>
      <x:c r="G6" s="8">
        <x:v>0.055000000000000004</x:v>
      </x:c>
      <x:c r="H6" s="37">
        <x:v>864460.40658325155</x:v>
      </x:c>
      <x:c r="I6" s="37">
        <x:v>446932.35882364347</x:v>
      </x:c>
      <x:c r="J6" s="37">
        <x:v>307970.96156428097</x:v>
      </x:c>
      <x:c r="K6" s="37">
        <x:v>238650.85489107651</x:v>
      </x:c>
      <x:c r="L6" s="37">
        <x:v>197186.84914320556</x:v>
      </x:c>
    </x:row>
    <x:row r="7" spans="2:12">
      <x:c r="B7" t="s">
        <x:v>70</x:v>
      </x:c>
      <x:c r="C7" s="9">
        <x:f>PMT($C$5/12,$C$6,-$C$4,0)</x:f>
        <x:v>1699999.9999174864</x:v>
      </x:c>
      <x:c r="G7" s="35">
        <x:v>0.059999999999999998</x:v>
      </x:c>
      <x:c r="H7" s="37">
        <x:v>864460.40658325155</x:v>
      </x:c>
      <x:c r="I7" s="37">
        <x:v>446932.35882364347</x:v>
      </x:c>
      <x:c r="J7" s="37">
        <x:v>307970.96156428097</x:v>
      </x:c>
      <x:c r="K7" s="37">
        <x:v>238650.85489107651</x:v>
      </x:c>
      <x:c r="L7" s="37">
        <x:v>197186.84914320556</x:v>
      </x:c>
    </x:row>
    <x:row r="8" spans="7:12">
      <x:c r="G8" s="8">
        <x:v>0.065000000000000002</x:v>
      </x:c>
      <x:c r="H8" s="37">
        <x:v>864460.40658325155</x:v>
      </x:c>
      <x:c r="I8" s="37">
        <x:v>446932.35882364347</x:v>
      </x:c>
      <x:c r="J8" s="37">
        <x:v>307970.96156428097</x:v>
      </x:c>
      <x:c r="K8" s="37">
        <x:v>238650.85489107651</x:v>
      </x:c>
      <x:c r="L8" s="37">
        <x:v>197186.84914320556</x:v>
      </x:c>
    </x:row>
    <x:row r="9" spans="2:12">
      <x:c r="B9" t="s">
        <x:v>145</x:v>
      </x:c>
      <x:c r="C9" t="s">
        <x:v>146</x:v>
      </x:c>
      <x:c r="D9" t="s">
        <x:v>147</x:v>
      </x:c>
      <x:c r="E9" t="s">
        <x:v>148</x:v>
      </x:c>
      <x:c r="G9" s="35">
        <x:v>0.070000000000000007</x:v>
      </x:c>
      <x:c r="H9" s="37">
        <x:v>864460.40658325155</x:v>
      </x:c>
      <x:c r="I9" s="37">
        <x:v>446932.35882364347</x:v>
      </x:c>
      <x:c r="J9" s="37">
        <x:v>307970.96156428097</x:v>
      </x:c>
      <x:c r="K9" s="37">
        <x:v>238650.85489107651</x:v>
      </x:c>
      <x:c r="L9" s="37">
        <x:v>197186.84914320556</x:v>
      </x:c>
    </x:row>
    <x:row r="10" spans="2:12">
      <x:c r="B10">
        <x:v>0</x:v>
      </x:c>
      <x:c r="E10" s="10">
        <x:v>10000000</x:v>
      </x:c>
      <x:c r="G10" s="8">
        <x:v>0.075</x:v>
      </x:c>
      <x:c r="H10" s="37">
        <x:v>864460.40658325155</x:v>
      </x:c>
      <x:c r="I10" s="37">
        <x:v>446932.35882364347</x:v>
      </x:c>
      <x:c r="J10" s="37">
        <x:v>307970.96156428097</x:v>
      </x:c>
      <x:c r="K10" s="37">
        <x:v>238650.85489107651</x:v>
      </x:c>
      <x:c r="L10" s="37">
        <x:v>197186.84914320556</x:v>
      </x:c>
    </x:row>
    <x:row r="11" spans="2:5">
      <x:c r="B11">
        <x:v>1</x:v>
      </x:c>
      <x:c r="C11" s="9">
        <x:f>PPMT($C$5/12,B11,$C$6,-$C$4,0)</x:f>
        <x:v>1643125.9289403278</x:v>
      </x:c>
      <x:c r="D11" s="9">
        <x:f>IPMT($C$5/12,B11,$C$6,-$C$4,0)</x:f>
        <x:v>56874.070977138326</x:v>
      </x:c>
      <x:c r="E11" s="9">
        <x:f>E10-C11</x:f>
        <x:v>8356874.0710596722</x:v>
      </x:c>
    </x:row>
    <x:row r="12" spans="2:5">
      <x:c r="B12">
        <x:v>2</x:v>
      </x:c>
      <x:c r="C12" s="9">
        <x:f>PPMT($C$5/12,B12,$C$6,-$C$4,0)</x:f>
        <x:v>1652471.0550110207</x:v>
      </x:c>
      <x:c r="D12" s="9">
        <x:f>IPMT($C$5/12,B12,$C$6,-$C$4,0)</x:f>
        <x:v>47528.944906445482</x:v>
      </x:c>
      <x:c r="E12" s="9">
        <x:f>E11-C12</x:f>
        <x:v>6704403.0160486512</x:v>
      </x:c>
    </x:row>
    <x:row r="13" spans="2:5">
      <x:c r="B13">
        <x:v>3</x:v>
      </x:c>
      <x:c r="C13" s="9">
        <x:f>PPMT($C$5/12,B13,$C$6,-$C$4,0)</x:f>
        <x:v>1661869.3306180569</x:v>
      </x:c>
      <x:c r="D13" s="9">
        <x:f>IPMT($C$5/12,B13,$C$6,-$C$4,0)</x:f>
        <x:v>38130.669299409135</x:v>
      </x:c>
      <x:c r="E13" s="9">
        <x:f>E12-C13</x:f>
        <x:v>5042533.6854305938</x:v>
      </x:c>
    </x:row>
    <x:row r="14" spans="2:5">
      <x:c r="B14">
        <x:v>4</x:v>
      </x:c>
      <x:c r="C14" s="9">
        <x:f>PPMT($C$5/12,B14,$C$6,-$C$4,0)</x:f>
        <x:v>1671321.0580444871</x:v>
      </x:c>
      <x:c r="D14" s="9">
        <x:f>IPMT($C$5/12,B14,$C$6,-$C$4,0)</x:f>
        <x:v>28678.941872979067</x:v>
      </x:c>
      <x:c r="E14" s="9">
        <x:f>E13-C14</x:f>
        <x:v>3371212.6273861066</x:v>
      </x:c>
    </x:row>
    <x:row r="15" spans="2:5">
      <x:c r="B15">
        <x:v>5</x:v>
      </x:c>
      <x:c r="C15" s="9">
        <x:f>PPMT($C$5/12,B15,$C$6,-$C$4,0)</x:f>
        <x:v>1680826.5412925675</x:v>
      </x:c>
      <x:c r="D15" s="9">
        <x:f>IPMT($C$5/12,B15,$C$6,-$C$4,0)</x:f>
        <x:v>19173.458624898252</x:v>
      </x:c>
      <x:c r="E15" s="9">
        <x:f>E14-C15</x:f>
        <x:v>1690386.0860935391</x:v>
      </x:c>
    </x:row>
    <x:row r="16" spans="2:5">
      <x:c r="B16">
        <x:v>6</x:v>
      </x:c>
      <x:c r="C16" s="9">
        <x:f>PPMT($C$5/12,B16,$C$6,-$C$4,0)</x:f>
        <x:v>1690386.086093541</x:v>
      </x:c>
      <x:c r="D16" s="9">
        <x:f>IPMT($C$5/12,B16,$C$6,-$C$4,0)</x:f>
        <x:v>9613.9138239251115</x:v>
      </x:c>
      <x:c r="E16" s="9">
        <x:f>E15-C16</x:f>
        <x:v>-1.862645149230957E-9</x:v>
      </x:c>
    </x:row>
  </x:sheetData>
  <x:scenarios current="1" show="0" sqref="C7:C7 C11:C11 D11:D11 C12:C12 D12:D12 C13:C13 D13:D13 C14:C14 D14:D14 C15:C15 D15:D15 C16:C16 D16:D16">
    <x:scenario name="금리인상" locked="1" count="1" user="212" comment="만든 사람 212 날짜 2015-10-06">
      <x:inputCells r="C5" val="0.08"/>
    </x:scenario>
    <x:scenario name="금리인하" locked="1" count="1" user="212" comment="만든 사람 212 날짜 2015-10-06">
      <x:inputCells r="C5" val="0.07"/>
    </x:scenario>
  </x:scenarios>
  <x:mergeCells count="1">
    <x:mergeCell ref="B2:C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1:M43"/>
  <x:sheetViews>
    <x:sheetView topLeftCell="A1" zoomScaleNormal="100" workbookViewId="0">
      <x:selection activeCell="H29" activeCellId="0" sqref="H29:H29"/>
    </x:sheetView>
  </x:sheetViews>
  <x:sheetFormatPr defaultColWidth="8.88671875" defaultRowHeight="16.399999999999999"/>
  <x:sheetData>
    <x:row r="1" spans="2:2">
      <x:c r="B1" t="s">
        <x:v>67</x:v>
      </x:c>
    </x:row>
    <x:row r="2" spans="2:7">
      <x:c r="B2" t="s">
        <x:v>144</x:v>
      </x:c>
      <x:c r="C2" t="s">
        <x:v>149</x:v>
      </x:c>
      <x:c r="D2" t="s">
        <x:v>141</x:v>
      </x:c>
      <x:c r="E2" t="s">
        <x:v>142</x:v>
      </x:c>
      <x:c r="F2" t="s">
        <x:v>77</x:v>
      </x:c>
      <x:c r="G2" t="s">
        <x:v>164</x:v>
      </x:c>
    </x:row>
    <x:row r="3" spans="2:7">
      <x:c r="B3">
        <x:v>10001</x:v>
      </x:c>
      <x:c r="C3" t="s">
        <x:v>153</x:v>
      </x:c>
      <x:c r="D3" t="s">
        <x:v>180</x:v>
      </x:c>
      <x:c r="E3" t="s">
        <x:v>170</x:v>
      </x:c>
      <x:c r="F3" s="15">
        <x:v>5</x:v>
      </x:c>
      <x:c r="G3">
        <x:v>1200000</x:v>
      </x:c>
    </x:row>
    <x:row r="4" spans="2:10">
      <x:c r="B4">
        <x:v>10002</x:v>
      </x:c>
      <x:c r="C4" t="s">
        <x:v>157</x:v>
      </x:c>
      <x:c r="D4" t="s">
        <x:v>172</x:v>
      </x:c>
      <x:c r="E4" t="s">
        <x:v>166</x:v>
      </x:c>
      <x:c r="F4" s="15">
        <x:v>2</x:v>
      </x:c>
      <x:c r="G4">
        <x:v>950000</x:v>
      </x:c>
      <x:c r="J4" t="s">
        <x:v>68</x:v>
      </x:c>
    </x:row>
    <x:row r="5" spans="2:13">
      <x:c r="B5">
        <x:v>10003</x:v>
      </x:c>
      <x:c r="C5" t="s">
        <x:v>154</x:v>
      </x:c>
      <x:c r="D5" t="s">
        <x:v>179</x:v>
      </x:c>
      <x:c r="E5" t="s">
        <x:v>173</x:v>
      </x:c>
      <x:c r="F5" s="15">
        <x:v>8</x:v>
      </x:c>
      <x:c r="G5">
        <x:v>1500000</x:v>
      </x:c>
      <x:c r="I5" t="s">
        <x:v>82</x:v>
      </x:c>
      <x:c r="J5" t="s">
        <x:v>83</x:v>
      </x:c>
      <x:c r="K5" t="s">
        <x:v>182</x:v>
      </x:c>
      <x:c r="L5" t="s">
        <x:v>190</x:v>
      </x:c>
      <x:c r="M5" t="s">
        <x:v>64</x:v>
      </x:c>
    </x:row>
    <x:row r="6" spans="2:7">
      <x:c r="B6">
        <x:v>10004</x:v>
      </x:c>
      <x:c r="C6" t="s">
        <x:v>155</x:v>
      </x:c>
      <x:c r="D6" t="s">
        <x:v>180</x:v>
      </x:c>
      <x:c r="E6" t="s">
        <x:v>166</x:v>
      </x:c>
      <x:c r="F6" s="15">
        <x:v>3</x:v>
      </x:c>
      <x:c r="G6">
        <x:v>950000</x:v>
      </x:c>
    </x:row>
    <x:row r="7" spans="2:7">
      <x:c r="B7">
        <x:v>10005</x:v>
      </x:c>
      <x:c r="C7" t="s">
        <x:v>159</x:v>
      </x:c>
      <x:c r="D7" t="s">
        <x:v>165</x:v>
      </x:c>
      <x:c r="E7" t="s">
        <x:v>173</x:v>
      </x:c>
      <x:c r="F7" s="15">
        <x:v>9</x:v>
      </x:c>
      <x:c r="G7">
        <x:v>1500000</x:v>
      </x:c>
    </x:row>
    <x:row r="8" spans="2:10">
      <x:c r="B8">
        <x:v>10006</x:v>
      </x:c>
      <x:c r="C8" t="s">
        <x:v>156</x:v>
      </x:c>
      <x:c r="D8" t="s">
        <x:v>172</x:v>
      </x:c>
      <x:c r="E8" t="s">
        <x:v>168</x:v>
      </x:c>
      <x:c r="F8" s="15">
        <x:v>6</x:v>
      </x:c>
      <x:c r="G8">
        <x:v>1200000</x:v>
      </x:c>
      <x:c r="J8" t="s">
        <x:v>69</x:v>
      </x:c>
    </x:row>
    <x:row r="9" spans="2:13">
      <x:c r="B9">
        <x:v>10007</x:v>
      </x:c>
      <x:c r="C9" t="s">
        <x:v>160</x:v>
      </x:c>
      <x:c r="D9" t="s">
        <x:v>180</x:v>
      </x:c>
      <x:c r="E9" t="s">
        <x:v>166</x:v>
      </x:c>
      <x:c r="F9" s="15">
        <x:v>3</x:v>
      </x:c>
      <x:c r="G9">
        <x:v>950000</x:v>
      </x:c>
      <x:c r="I9" t="s">
        <x:v>72</x:v>
      </x:c>
      <x:c r="J9" t="s">
        <x:v>83</x:v>
      </x:c>
      <x:c r="K9" t="s">
        <x:v>191</x:v>
      </x:c>
      <x:c r="L9" t="s">
        <x:v>88</x:v>
      </x:c>
      <x:c r="M9" t="s">
        <x:v>64</x:v>
      </x:c>
    </x:row>
    <x:row r="10" spans="2:7">
      <x:c r="B10">
        <x:v>10008</x:v>
      </x:c>
      <x:c r="C10" t="s">
        <x:v>161</x:v>
      </x:c>
      <x:c r="D10" t="s">
        <x:v>180</x:v>
      </x:c>
      <x:c r="E10" t="s">
        <x:v>176</x:v>
      </x:c>
      <x:c r="F10" s="15">
        <x:v>11</x:v>
      </x:c>
      <x:c r="G10">
        <x:v>2000000</x:v>
      </x:c>
    </x:row>
    <x:row r="11" spans="2:7">
      <x:c r="B11">
        <x:v>10009</x:v>
      </x:c>
      <x:c r="C11" t="s">
        <x:v>150</x:v>
      </x:c>
      <x:c r="D11" t="s">
        <x:v>172</x:v>
      </x:c>
      <x:c r="E11" t="s">
        <x:v>166</x:v>
      </x:c>
      <x:c r="F11" s="15">
        <x:v>5</x:v>
      </x:c>
      <x:c r="G11">
        <x:v>950000</x:v>
      </x:c>
    </x:row>
    <x:row r="12" spans="2:10">
      <x:c r="B12">
        <x:v>10010</x:v>
      </x:c>
      <x:c r="C12" t="s">
        <x:v>162</x:v>
      </x:c>
      <x:c r="D12" t="s">
        <x:v>167</x:v>
      </x:c>
      <x:c r="E12" t="s">
        <x:v>170</x:v>
      </x:c>
      <x:c r="F12" s="15">
        <x:v>6</x:v>
      </x:c>
      <x:c r="G12">
        <x:v>1200000</x:v>
      </x:c>
      <x:c r="J12" t="s">
        <x:v>66</x:v>
      </x:c>
    </x:row>
    <x:row r="13" spans="2:12">
      <x:c r="B13">
        <x:v>10011</x:v>
      </x:c>
      <x:c r="C13" t="s">
        <x:v>158</x:v>
      </x:c>
      <x:c r="D13" t="s">
        <x:v>172</x:v>
      </x:c>
      <x:c r="E13" t="s">
        <x:v>173</x:v>
      </x:c>
      <x:c r="F13" s="15">
        <x:v>8</x:v>
      </x:c>
      <x:c r="G13">
        <x:v>1500000</x:v>
      </x:c>
      <x:c r="I13" t="s">
        <x:v>78</x:v>
      </x:c>
      <x:c r="J13" s="15" t="s">
        <x:v>79</x:v>
      </x:c>
      <x:c r="K13" t="s">
        <x:v>182</x:v>
      </x:c>
      <x:c r="L13" s="15" t="s">
        <x:v>79</x:v>
      </x:c>
    </x:row>
    <x:row r="14" spans="2:7">
      <x:c r="B14">
        <x:v>10012</x:v>
      </x:c>
      <x:c r="C14" t="s">
        <x:v>163</x:v>
      </x:c>
      <x:c r="D14" t="s">
        <x:v>167</x:v>
      </x:c>
      <x:c r="E14" t="s">
        <x:v>169</x:v>
      </x:c>
      <x:c r="F14" s="15">
        <x:v>18</x:v>
      </x:c>
      <x:c r="G14">
        <x:v>2000000</x:v>
      </x:c>
    </x:row>
    <x:row r="15" spans="2:7">
      <x:c r="B15">
        <x:v>10013</x:v>
      </x:c>
      <x:c r="C15" t="s">
        <x:v>151</x:v>
      </x:c>
      <x:c r="D15" t="s">
        <x:v>180</x:v>
      </x:c>
      <x:c r="E15" t="s">
        <x:v>168</x:v>
      </x:c>
      <x:c r="F15" s="15">
        <x:v>10</x:v>
      </x:c>
      <x:c r="G15">
        <x:v>1800000</x:v>
      </x:c>
    </x:row>
    <x:row r="16" spans="2:7">
      <x:c r="B16">
        <x:v>10014</x:v>
      </x:c>
      <x:c r="C16" t="s">
        <x:v>152</x:v>
      </x:c>
      <x:c r="D16" t="s">
        <x:v>172</x:v>
      </x:c>
      <x:c r="E16" t="s">
        <x:v>166</x:v>
      </x:c>
      <x:c r="F16" s="15">
        <x:v>1</x:v>
      </x:c>
      <x:c r="G16">
        <x:v>950000</x:v>
      </x:c>
    </x:row>
    <x:row r="17" spans="2:7">
      <x:c r="B17">
        <x:v>10008</x:v>
      </x:c>
      <x:c r="C17" t="s">
        <x:v>174</x:v>
      </x:c>
      <x:c r="D17" t="s">
        <x:v>167</x:v>
      </x:c>
      <x:c r="E17" t="s">
        <x:v>166</x:v>
      </x:c>
      <x:c r="F17" s="15">
        <x:v>3</x:v>
      </x:c>
      <x:c r="G17">
        <x:v>1800000</x:v>
      </x:c>
    </x:row>
    <x:row r="18" spans="2:7">
      <x:c r="B18">
        <x:v>10009</x:v>
      </x:c>
      <x:c r="C18" t="s">
        <x:v>175</x:v>
      </x:c>
      <x:c r="D18" t="s">
        <x:v>180</x:v>
      </x:c>
      <x:c r="E18" t="s">
        <x:v>166</x:v>
      </x:c>
      <x:c r="F18" s="15">
        <x:v>2</x:v>
      </x:c>
      <x:c r="G18">
        <x:v>950000</x:v>
      </x:c>
    </x:row>
    <x:row r="19" spans="2:7">
      <x:c r="B19">
        <x:v>10010</x:v>
      </x:c>
      <x:c r="C19" t="s">
        <x:v>177</x:v>
      </x:c>
      <x:c r="D19" t="s">
        <x:v>167</x:v>
      </x:c>
      <x:c r="E19" t="s">
        <x:v>170</x:v>
      </x:c>
      <x:c r="F19" s="15">
        <x:v>4</x:v>
      </x:c>
      <x:c r="G19">
        <x:v>1200000</x:v>
      </x:c>
    </x:row>
    <x:row r="20" spans="2:7">
      <x:c r="B20">
        <x:v>10011</x:v>
      </x:c>
      <x:c r="C20" t="s">
        <x:v>171</x:v>
      </x:c>
      <x:c r="D20" t="s">
        <x:v>165</x:v>
      </x:c>
      <x:c r="E20" t="s">
        <x:v>173</x:v>
      </x:c>
      <x:c r="F20" s="15">
        <x:v>6</x:v>
      </x:c>
      <x:c r="G20">
        <x:v>1500000</x:v>
      </x:c>
    </x:row>
    <x:row r="21" spans="2:7">
      <x:c r="B21">
        <x:v>10012</x:v>
      </x:c>
      <x:c r="C21" t="s">
        <x:v>178</x:v>
      </x:c>
      <x:c r="D21" t="s">
        <x:v>172</x:v>
      </x:c>
      <x:c r="E21" t="s">
        <x:v>176</x:v>
      </x:c>
      <x:c r="F21" s="15">
        <x:v>13</x:v>
      </x:c>
      <x:c r="G21">
        <x:v>2000000</x:v>
      </x:c>
    </x:row>
    <x:row r="23" spans="2:4">
      <x:c r="B23" t="s">
        <x:v>83</x:v>
      </x:c>
      <x:c r="C23" t="s">
        <x:v>64</x:v>
      </x:c>
      <x:c r="D23" t="s">
        <x:v>79</x:v>
      </x:c>
    </x:row>
    <x:row r="24" spans="2:4">
      <x:c r="B24" t="s">
        <x:v>180</x:v>
      </x:c>
      <x:c r="C24" t="s">
        <x:v>166</x:v>
      </x:c>
      <x:c r="D24">
        <x:v>1</x:v>
      </x:c>
    </x:row>
    <x:row r="25" spans="2:4">
      <x:c r="B25" t="s">
        <x:v>172</x:v>
      </x:c>
      <x:c r="C25" t="s">
        <x:v>170</x:v>
      </x:c>
      <x:c r="D25">
        <x:v>2</x:v>
      </x:c>
    </x:row>
    <x:row r="26" spans="2:4">
      <x:c r="B26" t="s">
        <x:v>179</x:v>
      </x:c>
      <x:c r="C26" t="s">
        <x:v>168</x:v>
      </x:c>
      <x:c r="D26">
        <x:v>3</x:v>
      </x:c>
    </x:row>
    <x:row r="27" spans="2:4">
      <x:c r="B27" t="s">
        <x:v>165</x:v>
      </x:c>
      <x:c r="C27" t="s">
        <x:v>173</x:v>
      </x:c>
      <x:c r="D27">
        <x:v>4</x:v>
      </x:c>
    </x:row>
    <x:row r="28" spans="2:4">
      <x:c r="B28" t="s">
        <x:v>167</x:v>
      </x:c>
      <x:c r="C28" t="s">
        <x:v>176</x:v>
      </x:c>
      <x:c r="D28">
        <x:v>5</x:v>
      </x:c>
    </x:row>
    <x:row r="29" spans="3:4">
      <x:c r="C29" t="s">
        <x:v>169</x:v>
      </x:c>
      <x:c r="D29">
        <x:v>6</x:v>
      </x:c>
    </x:row>
    <x:row r="30" spans="4:4">
      <x:c r="D30">
        <x:v>7</x:v>
      </x:c>
    </x:row>
    <x:row r="31" spans="4:4">
      <x:c r="D31">
        <x:v>8</x:v>
      </x:c>
    </x:row>
    <x:row r="32" spans="4:4">
      <x:c r="D32">
        <x:v>9</x:v>
      </x:c>
    </x:row>
    <x:row r="33" spans="4:4">
      <x:c r="D33">
        <x:v>10</x:v>
      </x:c>
    </x:row>
    <x:row r="34" spans="4:4">
      <x:c r="D34">
        <x:v>11</x:v>
      </x:c>
    </x:row>
    <x:row r="35" spans="4:4">
      <x:c r="D35">
        <x:v>12</x:v>
      </x:c>
    </x:row>
    <x:row r="36" spans="4:4">
      <x:c r="D36">
        <x:v>13</x:v>
      </x:c>
    </x:row>
    <x:row r="37" spans="4:4">
      <x:c r="D37">
        <x:v>14</x:v>
      </x:c>
    </x:row>
    <x:row r="38" spans="4:4">
      <x:c r="D38">
        <x:v>15</x:v>
      </x:c>
    </x:row>
    <x:row r="39" spans="4:4">
      <x:c r="D39">
        <x:v>16</x:v>
      </x:c>
    </x:row>
    <x:row r="40" spans="4:4">
      <x:c r="D40">
        <x:v>17</x:v>
      </x:c>
    </x:row>
    <x:row r="41" spans="4:4">
      <x:c r="D41">
        <x:v>18</x:v>
      </x:c>
    </x:row>
    <x:row r="42" spans="4:4">
      <x:c r="D42">
        <x:v>19</x:v>
      </x:c>
    </x:row>
    <x:row r="43" spans="4:4">
      <x:c r="D43">
        <x:v>20</x:v>
      </x:c>
    </x:row>
  </x:sheetData>
  <x:conditionalFormatting sqref="B3:G21">
    <x:cfRule type="expression" dxfId="0" priority="3">
      <x:formula>OR($D3=$J$9,$E3=$M$9)</x:formula>
    </x:cfRule>
    <x:cfRule type="expression" dxfId="1" priority="2">
      <x:formula>AND($D3=$J$5,$E3=$M$5)</x:formula>
    </x:cfRule>
    <x:cfRule type="expression" dxfId="2" priority="1">
      <x:formula>AND($F3&gt;=$J$13,$F3&lt;$L$13)</x:formula>
    </x:cfRule>
  </x:conditionalFormatting>
  <x:dataValidations count="4">
    <x:dataValidation type="list" allowBlank="1" showInputMessage="1" showErrorMessage="1" sqref="J5:J5 J9:J9">
      <x:formula1>$B$23:$B$28</x:formula1>
    </x:dataValidation>
    <x:dataValidation type="list" allowBlank="1" showInputMessage="1" showErrorMessage="1" sqref="L13:L13">
      <x:formula1>$D$23:$D$43</x:formula1>
    </x:dataValidation>
    <x:dataValidation type="list" allowBlank="1" showInputMessage="1" showErrorMessage="1" sqref="J13:J13">
      <x:formula1>$D$23:$D$43</x:formula1>
    </x:dataValidation>
    <x:dataValidation type="list" allowBlank="1" showInputMessage="1" showErrorMessage="1" sqref="M5:M5 M9:M9">
      <x:formula1>$C$23:$C$29</x:formula1>
    </x:dataValidation>
  </x:dataValidation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17"/>
  <x:sheetViews>
    <x:sheetView topLeftCell="A1" zoomScaleNormal="100" workbookViewId="0">
      <x:selection activeCell="I11" activeCellId="0" sqref="I11:I11"/>
    </x:sheetView>
  </x:sheetViews>
  <x:sheetFormatPr defaultColWidth="8.88671875" defaultRowHeight="16.399999999999999"/>
  <x:sheetData>
    <x:row r="1" spans="1:7">
      <x:c r="A1" t="s">
        <x:v>38</x:v>
      </x:c>
      <x:c r="G1" t="s">
        <x:v>36</x:v>
      </x:c>
    </x:row>
    <x:row r="2" spans="2:11">
      <x:c r="B2" t="s">
        <x:v>186</x:v>
      </x:c>
      <x:c r="C2" t="s">
        <x:v>184</x:v>
      </x:c>
      <x:c r="D2" t="s">
        <x:v>181</x:v>
      </x:c>
      <x:c r="E2" t="s">
        <x:v>188</x:v>
      </x:c>
      <x:c r="H2" t="s">
        <x:v>186</x:v>
      </x:c>
      <x:c r="I2" t="s">
        <x:v>184</x:v>
      </x:c>
      <x:c r="J2" t="s">
        <x:v>181</x:v>
      </x:c>
      <x:c r="K2" t="s">
        <x:v>188</x:v>
      </x:c>
    </x:row>
    <x:row r="3" spans="1:11">
      <x:c r="A3" t="s">
        <x:v>185</x:v>
      </x:c>
      <x:c r="B3">
        <x:v>13000</x:v>
      </x:c>
      <x:c r="C3">
        <x:v>3500</x:v>
      </x:c>
      <x:c r="D3">
        <x:v>4500</x:v>
      </x:c>
      <x:c r="E3">
        <x:v>3000</x:v>
      </x:c>
      <x:c r="G3" t="s">
        <x:v>185</x:v>
      </x:c>
      <x:c r="H3">
        <x:v>16400</x:v>
      </x:c>
      <x:c r="I3">
        <x:v>7200</x:v>
      </x:c>
      <x:c r="J3">
        <x:v>9500</x:v>
      </x:c>
      <x:c r="K3">
        <x:v>7000</x:v>
      </x:c>
    </x:row>
    <x:row r="4" spans="1:11">
      <x:c r="A4" t="s">
        <x:v>183</x:v>
      </x:c>
      <x:c r="B4">
        <x:v>4000</x:v>
      </x:c>
      <x:c r="C4">
        <x:v>3000</x:v>
      </x:c>
      <x:c r="D4">
        <x:v>4600</x:v>
      </x:c>
      <x:c r="E4">
        <x:v>5000</x:v>
      </x:c>
      <x:c r="G4" t="s">
        <x:v>183</x:v>
      </x:c>
      <x:c r="H4">
        <x:v>6000</x:v>
      </x:c>
      <x:c r="I4">
        <x:v>6000</x:v>
      </x:c>
      <x:c r="J4">
        <x:v>9200</x:v>
      </x:c>
      <x:c r="K4">
        <x:v>11000</x:v>
      </x:c>
    </x:row>
    <x:row r="5" spans="1:11">
      <x:c r="A5" t="s">
        <x:v>187</x:v>
      </x:c>
      <x:c r="B5">
        <x:v>5500</x:v>
      </x:c>
      <x:c r="C5">
        <x:v>7000</x:v>
      </x:c>
      <x:c r="D5">
        <x:v>7800</x:v>
      </x:c>
      <x:c r="E5">
        <x:v>4000</x:v>
      </x:c>
      <x:c r="G5" t="s">
        <x:v>187</x:v>
      </x:c>
      <x:c r="H5">
        <x:v>10500</x:v>
      </x:c>
      <x:c r="I5">
        <x:v>14000</x:v>
      </x:c>
      <x:c r="J5">
        <x:v>15600</x:v>
      </x:c>
      <x:c r="K5">
        <x:v>9000</x:v>
      </x:c>
    </x:row>
    <x:row r="6" spans="1:11">
      <x:c r="A6" t="s">
        <x:v>189</x:v>
      </x:c>
      <x:c r="B6">
        <x:v>3500</x:v>
      </x:c>
      <x:c r="C6">
        <x:v>6000</x:v>
      </x:c>
      <x:c r="D6">
        <x:v>4000</x:v>
      </x:c>
      <x:c r="E6">
        <x:v>5000</x:v>
      </x:c>
      <x:c r="G6" t="s">
        <x:v>189</x:v>
      </x:c>
      <x:c r="H6">
        <x:v>7500</x:v>
      </x:c>
      <x:c r="I6">
        <x:v>10000</x:v>
      </x:c>
      <x:c r="J6">
        <x:v>8000</x:v>
      </x:c>
      <x:c r="K6">
        <x:v>10000</x:v>
      </x:c>
    </x:row>
    <x:row r="7" spans="1:11">
      <x:c r="A7" t="s">
        <x:v>192</x:v>
      </x:c>
      <x:c r="B7">
        <x:v>4000</x:v>
      </x:c>
      <x:c r="C7">
        <x:v>2000</x:v>
      </x:c>
      <x:c r="D7">
        <x:v>6000</x:v>
      </x:c>
      <x:c r="E7">
        <x:v>7000</x:v>
      </x:c>
      <x:c r="G7" t="s">
        <x:v>192</x:v>
      </x:c>
      <x:c r="H7">
        <x:v>9000</x:v>
      </x:c>
      <x:c r="I7">
        <x:v>5000</x:v>
      </x:c>
      <x:c r="J7">
        <x:v>12000</x:v>
      </x:c>
      <x:c r="K7">
        <x:v>14000</x:v>
      </x:c>
    </x:row>
    <x:row r="8" spans="1:11">
      <x:c r="A8" t="s">
        <x:v>193</x:v>
      </x:c>
      <x:c r="B8">
        <x:v>30000</x:v>
      </x:c>
      <x:c r="C8">
        <x:v>21500</x:v>
      </x:c>
      <x:c r="D8">
        <x:v>26900</x:v>
      </x:c>
      <x:c r="E8">
        <x:v>24000</x:v>
      </x:c>
      <x:c r="G8" t="s">
        <x:v>193</x:v>
      </x:c>
      <x:c r="H8">
        <x:v>49400</x:v>
      </x:c>
      <x:c r="I8">
        <x:v>42200</x:v>
      </x:c>
      <x:c r="J8">
        <x:v>54300</x:v>
      </x:c>
      <x:c r="K8">
        <x:v>51000</x:v>
      </x:c>
    </x:row>
    <x:row r="10" spans="1:1">
      <x:c r="A10" t="s">
        <x:v>21</x:v>
      </x:c>
    </x:row>
    <x:row r="11" spans="2:5">
      <x:c r="B11" t="s">
        <x:v>186</x:v>
      </x:c>
      <x:c r="C11" t="s">
        <x:v>184</x:v>
      </x:c>
      <x:c r="D11" t="s">
        <x:v>181</x:v>
      </x:c>
      <x:c r="E11" t="s">
        <x:v>188</x:v>
      </x:c>
    </x:row>
    <x:row r="12" spans="1:5">
      <x:c r="A12" t="s">
        <x:v>185</x:v>
      </x:c>
      <x:c r="B12">
        <x:v>3400</x:v>
      </x:c>
      <x:c r="C12">
        <x:v>3700</x:v>
      </x:c>
      <x:c r="D12">
        <x:v>5000</x:v>
      </x:c>
      <x:c r="E12">
        <x:v>4000</x:v>
      </x:c>
    </x:row>
    <x:row r="13" spans="1:5">
      <x:c r="A13" t="s">
        <x:v>183</x:v>
      </x:c>
      <x:c r="B13">
        <x:v>2000</x:v>
      </x:c>
      <x:c r="C13">
        <x:v>3000</x:v>
      </x:c>
      <x:c r="D13">
        <x:v>4600</x:v>
      </x:c>
      <x:c r="E13">
        <x:v>6000</x:v>
      </x:c>
    </x:row>
    <x:row r="14" spans="1:5">
      <x:c r="A14" t="s">
        <x:v>187</x:v>
      </x:c>
      <x:c r="B14">
        <x:v>5000</x:v>
      </x:c>
      <x:c r="C14">
        <x:v>7000</x:v>
      </x:c>
      <x:c r="D14">
        <x:v>7800</x:v>
      </x:c>
      <x:c r="E14">
        <x:v>5000</x:v>
      </x:c>
    </x:row>
    <x:row r="15" spans="1:5">
      <x:c r="A15" t="s">
        <x:v>189</x:v>
      </x:c>
      <x:c r="B15">
        <x:v>4000</x:v>
      </x:c>
      <x:c r="C15">
        <x:v>4000</x:v>
      </x:c>
      <x:c r="D15">
        <x:v>4000</x:v>
      </x:c>
      <x:c r="E15">
        <x:v>5000</x:v>
      </x:c>
    </x:row>
    <x:row r="16" spans="1:5">
      <x:c r="A16" t="s">
        <x:v>192</x:v>
      </x:c>
      <x:c r="B16">
        <x:v>5000</x:v>
      </x:c>
      <x:c r="C16">
        <x:v>3000</x:v>
      </x:c>
      <x:c r="D16">
        <x:v>6000</x:v>
      </x:c>
      <x:c r="E16">
        <x:v>7000</x:v>
      </x:c>
    </x:row>
    <x:row r="17" spans="1:5">
      <x:c r="A17" t="s">
        <x:v>193</x:v>
      </x:c>
      <x:c r="B17">
        <x:f>SUM(B$12:B$16)</x:f>
        <x:v>19400</x:v>
      </x:c>
      <x:c r="C17">
        <x:f>SUM(C$12:C$16)</x:f>
        <x:v>20700</x:v>
      </x:c>
      <x:c r="D17">
        <x:f>SUM(D$12:D$16)</x:f>
        <x:v>27400</x:v>
      </x:c>
      <x:c r="E17">
        <x:f>SUM(E$12:E$16)</x:f>
        <x:v>27000</x:v>
      </x:c>
    </x:row>
  </x:sheetData>
  <x:dataConsolidate leftLabels="1" topLabels="1">
    <x:dataRefs count="2">
      <x:dataRef ref="A2:E8" sheet="Sheet7"/>
      <x:dataRef ref="A11:E17" sheet="Sheet7"/>
    </x:dataRefs>
  </x:dataConsolid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19"/>
  <x:sheetViews>
    <x:sheetView topLeftCell="A1" zoomScaleNormal="100" workbookViewId="0">
      <x:selection activeCell="H9" activeCellId="0" sqref="H9:H9"/>
    </x:sheetView>
  </x:sheetViews>
  <x:sheetFormatPr defaultColWidth="8.88671875" defaultRowHeight="16.399999999999999"/>
  <x:cols>
    <x:col min="1" max="1" width="2.5" customWidth="1"/>
    <x:col min="2" max="2" width="6.5" customWidth="1"/>
    <x:col min="6" max="6" width="9" customWidth="1"/>
  </x:cols>
  <x:sheetData>
    <x:row r="1" spans="3:6">
      <x:c r="C1" t="s">
        <x:v>186</x:v>
      </x:c>
      <x:c r="D1" t="s">
        <x:v>184</x:v>
      </x:c>
      <x:c r="E1" t="s">
        <x:v>181</x:v>
      </x:c>
      <x:c r="F1" t="s">
        <x:v>188</x:v>
      </x:c>
    </x:row>
    <x:row r="2" spans="2:6" outlineLevel="1">
      <x:c r="B2" t="s">
        <x:v>65</x:v>
      </x:c>
      <x:c r="C2">
        <x:f>Sheet7!$B$3</x:f>
        <x:v>13000</x:v>
      </x:c>
      <x:c r="D2">
        <x:f>Sheet7!$C$3</x:f>
        <x:v>3500</x:v>
      </x:c>
      <x:c r="E2">
        <x:f>Sheet7!$D$3</x:f>
        <x:v>4500</x:v>
      </x:c>
      <x:c r="F2">
        <x:f>Sheet7!$E$3</x:f>
        <x:v>3000</x:v>
      </x:c>
    </x:row>
    <x:row r="3" spans="2:6" outlineLevel="1">
      <x:c r="B3" t="s">
        <x:v>71</x:v>
      </x:c>
      <x:c r="C3">
        <x:f>Sheet7!$B$12</x:f>
        <x:v>3400</x:v>
      </x:c>
      <x:c r="D3">
        <x:f>Sheet7!$C$12</x:f>
        <x:v>3700</x:v>
      </x:c>
      <x:c r="E3">
        <x:f>Sheet7!$D$12</x:f>
        <x:v>5000</x:v>
      </x:c>
      <x:c r="F3">
        <x:f>Sheet7!$E$12</x:f>
        <x:v>4000</x:v>
      </x:c>
    </x:row>
    <x:row r="4" spans="1:6">
      <x:c r="A4" t="s">
        <x:v>185</x:v>
      </x:c>
      <x:c r="C4">
        <x:f>SUM(C2:C3)</x:f>
        <x:v>16400</x:v>
      </x:c>
      <x:c r="D4">
        <x:f>SUM(D2:D3)</x:f>
        <x:v>7200</x:v>
      </x:c>
      <x:c r="E4">
        <x:f>SUM(E2:E3)</x:f>
        <x:v>9500</x:v>
      </x:c>
      <x:c r="F4">
        <x:f>SUM(F2:F3)</x:f>
        <x:v>7000</x:v>
      </x:c>
    </x:row>
    <x:row r="5" spans="2:6" outlineLevel="1">
      <x:c r="B5" t="s">
        <x:v>65</x:v>
      </x:c>
      <x:c r="C5">
        <x:f>Sheet7!$B$4</x:f>
        <x:v>4000</x:v>
      </x:c>
      <x:c r="D5">
        <x:f>Sheet7!$C$4</x:f>
        <x:v>3000</x:v>
      </x:c>
      <x:c r="E5">
        <x:f>Sheet7!$D$4</x:f>
        <x:v>4600</x:v>
      </x:c>
      <x:c r="F5">
        <x:f>Sheet7!$E$4</x:f>
        <x:v>5000</x:v>
      </x:c>
    </x:row>
    <x:row r="6" spans="2:6" outlineLevel="1">
      <x:c r="B6" t="s">
        <x:v>71</x:v>
      </x:c>
      <x:c r="C6">
        <x:f>Sheet7!$B$13</x:f>
        <x:v>2000</x:v>
      </x:c>
      <x:c r="D6">
        <x:f>Sheet7!$C$13</x:f>
        <x:v>3000</x:v>
      </x:c>
      <x:c r="E6">
        <x:f>Sheet7!$D$13</x:f>
        <x:v>4600</x:v>
      </x:c>
      <x:c r="F6">
        <x:f>Sheet7!$E$13</x:f>
        <x:v>6000</x:v>
      </x:c>
    </x:row>
    <x:row r="7" spans="1:6">
      <x:c r="A7" t="s">
        <x:v>183</x:v>
      </x:c>
      <x:c r="C7">
        <x:f>SUM(C5:C6)</x:f>
        <x:v>6000</x:v>
      </x:c>
      <x:c r="D7">
        <x:f>SUM(D5:D6)</x:f>
        <x:v>6000</x:v>
      </x:c>
      <x:c r="E7">
        <x:f>SUM(E5:E6)</x:f>
        <x:v>9200</x:v>
      </x:c>
      <x:c r="F7">
        <x:f>SUM(F5:F6)</x:f>
        <x:v>11000</x:v>
      </x:c>
    </x:row>
    <x:row r="8" spans="2:6" outlineLevel="1">
      <x:c r="B8" t="s">
        <x:v>65</x:v>
      </x:c>
      <x:c r="C8">
        <x:f>Sheet7!$B$5</x:f>
        <x:v>5500</x:v>
      </x:c>
      <x:c r="D8">
        <x:f>Sheet7!$C$5</x:f>
        <x:v>7000</x:v>
      </x:c>
      <x:c r="E8">
        <x:f>Sheet7!$D$5</x:f>
        <x:v>7800</x:v>
      </x:c>
      <x:c r="F8">
        <x:f>Sheet7!$E$5</x:f>
        <x:v>4000</x:v>
      </x:c>
    </x:row>
    <x:row r="9" spans="2:6" outlineLevel="1">
      <x:c r="B9" t="s">
        <x:v>71</x:v>
      </x:c>
      <x:c r="C9">
        <x:f>Sheet7!$B$14</x:f>
        <x:v>5000</x:v>
      </x:c>
      <x:c r="D9">
        <x:f>Sheet7!$C$14</x:f>
        <x:v>7000</x:v>
      </x:c>
      <x:c r="E9">
        <x:f>Sheet7!$D$14</x:f>
        <x:v>7800</x:v>
      </x:c>
      <x:c r="F9">
        <x:f>Sheet7!$E$14</x:f>
        <x:v>5000</x:v>
      </x:c>
    </x:row>
    <x:row r="10" spans="1:6">
      <x:c r="A10" t="s">
        <x:v>187</x:v>
      </x:c>
      <x:c r="C10">
        <x:f>SUM(C8:C9)</x:f>
        <x:v>10500</x:v>
      </x:c>
      <x:c r="D10">
        <x:f>SUM(D8:D9)</x:f>
        <x:v>14000</x:v>
      </x:c>
      <x:c r="E10">
        <x:f>SUM(E8:E9)</x:f>
        <x:v>15600</x:v>
      </x:c>
      <x:c r="F10">
        <x:f>SUM(F8:F9)</x:f>
        <x:v>9000</x:v>
      </x:c>
    </x:row>
    <x:row r="11" spans="2:6" outlineLevel="1">
      <x:c r="B11" t="s">
        <x:v>65</x:v>
      </x:c>
      <x:c r="C11">
        <x:f>Sheet7!$B$6</x:f>
        <x:v>3500</x:v>
      </x:c>
      <x:c r="D11">
        <x:f>Sheet7!$C$6</x:f>
        <x:v>6000</x:v>
      </x:c>
      <x:c r="E11">
        <x:f>Sheet7!$D$6</x:f>
        <x:v>4000</x:v>
      </x:c>
      <x:c r="F11">
        <x:f>Sheet7!$E$6</x:f>
        <x:v>5000</x:v>
      </x:c>
    </x:row>
    <x:row r="12" spans="2:6" outlineLevel="1">
      <x:c r="B12" t="s">
        <x:v>71</x:v>
      </x:c>
      <x:c r="C12">
        <x:f>Sheet7!$B$15</x:f>
        <x:v>4000</x:v>
      </x:c>
      <x:c r="D12">
        <x:f>Sheet7!$C$15</x:f>
        <x:v>4000</x:v>
      </x:c>
      <x:c r="E12">
        <x:f>Sheet7!$D$15</x:f>
        <x:v>4000</x:v>
      </x:c>
      <x:c r="F12">
        <x:f>Sheet7!$E$15</x:f>
        <x:v>5000</x:v>
      </x:c>
    </x:row>
    <x:row r="13" spans="1:6">
      <x:c r="A13" t="s">
        <x:v>189</x:v>
      </x:c>
      <x:c r="C13">
        <x:f>SUM(C11:C12)</x:f>
        <x:v>7500</x:v>
      </x:c>
      <x:c r="D13">
        <x:f>SUM(D11:D12)</x:f>
        <x:v>10000</x:v>
      </x:c>
      <x:c r="E13">
        <x:f>SUM(E11:E12)</x:f>
        <x:v>8000</x:v>
      </x:c>
      <x:c r="F13">
        <x:f>SUM(F11:F12)</x:f>
        <x:v>10000</x:v>
      </x:c>
    </x:row>
    <x:row r="14" spans="2:6" outlineLevel="1">
      <x:c r="B14" t="s">
        <x:v>65</x:v>
      </x:c>
      <x:c r="C14">
        <x:f>Sheet7!$B$7</x:f>
        <x:v>4000</x:v>
      </x:c>
      <x:c r="D14">
        <x:f>Sheet7!$C$7</x:f>
        <x:v>2000</x:v>
      </x:c>
      <x:c r="E14">
        <x:f>Sheet7!$D$7</x:f>
        <x:v>6000</x:v>
      </x:c>
      <x:c r="F14">
        <x:f>Sheet7!$E$7</x:f>
        <x:v>7000</x:v>
      </x:c>
    </x:row>
    <x:row r="15" spans="2:6" outlineLevel="1">
      <x:c r="B15" t="s">
        <x:v>71</x:v>
      </x:c>
      <x:c r="C15">
        <x:f>Sheet7!$B$16</x:f>
        <x:v>5000</x:v>
      </x:c>
      <x:c r="D15">
        <x:f>Sheet7!$C$16</x:f>
        <x:v>3000</x:v>
      </x:c>
      <x:c r="E15">
        <x:f>Sheet7!$D$16</x:f>
        <x:v>6000</x:v>
      </x:c>
      <x:c r="F15">
        <x:f>Sheet7!$E$16</x:f>
        <x:v>7000</x:v>
      </x:c>
    </x:row>
    <x:row r="16" spans="1:6">
      <x:c r="A16" t="s">
        <x:v>192</x:v>
      </x:c>
      <x:c r="C16">
        <x:f>SUM(C14:C15)</x:f>
        <x:v>9000</x:v>
      </x:c>
      <x:c r="D16">
        <x:f>SUM(D14:D15)</x:f>
        <x:v>5000</x:v>
      </x:c>
      <x:c r="E16">
        <x:f>SUM(E14:E15)</x:f>
        <x:v>12000</x:v>
      </x:c>
      <x:c r="F16">
        <x:f>SUM(F14:F15)</x:f>
        <x:v>14000</x:v>
      </x:c>
    </x:row>
    <x:row r="17" spans="2:6" outlineLevel="1">
      <x:c r="B17" t="s">
        <x:v>65</x:v>
      </x:c>
      <x:c r="C17">
        <x:f>Sheet7!$B$8</x:f>
        <x:v>30000</x:v>
      </x:c>
      <x:c r="D17">
        <x:f>Sheet7!$C$8</x:f>
        <x:v>21500</x:v>
      </x:c>
      <x:c r="E17">
        <x:f>Sheet7!$D$8</x:f>
        <x:v>26900</x:v>
      </x:c>
      <x:c r="F17">
        <x:f>Sheet7!$E$8</x:f>
        <x:v>24000</x:v>
      </x:c>
    </x:row>
    <x:row r="18" spans="2:6" outlineLevel="1">
      <x:c r="B18" t="s">
        <x:v>71</x:v>
      </x:c>
      <x:c r="C18">
        <x:f>Sheet7!$B$17</x:f>
        <x:v>19400</x:v>
      </x:c>
      <x:c r="D18">
        <x:f>Sheet7!$C$17</x:f>
        <x:v>20700</x:v>
      </x:c>
      <x:c r="E18">
        <x:f>Sheet7!$D$17</x:f>
        <x:v>27400</x:v>
      </x:c>
      <x:c r="F18">
        <x:f>Sheet7!$E$17</x:f>
        <x:v>27000</x:v>
      </x:c>
    </x:row>
    <x:row r="19" spans="1:6">
      <x:c r="A19" t="s">
        <x:v>193</x:v>
      </x:c>
      <x:c r="C19">
        <x:f>SUM(C17:C18)</x:f>
        <x:v>49400</x:v>
      </x:c>
      <x:c r="D19">
        <x:f>SUM(D17:D18)</x:f>
        <x:v>42200</x:v>
      </x:c>
      <x:c r="E19">
        <x:f>SUM(E17:E18)</x:f>
        <x:v>54300</x:v>
      </x:c>
      <x:c r="F19">
        <x:f>SUM(F17:F18)</x:f>
        <x:v>51000</x:v>
      </x:c>
    </x:row>
  </x:sheetData>
  <x:dataConsolidate leftLabels="1" topLabels="1" link="1">
    <x:dataRefs count="2">
      <x:dataRef ref="A2:E8" sheet="Sheet7"/>
      <x:dataRef ref="A11:E17" sheet="Sheet7"/>
    </x:dataRefs>
  </x:dataConsolid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J15"/>
  <x:sheetViews>
    <x:sheetView topLeftCell="A1" zoomScaleNormal="100" workbookViewId="0">
      <x:selection activeCell="A1" activeCellId="0" sqref="A1:D15"/>
    </x:sheetView>
  </x:sheetViews>
  <x:sheetFormatPr defaultColWidth="8.88671875" defaultRowHeight="16.399999999999999"/>
  <x:sheetData>
    <x:row r="1" spans="1:7">
      <x:c r="A1" t="s">
        <x:v>38</x:v>
      </x:c>
      <x:c r="G1" t="s">
        <x:v>2</x:v>
      </x:c>
    </x:row>
    <x:row r="2" spans="2:10">
      <x:c r="B2" t="s">
        <x:v>186</x:v>
      </x:c>
      <x:c r="C2" t="s">
        <x:v>181</x:v>
      </x:c>
      <x:c r="D2" t="s">
        <x:v>188</x:v>
      </x:c>
      <x:c r="G2" t="s">
        <x:v>186</x:v>
      </x:c>
      <x:c r="H2" t="s">
        <x:v>181</x:v>
      </x:c>
      <x:c r="I2" t="s">
        <x:v>184</x:v>
      </x:c>
      <x:c r="J2" t="s">
        <x:v>188</x:v>
      </x:c>
    </x:row>
    <x:row r="3" spans="1:10">
      <x:c r="A3" t="s">
        <x:v>185</x:v>
      </x:c>
      <x:c r="B3">
        <x:v>13000</x:v>
      </x:c>
      <x:c r="C3">
        <x:v>4500</x:v>
      </x:c>
      <x:c r="D3">
        <x:v>3000</x:v>
      </x:c>
      <x:c r="F3" t="s">
        <x:v>185</x:v>
      </x:c>
      <x:c r="G3">
        <x:v>16400</x:v>
      </x:c>
      <x:c r="H3">
        <x:v>4500</x:v>
      </x:c>
      <x:c r="I3">
        <x:v>3700</x:v>
      </x:c>
      <x:c r="J3">
        <x:v>7000</x:v>
      </x:c>
    </x:row>
    <x:row r="4" spans="1:10">
      <x:c r="A4" t="s">
        <x:v>183</x:v>
      </x:c>
      <x:c r="B4">
        <x:v>4000</x:v>
      </x:c>
      <x:c r="C4">
        <x:v>4600</x:v>
      </x:c>
      <x:c r="D4">
        <x:v>5000</x:v>
      </x:c>
      <x:c r="F4" t="s">
        <x:v>183</x:v>
      </x:c>
      <x:c r="G4">
        <x:v>6000</x:v>
      </x:c>
      <x:c r="H4">
        <x:v>4600</x:v>
      </x:c>
      <x:c r="I4">
        <x:v>3000</x:v>
      </x:c>
      <x:c r="J4">
        <x:v>11000</x:v>
      </x:c>
    </x:row>
    <x:row r="5" spans="1:10">
      <x:c r="A5" t="s">
        <x:v>189</x:v>
      </x:c>
      <x:c r="B5">
        <x:v>3500</x:v>
      </x:c>
      <x:c r="C5">
        <x:v>4000</x:v>
      </x:c>
      <x:c r="D5">
        <x:v>5000</x:v>
      </x:c>
      <x:c r="F5" t="s">
        <x:v>187</x:v>
      </x:c>
      <x:c r="G5">
        <x:v>5000</x:v>
      </x:c>
      <x:c r="I5">
        <x:v>7000</x:v>
      </x:c>
      <x:c r="J5">
        <x:v>5000</x:v>
      </x:c>
    </x:row>
    <x:row r="6" spans="1:10">
      <x:c r="A6" t="s">
        <x:v>192</x:v>
      </x:c>
      <x:c r="B6">
        <x:v>4000</x:v>
      </x:c>
      <x:c r="C6">
        <x:v>6000</x:v>
      </x:c>
      <x:c r="D6">
        <x:v>7000</x:v>
      </x:c>
      <x:c r="F6" t="s">
        <x:v>189</x:v>
      </x:c>
      <x:c r="G6">
        <x:v>7500</x:v>
      </x:c>
      <x:c r="H6">
        <x:v>4000</x:v>
      </x:c>
      <x:c r="I6">
        <x:v>4000</x:v>
      </x:c>
      <x:c r="J6">
        <x:v>10000</x:v>
      </x:c>
    </x:row>
    <x:row r="7" spans="1:10">
      <x:c r="A7" t="s">
        <x:v>193</x:v>
      </x:c>
      <x:c r="B7">
        <x:f>SUM(B$3:B$6)</x:f>
        <x:v>24500</x:v>
      </x:c>
      <x:c r="C7">
        <x:f>SUM(C$3:C$6)</x:f>
        <x:v>19100</x:v>
      </x:c>
      <x:c r="D7">
        <x:f>SUM(D$3:D$6)</x:f>
        <x:v>20000</x:v>
      </x:c>
      <x:c r="F7" t="s">
        <x:v>192</x:v>
      </x:c>
      <x:c r="G7">
        <x:v>4000</x:v>
      </x:c>
      <x:c r="H7">
        <x:v>6000</x:v>
      </x:c>
      <x:c r="J7">
        <x:v>7000</x:v>
      </x:c>
    </x:row>
    <x:row r="8" spans="6:10">
      <x:c r="F8" t="s">
        <x:v>193</x:v>
      </x:c>
      <x:c r="G8">
        <x:v>38900</x:v>
      </x:c>
      <x:c r="H8">
        <x:v>19100</x:v>
      </x:c>
      <x:c r="I8">
        <x:v>17700</x:v>
      </x:c>
      <x:c r="J8">
        <x:v>40000</x:v>
      </x:c>
    </x:row>
    <x:row r="9" spans="1:1">
      <x:c r="A9" t="s">
        <x:v>41</x:v>
      </x:c>
    </x:row>
    <x:row r="10" spans="2:4">
      <x:c r="B10" t="s">
        <x:v>186</x:v>
      </x:c>
      <x:c r="C10" t="s">
        <x:v>184</x:v>
      </x:c>
      <x:c r="D10" t="s">
        <x:v>188</x:v>
      </x:c>
    </x:row>
    <x:row r="11" spans="1:4">
      <x:c r="A11" t="s">
        <x:v>185</x:v>
      </x:c>
      <x:c r="B11">
        <x:v>3400</x:v>
      </x:c>
      <x:c r="C11">
        <x:v>3700</x:v>
      </x:c>
      <x:c r="D11">
        <x:v>4000</x:v>
      </x:c>
    </x:row>
    <x:row r="12" spans="1:4">
      <x:c r="A12" t="s">
        <x:v>183</x:v>
      </x:c>
      <x:c r="B12">
        <x:v>2000</x:v>
      </x:c>
      <x:c r="C12">
        <x:v>3000</x:v>
      </x:c>
      <x:c r="D12">
        <x:v>6000</x:v>
      </x:c>
    </x:row>
    <x:row r="13" spans="1:4">
      <x:c r="A13" t="s">
        <x:v>187</x:v>
      </x:c>
      <x:c r="B13">
        <x:v>5000</x:v>
      </x:c>
      <x:c r="C13">
        <x:v>7000</x:v>
      </x:c>
      <x:c r="D13">
        <x:v>5000</x:v>
      </x:c>
    </x:row>
    <x:row r="14" spans="1:4">
      <x:c r="A14" t="s">
        <x:v>189</x:v>
      </x:c>
      <x:c r="B14">
        <x:v>4000</x:v>
      </x:c>
      <x:c r="C14">
        <x:v>4000</x:v>
      </x:c>
      <x:c r="D14">
        <x:v>5000</x:v>
      </x:c>
    </x:row>
    <x:row r="15" spans="1:4">
      <x:c r="A15" t="s">
        <x:v>193</x:v>
      </x:c>
      <x:c r="B15">
        <x:f>SUM(B$11:B$14)</x:f>
        <x:v>14400</x:v>
      </x:c>
      <x:c r="C15">
        <x:f>SUM(C$11:C$14)</x:f>
        <x:v>17700</x:v>
      </x:c>
      <x:c r="D15">
        <x:f>SUM(D$11:D$14)</x:f>
        <x:v>20000</x:v>
      </x:c>
    </x:row>
  </x:sheetData>
  <x:dataConsolidate leftLabels="1" topLabels="1">
    <x:dataRefs count="2">
      <x:dataRef ref="A2:D7" sheet="Sheet10"/>
      <x:dataRef ref="A10:D15" sheet="Sheet10"/>
    </x:dataRefs>
  </x:dataConsolid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H23"/>
  <x:sheetViews>
    <x:sheetView topLeftCell="A1" zoomScaleNormal="100" workbookViewId="0">
      <x:selection activeCell="J23" activeCellId="0" sqref="J23:J23"/>
    </x:sheetView>
  </x:sheetViews>
  <x:sheetFormatPr defaultColWidth="8.88671875" defaultRowHeight="16.399999999999999"/>
  <x:cols>
    <x:col min="2" max="7" width="11" bestFit="1" customWidth="1"/>
  </x:cols>
  <x:sheetData>
    <x:row r="1" spans="1:1">
      <x:c r="A1" t="s">
        <x:v>38</x:v>
      </x:c>
    </x:row>
    <x:row r="2" spans="2:5">
      <x:c r="B2" t="s">
        <x:v>14</x:v>
      </x:c>
      <x:c r="C2" t="s">
        <x:v>16</x:v>
      </x:c>
      <x:c r="D2" t="s">
        <x:v>15</x:v>
      </x:c>
      <x:c r="E2" t="s">
        <x:v>193</x:v>
      </x:c>
    </x:row>
    <x:row r="3" spans="1:5">
      <x:c r="A3" t="s">
        <x:v>185</x:v>
      </x:c>
      <x:c r="B3">
        <x:v>13000</x:v>
      </x:c>
      <x:c r="C3">
        <x:v>3500</x:v>
      </x:c>
      <x:c r="D3">
        <x:v>4500</x:v>
      </x:c>
      <x:c r="E3">
        <x:f>SUM($B3:$D3)</x:f>
        <x:v>21000</x:v>
      </x:c>
    </x:row>
    <x:row r="4" spans="1:5">
      <x:c r="A4" t="s">
        <x:v>183</x:v>
      </x:c>
      <x:c r="B4">
        <x:v>4000</x:v>
      </x:c>
      <x:c r="C4">
        <x:v>3000</x:v>
      </x:c>
      <x:c r="D4">
        <x:v>4600</x:v>
      </x:c>
      <x:c r="E4">
        <x:f>SUM($B4:$D4)</x:f>
        <x:v>11600</x:v>
      </x:c>
    </x:row>
    <x:row r="5" spans="1:5">
      <x:c r="A5" t="s">
        <x:v>189</x:v>
      </x:c>
      <x:c r="B5">
        <x:v>3500</x:v>
      </x:c>
      <x:c r="C5">
        <x:v>6000</x:v>
      </x:c>
      <x:c r="D5">
        <x:v>4000</x:v>
      </x:c>
      <x:c r="E5">
        <x:f>SUM($B5:$D5)</x:f>
        <x:v>13500</x:v>
      </x:c>
    </x:row>
    <x:row r="6" spans="1:5">
      <x:c r="A6" t="s">
        <x:v>192</x:v>
      </x:c>
      <x:c r="B6">
        <x:v>4000</x:v>
      </x:c>
      <x:c r="C6">
        <x:v>2000</x:v>
      </x:c>
      <x:c r="D6">
        <x:v>6000</x:v>
      </x:c>
      <x:c r="E6">
        <x:f>SUM($B6:$D6)</x:f>
        <x:v>12000</x:v>
      </x:c>
    </x:row>
    <x:row r="7" spans="1:5">
      <x:c r="A7" t="s">
        <x:v>193</x:v>
      </x:c>
      <x:c r="B7">
        <x:f>SUM(B$3:B$6)</x:f>
        <x:v>24500</x:v>
      </x:c>
      <x:c r="C7">
        <x:f>SUM(C$3:C$6)</x:f>
        <x:v>14500</x:v>
      </x:c>
      <x:c r="D7">
        <x:f>SUM(D$3:D$6)</x:f>
        <x:v>19100</x:v>
      </x:c>
      <x:c r="E7">
        <x:f>SUM($B7:$D7)</x:f>
        <x:v>58100</x:v>
      </x:c>
    </x:row>
    <x:row r="9" spans="1:1">
      <x:c r="A9" t="s">
        <x:v>41</x:v>
      </x:c>
    </x:row>
    <x:row r="10" spans="2:5">
      <x:c r="B10" t="s">
        <x:v>17</x:v>
      </x:c>
      <x:c r="C10" t="s">
        <x:v>18</x:v>
      </x:c>
      <x:c r="D10" t="s">
        <x:v>20</x:v>
      </x:c>
      <x:c r="E10" t="s">
        <x:v>193</x:v>
      </x:c>
    </x:row>
    <x:row r="11" spans="1:5">
      <x:c r="A11" t="s">
        <x:v>185</x:v>
      </x:c>
      <x:c r="B11">
        <x:v>3400</x:v>
      </x:c>
      <x:c r="C11">
        <x:v>3700</x:v>
      </x:c>
      <x:c r="D11">
        <x:v>5000</x:v>
      </x:c>
      <x:c r="E11">
        <x:f>SUM($B11:$D11)</x:f>
        <x:v>12100</x:v>
      </x:c>
    </x:row>
    <x:row r="12" spans="1:5">
      <x:c r="A12" t="s">
        <x:v>183</x:v>
      </x:c>
      <x:c r="B12">
        <x:v>2000</x:v>
      </x:c>
      <x:c r="C12">
        <x:v>3000</x:v>
      </x:c>
      <x:c r="D12">
        <x:v>4600</x:v>
      </x:c>
      <x:c r="E12">
        <x:f>SUM($B12:$D12)</x:f>
        <x:v>9600</x:v>
      </x:c>
    </x:row>
    <x:row r="13" spans="1:5">
      <x:c r="A13" t="s">
        <x:v>187</x:v>
      </x:c>
      <x:c r="B13">
        <x:v>5000</x:v>
      </x:c>
      <x:c r="C13">
        <x:v>7000</x:v>
      </x:c>
      <x:c r="D13">
        <x:v>7800</x:v>
      </x:c>
      <x:c r="E13">
        <x:f>SUM($B13:$D13)</x:f>
        <x:v>19800</x:v>
      </x:c>
    </x:row>
    <x:row r="14" spans="1:5">
      <x:c r="A14" t="s">
        <x:v>189</x:v>
      </x:c>
      <x:c r="B14">
        <x:v>4000</x:v>
      </x:c>
      <x:c r="C14">
        <x:v>4000</x:v>
      </x:c>
      <x:c r="D14">
        <x:v>4000</x:v>
      </x:c>
      <x:c r="E14">
        <x:f>SUM($B14:$D14)</x:f>
        <x:v>12000</x:v>
      </x:c>
    </x:row>
    <x:row r="15" spans="1:5">
      <x:c r="A15" t="s">
        <x:v>193</x:v>
      </x:c>
      <x:c r="B15">
        <x:f>SUM(B$11:B$14)</x:f>
        <x:v>14400</x:v>
      </x:c>
      <x:c r="C15">
        <x:f>SUM(C$11:C$14)</x:f>
        <x:v>17700</x:v>
      </x:c>
      <x:c r="D15">
        <x:f>SUM(D$11:D$14)</x:f>
        <x:v>21400</x:v>
      </x:c>
      <x:c r="E15">
        <x:f>SUM($B15:$D15)</x:f>
        <x:v>53500</x:v>
      </x:c>
    </x:row>
    <x:row r="17" spans="2:8">
      <x:c r="B17" t="s">
        <x:v>14</x:v>
      </x:c>
      <x:c r="C17" t="s">
        <x:v>16</x:v>
      </x:c>
      <x:c r="D17" t="s">
        <x:v>15</x:v>
      </x:c>
      <x:c r="E17" t="s">
        <x:v>17</x:v>
      </x:c>
      <x:c r="F17" t="s">
        <x:v>18</x:v>
      </x:c>
      <x:c r="G17" t="s">
        <x:v>20</x:v>
      </x:c>
      <x:c r="H17" t="s">
        <x:v>193</x:v>
      </x:c>
    </x:row>
    <x:row r="18" spans="1:8">
      <x:c r="A18" t="s">
        <x:v>185</x:v>
      </x:c>
      <x:c r="B18">
        <x:v>13000</x:v>
      </x:c>
      <x:c r="C18">
        <x:v>3500</x:v>
      </x:c>
      <x:c r="D18">
        <x:v>4500</x:v>
      </x:c>
      <x:c r="E18">
        <x:v>3400</x:v>
      </x:c>
      <x:c r="F18">
        <x:v>3700</x:v>
      </x:c>
      <x:c r="G18">
        <x:v>5000</x:v>
      </x:c>
      <x:c r="H18">
        <x:v>33100</x:v>
      </x:c>
    </x:row>
    <x:row r="19" spans="1:8">
      <x:c r="A19" t="s">
        <x:v>183</x:v>
      </x:c>
      <x:c r="B19">
        <x:v>4000</x:v>
      </x:c>
      <x:c r="C19">
        <x:v>3000</x:v>
      </x:c>
      <x:c r="D19">
        <x:v>4600</x:v>
      </x:c>
      <x:c r="E19">
        <x:v>2000</x:v>
      </x:c>
      <x:c r="F19">
        <x:v>3000</x:v>
      </x:c>
      <x:c r="G19">
        <x:v>4600</x:v>
      </x:c>
      <x:c r="H19">
        <x:v>21200</x:v>
      </x:c>
    </x:row>
    <x:row r="20" spans="1:8">
      <x:c r="A20" t="s">
        <x:v>187</x:v>
      </x:c>
      <x:c r="E20">
        <x:v>5000</x:v>
      </x:c>
      <x:c r="F20">
        <x:v>7000</x:v>
      </x:c>
      <x:c r="G20">
        <x:v>7800</x:v>
      </x:c>
      <x:c r="H20">
        <x:v>19800</x:v>
      </x:c>
    </x:row>
    <x:row r="21" spans="1:8">
      <x:c r="A21" t="s">
        <x:v>189</x:v>
      </x:c>
      <x:c r="B21">
        <x:v>3500</x:v>
      </x:c>
      <x:c r="C21">
        <x:v>6000</x:v>
      </x:c>
      <x:c r="D21">
        <x:v>4000</x:v>
      </x:c>
      <x:c r="E21">
        <x:v>4000</x:v>
      </x:c>
      <x:c r="F21">
        <x:v>4000</x:v>
      </x:c>
      <x:c r="G21">
        <x:v>4000</x:v>
      </x:c>
      <x:c r="H21">
        <x:v>25500</x:v>
      </x:c>
    </x:row>
    <x:row r="22" spans="1:8">
      <x:c r="A22" t="s">
        <x:v>192</x:v>
      </x:c>
      <x:c r="B22">
        <x:v>4000</x:v>
      </x:c>
      <x:c r="C22">
        <x:v>2000</x:v>
      </x:c>
      <x:c r="D22">
        <x:v>6000</x:v>
      </x:c>
      <x:c r="H22">
        <x:v>12000</x:v>
      </x:c>
    </x:row>
    <x:row r="23" spans="1:8">
      <x:c r="A23" t="s">
        <x:v>193</x:v>
      </x:c>
      <x:c r="B23">
        <x:v>24500</x:v>
      </x:c>
      <x:c r="C23">
        <x:v>14500</x:v>
      </x:c>
      <x:c r="D23">
        <x:v>19100</x:v>
      </x:c>
      <x:c r="E23">
        <x:v>14400</x:v>
      </x:c>
      <x:c r="F23">
        <x:v>17700</x:v>
      </x:c>
      <x:c r="G23">
        <x:v>21400</x:v>
      </x:c>
      <x:c r="H23">
        <x:v>111600</x:v>
      </x:c>
    </x:row>
  </x:sheetData>
  <x:dataConsolidate leftLabels="1" topLabels="1">
    <x:dataRefs count="2">
      <x:dataRef ref="A2:E7" sheet="Sheet11"/>
      <x:dataRef ref="A10:E15" sheet="Sheet11"/>
    </x:dataRefs>
  </x:dataConsolid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0" baseType="lpstr">
      <vt:lpstr>Sheet1</vt:lpstr>
      <vt:lpstr>회원명단</vt:lpstr>
      <vt:lpstr>회원증명서</vt:lpstr>
      <vt:lpstr>시나리오 요약</vt:lpstr>
      <vt:lpstr>Sheet4</vt:lpstr>
      <vt:lpstr>Sheet5</vt:lpstr>
      <vt:lpstr>Sheet7</vt:lpstr>
      <vt:lpstr>Sheet9</vt:lpstr>
      <vt:lpstr>Sheet10</vt:lpstr>
      <vt:lpstr>Sheet11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YG</cp:lastModifiedBy>
  <cp:revision>1</cp:revision>
  <dcterms:created xsi:type="dcterms:W3CDTF">2015-10-06T00:46:37.000</dcterms:created>
  <dcterms:modified xsi:type="dcterms:W3CDTF">2015-10-10T15:54:02.164</dcterms:modified>
</cp:coreProperties>
</file>