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0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flowchat backup" sheetId="28" state="hidden" r:id="rId10"/>
    <sheet name="DESIGN_PROCEDURE" sheetId="14" r:id="rId11"/>
    <sheet name="REPORT" sheetId="15" state="hidden" r:id="rId12"/>
    <sheet name="REPORT2" sheetId="23" state="hidden" r:id="rId13"/>
    <sheet name="REPORT3" sheetId="27" r:id="rId14"/>
    <sheet name="TESTCASE" sheetId="17" r:id="rId15"/>
    <sheet name="PLANNING1" sheetId="18" r:id="rId16"/>
    <sheet name="Comments" sheetId="8" r:id="rId17"/>
  </sheets>
  <externalReferences>
    <externalReference r:id="rId18"/>
    <externalReference r:id="rId19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<sst xmlns="http://schemas.openxmlformats.org/spreadsheetml/2006/main" count="369" uniqueCount="244">
  <si>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</si>
  <si>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</si>
  <si>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</si>
  <si>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</si>
  <si>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</si>
  <si>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</si>
  <si>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</si>
  <si>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</si>
  <si>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</si>
  <si>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</si>
  <si>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</si>
  <si>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</si>
  <si>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</si>
  <si>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</si>
  <si>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</si>
  <si>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</si>
  <si>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</si>
  <si>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</si>
  <si>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</si>
  <si>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</si>
  <si>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</si>
  <si>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</si>
  <si>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</si>
  <si>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</si>
  <si>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</si>
  <si>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</si>
  <si>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</si>
  <si>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</si>
  <si>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</si>
  <si>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</si>
  <si>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</si>
  <si>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</si>
  <si>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</si>
  <si>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</si>
  <si>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</si>
  <si>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</si>
  <si>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</si>
  <si>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</si>
  <si>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</si>
  <si>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</si>
  <si>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</si>
  <si>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</si>
  <si>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</si>
  <si>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</si>
  <si>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</si>
  <si>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</si>
  <si>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</si>
  <si>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</si>
  <si>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</si>
  <si>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</si>
  <si>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</si>
  <si>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</si>
  <si>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</si>
  <si>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</si>
  <si>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</si>
  <si>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</si>
  <si>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</si>
  <si>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</si>
  <si>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</si>
  <si>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</si>
  <si>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</si>
  <si>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</si>
  <si>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</si>
  <si>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</si>
  <si>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</si>
  <si>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</si>
  <si>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</si>
  <si>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</si>
  <si>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</si>
  <si>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</si>
  <si>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</si>
  <si>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</si>
  <si>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</si>
  <si>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</si>
  <si>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</si>
  <si>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</si>
  <si>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</si>
  <si>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</si>
  <si>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</si>
  <si>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</si>
  <si>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</si>
  <si>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</si>
  <si>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</si>
  <si>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</si>
  <si>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</si>
  <si>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</si>
  <si>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</si>
  <si>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</si>
  <si>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</si>
  <si>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</si>
  <si>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</si>
  <si>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</si>
  <si>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</si>
  <si>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</si>
  <si>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</si>
  <si>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</si>
  <si>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</si>
  <si>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</si>
  <si>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</si>
  <si>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</si>
  <si>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</si>
  <si>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</si>
  <si>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</si>
  <si>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</si>
  <si>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</si>
  <si>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</si>
  <si>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</si>
  <si>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</si>
  <si>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</si>
  <si>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</si>
  <si>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</si>
  <si>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</si>
  <si>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</si>
  <si>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</si>
  <si>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</si>
  <si>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</si>
  <si>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</si>
  <si>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</si>
  <si>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</si>
  <si>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</si>
  <si>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</si>
  <si>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</si>
  <si>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</si>
  <si>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</si>
  <si>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</si>
  <si>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</si>
  <si>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</si>
  <si>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</si>
  <si>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</si>
  <si>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</si>
  <si>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</si>
  <si>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</si>
  <si>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</si>
  <si>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</si>
  <si>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</si>
  <si>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</si>
  <si>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</si>
  <si>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</si>
  <si>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</si>
  <si>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</si>
  <si>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</si>
  <si>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</si>
  <si>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</si>
  <si>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</si>
  <si>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</si>
  <si>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</si>
  <si>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</si>
  <si>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</si>
  <si>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</si>
  <si>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</si>
  <si>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</si>
  <si>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</si>
  <si>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</si>
  <si>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</si>
  <si>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</si>
  <si>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</si>
  <si>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</si>
  <si>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</si>
  <si>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</si>
  <si>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</si>
  <si>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</si>
  <si>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</si>
  <si>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</si>
  <si>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</si>
  <si>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</si>
  <si>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</si>
  <si>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</si>
  <si>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</si>
  <si>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</si>
  <si>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</si>
  <si>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</si>
  <si>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</si>
  <si>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</si>
  <si>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</si>
  <si>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</si>
  <si>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</si>
  <si>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</si>
  <si>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</si>
  <si>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</si>
  <si>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</si>
  <si>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</si>
  <si>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</si>
  <si>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</si>
  <si>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</si>
  <si>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</si>
  <si>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</si>
  <si>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</si>
  <si>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</si>
  <si>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</si>
  <si>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</si>
  <si>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</si>
  <si>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</si>
  <si>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</si>
  <si>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</si>
  <si>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</si>
  <si>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</si>
  <si>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</si>
  <si>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</si>
  <si>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</si>
  <si>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</si>
  <si>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</si>
  <si>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</si>
  <si>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</si>
  <si>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</si>
  <si>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</si>
  <si>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</si>
  <si>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UniAxial and Biaxial</t>
  </si>
  <si>
    <t>CHANGED PM CURVE AS PER IS 456</t>
  </si>
  <si>
    <t>eminx =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</si>
  <si>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</si>
  <si>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</si>
  <si>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</si>
  <si>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</si>
  <si>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</si>
  <si>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</si>
  <si>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</si>
  <si>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</si>
  <si>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</si>
  <si>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cross check with ravi sir tie or spiral</t>
  </si>
  <si>
    <t>[SP 16 45 chat]</t>
  </si>
  <si>
    <t>P5@50.00</t>
  </si>
  <si>
    <t xml:space="preserve">Option: IS13920:2016 </t>
  </si>
  <si>
    <t>IS456:2000</t>
  </si>
  <si>
    <t>p PERCENTAGE OF STEEL TERMINOLOGY IN INDIA PRACTICE ?</t>
  </si>
  <si>
    <t>CHECK TERMINOLOGY ??</t>
  </si>
  <si>
    <t>SUMMARY INPUTS AND CHECKS LIMITS</t>
  </si>
  <si>
    <t>CHANGE IS456:2000</t>
  </si>
  <si>
    <t>IS456:2000  CODE PROVISIONS</t>
  </si>
  <si>
    <t>IS13920:2016</t>
  </si>
  <si>
    <t>As we select Rectangle select Hoop:  Spiral Bars.</t>
  </si>
  <si>
    <t>As we select Circle select Hoop:  Spiral Bars.</t>
  </si>
  <si>
    <t>No changes</t>
  </si>
  <si>
    <t>On Selection Circle - select Hoop:  Spiral Bars.</t>
  </si>
  <si>
    <t>On Selection Rectangle - select Hoop:  Tie Bars.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</si>
  <si>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</si>
  <si>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</si>
  <si>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[SP 16 44 chat]</t>
  </si>
  <si>
    <t>[IS456:2000 39.6]</t>
  </si>
  <si>
    <t>[IS456:2000  39.6]</t>
  </si>
  <si>
    <t>[IS456:2000 40.2.2]</t>
  </si>
  <si>
    <t>[IS456:2000 Table 19]</t>
  </si>
  <si>
    <t>[IS456:2000 Table 20]</t>
  </si>
  <si>
    <t>[IS456:2000 43.2]</t>
  </si>
  <si>
    <t>[IS456:2000 Annex 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</si>
</sst>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24" fillId="0" borderId="0" xfId="3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18" xfId="0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69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0.png"/><Relationship Id="rId20" Type="http://schemas.openxmlformats.org/officeDocument/2006/relationships/image" Target="../media/image71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0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0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13" Type="http://schemas.openxmlformats.org/officeDocument/2006/relationships/image" Target="../media/image92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Relationship Id="rId14" Type="http://schemas.openxmlformats.org/officeDocument/2006/relationships/image" Target="../media/image9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25977</xdr:rowOff>
    </xdr:from>
    <xdr:to>
      <xdr:col>9</xdr:col>
      <xdr:colOff>281481</xdr:colOff>
      <xdr:row>206</xdr:row>
      <xdr:rowOff>160976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29727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103909</xdr:rowOff>
    </xdr:from>
    <xdr:to>
      <xdr:col>9</xdr:col>
      <xdr:colOff>681481</xdr:colOff>
      <xdr:row>236</xdr:row>
      <xdr:rowOff>29633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563136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237</xdr:row>
      <xdr:rowOff>1</xdr:rowOff>
    </xdr:from>
    <xdr:to>
      <xdr:col>9</xdr:col>
      <xdr:colOff>424338</xdr:colOff>
      <xdr:row>264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096296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183931</xdr:rowOff>
    </xdr:from>
    <xdr:to>
      <xdr:col>20</xdr:col>
      <xdr:colOff>433862</xdr:colOff>
      <xdr:row>45</xdr:row>
      <xdr:rowOff>132583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14897" y="2207172"/>
          <a:ext cx="6582413" cy="620230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19</xdr:col>
      <xdr:colOff>575074</xdr:colOff>
      <xdr:row>85</xdr:row>
      <xdr:rowOff>89157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4750" y="8364682"/>
          <a:ext cx="6047619" cy="7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251114</xdr:colOff>
      <xdr:row>85</xdr:row>
      <xdr:rowOff>51955</xdr:rowOff>
    </xdr:from>
    <xdr:to>
      <xdr:col>20</xdr:col>
      <xdr:colOff>342119</xdr:colOff>
      <xdr:row>125</xdr:row>
      <xdr:rowOff>25937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75864" y="15508432"/>
          <a:ext cx="6247619" cy="7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580159</xdr:colOff>
      <xdr:row>124</xdr:row>
      <xdr:rowOff>164523</xdr:rowOff>
    </xdr:from>
    <xdr:to>
      <xdr:col>20</xdr:col>
      <xdr:colOff>577572</xdr:colOff>
      <xdr:row>140</xdr:row>
      <xdr:rowOff>74117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20841" y="22712796"/>
          <a:ext cx="6838095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384598</xdr:colOff>
      <xdr:row>164</xdr:row>
      <xdr:rowOff>167374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5094045"/>
          <a:ext cx="5857143" cy="4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9</xdr:col>
      <xdr:colOff>157672</xdr:colOff>
      <xdr:row>303</xdr:row>
      <xdr:rowOff>118617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87841"/>
          <a:ext cx="6314286" cy="7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9</xdr:col>
      <xdr:colOff>138624</xdr:colOff>
      <xdr:row>339</xdr:row>
      <xdr:rowOff>130806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5279636"/>
          <a:ext cx="6295238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225136</xdr:colOff>
      <xdr:row>340</xdr:row>
      <xdr:rowOff>0</xdr:rowOff>
    </xdr:from>
    <xdr:to>
      <xdr:col>8</xdr:col>
      <xdr:colOff>419258</xdr:colOff>
      <xdr:row>367</xdr:row>
      <xdr:rowOff>52200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5136" y="61825909"/>
          <a:ext cx="5666667" cy="4961905"/>
        </a:xfrm>
        <a:prstGeom prst="rect">
          <a:avLst/>
        </a:prstGeom>
      </xdr:spPr>
    </xdr:pic>
    <xdr:clientData/>
  </xdr:twoCellAnchor>
  <xdr:twoCellAnchor>
    <xdr:from>
      <xdr:col>3</xdr:col>
      <xdr:colOff>335016</xdr:colOff>
      <xdr:row>364</xdr:row>
      <xdr:rowOff>32844</xdr:rowOff>
    </xdr:from>
    <xdr:to>
      <xdr:col>4</xdr:col>
      <xdr:colOff>210206</xdr:colOff>
      <xdr:row>367</xdr:row>
      <xdr:rowOff>98533</xdr:rowOff>
    </xdr:to>
    <xdr:sp macro="" textlink="">
      <xdr:nvSpPr>
        <xdr:cNvPr id="25" name="Oval 24"/>
        <xdr:cNvSpPr/>
      </xdr:nvSpPr>
      <xdr:spPr>
        <a:xfrm>
          <a:off x="2384533" y="66983741"/>
          <a:ext cx="558363" cy="61748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308742</xdr:colOff>
      <xdr:row>64</xdr:row>
      <xdr:rowOff>91966</xdr:rowOff>
    </xdr:from>
    <xdr:to>
      <xdr:col>14</xdr:col>
      <xdr:colOff>282466</xdr:colOff>
      <xdr:row>65</xdr:row>
      <xdr:rowOff>131380</xdr:rowOff>
    </xdr:to>
    <xdr:sp macro="" textlink="">
      <xdr:nvSpPr>
        <xdr:cNvPr id="26" name="Oval 25"/>
        <xdr:cNvSpPr/>
      </xdr:nvSpPr>
      <xdr:spPr>
        <a:xfrm>
          <a:off x="9189983" y="11863552"/>
          <a:ext cx="656897" cy="2233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157653</xdr:colOff>
      <xdr:row>15</xdr:row>
      <xdr:rowOff>65689</xdr:rowOff>
    </xdr:from>
    <xdr:to>
      <xdr:col>12</xdr:col>
      <xdr:colOff>131378</xdr:colOff>
      <xdr:row>16</xdr:row>
      <xdr:rowOff>105103</xdr:rowOff>
    </xdr:to>
    <xdr:sp macro="" textlink="">
      <xdr:nvSpPr>
        <xdr:cNvPr id="27" name="Oval 26"/>
        <xdr:cNvSpPr/>
      </xdr:nvSpPr>
      <xdr:spPr>
        <a:xfrm>
          <a:off x="7672550" y="2824655"/>
          <a:ext cx="656897" cy="2233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39414</xdr:colOff>
      <xdr:row>70</xdr:row>
      <xdr:rowOff>78828</xdr:rowOff>
    </xdr:from>
    <xdr:to>
      <xdr:col>19</xdr:col>
      <xdr:colOff>643758</xdr:colOff>
      <xdr:row>71</xdr:row>
      <xdr:rowOff>118242</xdr:rowOff>
    </xdr:to>
    <xdr:cxnSp macro="">
      <xdr:nvCxnSpPr>
        <xdr:cNvPr id="29" name="Straight Arrow Connector 28"/>
        <xdr:cNvCxnSpPr/>
      </xdr:nvCxnSpPr>
      <xdr:spPr>
        <a:xfrm flipV="1">
          <a:off x="8920655" y="12954000"/>
          <a:ext cx="4703379" cy="223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5</xdr:col>
      <xdr:colOff>654326</xdr:colOff>
      <xdr:row>51</xdr:row>
      <xdr:rowOff>66261</xdr:rowOff>
    </xdr:from>
    <xdr:to>
      <xdr:col>6</xdr:col>
      <xdr:colOff>115957</xdr:colOff>
      <xdr:row>56</xdr:row>
      <xdr:rowOff>57978</xdr:rowOff>
    </xdr:to>
    <xdr:cxnSp macro="">
      <xdr:nvCxnSpPr>
        <xdr:cNvPr id="17" name="Straight Arrow Connector 16"/>
        <xdr:cNvCxnSpPr/>
      </xdr:nvCxnSpPr>
      <xdr:spPr>
        <a:xfrm flipH="1">
          <a:off x="4091609" y="9359348"/>
          <a:ext cx="149087" cy="9028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609369"/>
          <a:ext cx="1864702" cy="1539636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55730" y="8602854"/>
          <a:ext cx="1803025" cy="206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010356" y="6860617"/>
          <a:ext cx="3167761" cy="20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670673</xdr:colOff>
      <xdr:row>34</xdr:row>
      <xdr:rowOff>9344</xdr:rowOff>
    </xdr:from>
    <xdr:to>
      <xdr:col>3</xdr:col>
      <xdr:colOff>411830</xdr:colOff>
      <xdr:row>34</xdr:row>
      <xdr:rowOff>168300</xdr:rowOff>
    </xdr:to>
    <xdr:sp macro="" textlink="">
      <xdr:nvSpPr>
        <xdr:cNvPr id="65" name="Rectangle 64"/>
        <xdr:cNvSpPr/>
      </xdr:nvSpPr>
      <xdr:spPr>
        <a:xfrm>
          <a:off x="670673" y="6105344"/>
          <a:ext cx="1791833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022264" y="6478219"/>
          <a:ext cx="3191573" cy="167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460123</xdr:colOff>
      <xdr:row>7</xdr:row>
      <xdr:rowOff>137572</xdr:rowOff>
    </xdr:from>
    <xdr:to>
      <xdr:col>50</xdr:col>
      <xdr:colOff>657974</xdr:colOff>
      <xdr:row>52</xdr:row>
      <xdr:rowOff>14440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652" y="1392631"/>
          <a:ext cx="11818351" cy="7945103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582707</xdr:colOff>
      <xdr:row>32</xdr:row>
      <xdr:rowOff>58509</xdr:rowOff>
    </xdr:from>
    <xdr:to>
      <xdr:col>32</xdr:col>
      <xdr:colOff>316860</xdr:colOff>
      <xdr:row>33</xdr:row>
      <xdr:rowOff>38871</xdr:rowOff>
    </xdr:to>
    <xdr:sp macro="" textlink="">
      <xdr:nvSpPr>
        <xdr:cNvPr id="83" name="Rectangle 82"/>
        <xdr:cNvSpPr/>
      </xdr:nvSpPr>
      <xdr:spPr>
        <a:xfrm>
          <a:off x="20574001" y="5795921"/>
          <a:ext cx="1784830" cy="1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657907</xdr:colOff>
      <xdr:row>43</xdr:row>
      <xdr:rowOff>109016</xdr:rowOff>
    </xdr:from>
    <xdr:to>
      <xdr:col>36</xdr:col>
      <xdr:colOff>392060</xdr:colOff>
      <xdr:row>44</xdr:row>
      <xdr:rowOff>89378</xdr:rowOff>
    </xdr:to>
    <xdr:sp macro="" textlink="">
      <xdr:nvSpPr>
        <xdr:cNvPr id="87" name="Rectangle 86"/>
        <xdr:cNvSpPr/>
      </xdr:nvSpPr>
      <xdr:spPr>
        <a:xfrm>
          <a:off x="23425378" y="7832430"/>
          <a:ext cx="1791553" cy="159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36</xdr:col>
      <xdr:colOff>273844</xdr:colOff>
      <xdr:row>88</xdr:row>
      <xdr:rowOff>139813</xdr:rowOff>
    </xdr:from>
    <xdr:to>
      <xdr:col>36</xdr:col>
      <xdr:colOff>390464</xdr:colOff>
      <xdr:row>89</xdr:row>
      <xdr:rowOff>103179</xdr:rowOff>
    </xdr:to>
    <xdr:sp macro="" textlink="">
      <xdr:nvSpPr>
        <xdr:cNvPr id="95" name="Oval 94"/>
        <xdr:cNvSpPr/>
      </xdr:nvSpPr>
      <xdr:spPr>
        <a:xfrm>
          <a:off x="25098715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119065</xdr:rowOff>
    </xdr:from>
    <xdr:to>
      <xdr:col>36</xdr:col>
      <xdr:colOff>513522</xdr:colOff>
      <xdr:row>120</xdr:row>
      <xdr:rowOff>99392</xdr:rowOff>
    </xdr:to>
    <xdr:sp macro="" textlink="">
      <xdr:nvSpPr>
        <xdr:cNvPr id="102" name="Rectangle 101"/>
        <xdr:cNvSpPr/>
      </xdr:nvSpPr>
      <xdr:spPr>
        <a:xfrm>
          <a:off x="23597776" y="21802935"/>
          <a:ext cx="1788420" cy="162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8282</xdr:colOff>
      <xdr:row>120</xdr:row>
      <xdr:rowOff>154599</xdr:rowOff>
    </xdr:from>
    <xdr:to>
      <xdr:col>36</xdr:col>
      <xdr:colOff>513522</xdr:colOff>
      <xdr:row>121</xdr:row>
      <xdr:rowOff>132522</xdr:rowOff>
    </xdr:to>
    <xdr:sp macro="" textlink="">
      <xdr:nvSpPr>
        <xdr:cNvPr id="103" name="Rectangle 102"/>
        <xdr:cNvSpPr/>
      </xdr:nvSpPr>
      <xdr:spPr>
        <a:xfrm>
          <a:off x="23417370" y="21669893"/>
          <a:ext cx="1872358" cy="157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23185" y="7077650"/>
          <a:ext cx="890993" cy="1715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2</xdr:col>
      <xdr:colOff>336176</xdr:colOff>
      <xdr:row>20</xdr:row>
      <xdr:rowOff>100853</xdr:rowOff>
    </xdr:from>
    <xdr:to>
      <xdr:col>4</xdr:col>
      <xdr:colOff>549089</xdr:colOff>
      <xdr:row>25</xdr:row>
      <xdr:rowOff>33618</xdr:rowOff>
    </xdr:to>
    <xdr:cxnSp macro="">
      <xdr:nvCxnSpPr>
        <xdr:cNvPr id="13" name="Straight Arrow Connector 12"/>
        <xdr:cNvCxnSpPr/>
      </xdr:nvCxnSpPr>
      <xdr:spPr>
        <a:xfrm flipH="1" flipV="1">
          <a:off x="1703294" y="3686735"/>
          <a:ext cx="1580030" cy="829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313766</xdr:colOff>
      <xdr:row>18</xdr:row>
      <xdr:rowOff>2</xdr:rowOff>
    </xdr:from>
    <xdr:to>
      <xdr:col>6</xdr:col>
      <xdr:colOff>369794</xdr:colOff>
      <xdr:row>25</xdr:row>
      <xdr:rowOff>33618</xdr:rowOff>
    </xdr:to>
    <xdr:cxnSp macro="">
      <xdr:nvCxnSpPr>
        <xdr:cNvPr id="75" name="Straight Arrow Connector 74"/>
        <xdr:cNvCxnSpPr/>
      </xdr:nvCxnSpPr>
      <xdr:spPr>
        <a:xfrm flipH="1" flipV="1">
          <a:off x="2364442" y="3227296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605117</xdr:colOff>
      <xdr:row>19</xdr:row>
      <xdr:rowOff>145677</xdr:rowOff>
    </xdr:from>
    <xdr:to>
      <xdr:col>34</xdr:col>
      <xdr:colOff>100854</xdr:colOff>
      <xdr:row>22</xdr:row>
      <xdr:rowOff>56029</xdr:rowOff>
    </xdr:to>
    <xdr:cxnSp macro="">
      <xdr:nvCxnSpPr>
        <xdr:cNvPr id="76" name="Straight Arrow Connector 75"/>
        <xdr:cNvCxnSpPr/>
      </xdr:nvCxnSpPr>
      <xdr:spPr>
        <a:xfrm flipH="1" flipV="1">
          <a:off x="21963529" y="3552265"/>
          <a:ext cx="1546413" cy="448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504265</xdr:colOff>
      <xdr:row>15</xdr:row>
      <xdr:rowOff>44825</xdr:rowOff>
    </xdr:from>
    <xdr:to>
      <xdr:col>35</xdr:col>
      <xdr:colOff>560294</xdr:colOff>
      <xdr:row>22</xdr:row>
      <xdr:rowOff>78441</xdr:rowOff>
    </xdr:to>
    <xdr:cxnSp macro="">
      <xdr:nvCxnSpPr>
        <xdr:cNvPr id="77" name="Straight Arrow Connector 76"/>
        <xdr:cNvCxnSpPr/>
      </xdr:nvCxnSpPr>
      <xdr:spPr>
        <a:xfrm flipH="1" flipV="1">
          <a:off x="22546236" y="2734237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3367</xdr:colOff>
      <xdr:row>50</xdr:row>
      <xdr:rowOff>119563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9957"/>
          <a:ext cx="61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576538</xdr:colOff>
      <xdr:row>93</xdr:row>
      <xdr:rowOff>32584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93087"/>
          <a:ext cx="60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519396</xdr:colOff>
      <xdr:row>133</xdr:row>
      <xdr:rowOff>92256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946217"/>
          <a:ext cx="6019048" cy="7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8</xdr:col>
      <xdr:colOff>557491</xdr:colOff>
      <xdr:row>175</xdr:row>
      <xdr:rowOff>100515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417130"/>
          <a:ext cx="6057143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8</xdr:col>
      <xdr:colOff>262253</xdr:colOff>
      <xdr:row>216</xdr:row>
      <xdr:rowOff>35113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070261"/>
          <a:ext cx="5761905" cy="7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8</xdr:col>
      <xdr:colOff>443205</xdr:colOff>
      <xdr:row>253</xdr:row>
      <xdr:rowOff>48433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358957"/>
          <a:ext cx="5942857" cy="6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8</xdr:col>
      <xdr:colOff>443205</xdr:colOff>
      <xdr:row>292</xdr:row>
      <xdr:rowOff>82733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918783"/>
          <a:ext cx="5942857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173935</xdr:rowOff>
    </xdr:from>
    <xdr:to>
      <xdr:col>8</xdr:col>
      <xdr:colOff>424157</xdr:colOff>
      <xdr:row>309</xdr:row>
      <xdr:rowOff>170212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3199196"/>
          <a:ext cx="5923809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108709</xdr:colOff>
      <xdr:row>146</xdr:row>
      <xdr:rowOff>132107</xdr:rowOff>
    </xdr:from>
    <xdr:to>
      <xdr:col>14</xdr:col>
      <xdr:colOff>337310</xdr:colOff>
      <xdr:row>254</xdr:row>
      <xdr:rowOff>163168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66" y="26735846"/>
          <a:ext cx="9165535" cy="19710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473145</xdr:colOff>
      <xdr:row>14</xdr:row>
      <xdr:rowOff>77650</xdr:rowOff>
    </xdr:from>
    <xdr:to>
      <xdr:col>15</xdr:col>
      <xdr:colOff>414337</xdr:colOff>
      <xdr:row>141</xdr:row>
      <xdr:rowOff>96700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70" y="2744650"/>
          <a:ext cx="8918505" cy="2421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P5@50.0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O12" sqref="O12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8" t="s">
        <v>0</v>
      </c>
      <c r="H4" s="158"/>
      <c r="I4" s="158"/>
      <c r="J4" s="158"/>
      <c r="K4" s="158"/>
      <c r="L4" s="158"/>
      <c r="M4" s="7"/>
    </row>
    <row r="5" spans="5:13" ht="14.25" customHeight="1">
      <c r="G5" s="158"/>
      <c r="H5" s="158"/>
      <c r="I5" s="158"/>
      <c r="J5" s="158"/>
      <c r="K5" s="158"/>
      <c r="L5" s="158"/>
      <c r="M5" s="7"/>
    </row>
    <row r="6" spans="5:13" ht="14.25" customHeight="1">
      <c r="G6" s="158"/>
      <c r="H6" s="158"/>
      <c r="I6" s="158"/>
      <c r="J6" s="158"/>
      <c r="K6" s="158"/>
      <c r="L6" s="158"/>
      <c r="M6" s="7"/>
    </row>
    <row r="7" spans="5:13" ht="14.25" customHeight="1">
      <c r="G7" s="158"/>
      <c r="H7" s="158"/>
      <c r="I7" s="158"/>
      <c r="J7" s="158"/>
      <c r="K7" s="158"/>
      <c r="L7" s="158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42970</v>
      </c>
    </row>
    <row r="14" spans="5:13" ht="15">
      <c r="E14" s="4" t="s">
        <v>1</v>
      </c>
      <c r="F14" s="159" t="s">
        <v>123</v>
      </c>
      <c r="G14" s="159"/>
      <c r="H14" s="159"/>
      <c r="I14" s="159"/>
      <c r="J14" s="159"/>
      <c r="K14" s="159"/>
      <c r="L14" s="160"/>
    </row>
    <row r="15" spans="5:13" ht="15">
      <c r="E15" s="5" t="s">
        <v>2</v>
      </c>
      <c r="F15" s="154" t="s">
        <v>24</v>
      </c>
      <c r="G15" s="154"/>
      <c r="H15" s="154"/>
      <c r="I15" s="154"/>
      <c r="J15" s="154"/>
      <c r="K15" s="154"/>
      <c r="L15" s="155"/>
    </row>
    <row r="16" spans="5:13" ht="15">
      <c r="E16" s="5" t="s">
        <v>23</v>
      </c>
      <c r="F16" s="154" t="s">
        <v>25</v>
      </c>
      <c r="G16" s="154"/>
      <c r="H16" s="154"/>
      <c r="I16" s="154"/>
      <c r="J16" s="154"/>
      <c r="K16" s="154"/>
      <c r="L16" s="155"/>
    </row>
    <row r="17" spans="5:12" ht="15">
      <c r="E17" s="5" t="s">
        <v>3</v>
      </c>
      <c r="F17" s="154" t="s">
        <v>26</v>
      </c>
      <c r="G17" s="154"/>
      <c r="H17" s="154"/>
      <c r="I17" s="154"/>
      <c r="J17" s="154"/>
      <c r="K17" s="154"/>
      <c r="L17" s="155"/>
    </row>
    <row r="18" spans="5:12" ht="30">
      <c r="E18" s="5" t="s">
        <v>4</v>
      </c>
      <c r="F18" s="154"/>
      <c r="G18" s="154"/>
      <c r="H18" s="154"/>
      <c r="I18" s="154"/>
      <c r="J18" s="154"/>
      <c r="K18" s="154"/>
      <c r="L18" s="155"/>
    </row>
    <row r="19" spans="5:12" ht="15">
      <c r="E19" s="5" t="s">
        <v>5</v>
      </c>
      <c r="F19" s="154" t="s">
        <v>78</v>
      </c>
      <c r="G19" s="154"/>
      <c r="H19" s="154"/>
      <c r="I19" s="154"/>
      <c r="J19" s="154"/>
      <c r="K19" s="154"/>
      <c r="L19" s="155"/>
    </row>
    <row r="20" spans="5:12" ht="15">
      <c r="E20" s="5" t="s">
        <v>6</v>
      </c>
      <c r="F20" s="154" t="s">
        <v>25</v>
      </c>
      <c r="G20" s="154"/>
      <c r="H20" s="154"/>
      <c r="I20" s="154"/>
      <c r="J20" s="154"/>
      <c r="K20" s="154"/>
      <c r="L20" s="155"/>
    </row>
    <row r="21" spans="5:12" ht="33.75" customHeight="1" thickBot="1">
      <c r="E21" s="6" t="s">
        <v>7</v>
      </c>
      <c r="F21" s="156" t="s">
        <v>77</v>
      </c>
      <c r="G21" s="156"/>
      <c r="H21" s="156"/>
      <c r="I21" s="156"/>
      <c r="J21" s="156"/>
      <c r="K21" s="156"/>
      <c r="L21" s="157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tabSelected="1" zoomScale="145" zoomScaleNormal="145" workbookViewId="0">
      <selection activeCell="N101" sqref="N10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8" t="s">
        <v>9</v>
      </c>
      <c r="G1" s="158"/>
      <c r="H1" s="158"/>
      <c r="I1" s="158"/>
      <c r="J1" s="158"/>
      <c r="K1" s="158"/>
      <c r="L1" s="27"/>
      <c r="M1" s="27"/>
      <c r="N1" s="27"/>
    </row>
    <row r="2" spans="1:27">
      <c r="A2" s="27"/>
      <c r="B2" s="27"/>
      <c r="C2" s="27"/>
      <c r="D2" s="27"/>
      <c r="E2" s="27"/>
      <c r="F2" s="158"/>
      <c r="G2" s="158"/>
      <c r="H2" s="158"/>
      <c r="I2" s="158"/>
      <c r="J2" s="158"/>
      <c r="K2" s="158"/>
      <c r="L2" s="27"/>
      <c r="M2" s="27"/>
      <c r="N2" s="27"/>
    </row>
    <row r="3" spans="1:27">
      <c r="A3" s="27"/>
      <c r="B3" s="27"/>
      <c r="C3" s="27"/>
      <c r="D3" s="27"/>
      <c r="E3" s="27"/>
      <c r="F3" s="158"/>
      <c r="G3" s="158"/>
      <c r="H3" s="158"/>
      <c r="I3" s="158"/>
      <c r="J3" s="158"/>
      <c r="K3" s="158"/>
      <c r="L3" s="27"/>
      <c r="M3" s="27"/>
      <c r="N3" s="27"/>
    </row>
    <row r="4" spans="1:27">
      <c r="A4" s="27"/>
      <c r="B4" s="27"/>
      <c r="C4" s="27"/>
      <c r="D4" s="27"/>
      <c r="E4" s="27"/>
      <c r="F4" s="158"/>
      <c r="G4" s="158"/>
      <c r="H4" s="158"/>
      <c r="I4" s="158"/>
      <c r="J4" s="158"/>
      <c r="K4" s="158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200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201</v>
      </c>
      <c r="D7" s="137" t="s">
        <v>138</v>
      </c>
      <c r="E7" s="137">
        <v>60</v>
      </c>
      <c r="F7" s="138" t="s">
        <v>201</v>
      </c>
      <c r="G7" s="139" t="s">
        <v>139</v>
      </c>
      <c r="H7" s="137">
        <v>1600000</v>
      </c>
      <c r="I7" s="140" t="s">
        <v>115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201</v>
      </c>
      <c r="D8" s="37"/>
      <c r="E8" s="37"/>
      <c r="F8" s="52"/>
      <c r="G8" s="37" t="s">
        <v>140</v>
      </c>
      <c r="H8" s="37">
        <v>120000000</v>
      </c>
      <c r="I8" s="106" t="s">
        <v>202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203</v>
      </c>
      <c r="D9" s="37"/>
      <c r="E9" s="37"/>
      <c r="F9" s="52"/>
      <c r="G9" s="37" t="s">
        <v>141</v>
      </c>
      <c r="H9" s="37">
        <v>90000000</v>
      </c>
      <c r="I9" s="106" t="s">
        <v>202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203</v>
      </c>
      <c r="D10" s="37"/>
      <c r="E10" s="37"/>
      <c r="F10" s="52"/>
      <c r="G10" s="37" t="s">
        <v>39</v>
      </c>
      <c r="H10" s="37">
        <v>400000</v>
      </c>
      <c r="I10" s="52" t="s">
        <v>115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148</v>
      </c>
      <c r="B12" s="37">
        <v>3500</v>
      </c>
      <c r="C12" s="52" t="s">
        <v>201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149</v>
      </c>
      <c r="B13" s="37">
        <v>3500</v>
      </c>
      <c r="C13" s="52" t="s">
        <v>201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139</v>
      </c>
      <c r="B17" s="29">
        <f>H7</f>
        <v>1600000</v>
      </c>
      <c r="C17" s="106" t="s">
        <v>115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140</v>
      </c>
      <c r="B18" s="29">
        <f>H8</f>
        <v>120000000</v>
      </c>
      <c r="C18" s="106" t="s">
        <v>202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141</v>
      </c>
      <c r="B19" s="29">
        <f>H9</f>
        <v>90000000</v>
      </c>
      <c r="C19" s="106" t="s">
        <v>202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154</v>
      </c>
      <c r="B22" s="29"/>
      <c r="C22" s="42" t="s">
        <v>157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155</v>
      </c>
      <c r="B23" s="29">
        <f>1*B12</f>
        <v>3500</v>
      </c>
      <c r="C23" s="127" t="s">
        <v>201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156</v>
      </c>
      <c r="B24" s="35">
        <f>1*B13</f>
        <v>3500</v>
      </c>
      <c r="C24" s="127" t="s">
        <v>201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158</v>
      </c>
      <c r="B26" s="35">
        <f>H8/H7</f>
        <v>75</v>
      </c>
      <c r="C26" s="35" t="s">
        <v>201</v>
      </c>
      <c r="D26" s="35"/>
      <c r="E26" s="35"/>
      <c r="F26" s="35"/>
      <c r="G26" s="35"/>
      <c r="H26" s="35"/>
      <c r="I26" s="35"/>
      <c r="J26" s="127" t="s">
        <v>235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159</v>
      </c>
      <c r="B27" s="35">
        <f>H9/H7</f>
        <v>56.25</v>
      </c>
      <c r="C27" s="35" t="s">
        <v>201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208</v>
      </c>
      <c r="B29" s="35">
        <f>B12/500 +B8/30</f>
        <v>27</v>
      </c>
      <c r="C29" s="35" t="s">
        <v>201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160</v>
      </c>
      <c r="B30" s="35">
        <f>B13/500 +B8/30</f>
        <v>27</v>
      </c>
      <c r="C30" s="35" t="s">
        <v>201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161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162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163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164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167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168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165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236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166</v>
      </c>
      <c r="B41" s="35"/>
      <c r="C41" s="35">
        <f>C40*B9*B7*B8*B8</f>
        <v>205200000</v>
      </c>
      <c r="D41" s="35" t="s">
        <v>204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167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168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169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219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170</v>
      </c>
      <c r="B46" s="35"/>
      <c r="C46" s="35">
        <f>C45*B9*B7*B7*B8</f>
        <v>122400000.00000001</v>
      </c>
      <c r="D46" s="35" t="s">
        <v>204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171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237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209</v>
      </c>
      <c r="B49" s="35"/>
      <c r="C49" s="35">
        <f>2/3 *(1+5*C48/2)</f>
        <v>1.7048093256355055</v>
      </c>
      <c r="D49" s="29"/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172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6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238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6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173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115</v>
      </c>
      <c r="E61" s="60" t="s">
        <v>34</v>
      </c>
      <c r="F61" s="60">
        <f>B7</f>
        <v>400</v>
      </c>
      <c r="G61" s="60" t="s">
        <v>201</v>
      </c>
      <c r="H61" s="60" t="s">
        <v>44</v>
      </c>
      <c r="I61" s="60">
        <f>B8</f>
        <v>600</v>
      </c>
      <c r="J61" s="60" t="s">
        <v>201</v>
      </c>
      <c r="K61" s="60"/>
      <c r="L61" s="61"/>
      <c r="M61" s="122"/>
      <c r="N61" s="122"/>
      <c r="O61" s="122"/>
    </row>
    <row r="62" spans="1:27" ht="15">
      <c r="A62" s="28" t="s">
        <v>43</v>
      </c>
      <c r="B62" s="29"/>
      <c r="C62" s="29">
        <f>C61/(F61*I61)</f>
        <v>1.6666666666666667</v>
      </c>
      <c r="D62" s="128" t="s">
        <v>203</v>
      </c>
      <c r="E62" s="42" t="s">
        <v>30</v>
      </c>
      <c r="F62" s="42" t="s">
        <v>30</v>
      </c>
      <c r="G62" s="42"/>
      <c r="H62" s="42"/>
      <c r="I62" s="42"/>
      <c r="J62" s="42" t="s">
        <v>239</v>
      </c>
      <c r="K62" s="42"/>
      <c r="L62" s="49"/>
      <c r="M62" s="42"/>
      <c r="N62" s="42"/>
      <c r="O62" s="42"/>
    </row>
    <row r="63" spans="1:27" ht="15">
      <c r="A63" s="41" t="s">
        <v>174</v>
      </c>
      <c r="B63" s="42"/>
      <c r="C63" s="42">
        <f>3217</f>
        <v>3217</v>
      </c>
      <c r="D63" s="128" t="s">
        <v>205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142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203</v>
      </c>
      <c r="E65" s="42"/>
      <c r="F65" s="42"/>
      <c r="G65" s="42"/>
      <c r="H65" s="42"/>
      <c r="I65" s="42"/>
      <c r="J65" s="42" t="s">
        <v>240</v>
      </c>
      <c r="K65" s="42"/>
      <c r="L65" s="49"/>
      <c r="M65" s="42"/>
      <c r="N65" s="42"/>
      <c r="O65" s="42"/>
    </row>
    <row r="66" spans="1:15" ht="15">
      <c r="A66" s="41" t="s">
        <v>42</v>
      </c>
      <c r="B66" s="42"/>
      <c r="C66" s="42">
        <v>3.1</v>
      </c>
      <c r="D66" s="128" t="s">
        <v>203</v>
      </c>
      <c r="E66" s="42"/>
      <c r="F66" s="42"/>
      <c r="G66" s="42"/>
      <c r="H66" s="42"/>
      <c r="I66" s="42"/>
      <c r="J66" s="42" t="s">
        <v>241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45</v>
      </c>
      <c r="B68" s="42"/>
      <c r="C68" s="42">
        <f>ABS(F61*(C62-C65)/(0.87*B10))</f>
        <v>0.19572543045746188</v>
      </c>
      <c r="D68" s="128" t="s">
        <v>205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47</v>
      </c>
      <c r="B75" s="29"/>
      <c r="C75" s="29">
        <f>0.4*F61/(0.87*B10)</f>
        <v>0.44315191801689513</v>
      </c>
      <c r="D75" s="128" t="s">
        <v>205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186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175</v>
      </c>
      <c r="B79" s="122">
        <v>450</v>
      </c>
      <c r="C79" s="128" t="s">
        <v>205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177</v>
      </c>
      <c r="B80" s="42">
        <v>150</v>
      </c>
      <c r="C80" s="146" t="s">
        <v>201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176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178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240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179</v>
      </c>
      <c r="B84" s="42">
        <f>B82+B81</f>
        <v>1092290</v>
      </c>
      <c r="C84" s="105" t="s">
        <v>115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180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181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242</v>
      </c>
      <c r="K94" s="230"/>
      <c r="L94" s="61" t="s">
        <v>198</v>
      </c>
      <c r="M94" s="42"/>
      <c r="N94" s="42"/>
      <c r="O94" s="42"/>
    </row>
    <row r="95" spans="1:15" ht="15">
      <c r="A95" s="28" t="s">
        <v>183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182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187</v>
      </c>
      <c r="B97" s="42">
        <v>400</v>
      </c>
      <c r="C97" s="42" t="s">
        <v>194</v>
      </c>
      <c r="D97" s="128">
        <v>146.13999999999999</v>
      </c>
      <c r="E97" s="105" t="s">
        <v>201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188</v>
      </c>
      <c r="B98" s="42">
        <v>348</v>
      </c>
      <c r="C98" s="146" t="s">
        <v>201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189</v>
      </c>
      <c r="B99" s="42">
        <v>1814</v>
      </c>
      <c r="C99" s="146" t="s">
        <v>205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190</v>
      </c>
      <c r="B100" s="122">
        <v>59.54</v>
      </c>
      <c r="C100" s="133" t="s">
        <v>201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191</v>
      </c>
      <c r="B101" s="122">
        <v>250</v>
      </c>
      <c r="C101" s="133" t="s">
        <v>201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193</v>
      </c>
      <c r="B102" s="122">
        <v>200000</v>
      </c>
      <c r="C102" s="146" t="s">
        <v>203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195</v>
      </c>
      <c r="B103" s="122">
        <v>224</v>
      </c>
      <c r="C103" s="146" t="s">
        <v>203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196</v>
      </c>
      <c r="B104" s="122">
        <v>38</v>
      </c>
      <c r="C104" s="29"/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243</v>
      </c>
      <c r="K105" s="42"/>
      <c r="L105" s="49"/>
      <c r="M105" s="42"/>
      <c r="N105" s="42"/>
      <c r="O105" s="42"/>
    </row>
    <row r="106" spans="1:15">
      <c r="A106" s="41" t="s">
        <v>192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243</v>
      </c>
      <c r="K106" s="42"/>
      <c r="L106" s="49"/>
      <c r="M106" s="42"/>
      <c r="N106" s="42"/>
      <c r="O106" s="42"/>
    </row>
    <row r="107" spans="1:15">
      <c r="A107" s="41" t="s">
        <v>197</v>
      </c>
      <c r="B107" s="29">
        <f>3*B100*B106/(1+(2*(B100-B104)/(B97-D97)))</f>
        <v>0.20389061756027049</v>
      </c>
      <c r="C107" s="146" t="s">
        <v>201</v>
      </c>
      <c r="D107" s="29"/>
      <c r="E107" s="29"/>
      <c r="F107" s="29"/>
      <c r="G107" s="29"/>
      <c r="H107" s="29"/>
      <c r="I107" s="29"/>
      <c r="J107" s="29"/>
      <c r="K107" s="29"/>
      <c r="L107" s="30"/>
    </row>
    <row r="108" spans="1:15">
      <c r="A108" s="28" t="s">
        <v>199</v>
      </c>
      <c r="B108" s="29"/>
      <c r="C108" s="29">
        <f>B107</f>
        <v>0.20389061756027049</v>
      </c>
      <c r="D108" s="105" t="s">
        <v>201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7" t="s">
        <v>48</v>
      </c>
      <c r="G1" s="167"/>
      <c r="H1" s="167"/>
      <c r="I1" s="167"/>
      <c r="J1" s="167"/>
      <c r="K1" s="167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7"/>
      <c r="G2" s="167"/>
      <c r="H2" s="167"/>
      <c r="I2" s="167"/>
      <c r="J2" s="167"/>
      <c r="K2" s="167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7"/>
      <c r="G3" s="167"/>
      <c r="H3" s="167"/>
      <c r="I3" s="167"/>
      <c r="J3" s="167"/>
      <c r="K3" s="167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7"/>
      <c r="G4" s="167"/>
      <c r="H4" s="167"/>
      <c r="I4" s="167"/>
      <c r="J4" s="167"/>
      <c r="K4" s="167"/>
      <c r="L4" s="50"/>
      <c r="M4" s="50"/>
      <c r="N4" s="50"/>
      <c r="O4" s="50"/>
      <c r="P4" s="50"/>
      <c r="Q4" s="50"/>
    </row>
    <row r="9" spans="1:30">
      <c r="A9" t="s">
        <v>96</v>
      </c>
    </row>
    <row r="10" spans="1:30">
      <c r="Z10" s="25"/>
      <c r="AA10" s="25"/>
      <c r="AB10" s="25"/>
      <c r="AC10" s="25"/>
      <c r="AD10" s="25"/>
    </row>
    <row r="11" spans="1:30">
      <c r="O11" t="s">
        <v>73</v>
      </c>
    </row>
    <row r="122" spans="14:21">
      <c r="O122" t="s">
        <v>90</v>
      </c>
      <c r="R122" t="s">
        <v>93</v>
      </c>
    </row>
    <row r="124" spans="14:21">
      <c r="U124" t="s">
        <v>109</v>
      </c>
    </row>
    <row r="125" spans="14:21">
      <c r="N125" t="s">
        <v>91</v>
      </c>
    </row>
    <row r="135" spans="14:21">
      <c r="N135" t="s">
        <v>92</v>
      </c>
    </row>
    <row r="139" spans="14:21">
      <c r="U139" t="s">
        <v>95</v>
      </c>
    </row>
    <row r="142" spans="14:21">
      <c r="O142" t="s">
        <v>94</v>
      </c>
    </row>
    <row r="168" spans="14:18">
      <c r="O168" t="s">
        <v>90</v>
      </c>
      <c r="R168" t="s">
        <v>93</v>
      </c>
    </row>
    <row r="171" spans="14:18">
      <c r="N171" t="s">
        <v>91</v>
      </c>
    </row>
    <row r="181" spans="14:15">
      <c r="N181" t="s">
        <v>92</v>
      </c>
    </row>
    <row r="188" spans="14:15">
      <c r="O188" t="s">
        <v>94</v>
      </c>
    </row>
    <row r="215" spans="15:15">
      <c r="O215" t="s">
        <v>102</v>
      </c>
    </row>
    <row r="256" spans="15:15">
      <c r="O256" t="s">
        <v>103</v>
      </c>
    </row>
    <row r="257" spans="15:16">
      <c r="O257" t="s">
        <v>105</v>
      </c>
      <c r="P257" t="s">
        <v>104</v>
      </c>
    </row>
    <row r="283" spans="15:19">
      <c r="O283" t="s">
        <v>108</v>
      </c>
      <c r="S283" s="22" t="s">
        <v>121</v>
      </c>
    </row>
    <row r="306" spans="14:14">
      <c r="N306" t="s">
        <v>98</v>
      </c>
    </row>
    <row r="307" spans="14:14" ht="18.75">
      <c r="N307" s="104" t="s">
        <v>106</v>
      </c>
    </row>
    <row r="309" spans="14:14" ht="18.75">
      <c r="N309" s="104" t="s">
        <v>107</v>
      </c>
    </row>
    <row r="314" spans="14:14">
      <c r="N314" t="s">
        <v>97</v>
      </c>
    </row>
    <row r="320" spans="14:14">
      <c r="N320" t="s">
        <v>116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7" t="s">
        <v>48</v>
      </c>
      <c r="G1" s="167"/>
      <c r="H1" s="167"/>
      <c r="I1" s="167"/>
      <c r="J1" s="167"/>
      <c r="K1" s="167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7"/>
      <c r="G2" s="167"/>
      <c r="H2" s="167"/>
      <c r="I2" s="167"/>
      <c r="J2" s="167"/>
      <c r="K2" s="167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7"/>
      <c r="G3" s="167"/>
      <c r="H3" s="167"/>
      <c r="I3" s="167"/>
      <c r="J3" s="167"/>
      <c r="K3" s="167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7"/>
      <c r="G4" s="167"/>
      <c r="H4" s="167"/>
      <c r="I4" s="167"/>
      <c r="J4" s="167"/>
      <c r="K4" s="167"/>
      <c r="L4" s="50"/>
      <c r="M4" s="50"/>
      <c r="N4" s="50"/>
      <c r="O4" s="50"/>
      <c r="P4" s="50"/>
      <c r="Q4" s="50"/>
    </row>
    <row r="6" spans="1:17">
      <c r="A6" t="s">
        <v>96</v>
      </c>
      <c r="N6" t="s">
        <v>73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"/>
  <sheetViews>
    <sheetView topLeftCell="A345" zoomScale="145" zoomScaleNormal="145" workbookViewId="0">
      <selection activeCell="N172" sqref="N172"/>
    </sheetView>
  </sheetViews>
  <sheetFormatPr defaultRowHeight="14.25"/>
  <sheetData>
    <row r="1" spans="1:22">
      <c r="A1" s="50"/>
      <c r="B1" s="50"/>
      <c r="C1" s="50"/>
      <c r="D1" s="50"/>
      <c r="E1" s="50"/>
      <c r="F1" s="167" t="s">
        <v>48</v>
      </c>
      <c r="G1" s="167"/>
      <c r="H1" s="167"/>
      <c r="I1" s="167"/>
      <c r="J1" s="167"/>
      <c r="K1" s="167"/>
      <c r="L1" s="50"/>
      <c r="M1" s="50"/>
      <c r="N1" s="50"/>
      <c r="O1" s="50"/>
      <c r="P1" s="50"/>
      <c r="Q1" s="50"/>
      <c r="R1" s="50"/>
      <c r="S1" s="50"/>
      <c r="T1" s="50"/>
    </row>
    <row r="2" spans="1:22">
      <c r="A2" s="50"/>
      <c r="B2" s="50"/>
      <c r="C2" s="50"/>
      <c r="D2" s="50"/>
      <c r="E2" s="50"/>
      <c r="F2" s="167"/>
      <c r="G2" s="167"/>
      <c r="H2" s="167"/>
      <c r="I2" s="167"/>
      <c r="J2" s="167"/>
      <c r="K2" s="167"/>
      <c r="L2" s="50"/>
      <c r="M2" s="50"/>
      <c r="N2" s="50"/>
      <c r="O2" s="50"/>
      <c r="P2" s="50"/>
      <c r="Q2" s="50"/>
      <c r="R2" s="50"/>
      <c r="S2" s="50"/>
      <c r="T2" s="50"/>
    </row>
    <row r="3" spans="1:22">
      <c r="A3" s="50"/>
      <c r="B3" s="50"/>
      <c r="C3" s="50"/>
      <c r="D3" s="50"/>
      <c r="E3" s="50"/>
      <c r="F3" s="167"/>
      <c r="G3" s="167"/>
      <c r="H3" s="167"/>
      <c r="I3" s="167"/>
      <c r="J3" s="167"/>
      <c r="K3" s="167"/>
      <c r="L3" s="50"/>
      <c r="M3" s="50"/>
      <c r="N3" s="50"/>
      <c r="O3" s="50"/>
      <c r="P3" s="50"/>
      <c r="Q3" s="50"/>
      <c r="R3" s="50"/>
      <c r="S3" s="50"/>
      <c r="T3" s="50"/>
    </row>
    <row r="4" spans="1:22">
      <c r="A4" s="50"/>
      <c r="B4" s="50"/>
      <c r="C4" s="50"/>
      <c r="D4" s="50"/>
      <c r="E4" s="50"/>
      <c r="F4" s="167"/>
      <c r="G4" s="167"/>
      <c r="H4" s="167"/>
      <c r="I4" s="167"/>
      <c r="J4" s="167"/>
      <c r="K4" s="167"/>
      <c r="L4" s="50"/>
      <c r="M4" s="50"/>
      <c r="N4" s="50"/>
      <c r="O4" s="50"/>
      <c r="P4" s="50"/>
      <c r="Q4" s="50"/>
      <c r="R4" s="50"/>
      <c r="S4" s="50"/>
      <c r="T4" s="50"/>
    </row>
    <row r="11" spans="1:22">
      <c r="A11" t="s">
        <v>96</v>
      </c>
      <c r="L11" t="s">
        <v>73</v>
      </c>
    </row>
    <row r="12" spans="1:22">
      <c r="N12" t="s">
        <v>222</v>
      </c>
    </row>
    <row r="13" spans="1:22">
      <c r="V13" t="s">
        <v>225</v>
      </c>
    </row>
    <row r="35" spans="22:22">
      <c r="V35" s="153" t="s">
        <v>220</v>
      </c>
    </row>
    <row r="66" spans="21:21">
      <c r="U66" t="s">
        <v>221</v>
      </c>
    </row>
    <row r="71" spans="21:21">
      <c r="U71" t="s">
        <v>223</v>
      </c>
    </row>
    <row r="129" spans="22:22">
      <c r="V129" t="s">
        <v>224</v>
      </c>
    </row>
    <row r="341" spans="1:1">
      <c r="A341" t="s">
        <v>30</v>
      </c>
    </row>
  </sheetData>
  <mergeCells count="1">
    <mergeCell ref="F1:K4"/>
  </mergeCells>
  <hyperlinks>
    <hyperlink ref="V35" r:id="rId1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0" t="s">
        <v>13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/>
      <c r="Q1" s="92"/>
      <c r="R1" s="92"/>
      <c r="S1" s="92"/>
      <c r="T1" s="92"/>
      <c r="U1" s="92"/>
      <c r="V1" s="92"/>
      <c r="W1" s="92"/>
    </row>
    <row r="2" spans="1:23" ht="12.75" customHeight="1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5"/>
      <c r="Q2" s="92"/>
      <c r="R2" s="92"/>
      <c r="S2" s="92"/>
      <c r="T2" s="92"/>
      <c r="U2" s="92"/>
      <c r="V2" s="92"/>
      <c r="W2" s="92"/>
    </row>
    <row r="3" spans="1:23" ht="12.75" customHeight="1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5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8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135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52</v>
      </c>
      <c r="D10" s="73" t="s">
        <v>136</v>
      </c>
      <c r="E10" s="189" t="s">
        <v>53</v>
      </c>
      <c r="F10" s="203"/>
      <c r="G10" s="203"/>
      <c r="H10" s="189" t="s">
        <v>55</v>
      </c>
      <c r="I10" s="190"/>
      <c r="J10" s="189" t="s">
        <v>56</v>
      </c>
      <c r="K10" s="190"/>
      <c r="L10" s="189" t="s">
        <v>57</v>
      </c>
      <c r="M10" s="190"/>
      <c r="N10" s="189" t="s">
        <v>54</v>
      </c>
      <c r="O10" s="203"/>
      <c r="P10" s="190"/>
    </row>
    <row r="11" spans="1:23" ht="14.25" customHeight="1" thickBot="1">
      <c r="A11" s="194" t="s">
        <v>131</v>
      </c>
      <c r="B11" s="201" t="s">
        <v>132</v>
      </c>
      <c r="C11" s="172" t="s">
        <v>74</v>
      </c>
      <c r="D11" s="168" t="s">
        <v>119</v>
      </c>
      <c r="E11" s="170" t="s">
        <v>28</v>
      </c>
      <c r="F11" s="171"/>
      <c r="G11" s="171"/>
      <c r="H11" s="178"/>
      <c r="I11" s="179"/>
      <c r="J11" s="178"/>
      <c r="K11" s="179"/>
      <c r="L11" s="178"/>
      <c r="M11" s="179"/>
      <c r="N11" s="191"/>
      <c r="O11" s="192"/>
      <c r="P11" s="193"/>
    </row>
    <row r="12" spans="1:23" ht="14.25" customHeight="1" thickBot="1">
      <c r="A12" s="195"/>
      <c r="B12" s="199"/>
      <c r="C12" s="175"/>
      <c r="D12" s="169"/>
      <c r="E12" s="176" t="s">
        <v>29</v>
      </c>
      <c r="F12" s="177"/>
      <c r="G12" s="177"/>
      <c r="H12" s="178"/>
      <c r="I12" s="179"/>
      <c r="J12" s="178"/>
      <c r="K12" s="179"/>
      <c r="L12" s="178"/>
      <c r="M12" s="179"/>
      <c r="N12" s="191"/>
      <c r="O12" s="192"/>
      <c r="P12" s="193"/>
    </row>
    <row r="13" spans="1:23" ht="14.25" customHeight="1" thickBot="1">
      <c r="A13" s="195"/>
      <c r="B13" s="199"/>
      <c r="C13" s="197" t="s">
        <v>75</v>
      </c>
      <c r="D13" s="168" t="s">
        <v>119</v>
      </c>
      <c r="E13" s="170" t="s">
        <v>28</v>
      </c>
      <c r="F13" s="171"/>
      <c r="G13" s="171"/>
      <c r="H13" s="178"/>
      <c r="I13" s="179"/>
      <c r="J13" s="178"/>
      <c r="K13" s="179"/>
      <c r="L13" s="178"/>
      <c r="M13" s="179"/>
      <c r="N13" s="191"/>
      <c r="O13" s="192"/>
      <c r="P13" s="193"/>
    </row>
    <row r="14" spans="1:23" ht="14.25" customHeight="1" thickBot="1">
      <c r="A14" s="195"/>
      <c r="B14" s="199"/>
      <c r="C14" s="197"/>
      <c r="D14" s="169"/>
      <c r="E14" s="176" t="s">
        <v>29</v>
      </c>
      <c r="F14" s="177"/>
      <c r="G14" s="177"/>
      <c r="H14" s="178"/>
      <c r="I14" s="179"/>
      <c r="J14" s="178"/>
      <c r="K14" s="179"/>
      <c r="L14" s="178"/>
      <c r="M14" s="179"/>
      <c r="N14" s="191"/>
      <c r="O14" s="192"/>
      <c r="P14" s="193"/>
    </row>
    <row r="15" spans="1:23" ht="14.25" customHeight="1" thickBot="1">
      <c r="A15" s="195"/>
      <c r="B15" s="199"/>
      <c r="C15" s="172" t="s">
        <v>134</v>
      </c>
      <c r="D15" s="168" t="s">
        <v>119</v>
      </c>
      <c r="E15" s="170" t="s">
        <v>28</v>
      </c>
      <c r="F15" s="171"/>
      <c r="G15" s="172"/>
      <c r="H15" s="178"/>
      <c r="I15" s="179"/>
      <c r="J15" s="178"/>
      <c r="K15" s="179"/>
      <c r="L15" s="178"/>
      <c r="M15" s="179"/>
      <c r="N15" s="191"/>
      <c r="O15" s="192"/>
      <c r="P15" s="193"/>
    </row>
    <row r="16" spans="1:23" ht="14.25" customHeight="1" thickBot="1">
      <c r="A16" s="195"/>
      <c r="B16" s="199"/>
      <c r="C16" s="175"/>
      <c r="D16" s="169"/>
      <c r="E16" s="173" t="s">
        <v>29</v>
      </c>
      <c r="F16" s="174"/>
      <c r="G16" s="175"/>
      <c r="H16" s="178"/>
      <c r="I16" s="179"/>
      <c r="J16" s="178"/>
      <c r="K16" s="179"/>
      <c r="L16" s="178"/>
      <c r="M16" s="179"/>
      <c r="N16" s="191"/>
      <c r="O16" s="192"/>
      <c r="P16" s="193"/>
    </row>
    <row r="17" spans="1:18" ht="14.25" customHeight="1" thickBot="1">
      <c r="A17" s="195"/>
      <c r="B17" s="199"/>
      <c r="C17" s="172" t="s">
        <v>118</v>
      </c>
      <c r="D17" s="168" t="s">
        <v>119</v>
      </c>
      <c r="E17" s="170" t="s">
        <v>28</v>
      </c>
      <c r="F17" s="171"/>
      <c r="G17" s="172"/>
      <c r="H17" s="100"/>
      <c r="I17" s="101"/>
      <c r="J17" s="100"/>
      <c r="K17" s="101"/>
      <c r="L17" s="178"/>
      <c r="M17" s="179"/>
      <c r="N17" s="97"/>
      <c r="O17" s="98"/>
      <c r="P17" s="99"/>
    </row>
    <row r="18" spans="1:18" ht="14.25" customHeight="1" thickBot="1">
      <c r="A18" s="195"/>
      <c r="B18" s="202"/>
      <c r="C18" s="175"/>
      <c r="D18" s="169"/>
      <c r="E18" s="173"/>
      <c r="F18" s="174"/>
      <c r="G18" s="175"/>
      <c r="H18" s="100"/>
      <c r="I18" s="101"/>
      <c r="J18" s="100"/>
      <c r="K18" s="101"/>
      <c r="L18" s="178"/>
      <c r="M18" s="179"/>
      <c r="N18" s="97"/>
      <c r="O18" s="98"/>
      <c r="P18" s="99"/>
    </row>
    <row r="19" spans="1:18" ht="14.25" customHeight="1" thickBot="1">
      <c r="A19" s="195"/>
      <c r="B19" s="198" t="s">
        <v>133</v>
      </c>
      <c r="C19" s="172" t="s">
        <v>74</v>
      </c>
      <c r="D19" s="168" t="s">
        <v>119</v>
      </c>
      <c r="E19" s="170" t="s">
        <v>28</v>
      </c>
      <c r="F19" s="171"/>
      <c r="G19" s="171"/>
      <c r="H19" s="178"/>
      <c r="I19" s="179"/>
      <c r="J19" s="178"/>
      <c r="K19" s="179"/>
      <c r="L19" s="178"/>
      <c r="M19" s="179"/>
      <c r="N19" s="191"/>
      <c r="O19" s="192"/>
      <c r="P19" s="193"/>
    </row>
    <row r="20" spans="1:18" ht="14.25" customHeight="1" thickBot="1">
      <c r="A20" s="195"/>
      <c r="B20" s="199"/>
      <c r="C20" s="175"/>
      <c r="D20" s="169"/>
      <c r="E20" s="176" t="s">
        <v>29</v>
      </c>
      <c r="F20" s="177"/>
      <c r="G20" s="177"/>
      <c r="H20" s="178"/>
      <c r="I20" s="179"/>
      <c r="J20" s="178"/>
      <c r="K20" s="179"/>
      <c r="L20" s="178"/>
      <c r="M20" s="179"/>
      <c r="N20" s="191"/>
      <c r="O20" s="192"/>
      <c r="P20" s="193"/>
    </row>
    <row r="21" spans="1:18" ht="14.25" customHeight="1" thickBot="1">
      <c r="A21" s="195"/>
      <c r="B21" s="199"/>
      <c r="C21" s="197" t="s">
        <v>75</v>
      </c>
      <c r="D21" s="168" t="s">
        <v>119</v>
      </c>
      <c r="E21" s="170" t="s">
        <v>28</v>
      </c>
      <c r="F21" s="171"/>
      <c r="G21" s="171"/>
      <c r="H21" s="178"/>
      <c r="I21" s="179"/>
      <c r="J21" s="178"/>
      <c r="K21" s="179"/>
      <c r="L21" s="178"/>
      <c r="M21" s="179"/>
      <c r="N21" s="191"/>
      <c r="O21" s="192"/>
      <c r="P21" s="193"/>
    </row>
    <row r="22" spans="1:18" ht="15" customHeight="1" thickBot="1">
      <c r="A22" s="195"/>
      <c r="B22" s="199"/>
      <c r="C22" s="197"/>
      <c r="D22" s="169"/>
      <c r="E22" s="176" t="s">
        <v>29</v>
      </c>
      <c r="F22" s="177"/>
      <c r="G22" s="177"/>
      <c r="H22" s="178"/>
      <c r="I22" s="179"/>
      <c r="J22" s="178"/>
      <c r="K22" s="179"/>
      <c r="L22" s="178"/>
      <c r="M22" s="179"/>
      <c r="N22" s="191"/>
      <c r="O22" s="192"/>
      <c r="P22" s="193"/>
    </row>
    <row r="23" spans="1:18" ht="15" customHeight="1" thickBot="1">
      <c r="A23" s="195"/>
      <c r="B23" s="199"/>
      <c r="C23" s="172" t="s">
        <v>134</v>
      </c>
      <c r="D23" s="168" t="s">
        <v>119</v>
      </c>
      <c r="E23" s="170" t="s">
        <v>28</v>
      </c>
      <c r="F23" s="171"/>
      <c r="G23" s="172"/>
      <c r="H23" s="178"/>
      <c r="I23" s="179"/>
      <c r="J23" s="178"/>
      <c r="K23" s="179"/>
      <c r="L23" s="178"/>
      <c r="M23" s="179"/>
      <c r="N23" s="191"/>
      <c r="O23" s="192"/>
      <c r="P23" s="193"/>
      <c r="Q23" s="68"/>
      <c r="R23" s="68"/>
    </row>
    <row r="24" spans="1:18" ht="15" customHeight="1" thickBot="1">
      <c r="A24" s="195"/>
      <c r="B24" s="199"/>
      <c r="C24" s="175"/>
      <c r="D24" s="169"/>
      <c r="E24" s="173" t="s">
        <v>29</v>
      </c>
      <c r="F24" s="174"/>
      <c r="G24" s="175"/>
      <c r="H24" s="178"/>
      <c r="I24" s="179"/>
      <c r="J24" s="178"/>
      <c r="K24" s="179"/>
      <c r="L24" s="178"/>
      <c r="M24" s="179"/>
      <c r="N24" s="191"/>
      <c r="O24" s="192"/>
      <c r="P24" s="193"/>
      <c r="Q24" s="67"/>
      <c r="R24" s="68"/>
    </row>
    <row r="25" spans="1:18" ht="15" customHeight="1" thickBot="1">
      <c r="A25" s="195"/>
      <c r="B25" s="199"/>
      <c r="C25" s="172" t="s">
        <v>118</v>
      </c>
      <c r="D25" s="168" t="s">
        <v>119</v>
      </c>
      <c r="E25" s="170" t="s">
        <v>28</v>
      </c>
      <c r="F25" s="171"/>
      <c r="G25" s="172"/>
      <c r="H25" s="100"/>
      <c r="I25" s="101"/>
      <c r="J25" s="100"/>
      <c r="K25" s="101"/>
      <c r="L25" s="178"/>
      <c r="M25" s="179"/>
      <c r="N25" s="97"/>
      <c r="O25" s="98"/>
      <c r="P25" s="99"/>
      <c r="Q25" s="67"/>
      <c r="R25" s="68"/>
    </row>
    <row r="26" spans="1:18" ht="15" customHeight="1" thickBot="1">
      <c r="A26" s="196"/>
      <c r="B26" s="200"/>
      <c r="C26" s="175"/>
      <c r="D26" s="169"/>
      <c r="E26" s="173"/>
      <c r="F26" s="174"/>
      <c r="G26" s="175"/>
      <c r="H26" s="100"/>
      <c r="I26" s="101"/>
      <c r="J26" s="100"/>
      <c r="K26" s="101"/>
      <c r="L26" s="178"/>
      <c r="M26" s="179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L25:M25"/>
    <mergeCell ref="L26:M26"/>
    <mergeCell ref="H15:I15"/>
    <mergeCell ref="H16:I16"/>
    <mergeCell ref="L16:M16"/>
    <mergeCell ref="H21:I21"/>
    <mergeCell ref="H22:I22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4:M14"/>
    <mergeCell ref="L15:M15"/>
    <mergeCell ref="L17:M17"/>
    <mergeCell ref="E24:G24"/>
    <mergeCell ref="E11:G11"/>
    <mergeCell ref="D11:D12"/>
    <mergeCell ref="D25:D26"/>
    <mergeCell ref="E25:G26"/>
    <mergeCell ref="E14:G14"/>
    <mergeCell ref="E15:G15"/>
    <mergeCell ref="D19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5"/>
      <c r="B1" s="215"/>
      <c r="C1" s="215"/>
      <c r="D1" s="215"/>
      <c r="E1" s="215" t="s">
        <v>76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5">
      <c r="A2" s="215"/>
      <c r="B2" s="215"/>
      <c r="C2" s="215"/>
      <c r="D2" s="215"/>
      <c r="E2" s="23"/>
      <c r="F2" s="23"/>
      <c r="G2" s="23"/>
      <c r="H2" s="23"/>
      <c r="I2" s="215" t="s">
        <v>15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5"/>
      <c r="B3" s="215"/>
      <c r="C3" s="215"/>
      <c r="D3" s="21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6" t="s">
        <v>58</v>
      </c>
      <c r="B4" s="207" t="s">
        <v>60</v>
      </c>
      <c r="C4" s="207"/>
      <c r="D4" s="207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6"/>
      <c r="B5" s="207" t="s">
        <v>61</v>
      </c>
      <c r="C5" s="207"/>
      <c r="D5" s="207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6"/>
      <c r="B6" s="207" t="s">
        <v>68</v>
      </c>
      <c r="C6" s="207"/>
      <c r="D6" s="207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6"/>
      <c r="B7" s="207" t="s">
        <v>59</v>
      </c>
      <c r="C7" s="207"/>
      <c r="D7" s="207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5"/>
      <c r="B9" s="215"/>
      <c r="C9" s="215"/>
      <c r="D9" s="215"/>
      <c r="E9" s="215" t="s">
        <v>76</v>
      </c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5">
      <c r="A10" s="215"/>
      <c r="B10" s="215"/>
      <c r="C10" s="215"/>
      <c r="D10" s="215"/>
      <c r="E10" s="23"/>
      <c r="F10" s="23"/>
      <c r="G10" s="23"/>
      <c r="H10" s="23"/>
      <c r="I10" s="215" t="s">
        <v>15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5"/>
      <c r="B11" s="215"/>
      <c r="C11" s="215"/>
      <c r="D11" s="21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62</v>
      </c>
      <c r="C12" s="213" t="s">
        <v>67</v>
      </c>
      <c r="D12" s="21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5"/>
      <c r="B13" s="212"/>
      <c r="C13" s="210" t="s">
        <v>206</v>
      </c>
      <c r="D13" s="23" t="s">
        <v>63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5"/>
      <c r="B14" s="212"/>
      <c r="C14" s="212"/>
      <c r="D14" s="23" t="s">
        <v>64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5"/>
      <c r="B15" s="212"/>
      <c r="C15" s="212"/>
      <c r="D15" s="23" t="s">
        <v>65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5"/>
      <c r="B16" s="212"/>
      <c r="C16" s="212"/>
      <c r="D16" s="23" t="s">
        <v>66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5"/>
      <c r="B17" s="212"/>
      <c r="C17" s="212"/>
      <c r="D17" s="23" t="s">
        <v>143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5"/>
      <c r="B18" s="102"/>
      <c r="C18" s="211"/>
      <c r="D18" s="103" t="s">
        <v>117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5"/>
      <c r="B19" s="205" t="s">
        <v>144</v>
      </c>
      <c r="C19" s="210" t="s">
        <v>144</v>
      </c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5"/>
      <c r="B20" s="205"/>
      <c r="C20" s="211"/>
      <c r="D20" s="89" t="s">
        <v>111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5"/>
      <c r="B21" s="204" t="s">
        <v>69</v>
      </c>
      <c r="C21" s="208" t="s">
        <v>70</v>
      </c>
      <c r="D21" s="209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5"/>
      <c r="B22" s="204"/>
      <c r="C22" s="208" t="s">
        <v>71</v>
      </c>
      <c r="D22" s="209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5"/>
      <c r="B23" s="204" t="s">
        <v>72</v>
      </c>
      <c r="C23" s="204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5"/>
      <c r="B24" s="204"/>
      <c r="C24" s="204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5"/>
      <c r="B25" s="204"/>
      <c r="C25" s="204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5"/>
      <c r="B26" s="204"/>
      <c r="C26" s="204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5"/>
      <c r="B27" s="204"/>
      <c r="C27" s="204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5"/>
      <c r="B28" s="204"/>
      <c r="C28" s="204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5"/>
      <c r="B29" s="204"/>
      <c r="C29" s="204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5"/>
      <c r="B30" s="204"/>
      <c r="C30" s="204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6"/>
      <c r="B31" s="204"/>
      <c r="C31" s="204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13:C18"/>
    <mergeCell ref="A1:D3"/>
    <mergeCell ref="E1:AH1"/>
    <mergeCell ref="I2:T2"/>
    <mergeCell ref="A4:A7"/>
    <mergeCell ref="A9:D11"/>
    <mergeCell ref="E9:AH9"/>
    <mergeCell ref="I10:T10"/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7" workbookViewId="0">
      <selection activeCell="B8" sqref="B8:O8"/>
    </sheetView>
  </sheetViews>
  <sheetFormatPr defaultRowHeight="14.25"/>
  <cols>
    <col min="1" max="1" width="3" customWidth="1"/>
  </cols>
  <sheetData>
    <row r="1" spans="1:32">
      <c r="A1" s="221" t="s">
        <v>11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3"/>
    </row>
    <row r="2" spans="1:32">
      <c r="A2" s="224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6"/>
    </row>
    <row r="3" spans="1:32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6"/>
    </row>
    <row r="4" spans="1:32" ht="15" thickBot="1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9"/>
    </row>
    <row r="5" spans="1:32">
      <c r="A5" s="93">
        <v>1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8"/>
    </row>
    <row r="6" spans="1:32">
      <c r="A6" s="94">
        <f>A5+1</f>
        <v>2</v>
      </c>
      <c r="B6" s="217" t="s">
        <v>218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</row>
    <row r="7" spans="1:32">
      <c r="A7" s="94">
        <f t="shared" ref="A7:A42" si="0">A6+1</f>
        <v>3</v>
      </c>
      <c r="B7" s="217" t="s">
        <v>226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8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8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8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8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8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8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8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8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17"/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8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8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8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8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8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8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8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8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8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8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8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8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8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8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8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8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8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8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8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8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8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8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8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8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8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8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20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E1" zoomScale="85" zoomScaleNormal="85" workbookViewId="0">
      <selection activeCell="A21" sqref="A21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61" t="s">
        <v>8</v>
      </c>
      <c r="K1" s="161"/>
      <c r="L1" s="161"/>
      <c r="M1" s="161"/>
      <c r="N1" s="161"/>
      <c r="O1" s="161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61"/>
      <c r="K2" s="161"/>
      <c r="L2" s="161"/>
      <c r="M2" s="161"/>
      <c r="N2" s="161"/>
      <c r="O2" s="161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61"/>
      <c r="K3" s="161"/>
      <c r="L3" s="161"/>
      <c r="M3" s="161"/>
      <c r="N3" s="161"/>
      <c r="O3" s="161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61"/>
      <c r="K4" s="161"/>
      <c r="L4" s="161"/>
      <c r="M4" s="161"/>
      <c r="N4" s="161"/>
      <c r="O4" s="161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79</v>
      </c>
      <c r="BE5" s="109"/>
    </row>
    <row r="6" spans="4:108" ht="14.25" customHeight="1">
      <c r="E6" s="25" t="s">
        <v>212</v>
      </c>
      <c r="AC6" s="114"/>
      <c r="AD6" s="25" t="s">
        <v>212</v>
      </c>
    </row>
    <row r="7" spans="4:108" ht="14.25" customHeight="1">
      <c r="F7" s="118"/>
      <c r="G7" s="25" t="s">
        <v>213</v>
      </c>
      <c r="AC7" s="114"/>
    </row>
    <row r="8" spans="4:108">
      <c r="G8" s="25" t="s">
        <v>214</v>
      </c>
      <c r="R8" s="25" t="s">
        <v>207</v>
      </c>
      <c r="AC8" s="112"/>
      <c r="AD8" s="25" t="s">
        <v>184</v>
      </c>
      <c r="BF8" s="25" t="s">
        <v>146</v>
      </c>
    </row>
    <row r="9" spans="4:108">
      <c r="G9" s="25" t="s">
        <v>184</v>
      </c>
      <c r="AC9" s="112"/>
      <c r="AD9" s="25" t="s">
        <v>216</v>
      </c>
    </row>
    <row r="10" spans="4:108">
      <c r="G10" s="25" t="s">
        <v>215</v>
      </c>
      <c r="AC10" s="112"/>
      <c r="AD10" s="25" t="s">
        <v>213</v>
      </c>
    </row>
    <row r="11" spans="4:108">
      <c r="G11" s="25" t="s">
        <v>153</v>
      </c>
      <c r="AC11" s="112"/>
      <c r="AD11" s="25" t="s">
        <v>215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25" t="s">
        <v>230</v>
      </c>
    </row>
    <row r="16" spans="4:108">
      <c r="AC16" s="112"/>
      <c r="AD16" s="35"/>
    </row>
    <row r="17" spans="1:32">
      <c r="AC17" s="112"/>
      <c r="AD17" s="35"/>
      <c r="AF17" s="113"/>
    </row>
    <row r="18" spans="1:32">
      <c r="A18" s="25" t="s">
        <v>232</v>
      </c>
      <c r="AC18" s="112"/>
      <c r="AD18" s="35"/>
    </row>
    <row r="19" spans="1:32">
      <c r="AC19" s="112"/>
    </row>
    <row r="20" spans="1:32">
      <c r="A20" s="25" t="s">
        <v>233</v>
      </c>
      <c r="AC20" s="112"/>
      <c r="AD20" s="25" t="s">
        <v>229</v>
      </c>
    </row>
    <row r="21" spans="1:32">
      <c r="AC21" s="112"/>
      <c r="AD21" s="35"/>
    </row>
    <row r="22" spans="1:32">
      <c r="AC22" s="112"/>
      <c r="AD22" s="35"/>
    </row>
    <row r="23" spans="1:32">
      <c r="AC23" s="112"/>
      <c r="AD23" s="35"/>
    </row>
    <row r="24" spans="1:32">
      <c r="AC24" s="112"/>
      <c r="AD24" s="35"/>
    </row>
    <row r="25" spans="1:32">
      <c r="AC25" s="112"/>
      <c r="AD25" s="35"/>
    </row>
    <row r="26" spans="1:32">
      <c r="AC26" s="112"/>
      <c r="AD26" s="35"/>
    </row>
    <row r="27" spans="1:32">
      <c r="AC27" s="112"/>
      <c r="AD27" s="35"/>
    </row>
    <row r="28" spans="1:32">
      <c r="AC28" s="112"/>
      <c r="AD28" s="35"/>
    </row>
    <row r="29" spans="1:32">
      <c r="AC29" s="112"/>
      <c r="AD29" s="35"/>
    </row>
    <row r="30" spans="1:32">
      <c r="AC30" s="112"/>
      <c r="AD30" s="35"/>
    </row>
    <row r="31" spans="1:32">
      <c r="AC31" s="112"/>
      <c r="AD31" s="35"/>
    </row>
    <row r="32" spans="1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124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6:53">
      <c r="AC49" s="112"/>
      <c r="AD49" s="35"/>
    </row>
    <row r="50" spans="6:53">
      <c r="AC50" s="112"/>
      <c r="AD50" s="35"/>
    </row>
    <row r="51" spans="6:53">
      <c r="AC51" s="112"/>
      <c r="AD51" s="35"/>
    </row>
    <row r="52" spans="6:53">
      <c r="AC52" s="112"/>
      <c r="AD52" s="35"/>
    </row>
    <row r="53" spans="6:53">
      <c r="AC53" s="112"/>
      <c r="AD53" s="35"/>
    </row>
    <row r="54" spans="6:53">
      <c r="AC54" s="112"/>
      <c r="AD54" s="35"/>
    </row>
    <row r="55" spans="6:53">
      <c r="AC55" s="112"/>
      <c r="AD55" s="35"/>
    </row>
    <row r="56" spans="6:53">
      <c r="AC56" s="112"/>
      <c r="AD56" s="35"/>
      <c r="AK56" s="113" t="s">
        <v>217</v>
      </c>
    </row>
    <row r="57" spans="6:53">
      <c r="F57" s="113" t="s">
        <v>217</v>
      </c>
      <c r="AC57" s="112"/>
      <c r="AD57" s="35"/>
    </row>
    <row r="58" spans="6:53">
      <c r="AC58" s="112"/>
      <c r="AD58" s="35"/>
      <c r="AJ58" s="113"/>
      <c r="BA58" s="113"/>
    </row>
    <row r="59" spans="6:53">
      <c r="AC59" s="112"/>
      <c r="AD59" s="35"/>
      <c r="AI59" s="25" t="s">
        <v>231</v>
      </c>
    </row>
    <row r="60" spans="6:53">
      <c r="AC60" s="112"/>
      <c r="AD60" s="35"/>
    </row>
    <row r="61" spans="6:53">
      <c r="AC61" s="112"/>
      <c r="AD61" s="35"/>
    </row>
    <row r="62" spans="6:53">
      <c r="M62" s="113"/>
      <c r="AC62" s="112"/>
      <c r="AD62" s="35"/>
    </row>
    <row r="63" spans="6:53">
      <c r="AC63" s="112"/>
      <c r="AD63" s="35"/>
    </row>
    <row r="64" spans="6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9:30">
      <c r="AC97" s="112"/>
      <c r="AD97" s="35"/>
    </row>
    <row r="98" spans="29:30">
      <c r="AC98" s="112"/>
      <c r="AD98" s="35"/>
    </row>
    <row r="99" spans="29:30">
      <c r="AC99" s="112"/>
      <c r="AD99" s="35"/>
    </row>
    <row r="100" spans="29:30">
      <c r="AC100" s="112"/>
      <c r="AD100" s="35"/>
    </row>
    <row r="101" spans="29:30">
      <c r="AC101" s="112"/>
      <c r="AD101" s="35"/>
    </row>
    <row r="102" spans="29:30">
      <c r="AC102" s="112"/>
      <c r="AD102" s="35"/>
    </row>
    <row r="103" spans="29:30">
      <c r="AC103" s="112"/>
      <c r="AD103" s="35"/>
    </row>
    <row r="104" spans="29:30">
      <c r="AC104" s="112"/>
      <c r="AD104" s="35"/>
    </row>
    <row r="105" spans="29:30">
      <c r="AC105" s="112"/>
      <c r="AD105" s="35"/>
    </row>
    <row r="106" spans="29:30">
      <c r="AC106" s="112"/>
      <c r="AD106" s="35"/>
    </row>
    <row r="107" spans="29:30">
      <c r="AC107" s="112"/>
      <c r="AD107" s="35"/>
    </row>
    <row r="108" spans="29:30">
      <c r="AC108" s="112"/>
      <c r="AD108" s="35"/>
    </row>
    <row r="109" spans="29:30">
      <c r="AC109" s="112"/>
      <c r="AD109" s="35"/>
    </row>
    <row r="110" spans="29:30">
      <c r="AC110" s="112"/>
      <c r="AD110" s="35"/>
    </row>
    <row r="111" spans="29:30">
      <c r="AC111" s="112"/>
      <c r="AD111" s="35"/>
    </row>
    <row r="112" spans="29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31" zoomScale="115" zoomScaleNormal="115" workbookViewId="0">
      <selection activeCell="T44" sqref="T44"/>
    </sheetView>
  </sheetViews>
  <sheetFormatPr defaultRowHeight="14.25"/>
  <sheetData>
    <row r="1" spans="1:22">
      <c r="A1" s="151"/>
      <c r="B1" s="151"/>
      <c r="C1" s="151"/>
      <c r="D1" s="151"/>
      <c r="E1" s="162" t="s">
        <v>10</v>
      </c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51"/>
      <c r="U1" s="151"/>
      <c r="V1" s="151"/>
    </row>
    <row r="2" spans="1:22">
      <c r="A2" s="151"/>
      <c r="B2" s="151"/>
      <c r="C2" s="151"/>
      <c r="D2" s="151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51"/>
      <c r="U2" s="151"/>
      <c r="V2" s="151"/>
    </row>
    <row r="3" spans="1:22">
      <c r="A3" s="151"/>
      <c r="B3" s="151"/>
      <c r="C3" s="151"/>
      <c r="D3" s="15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51"/>
      <c r="U3" s="151"/>
      <c r="V3" s="151"/>
    </row>
    <row r="4" spans="1:22">
      <c r="A4" s="151"/>
      <c r="B4" s="151"/>
      <c r="C4" s="151"/>
      <c r="D4" s="15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51"/>
      <c r="U4" s="151"/>
      <c r="V4" s="151"/>
    </row>
    <row r="5" spans="1:22">
      <c r="I5" s="8"/>
    </row>
    <row r="12" spans="1:22">
      <c r="E12" t="s">
        <v>128</v>
      </c>
    </row>
    <row r="37" spans="20:20">
      <c r="T37" t="s">
        <v>125</v>
      </c>
    </row>
    <row r="38" spans="20:20">
      <c r="T38" t="s">
        <v>126</v>
      </c>
    </row>
    <row r="39" spans="20:20">
      <c r="T39" t="s">
        <v>126</v>
      </c>
    </row>
    <row r="43" spans="20:20">
      <c r="T43" t="s">
        <v>211</v>
      </c>
    </row>
    <row r="44" spans="20:20">
      <c r="T44" t="s">
        <v>210</v>
      </c>
    </row>
    <row r="46" spans="20:20">
      <c r="T46" t="s">
        <v>185</v>
      </c>
    </row>
    <row r="48" spans="20:20">
      <c r="T48" t="s">
        <v>127</v>
      </c>
    </row>
    <row r="51" spans="20:20">
      <c r="T51" t="s">
        <v>152</v>
      </c>
    </row>
    <row r="53" spans="20:20">
      <c r="T53" t="s">
        <v>151</v>
      </c>
    </row>
    <row r="54" spans="20:20">
      <c r="T54" t="s">
        <v>150</v>
      </c>
    </row>
    <row r="58" spans="20:20">
      <c r="T58" t="s">
        <v>147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5" zoomScale="130" zoomScaleNormal="130" workbookViewId="0">
      <selection activeCell="F316" sqref="F316"/>
    </sheetView>
  </sheetViews>
  <sheetFormatPr defaultRowHeight="14.25"/>
  <cols>
    <col min="1" max="16384" width="9" style="52"/>
  </cols>
  <sheetData>
    <row r="1" spans="1:15">
      <c r="A1" s="163" t="s">
        <v>49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</row>
    <row r="4" spans="1:15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</row>
    <row r="5" spans="1:15">
      <c r="A5" s="52" t="s">
        <v>227</v>
      </c>
    </row>
    <row r="6" spans="1:15">
      <c r="A6" s="52" t="s">
        <v>50</v>
      </c>
    </row>
    <row r="7" spans="1:15">
      <c r="A7" s="52" t="s">
        <v>51</v>
      </c>
    </row>
    <row r="8" spans="1:15">
      <c r="A8" s="52" t="s">
        <v>228</v>
      </c>
    </row>
    <row r="314" spans="10:10">
      <c r="J314" s="150"/>
    </row>
    <row r="344" spans="12:12">
      <c r="L344" s="52" t="s">
        <v>89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8" t="s">
        <v>14</v>
      </c>
      <c r="B1" s="158"/>
      <c r="C1" s="158"/>
      <c r="D1" s="158"/>
      <c r="E1" s="158"/>
      <c r="F1" s="158"/>
      <c r="G1" s="158" t="s">
        <v>30</v>
      </c>
      <c r="H1" s="158"/>
      <c r="I1" s="158"/>
      <c r="J1" s="158"/>
      <c r="K1" s="158"/>
      <c r="L1" s="158"/>
      <c r="M1" s="27"/>
      <c r="N1" s="27"/>
      <c r="O1" s="27"/>
    </row>
    <row r="2" spans="1:30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27"/>
      <c r="N2" s="27"/>
      <c r="O2" s="27"/>
    </row>
    <row r="3" spans="1:30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27"/>
      <c r="N3" s="27"/>
      <c r="O3" s="27"/>
    </row>
    <row r="4" spans="1:30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27"/>
      <c r="N4" s="27"/>
      <c r="O4" s="27"/>
    </row>
    <row r="5" spans="1:30">
      <c r="A5" t="s">
        <v>27</v>
      </c>
    </row>
    <row r="10" spans="1:30">
      <c r="AD10" t="s">
        <v>81</v>
      </c>
    </row>
    <row r="20" spans="3:14">
      <c r="C20" t="s">
        <v>100</v>
      </c>
    </row>
    <row r="31" spans="3:14">
      <c r="N31" t="s">
        <v>101</v>
      </c>
    </row>
    <row r="34" spans="73:91">
      <c r="BU34" t="s">
        <v>84</v>
      </c>
    </row>
    <row r="36" spans="73:91">
      <c r="CE36" t="s">
        <v>88</v>
      </c>
    </row>
    <row r="37" spans="73:91">
      <c r="BU37" t="s">
        <v>83</v>
      </c>
    </row>
    <row r="38" spans="73:91">
      <c r="CM38" s="96">
        <v>41.3</v>
      </c>
    </row>
    <row r="56" spans="9:73">
      <c r="I56" s="164" t="s">
        <v>80</v>
      </c>
      <c r="J56" s="164"/>
      <c r="K56" s="164"/>
      <c r="L56" s="164"/>
      <c r="BU56" t="s">
        <v>82</v>
      </c>
    </row>
    <row r="67" spans="73:73">
      <c r="BU67" t="s">
        <v>85</v>
      </c>
    </row>
    <row r="102" spans="33:33">
      <c r="AG102" t="s">
        <v>86</v>
      </c>
    </row>
    <row r="137" spans="35:35">
      <c r="AI137" t="s">
        <v>87</v>
      </c>
    </row>
    <row r="141" spans="35:35">
      <c r="AI141" t="s">
        <v>99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8" t="s">
        <v>14</v>
      </c>
      <c r="B1" s="158"/>
      <c r="C1" s="158"/>
      <c r="D1" s="158"/>
      <c r="E1" s="158"/>
      <c r="F1" s="158"/>
      <c r="G1" s="158" t="s">
        <v>30</v>
      </c>
      <c r="H1" s="158"/>
      <c r="I1" s="158"/>
      <c r="J1" s="158"/>
      <c r="K1" s="158"/>
      <c r="L1" s="158"/>
      <c r="M1" s="27"/>
      <c r="N1" s="27"/>
      <c r="O1" s="27"/>
    </row>
    <row r="2" spans="1:1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27"/>
      <c r="N2" s="27"/>
      <c r="O2" s="27"/>
    </row>
    <row r="3" spans="1:1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27"/>
      <c r="N3" s="27"/>
      <c r="O3" s="27"/>
    </row>
    <row r="4" spans="1:1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27"/>
      <c r="N4" s="27"/>
      <c r="O4" s="27"/>
    </row>
    <row r="5" spans="1:15">
      <c r="A5" t="s">
        <v>27</v>
      </c>
    </row>
    <row r="17" spans="3:24">
      <c r="C17" t="s">
        <v>112</v>
      </c>
      <c r="N17" t="s">
        <v>114</v>
      </c>
      <c r="X17" t="s">
        <v>113</v>
      </c>
    </row>
    <row r="38" spans="91:91">
      <c r="CM38" s="96"/>
    </row>
    <row r="56" spans="9:12">
      <c r="I56" s="164"/>
      <c r="J56" s="164"/>
      <c r="K56" s="164"/>
      <c r="L56" s="164"/>
    </row>
    <row r="102" spans="33:33">
      <c r="AG102" t="s">
        <v>86</v>
      </c>
    </row>
    <row r="213" spans="1:1">
      <c r="A213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61" t="s">
        <v>14</v>
      </c>
      <c r="B1" s="161"/>
      <c r="C1" s="161"/>
      <c r="D1" s="161"/>
      <c r="E1" s="161"/>
      <c r="F1" s="161"/>
      <c r="G1" s="161" t="s">
        <v>30</v>
      </c>
      <c r="H1" s="161"/>
      <c r="I1" s="161"/>
      <c r="J1" s="161"/>
      <c r="K1" s="161"/>
      <c r="L1" s="161"/>
      <c r="M1" s="26"/>
      <c r="N1" s="26"/>
    </row>
    <row r="2" spans="1:14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26"/>
      <c r="N2" s="26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26"/>
      <c r="N3" s="26"/>
    </row>
    <row r="4" spans="1:14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26"/>
      <c r="N4" s="26"/>
    </row>
    <row r="5" spans="1:14">
      <c r="A5" s="24" t="s">
        <v>27</v>
      </c>
    </row>
    <row r="17" spans="3:24">
      <c r="C17" s="24" t="s">
        <v>112</v>
      </c>
      <c r="N17" s="24" t="s">
        <v>114</v>
      </c>
      <c r="X17" s="24" t="s">
        <v>113</v>
      </c>
    </row>
    <row r="38" spans="91:91">
      <c r="CM38" s="108"/>
    </row>
    <row r="56" spans="9:12">
      <c r="I56" s="165"/>
      <c r="J56" s="165"/>
      <c r="K56" s="165"/>
      <c r="L56" s="165"/>
    </row>
    <row r="102" spans="33:33">
      <c r="AG102" s="24" t="s">
        <v>86</v>
      </c>
    </row>
    <row r="213" spans="1:1">
      <c r="A213" s="24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8" t="s">
        <v>14</v>
      </c>
      <c r="B1" s="158"/>
      <c r="C1" s="158"/>
      <c r="D1" s="158"/>
      <c r="E1" s="158"/>
      <c r="F1" s="158"/>
      <c r="G1" s="158" t="s">
        <v>30</v>
      </c>
      <c r="H1" s="158"/>
      <c r="I1" s="158"/>
      <c r="J1" s="158"/>
      <c r="K1" s="158"/>
      <c r="L1" s="158"/>
      <c r="M1" s="27"/>
      <c r="N1" s="27"/>
      <c r="O1" s="27"/>
    </row>
    <row r="2" spans="1:1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27"/>
      <c r="N2" s="27"/>
      <c r="O2" s="27"/>
    </row>
    <row r="3" spans="1:1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27"/>
      <c r="N3" s="27"/>
      <c r="O3" s="27"/>
    </row>
    <row r="4" spans="1:1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27"/>
      <c r="N4" s="27"/>
      <c r="O4" s="27"/>
    </row>
    <row r="9" spans="1:15">
      <c r="A9" t="s">
        <v>120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zoomScale="115" zoomScaleNormal="115" workbookViewId="0">
      <selection activeCell="H10" sqref="H10"/>
    </sheetView>
  </sheetViews>
  <sheetFormatPr defaultRowHeight="14.25"/>
  <cols>
    <col min="1" max="16384" width="9" style="24"/>
  </cols>
  <sheetData>
    <row r="1" spans="1:14">
      <c r="A1" s="161" t="s">
        <v>14</v>
      </c>
      <c r="B1" s="161"/>
      <c r="C1" s="161"/>
      <c r="D1" s="161"/>
      <c r="E1" s="161"/>
      <c r="F1" s="161"/>
      <c r="G1" s="161" t="s">
        <v>30</v>
      </c>
      <c r="H1" s="161"/>
      <c r="I1" s="161"/>
      <c r="J1" s="161"/>
      <c r="K1" s="161"/>
      <c r="L1" s="161"/>
      <c r="M1" s="26"/>
      <c r="N1" s="26"/>
    </row>
    <row r="2" spans="1:14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26"/>
      <c r="N2" s="26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26"/>
      <c r="N3" s="26"/>
    </row>
    <row r="4" spans="1:14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26"/>
      <c r="N4" s="26"/>
    </row>
    <row r="5" spans="1:14">
      <c r="A5" s="24" t="s">
        <v>122</v>
      </c>
    </row>
    <row r="10" spans="1:14">
      <c r="H10" s="24" t="s">
        <v>234</v>
      </c>
    </row>
    <row r="15" spans="1:14">
      <c r="A15" s="24" t="s">
        <v>145</v>
      </c>
    </row>
    <row r="38" spans="91:91">
      <c r="CM38" s="108"/>
    </row>
    <row r="56" spans="9:12">
      <c r="I56" s="165"/>
      <c r="J56" s="165"/>
      <c r="K56" s="165"/>
      <c r="L56" s="165"/>
    </row>
    <row r="102" spans="33:33">
      <c r="AG102" s="24" t="s">
        <v>86</v>
      </c>
    </row>
    <row r="147" spans="1:1">
      <c r="A147" s="24" t="s">
        <v>130</v>
      </c>
    </row>
    <row r="258" spans="1:1">
      <c r="A258" s="24" t="s">
        <v>129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2017-08-23T04:36:22Z</dcterms:modified>
</cp:coreProperties>
</file>