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COLUMN\"/>
    </mc:Choice>
  </mc:AlternateContent>
  <bookViews>
    <workbookView xWindow="0" yWindow="0" windowWidth="15330" windowHeight="8265" activeTab="1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flowchat backup" sheetId="28" state="hidden" r:id="rId10"/>
    <sheet name="DESIGN_PROCEDURE" sheetId="14" r:id="rId11"/>
    <sheet name="REPORT" sheetId="15" state="hidden" r:id="rId12"/>
    <sheet name="REPORT2" sheetId="23" state="hidden" r:id="rId13"/>
    <sheet name="REPORT3" sheetId="27" r:id="rId14"/>
    <sheet name="TESTCASE" sheetId="17" r:id="rId15"/>
    <sheet name="PLANNING1" sheetId="18" r:id="rId16"/>
    <sheet name="Comments" sheetId="8" r:id="rId17"/>
  </sheets>
  <externalReferences>
    <externalReference r:id="rId18"/>
    <externalReference r:id="rId19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4" l="1"/>
  <c r="C108" i="14" l="1"/>
  <c r="B107" i="14"/>
  <c r="B106" i="14"/>
  <c r="C94" i="14"/>
  <c r="D96" i="14"/>
  <c r="C95" i="14"/>
  <c r="B84" i="14"/>
  <c r="B82" i="14"/>
  <c r="B81" i="14"/>
  <c r="C68" i="14"/>
  <c r="C75" i="14"/>
  <c r="I61" i="14"/>
  <c r="F61" i="14"/>
  <c r="C61" i="14"/>
  <c r="C63" i="14"/>
  <c r="C41" i="14"/>
  <c r="C46" i="14"/>
  <c r="C48" i="14"/>
  <c r="C49" i="14" s="1"/>
  <c r="B44" i="14"/>
  <c r="B43" i="14"/>
  <c r="B39" i="14"/>
  <c r="B38" i="14"/>
  <c r="B33" i="14"/>
  <c r="B30" i="14"/>
  <c r="B29" i="14"/>
  <c r="B27" i="14"/>
  <c r="B24" i="14"/>
  <c r="B23" i="14"/>
  <c r="B32" i="14" s="1"/>
  <c r="C62" i="14" l="1"/>
  <c r="C64" i="14"/>
  <c r="C65" i="14" s="1"/>
  <c r="C53" i="14"/>
  <c r="A67" i="14" l="1"/>
  <c r="B19" i="14" l="1"/>
  <c r="B18" i="14"/>
  <c r="B17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L13" i="1" l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36" authorId="0" shapeId="0">
      <text>
        <r>
          <rPr>
            <sz val="9"/>
            <color indexed="81"/>
            <rFont val="Tahoma"/>
            <family val="2"/>
          </rPr>
          <t>provided steel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<sst xmlns="http://schemas.openxmlformats.org/spreadsheetml/2006/main" count="363" uniqueCount="238">
  <si>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</si>
  <si>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</si>
  <si>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</si>
  <si>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</si>
  <si>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</si>
  <si>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</si>
  <si>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</si>
  <si>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</si>
  <si>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</si>
  <si>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</si>
  <si>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</si>
  <si>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</si>
  <si>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</si>
  <si>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</si>
  <si>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</si>
  <si>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</si>
  <si>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</si>
  <si>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</si>
  <si>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</si>
  <si>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</si>
  <si>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</si>
  <si>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</si>
  <si>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</si>
  <si>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</si>
  <si>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</si>
  <si>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</si>
  <si>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</si>
  <si>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</si>
  <si>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</si>
  <si>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</si>
  <si>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</si>
  <si>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</si>
  <si>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</si>
  <si>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</si>
  <si>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b  =</t>
  </si>
  <si>
    <t>d  =</t>
  </si>
  <si>
    <t>fck  =</t>
  </si>
  <si>
    <t>fst  =</t>
  </si>
  <si>
    <t>Shear Reinforcement</t>
  </si>
  <si>
    <t>Vu</t>
  </si>
  <si>
    <t>vu  =</t>
  </si>
  <si>
    <t>Tc   =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</si>
  <si>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</si>
  <si>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</si>
  <si>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</si>
  <si>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</si>
  <si>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</si>
  <si>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</si>
  <si>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</si>
  <si>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</si>
  <si>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</si>
  <si>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</si>
  <si>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</si>
  <si>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</si>
  <si>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</si>
  <si>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</si>
  <si>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</si>
  <si>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</si>
  <si>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</si>
  <si>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</si>
  <si>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</si>
  <si>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</si>
  <si>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</si>
  <si>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</si>
  <si>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</si>
  <si>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</si>
  <si>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</si>
  <si>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</si>
  <si>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</si>
  <si>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</si>
  <si>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</si>
  <si>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</si>
  <si>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</si>
  <si>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</si>
  <si>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</si>
  <si>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</si>
  <si>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</si>
  <si>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</si>
  <si>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</si>
  <si>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</si>
  <si>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</si>
  <si>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</si>
  <si>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</si>
  <si>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</si>
  <si>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</si>
  <si>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</si>
  <si>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</si>
  <si>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</si>
  <si>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</si>
  <si>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</si>
  <si>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</si>
  <si>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</si>
  <si>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</si>
  <si>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</si>
  <si>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</si>
  <si>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</si>
  <si>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</si>
  <si>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</si>
  <si>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</si>
  <si>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</si>
  <si>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</si>
  <si>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</si>
  <si>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</si>
  <si>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</si>
  <si>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</si>
  <si>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</si>
  <si>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</si>
  <si>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</si>
  <si>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</si>
  <si>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</si>
  <si>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</si>
  <si>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</si>
  <si>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</si>
  <si>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</si>
  <si>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</si>
  <si>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N</t>
  </si>
  <si>
    <t>Include Cracking width</t>
  </si>
  <si>
    <t>Seismic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</si>
  <si>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</si>
  <si>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</si>
  <si>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</si>
  <si>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</si>
  <si>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</si>
  <si>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 xml:space="preserve">COLUMN_IS 456  SPECIFICATIONS </t>
  </si>
  <si>
    <t>Effective Length inputs as per Annex E</t>
  </si>
  <si>
    <t>Show ast Max as per code</t>
  </si>
  <si>
    <t>Area of Steel/bxd</t>
  </si>
  <si>
    <t>Vinput/Vprodived Check</t>
  </si>
  <si>
    <t>Checks</t>
  </si>
  <si>
    <t>Serviceability</t>
  </si>
  <si>
    <t>Shear check</t>
  </si>
  <si>
    <t>COLUMN</t>
  </si>
  <si>
    <t>UNIAXIAL</t>
  </si>
  <si>
    <t>BIAXIAL</t>
  </si>
  <si>
    <t>CRACK WIDTH</t>
  </si>
  <si>
    <t>IS 456 COLUMN TEST CASE IN DESIGN +</t>
  </si>
  <si>
    <t>CONDITION</t>
  </si>
  <si>
    <t>CAPACITY OF COLUMN</t>
  </si>
  <si>
    <t>cc  =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</si>
  <si>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</si>
  <si>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</si>
  <si>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</si>
  <si>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Delta  =</t>
  </si>
  <si>
    <t xml:space="preserve"> Cracking Width</t>
  </si>
  <si>
    <t>GUI</t>
  </si>
  <si>
    <t>Axial and Moment Check</t>
  </si>
  <si>
    <t>Nothing to Change</t>
  </si>
  <si>
    <t>Obtain Crack width/Max Limit of Crack width</t>
  </si>
  <si>
    <t xml:space="preserve">Lx = </t>
  </si>
  <si>
    <t xml:space="preserve">Ly = </t>
  </si>
  <si>
    <t>Dimension_min require/Provided</t>
  </si>
  <si>
    <t>Minimum Dimension / Provided Dimension</t>
  </si>
  <si>
    <t>Porvided area steel/minimum area of steel</t>
  </si>
  <si>
    <t xml:space="preserve">Include Crack width </t>
  </si>
  <si>
    <t>Effective Length</t>
  </si>
  <si>
    <t>lex =</t>
  </si>
  <si>
    <t>ley =</t>
  </si>
  <si>
    <t>pinned both sides</t>
  </si>
  <si>
    <t>ex =</t>
  </si>
  <si>
    <t>ey =</t>
  </si>
  <si>
    <t>eminy =</t>
  </si>
  <si>
    <t>Lex/D =</t>
  </si>
  <si>
    <t>Ley/D =</t>
  </si>
  <si>
    <t>Short Column</t>
  </si>
  <si>
    <t>As p =</t>
  </si>
  <si>
    <t>Mx1/fck bD2  =</t>
  </si>
  <si>
    <t>Mx1   =</t>
  </si>
  <si>
    <t>d'/D =</t>
  </si>
  <si>
    <t>p/fck  =</t>
  </si>
  <si>
    <t>My1/fck bD2  =</t>
  </si>
  <si>
    <t>My1   =</t>
  </si>
  <si>
    <r>
      <t>p/p</t>
    </r>
    <r>
      <rPr>
        <sz val="8"/>
        <color theme="1"/>
        <rFont val="Arial"/>
        <family val="2"/>
      </rPr>
      <t>z</t>
    </r>
    <r>
      <rPr>
        <sz val="11"/>
        <color theme="1"/>
        <rFont val="Arial"/>
        <family val="2"/>
      </rPr>
      <t>=</t>
    </r>
  </si>
  <si>
    <t>Criterial for biaxial bending</t>
  </si>
  <si>
    <t>Safe less than one</t>
  </si>
  <si>
    <t>As P   =</t>
  </si>
  <si>
    <t>Asv p =</t>
  </si>
  <si>
    <t>Ts  =</t>
  </si>
  <si>
    <t>S p  =</t>
  </si>
  <si>
    <t>Tc  =</t>
  </si>
  <si>
    <t>Vn =</t>
  </si>
  <si>
    <t>Cracking width</t>
  </si>
  <si>
    <t>Pu  =</t>
  </si>
  <si>
    <t>Check for flexural member</t>
  </si>
  <si>
    <t>flexural consideration</t>
  </si>
  <si>
    <t>Effecitve length inputs as per IS code</t>
  </si>
  <si>
    <t>providedSpaicng/ MaxSpacing</t>
  </si>
  <si>
    <t xml:space="preserve">shear capasity  Section </t>
  </si>
  <si>
    <t>D =</t>
  </si>
  <si>
    <t>d =</t>
  </si>
  <si>
    <t>Ast  =</t>
  </si>
  <si>
    <t>acr  =</t>
  </si>
  <si>
    <t>b =</t>
  </si>
  <si>
    <t>em  =</t>
  </si>
  <si>
    <t>Es  =</t>
  </si>
  <si>
    <t>x =</t>
  </si>
  <si>
    <t xml:space="preserve">fst  = </t>
  </si>
  <si>
    <t>Cmin =</t>
  </si>
  <si>
    <r>
      <t>w</t>
    </r>
    <r>
      <rPr>
        <sz val="9"/>
        <color theme="1"/>
        <rFont val="Arial"/>
        <family val="2"/>
      </rPr>
      <t>cr =</t>
    </r>
  </si>
  <si>
    <t>[412]</t>
  </si>
  <si>
    <t xml:space="preserve">Cracking Width  =  </t>
  </si>
  <si>
    <t>mm and N</t>
  </si>
  <si>
    <t>mm</t>
  </si>
  <si>
    <t>N mm</t>
  </si>
  <si>
    <t>N/mm2</t>
  </si>
  <si>
    <t>N-mm</t>
  </si>
  <si>
    <t>mm2</t>
  </si>
  <si>
    <t>UniAxial and Biaxial</t>
  </si>
  <si>
    <t>CHANGED PM CURVE AS PER IS 456</t>
  </si>
  <si>
    <t>eminx =</t>
  </si>
  <si>
    <r>
      <t>α</t>
    </r>
    <r>
      <rPr>
        <sz val="5"/>
        <color theme="1"/>
        <rFont val="Arial"/>
        <family val="2"/>
      </rPr>
      <t>n</t>
    </r>
    <r>
      <rPr>
        <sz val="11"/>
        <color theme="1"/>
        <rFont val="Arial"/>
        <family val="2"/>
      </rPr>
      <t xml:space="preserve">  =</t>
    </r>
  </si>
  <si>
    <t>Minput/Mprovided</t>
  </si>
  <si>
    <r>
      <t>P</t>
    </r>
    <r>
      <rPr>
        <sz val="8"/>
        <color theme="1"/>
        <rFont val="Arial"/>
        <family val="2"/>
      </rPr>
      <t>input/Pprovided</t>
    </r>
  </si>
  <si>
    <t>GUI  CHANGES</t>
  </si>
  <si>
    <t xml:space="preserve">Selection of Tie Bar or Spiral Bar using  Radio Buttion </t>
  </si>
  <si>
    <t>Change PM CUVE i.e single PM curve as per IS Code</t>
  </si>
  <si>
    <t>Seismic design  Applay as per IS 13920</t>
  </si>
  <si>
    <t>Remove/Hide Addition Factiors Inputs</t>
  </si>
  <si>
    <t>Remove</t>
  </si>
  <si>
    <t>[SP 16 45 chat]</t>
  </si>
  <si>
    <t>IS456:2000  CODE PROVISIONS</t>
  </si>
  <si>
    <t>IS13920:2016</t>
  </si>
  <si>
    <t>As we select Rectangle select Hoop:  Spiral Bars.</t>
  </si>
  <si>
    <t>As we select Circle select Hoop:  Spiral Bars.</t>
  </si>
  <si>
    <t>No changes</t>
  </si>
  <si>
    <t>On Selection Circle - select Hoop:  Spiral Bars.</t>
  </si>
  <si>
    <t>On Selection Rectangle - select Hoop:  Tie Bars.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</si>
  <si>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</si>
  <si>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[IS456:2000 25.4]</t>
  </si>
  <si>
    <t>[SP 16 44 chat]</t>
  </si>
  <si>
    <t>[IS456:2000 39.6]</t>
  </si>
  <si>
    <t>[IS456:2000  39.6]</t>
  </si>
  <si>
    <t>[IS456:2000 40.2.2]</t>
  </si>
  <si>
    <t>[IS456:2000 Table 19]</t>
  </si>
  <si>
    <t>[IS456:2000 Table 20]</t>
  </si>
  <si>
    <t>[IS456:2000 43.2]</t>
  </si>
  <si>
    <t>[IS456:2000 Annex F]</t>
  </si>
  <si>
    <t>`</t>
  </si>
  <si>
    <t>Load Combiniation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</si>
</sst>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u/>
      <sz val="11"/>
      <color theme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24" fillId="0" borderId="0" applyNumberFormat="0" applyFill="0" applyBorder="0" applyAlignment="0" applyProtection="0"/>
  </cellStyleXfs>
  <cellXfs count="2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1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6" xfId="0" applyFont="1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5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3" xfId="0" applyFont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2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6" fillId="9" borderId="20" xfId="2" applyFont="1" applyFill="1" applyBorder="1" applyAlignment="1">
      <alignment vertical="center"/>
    </xf>
    <xf numFmtId="0" fontId="6" fillId="9" borderId="18" xfId="2" applyFont="1" applyFill="1" applyBorder="1" applyAlignment="1">
      <alignment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20" fillId="0" borderId="0" xfId="0" applyFont="1" applyBorder="1" applyAlignment="1">
      <alignment horizontal="right" vertical="center"/>
    </xf>
    <xf numFmtId="0" fontId="0" fillId="10" borderId="13" xfId="0" applyFill="1" applyBorder="1"/>
    <xf numFmtId="0" fontId="0" fillId="15" borderId="0" xfId="0" applyFont="1" applyFill="1" applyBorder="1"/>
    <xf numFmtId="0" fontId="20" fillId="0" borderId="0" xfId="0" applyFont="1" applyFill="1" applyBorder="1" applyAlignment="1">
      <alignment horizontal="right" vertical="center"/>
    </xf>
    <xf numFmtId="0" fontId="1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/>
    <xf numFmtId="0" fontId="16" fillId="0" borderId="0" xfId="0" applyFont="1" applyBorder="1"/>
    <xf numFmtId="0" fontId="0" fillId="3" borderId="20" xfId="0" applyFill="1" applyBorder="1"/>
    <xf numFmtId="0" fontId="0" fillId="3" borderId="18" xfId="0" applyFill="1" applyBorder="1"/>
    <xf numFmtId="0" fontId="5" fillId="7" borderId="18" xfId="0" applyFont="1" applyFill="1" applyBorder="1"/>
    <xf numFmtId="0" fontId="5" fillId="3" borderId="18" xfId="0" applyFont="1" applyFill="1" applyBorder="1"/>
    <xf numFmtId="0" fontId="0" fillId="0" borderId="18" xfId="0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15" borderId="14" xfId="0" applyFont="1" applyFill="1" applyBorder="1"/>
    <xf numFmtId="0" fontId="0" fillId="15" borderId="13" xfId="0" applyFont="1" applyFill="1" applyBorder="1"/>
    <xf numFmtId="0" fontId="0" fillId="0" borderId="0" xfId="0" applyFont="1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7" borderId="0" xfId="0" applyFont="1" applyFill="1" applyBorder="1"/>
    <xf numFmtId="0" fontId="0" fillId="17" borderId="0" xfId="0" applyFill="1"/>
    <xf numFmtId="0" fontId="20" fillId="0" borderId="0" xfId="0" applyFont="1" applyFill="1" applyBorder="1"/>
    <xf numFmtId="0" fontId="0" fillId="0" borderId="18" xfId="0" applyBorder="1"/>
    <xf numFmtId="0" fontId="24" fillId="7" borderId="0" xfId="3" applyFill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4" fillId="17" borderId="0" xfId="1" applyFont="1" applyFill="1" applyAlignment="1">
      <alignment horizontal="center" vertical="center"/>
    </xf>
    <xf numFmtId="0" fontId="4" fillId="17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5" fillId="14" borderId="19" xfId="2" applyFont="1" applyFill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14" borderId="10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6" fillId="14" borderId="36" xfId="2" applyFont="1" applyFill="1" applyBorder="1" applyAlignment="1">
      <alignment horizontal="center" vertical="center"/>
    </xf>
    <xf numFmtId="0" fontId="6" fillId="14" borderId="38" xfId="2" applyFont="1" applyFill="1" applyBorder="1" applyAlignment="1">
      <alignment horizontal="center" vertical="center"/>
    </xf>
    <xf numFmtId="0" fontId="6" fillId="14" borderId="40" xfId="2" applyFont="1" applyFill="1" applyBorder="1" applyAlignment="1">
      <alignment horizontal="center" vertical="center"/>
    </xf>
    <xf numFmtId="0" fontId="5" fillId="14" borderId="13" xfId="2" applyFont="1" applyFill="1" applyBorder="1" applyAlignment="1">
      <alignment horizontal="center" vertical="center"/>
    </xf>
    <xf numFmtId="0" fontId="6" fillId="14" borderId="39" xfId="2" applyFont="1" applyFill="1" applyBorder="1" applyAlignment="1">
      <alignment horizontal="center" vertical="center"/>
    </xf>
    <xf numFmtId="0" fontId="6" fillId="14" borderId="35" xfId="2" applyFont="1" applyFill="1" applyBorder="1" applyAlignment="1">
      <alignment horizontal="center" vertical="center"/>
    </xf>
    <xf numFmtId="0" fontId="6" fillId="14" borderId="41" xfId="2" applyFont="1" applyFill="1" applyBorder="1" applyAlignment="1">
      <alignment horizontal="center" vertical="center"/>
    </xf>
    <xf numFmtId="0" fontId="6" fillId="14" borderId="37" xfId="2" applyFont="1" applyFill="1" applyBorder="1" applyAlignment="1">
      <alignment horizontal="center" vertical="center"/>
    </xf>
    <xf numFmtId="0" fontId="6" fillId="14" borderId="42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33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1.png"/><Relationship Id="rId13" Type="http://schemas.openxmlformats.org/officeDocument/2006/relationships/image" Target="../media/image66.png"/><Relationship Id="rId18" Type="http://schemas.openxmlformats.org/officeDocument/2006/relationships/image" Target="../media/image70.png"/><Relationship Id="rId3" Type="http://schemas.openxmlformats.org/officeDocument/2006/relationships/image" Target="../media/image56.png"/><Relationship Id="rId7" Type="http://schemas.openxmlformats.org/officeDocument/2006/relationships/image" Target="../media/image60.png"/><Relationship Id="rId12" Type="http://schemas.openxmlformats.org/officeDocument/2006/relationships/image" Target="../media/image65.png"/><Relationship Id="rId17" Type="http://schemas.openxmlformats.org/officeDocument/2006/relationships/image" Target="../media/image69.png"/><Relationship Id="rId2" Type="http://schemas.openxmlformats.org/officeDocument/2006/relationships/image" Target="../media/image55.png"/><Relationship Id="rId16" Type="http://schemas.openxmlformats.org/officeDocument/2006/relationships/image" Target="../media/image31.png"/><Relationship Id="rId20" Type="http://schemas.openxmlformats.org/officeDocument/2006/relationships/image" Target="../media/image72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11" Type="http://schemas.openxmlformats.org/officeDocument/2006/relationships/image" Target="../media/image64.png"/><Relationship Id="rId5" Type="http://schemas.openxmlformats.org/officeDocument/2006/relationships/image" Target="../media/image58.png"/><Relationship Id="rId15" Type="http://schemas.openxmlformats.org/officeDocument/2006/relationships/image" Target="../media/image68.png"/><Relationship Id="rId10" Type="http://schemas.openxmlformats.org/officeDocument/2006/relationships/image" Target="../media/image63.png"/><Relationship Id="rId19" Type="http://schemas.openxmlformats.org/officeDocument/2006/relationships/image" Target="../media/image71.png"/><Relationship Id="rId4" Type="http://schemas.openxmlformats.org/officeDocument/2006/relationships/image" Target="../media/image57.png"/><Relationship Id="rId9" Type="http://schemas.openxmlformats.org/officeDocument/2006/relationships/image" Target="../media/image62.png"/><Relationship Id="rId14" Type="http://schemas.openxmlformats.org/officeDocument/2006/relationships/image" Target="../media/image67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png"/><Relationship Id="rId3" Type="http://schemas.openxmlformats.org/officeDocument/2006/relationships/image" Target="../media/image61.png"/><Relationship Id="rId7" Type="http://schemas.openxmlformats.org/officeDocument/2006/relationships/image" Target="../media/image76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Relationship Id="rId6" Type="http://schemas.openxmlformats.org/officeDocument/2006/relationships/image" Target="../media/image75.png"/><Relationship Id="rId11" Type="http://schemas.openxmlformats.org/officeDocument/2006/relationships/image" Target="../media/image80.png"/><Relationship Id="rId5" Type="http://schemas.openxmlformats.org/officeDocument/2006/relationships/image" Target="../media/image72.png"/><Relationship Id="rId10" Type="http://schemas.openxmlformats.org/officeDocument/2006/relationships/image" Target="../media/image79.png"/><Relationship Id="rId4" Type="http://schemas.openxmlformats.org/officeDocument/2006/relationships/image" Target="../media/image71.png"/><Relationship Id="rId9" Type="http://schemas.openxmlformats.org/officeDocument/2006/relationships/image" Target="../media/image7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8.png"/><Relationship Id="rId13" Type="http://schemas.openxmlformats.org/officeDocument/2006/relationships/image" Target="../media/image93.png"/><Relationship Id="rId3" Type="http://schemas.openxmlformats.org/officeDocument/2006/relationships/image" Target="../media/image83.png"/><Relationship Id="rId7" Type="http://schemas.openxmlformats.org/officeDocument/2006/relationships/image" Target="../media/image87.png"/><Relationship Id="rId12" Type="http://schemas.openxmlformats.org/officeDocument/2006/relationships/image" Target="../media/image92.png"/><Relationship Id="rId2" Type="http://schemas.openxmlformats.org/officeDocument/2006/relationships/image" Target="../media/image82.png"/><Relationship Id="rId1" Type="http://schemas.openxmlformats.org/officeDocument/2006/relationships/image" Target="../media/image81.png"/><Relationship Id="rId6" Type="http://schemas.openxmlformats.org/officeDocument/2006/relationships/image" Target="../media/image86.png"/><Relationship Id="rId11" Type="http://schemas.openxmlformats.org/officeDocument/2006/relationships/image" Target="../media/image91.png"/><Relationship Id="rId5" Type="http://schemas.openxmlformats.org/officeDocument/2006/relationships/image" Target="../media/image85.png"/><Relationship Id="rId10" Type="http://schemas.openxmlformats.org/officeDocument/2006/relationships/image" Target="../media/image90.png"/><Relationship Id="rId4" Type="http://schemas.openxmlformats.org/officeDocument/2006/relationships/image" Target="../media/image84.png"/><Relationship Id="rId9" Type="http://schemas.openxmlformats.org/officeDocument/2006/relationships/image" Target="../media/image89.png"/><Relationship Id="rId14" Type="http://schemas.openxmlformats.org/officeDocument/2006/relationships/image" Target="../media/image9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5.png"/><Relationship Id="rId6" Type="http://schemas.openxmlformats.org/officeDocument/2006/relationships/image" Target="../media/image12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13" Type="http://schemas.openxmlformats.org/officeDocument/2006/relationships/image" Target="../media/image34.png"/><Relationship Id="rId18" Type="http://schemas.openxmlformats.org/officeDocument/2006/relationships/image" Target="../media/image39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12" Type="http://schemas.openxmlformats.org/officeDocument/2006/relationships/image" Target="../media/image33.png"/><Relationship Id="rId17" Type="http://schemas.openxmlformats.org/officeDocument/2006/relationships/image" Target="../media/image38.png"/><Relationship Id="rId2" Type="http://schemas.openxmlformats.org/officeDocument/2006/relationships/image" Target="../media/image23.png"/><Relationship Id="rId16" Type="http://schemas.openxmlformats.org/officeDocument/2006/relationships/image" Target="../media/image37.png"/><Relationship Id="rId20" Type="http://schemas.openxmlformats.org/officeDocument/2006/relationships/image" Target="../media/image41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11" Type="http://schemas.openxmlformats.org/officeDocument/2006/relationships/image" Target="../media/image32.png"/><Relationship Id="rId5" Type="http://schemas.openxmlformats.org/officeDocument/2006/relationships/image" Target="../media/image26.png"/><Relationship Id="rId15" Type="http://schemas.openxmlformats.org/officeDocument/2006/relationships/image" Target="../media/image36.png"/><Relationship Id="rId10" Type="http://schemas.openxmlformats.org/officeDocument/2006/relationships/image" Target="../media/image31.png"/><Relationship Id="rId19" Type="http://schemas.openxmlformats.org/officeDocument/2006/relationships/image" Target="../media/image40.png"/><Relationship Id="rId4" Type="http://schemas.openxmlformats.org/officeDocument/2006/relationships/image" Target="../media/image25.png"/><Relationship Id="rId9" Type="http://schemas.openxmlformats.org/officeDocument/2006/relationships/image" Target="../media/image30.png"/><Relationship Id="rId14" Type="http://schemas.openxmlformats.org/officeDocument/2006/relationships/image" Target="../media/image3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24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2" Type="http://schemas.openxmlformats.org/officeDocument/2006/relationships/image" Target="../media/image22.png"/><Relationship Id="rId1" Type="http://schemas.openxmlformats.org/officeDocument/2006/relationships/image" Target="../media/image42.png"/><Relationship Id="rId6" Type="http://schemas.openxmlformats.org/officeDocument/2006/relationships/image" Target="../media/image36.png"/><Relationship Id="rId11" Type="http://schemas.openxmlformats.org/officeDocument/2006/relationships/image" Target="../media/image47.png"/><Relationship Id="rId5" Type="http://schemas.openxmlformats.org/officeDocument/2006/relationships/image" Target="../media/image29.png"/><Relationship Id="rId10" Type="http://schemas.openxmlformats.org/officeDocument/2006/relationships/image" Target="../media/image46.png"/><Relationship Id="rId4" Type="http://schemas.openxmlformats.org/officeDocument/2006/relationships/image" Target="../media/image25.png"/><Relationship Id="rId9" Type="http://schemas.openxmlformats.org/officeDocument/2006/relationships/image" Target="../media/image4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24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2" Type="http://schemas.openxmlformats.org/officeDocument/2006/relationships/image" Target="../media/image22.png"/><Relationship Id="rId1" Type="http://schemas.openxmlformats.org/officeDocument/2006/relationships/image" Target="../media/image42.png"/><Relationship Id="rId6" Type="http://schemas.openxmlformats.org/officeDocument/2006/relationships/image" Target="../media/image36.png"/><Relationship Id="rId11" Type="http://schemas.openxmlformats.org/officeDocument/2006/relationships/image" Target="../media/image47.png"/><Relationship Id="rId5" Type="http://schemas.openxmlformats.org/officeDocument/2006/relationships/image" Target="../media/image29.png"/><Relationship Id="rId10" Type="http://schemas.openxmlformats.org/officeDocument/2006/relationships/image" Target="../media/image46.png"/><Relationship Id="rId4" Type="http://schemas.openxmlformats.org/officeDocument/2006/relationships/image" Target="../media/image25.png"/><Relationship Id="rId9" Type="http://schemas.openxmlformats.org/officeDocument/2006/relationships/image" Target="../media/image4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16</xdr:col>
      <xdr:colOff>546031</xdr:colOff>
      <xdr:row>94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1518831" cy="170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61747</xdr:colOff>
      <xdr:row>35</xdr:row>
      <xdr:rowOff>9196</xdr:rowOff>
    </xdr:from>
    <xdr:ext cx="3718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428092" y="6755524"/>
              <a:ext cx="371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𝑀𝑀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28092" y="6755524"/>
              <a:ext cx="371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𝑀𝑀〗^2 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52</xdr:row>
      <xdr:rowOff>0</xdr:rowOff>
    </xdr:from>
    <xdr:to>
      <xdr:col>2</xdr:col>
      <xdr:colOff>76200</xdr:colOff>
      <xdr:row>53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1700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19</xdr:col>
      <xdr:colOff>433333</xdr:colOff>
      <xdr:row>42</xdr:row>
      <xdr:rowOff>17023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3929" y="2122714"/>
          <a:ext cx="5876190" cy="532380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20</xdr:col>
      <xdr:colOff>314881</xdr:colOff>
      <xdr:row>82</xdr:row>
      <xdr:rowOff>76667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3929" y="7429500"/>
          <a:ext cx="6438095" cy="71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666751</xdr:colOff>
      <xdr:row>82</xdr:row>
      <xdr:rowOff>68036</xdr:rowOff>
    </xdr:from>
    <xdr:to>
      <xdr:col>20</xdr:col>
      <xdr:colOff>225084</xdr:colOff>
      <xdr:row>123</xdr:row>
      <xdr:rowOff>72572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70322" y="14573250"/>
          <a:ext cx="6361905" cy="7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8</xdr:col>
      <xdr:colOff>385714</xdr:colOff>
      <xdr:row>52</xdr:row>
      <xdr:rowOff>33106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5821"/>
          <a:ext cx="5828571" cy="7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9</xdr:col>
      <xdr:colOff>333929</xdr:colOff>
      <xdr:row>96</xdr:row>
      <xdr:rowOff>79321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375321"/>
          <a:ext cx="6457143" cy="7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163286</xdr:rowOff>
    </xdr:from>
    <xdr:to>
      <xdr:col>11</xdr:col>
      <xdr:colOff>182738</xdr:colOff>
      <xdr:row>142</xdr:row>
      <xdr:rowOff>35738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145000"/>
          <a:ext cx="7666667" cy="8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122465</xdr:rowOff>
    </xdr:from>
    <xdr:to>
      <xdr:col>11</xdr:col>
      <xdr:colOff>97023</xdr:colOff>
      <xdr:row>175</xdr:row>
      <xdr:rowOff>151668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5241251"/>
          <a:ext cx="7580952" cy="5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176893</xdr:colOff>
      <xdr:row>175</xdr:row>
      <xdr:rowOff>108857</xdr:rowOff>
    </xdr:from>
    <xdr:to>
      <xdr:col>11</xdr:col>
      <xdr:colOff>369154</xdr:colOff>
      <xdr:row>219</xdr:row>
      <xdr:rowOff>144619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6893" y="31065107"/>
          <a:ext cx="7676190" cy="7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27215</xdr:colOff>
      <xdr:row>220</xdr:row>
      <xdr:rowOff>0</xdr:rowOff>
    </xdr:from>
    <xdr:to>
      <xdr:col>10</xdr:col>
      <xdr:colOff>585549</xdr:colOff>
      <xdr:row>253</xdr:row>
      <xdr:rowOff>19679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215" y="38916429"/>
          <a:ext cx="7361905" cy="5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253</xdr:row>
      <xdr:rowOff>0</xdr:rowOff>
    </xdr:from>
    <xdr:to>
      <xdr:col>11</xdr:col>
      <xdr:colOff>1821</xdr:colOff>
      <xdr:row>286</xdr:row>
      <xdr:rowOff>172060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5750" y="44753893"/>
          <a:ext cx="7200000" cy="6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11</xdr:col>
      <xdr:colOff>297023</xdr:colOff>
      <xdr:row>333</xdr:row>
      <xdr:rowOff>143179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0591357"/>
          <a:ext cx="7780952" cy="8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367393</xdr:colOff>
      <xdr:row>334</xdr:row>
      <xdr:rowOff>0</xdr:rowOff>
    </xdr:from>
    <xdr:to>
      <xdr:col>11</xdr:col>
      <xdr:colOff>445369</xdr:colOff>
      <xdr:row>379</xdr:row>
      <xdr:rowOff>1726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7393" y="59082214"/>
          <a:ext cx="7561905" cy="79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272143</xdr:colOff>
      <xdr:row>378</xdr:row>
      <xdr:rowOff>0</xdr:rowOff>
    </xdr:from>
    <xdr:to>
      <xdr:col>11</xdr:col>
      <xdr:colOff>512023</xdr:colOff>
      <xdr:row>408</xdr:row>
      <xdr:rowOff>55119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72143" y="66865500"/>
          <a:ext cx="7723809" cy="5361905"/>
        </a:xfrm>
        <a:prstGeom prst="rect">
          <a:avLst/>
        </a:prstGeom>
      </xdr:spPr>
    </xdr:pic>
    <xdr:clientData/>
  </xdr:twoCellAnchor>
  <xdr:twoCellAnchor editAs="oneCell">
    <xdr:from>
      <xdr:col>10</xdr:col>
      <xdr:colOff>272143</xdr:colOff>
      <xdr:row>123</xdr:row>
      <xdr:rowOff>54429</xdr:rowOff>
    </xdr:from>
    <xdr:to>
      <xdr:col>20</xdr:col>
      <xdr:colOff>297142</xdr:colOff>
      <xdr:row>136</xdr:row>
      <xdr:rowOff>97678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075714" y="21812250"/>
          <a:ext cx="6828571" cy="2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353830</xdr:colOff>
      <xdr:row>10</xdr:row>
      <xdr:rowOff>166535</xdr:rowOff>
    </xdr:from>
    <xdr:to>
      <xdr:col>19</xdr:col>
      <xdr:colOff>634694</xdr:colOff>
      <xdr:row>55</xdr:row>
      <xdr:rowOff>78090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3656" y="1988709"/>
          <a:ext cx="10592712" cy="8111338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 editAs="oneCell">
    <xdr:from>
      <xdr:col>14</xdr:col>
      <xdr:colOff>390767</xdr:colOff>
      <xdr:row>49</xdr:row>
      <xdr:rowOff>109904</xdr:rowOff>
    </xdr:from>
    <xdr:to>
      <xdr:col>19</xdr:col>
      <xdr:colOff>243793</xdr:colOff>
      <xdr:row>56</xdr:row>
      <xdr:rowOff>97693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3075" y="9085385"/>
          <a:ext cx="3272257" cy="127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427403</xdr:colOff>
      <xdr:row>56</xdr:row>
      <xdr:rowOff>61057</xdr:rowOff>
    </xdr:from>
    <xdr:to>
      <xdr:col>19</xdr:col>
      <xdr:colOff>207595</xdr:colOff>
      <xdr:row>57</xdr:row>
      <xdr:rowOff>109903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49711" y="10318749"/>
          <a:ext cx="3199423" cy="232019"/>
        </a:xfrm>
        <a:prstGeom prst="rect">
          <a:avLst/>
        </a:prstGeom>
      </xdr:spPr>
    </xdr:pic>
    <xdr:clientData/>
  </xdr:twoCellAnchor>
  <xdr:twoCellAnchor editAs="oneCell">
    <xdr:from>
      <xdr:col>14</xdr:col>
      <xdr:colOff>432289</xdr:colOff>
      <xdr:row>58</xdr:row>
      <xdr:rowOff>134327</xdr:rowOff>
    </xdr:from>
    <xdr:to>
      <xdr:col>19</xdr:col>
      <xdr:colOff>188057</xdr:colOff>
      <xdr:row>60</xdr:row>
      <xdr:rowOff>7602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08327" y="10758365"/>
          <a:ext cx="3199423" cy="239622"/>
        </a:xfrm>
        <a:prstGeom prst="rect">
          <a:avLst/>
        </a:prstGeom>
      </xdr:spPr>
    </xdr:pic>
    <xdr:clientData/>
  </xdr:twoCellAnchor>
  <xdr:twoCellAnchor>
    <xdr:from>
      <xdr:col>14</xdr:col>
      <xdr:colOff>515328</xdr:colOff>
      <xdr:row>58</xdr:row>
      <xdr:rowOff>129442</xdr:rowOff>
    </xdr:from>
    <xdr:to>
      <xdr:col>19</xdr:col>
      <xdr:colOff>166687</xdr:colOff>
      <xdr:row>60</xdr:row>
      <xdr:rowOff>11906</xdr:rowOff>
    </xdr:to>
    <xdr:sp macro="" textlink="">
      <xdr:nvSpPr>
        <xdr:cNvPr id="11" name="Rectangle 10"/>
        <xdr:cNvSpPr/>
      </xdr:nvSpPr>
      <xdr:spPr>
        <a:xfrm>
          <a:off x="8111516" y="10487880"/>
          <a:ext cx="3104171" cy="23965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440531</xdr:colOff>
      <xdr:row>58</xdr:row>
      <xdr:rowOff>130968</xdr:rowOff>
    </xdr:from>
    <xdr:to>
      <xdr:col>16</xdr:col>
      <xdr:colOff>11906</xdr:colOff>
      <xdr:row>60</xdr:row>
      <xdr:rowOff>11906</xdr:rowOff>
    </xdr:to>
    <xdr:sp macro="" textlink="">
      <xdr:nvSpPr>
        <xdr:cNvPr id="15" name="Rectangle 14"/>
        <xdr:cNvSpPr/>
      </xdr:nvSpPr>
      <xdr:spPr>
        <a:xfrm>
          <a:off x="10025062" y="10489406"/>
          <a:ext cx="940594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7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7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12212</xdr:colOff>
      <xdr:row>56</xdr:row>
      <xdr:rowOff>97690</xdr:rowOff>
    </xdr:from>
    <xdr:to>
      <xdr:col>17</xdr:col>
      <xdr:colOff>547465</xdr:colOff>
      <xdr:row>57</xdr:row>
      <xdr:rowOff>65943</xdr:rowOff>
    </xdr:to>
    <xdr:sp macro="" textlink="">
      <xdr:nvSpPr>
        <xdr:cNvPr id="16" name="Rectangle 15"/>
        <xdr:cNvSpPr/>
      </xdr:nvSpPr>
      <xdr:spPr>
        <a:xfrm>
          <a:off x="8965712" y="10355382"/>
          <a:ext cx="1223984" cy="151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Serviceability limits</a:t>
          </a:r>
        </a:p>
      </xdr:txBody>
    </xdr:sp>
    <xdr:clientData/>
  </xdr:twoCellAnchor>
  <xdr:twoCellAnchor editAs="oneCell">
    <xdr:from>
      <xdr:col>14</xdr:col>
      <xdr:colOff>432289</xdr:colOff>
      <xdr:row>57</xdr:row>
      <xdr:rowOff>83036</xdr:rowOff>
    </xdr:from>
    <xdr:to>
      <xdr:col>19</xdr:col>
      <xdr:colOff>190499</xdr:colOff>
      <xdr:row>58</xdr:row>
      <xdr:rowOff>130628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8327" y="10523901"/>
          <a:ext cx="3201865" cy="230765"/>
        </a:xfrm>
        <a:prstGeom prst="rect">
          <a:avLst/>
        </a:prstGeom>
      </xdr:spPr>
    </xdr:pic>
    <xdr:clientData/>
  </xdr:twoCellAnchor>
  <xdr:twoCellAnchor>
    <xdr:from>
      <xdr:col>17</xdr:col>
      <xdr:colOff>47787</xdr:colOff>
      <xdr:row>8</xdr:row>
      <xdr:rowOff>33400</xdr:rowOff>
    </xdr:from>
    <xdr:to>
      <xdr:col>17</xdr:col>
      <xdr:colOff>592530</xdr:colOff>
      <xdr:row>13</xdr:row>
      <xdr:rowOff>118576</xdr:rowOff>
    </xdr:to>
    <xdr:cxnSp macro="">
      <xdr:nvCxnSpPr>
        <xdr:cNvPr id="12" name="Straight Arrow Connector 11"/>
        <xdr:cNvCxnSpPr>
          <a:stCxn id="20" idx="0"/>
        </xdr:cNvCxnSpPr>
      </xdr:nvCxnSpPr>
      <xdr:spPr>
        <a:xfrm flipV="1">
          <a:off x="11676946" y="1488127"/>
          <a:ext cx="544743" cy="9943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505559</xdr:colOff>
      <xdr:row>46</xdr:row>
      <xdr:rowOff>126388</xdr:rowOff>
    </xdr:from>
    <xdr:to>
      <xdr:col>7</xdr:col>
      <xdr:colOff>381001</xdr:colOff>
      <xdr:row>51</xdr:row>
      <xdr:rowOff>47625</xdr:rowOff>
    </xdr:to>
    <xdr:sp macro="" textlink="">
      <xdr:nvSpPr>
        <xdr:cNvPr id="25" name="Rectangle 24"/>
        <xdr:cNvSpPr/>
      </xdr:nvSpPr>
      <xdr:spPr>
        <a:xfrm>
          <a:off x="1196122" y="8341701"/>
          <a:ext cx="1947129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5</xdr:col>
      <xdr:colOff>654326</xdr:colOff>
      <xdr:row>51</xdr:row>
      <xdr:rowOff>66261</xdr:rowOff>
    </xdr:from>
    <xdr:to>
      <xdr:col>6</xdr:col>
      <xdr:colOff>115957</xdr:colOff>
      <xdr:row>56</xdr:row>
      <xdr:rowOff>57978</xdr:rowOff>
    </xdr:to>
    <xdr:cxnSp macro="">
      <xdr:nvCxnSpPr>
        <xdr:cNvPr id="17" name="Straight Arrow Connector 16"/>
        <xdr:cNvCxnSpPr/>
      </xdr:nvCxnSpPr>
      <xdr:spPr>
        <a:xfrm flipH="1">
          <a:off x="4091609" y="9359348"/>
          <a:ext cx="149087" cy="90280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143083</xdr:colOff>
      <xdr:row>31</xdr:row>
      <xdr:rowOff>83343</xdr:rowOff>
    </xdr:from>
    <xdr:to>
      <xdr:col>7</xdr:col>
      <xdr:colOff>595312</xdr:colOff>
      <xdr:row>33</xdr:row>
      <xdr:rowOff>166686</xdr:rowOff>
    </xdr:to>
    <xdr:sp macro="" textlink="">
      <xdr:nvSpPr>
        <xdr:cNvPr id="33" name="Rectangle 32"/>
        <xdr:cNvSpPr/>
      </xdr:nvSpPr>
      <xdr:spPr>
        <a:xfrm>
          <a:off x="4286458" y="5619749"/>
          <a:ext cx="1142792" cy="440531"/>
        </a:xfrm>
        <a:prstGeom prst="rect">
          <a:avLst/>
        </a:prstGeom>
        <a:solidFill>
          <a:schemeClr val="accent1"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291246</xdr:colOff>
      <xdr:row>31</xdr:row>
      <xdr:rowOff>102576</xdr:rowOff>
    </xdr:from>
    <xdr:to>
      <xdr:col>7</xdr:col>
      <xdr:colOff>559593</xdr:colOff>
      <xdr:row>33</xdr:row>
      <xdr:rowOff>154781</xdr:rowOff>
    </xdr:to>
    <xdr:sp macro="" textlink="">
      <xdr:nvSpPr>
        <xdr:cNvPr id="37" name="Rectangle 36"/>
        <xdr:cNvSpPr/>
      </xdr:nvSpPr>
      <xdr:spPr>
        <a:xfrm>
          <a:off x="5125184" y="5638982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416718</xdr:colOff>
      <xdr:row>33</xdr:row>
      <xdr:rowOff>83343</xdr:rowOff>
    </xdr:from>
    <xdr:to>
      <xdr:col>7</xdr:col>
      <xdr:colOff>285749</xdr:colOff>
      <xdr:row>37</xdr:row>
      <xdr:rowOff>71437</xdr:rowOff>
    </xdr:to>
    <xdr:cxnSp macro="">
      <xdr:nvCxnSpPr>
        <xdr:cNvPr id="38" name="Straight Arrow Connector 37"/>
        <xdr:cNvCxnSpPr/>
      </xdr:nvCxnSpPr>
      <xdr:spPr>
        <a:xfrm flipH="1">
          <a:off x="2488406" y="5976937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607219</xdr:colOff>
      <xdr:row>36</xdr:row>
      <xdr:rowOff>154781</xdr:rowOff>
    </xdr:from>
    <xdr:to>
      <xdr:col>3</xdr:col>
      <xdr:colOff>421245</xdr:colOff>
      <xdr:row>45</xdr:row>
      <xdr:rowOff>80770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7219" y="6609369"/>
          <a:ext cx="1864702" cy="1539636"/>
        </a:xfrm>
        <a:prstGeom prst="rect">
          <a:avLst/>
        </a:prstGeom>
      </xdr:spPr>
    </xdr:pic>
    <xdr:clientData/>
  </xdr:twoCellAnchor>
  <xdr:twoCellAnchor>
    <xdr:from>
      <xdr:col>8</xdr:col>
      <xdr:colOff>528640</xdr:colOff>
      <xdr:row>49</xdr:row>
      <xdr:rowOff>119063</xdr:rowOff>
    </xdr:from>
    <xdr:to>
      <xdr:col>11</xdr:col>
      <xdr:colOff>162782</xdr:colOff>
      <xdr:row>50</xdr:row>
      <xdr:rowOff>99425</xdr:rowOff>
    </xdr:to>
    <xdr:sp macro="" textlink="">
      <xdr:nvSpPr>
        <xdr:cNvPr id="43" name="Rectangle 42"/>
        <xdr:cNvSpPr/>
      </xdr:nvSpPr>
      <xdr:spPr>
        <a:xfrm>
          <a:off x="6053140" y="8870157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8</xdr:col>
      <xdr:colOff>452439</xdr:colOff>
      <xdr:row>50</xdr:row>
      <xdr:rowOff>142691</xdr:rowOff>
    </xdr:from>
    <xdr:to>
      <xdr:col>11</xdr:col>
      <xdr:colOff>186592</xdr:colOff>
      <xdr:row>51</xdr:row>
      <xdr:rowOff>123054</xdr:rowOff>
    </xdr:to>
    <xdr:sp macro="" textlink="">
      <xdr:nvSpPr>
        <xdr:cNvPr id="44" name="Rectangle 43"/>
        <xdr:cNvSpPr/>
      </xdr:nvSpPr>
      <xdr:spPr>
        <a:xfrm>
          <a:off x="5976939" y="907237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46</xdr:row>
      <xdr:rowOff>176029</xdr:rowOff>
    </xdr:from>
    <xdr:to>
      <xdr:col>7</xdr:col>
      <xdr:colOff>261938</xdr:colOff>
      <xdr:row>48</xdr:row>
      <xdr:rowOff>23811</xdr:rowOff>
    </xdr:to>
    <xdr:sp macro="" textlink="">
      <xdr:nvSpPr>
        <xdr:cNvPr id="46" name="Rectangle 45"/>
        <xdr:cNvSpPr/>
      </xdr:nvSpPr>
      <xdr:spPr>
        <a:xfrm>
          <a:off x="3295652" y="8391342"/>
          <a:ext cx="1800224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521495</xdr:colOff>
      <xdr:row>47</xdr:row>
      <xdr:rowOff>176030</xdr:rowOff>
    </xdr:from>
    <xdr:to>
      <xdr:col>7</xdr:col>
      <xdr:colOff>273843</xdr:colOff>
      <xdr:row>49</xdr:row>
      <xdr:rowOff>23811</xdr:rowOff>
    </xdr:to>
    <xdr:sp macro="" textlink="">
      <xdr:nvSpPr>
        <xdr:cNvPr id="47" name="Rectangle 46"/>
        <xdr:cNvSpPr/>
      </xdr:nvSpPr>
      <xdr:spPr>
        <a:xfrm>
          <a:off x="3255730" y="8602854"/>
          <a:ext cx="1803025" cy="2063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49</xdr:row>
      <xdr:rowOff>21248</xdr:rowOff>
    </xdr:from>
    <xdr:to>
      <xdr:col>7</xdr:col>
      <xdr:colOff>285750</xdr:colOff>
      <xdr:row>50</xdr:row>
      <xdr:rowOff>11905</xdr:rowOff>
    </xdr:to>
    <xdr:sp macro="" textlink="">
      <xdr:nvSpPr>
        <xdr:cNvPr id="48" name="Rectangle 47"/>
        <xdr:cNvSpPr/>
      </xdr:nvSpPr>
      <xdr:spPr>
        <a:xfrm>
          <a:off x="3271840" y="8772342"/>
          <a:ext cx="1806176" cy="169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545308</xdr:colOff>
      <xdr:row>49</xdr:row>
      <xdr:rowOff>176030</xdr:rowOff>
    </xdr:from>
    <xdr:to>
      <xdr:col>7</xdr:col>
      <xdr:colOff>279461</xdr:colOff>
      <xdr:row>50</xdr:row>
      <xdr:rowOff>156392</xdr:rowOff>
    </xdr:to>
    <xdr:sp macro="" textlink="">
      <xdr:nvSpPr>
        <xdr:cNvPr id="49" name="Rectangle 48"/>
        <xdr:cNvSpPr/>
      </xdr:nvSpPr>
      <xdr:spPr>
        <a:xfrm>
          <a:off x="3307558" y="892712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440532</xdr:colOff>
      <xdr:row>38</xdr:row>
      <xdr:rowOff>47441</xdr:rowOff>
    </xdr:from>
    <xdr:to>
      <xdr:col>19</xdr:col>
      <xdr:colOff>190499</xdr:colOff>
      <xdr:row>39</xdr:row>
      <xdr:rowOff>71437</xdr:rowOff>
    </xdr:to>
    <xdr:sp macro="" textlink="">
      <xdr:nvSpPr>
        <xdr:cNvPr id="50" name="Rectangle 49"/>
        <xdr:cNvSpPr/>
      </xdr:nvSpPr>
      <xdr:spPr>
        <a:xfrm>
          <a:off x="10010356" y="6860617"/>
          <a:ext cx="3167761" cy="2032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670673</xdr:colOff>
      <xdr:row>34</xdr:row>
      <xdr:rowOff>9344</xdr:rowOff>
    </xdr:from>
    <xdr:to>
      <xdr:col>3</xdr:col>
      <xdr:colOff>411830</xdr:colOff>
      <xdr:row>34</xdr:row>
      <xdr:rowOff>168300</xdr:rowOff>
    </xdr:to>
    <xdr:sp macro="" textlink="">
      <xdr:nvSpPr>
        <xdr:cNvPr id="65" name="Rectangle 64"/>
        <xdr:cNvSpPr/>
      </xdr:nvSpPr>
      <xdr:spPr>
        <a:xfrm>
          <a:off x="670673" y="6105344"/>
          <a:ext cx="1791833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0</xdr:col>
      <xdr:colOff>190500</xdr:colOff>
      <xdr:row>36</xdr:row>
      <xdr:rowOff>0</xdr:rowOff>
    </xdr:from>
    <xdr:to>
      <xdr:col>1</xdr:col>
      <xdr:colOff>35719</xdr:colOff>
      <xdr:row>43</xdr:row>
      <xdr:rowOff>83345</xdr:rowOff>
    </xdr:to>
    <xdr:cxnSp macro="">
      <xdr:nvCxnSpPr>
        <xdr:cNvPr id="66" name="Straight Arrow Connector 65"/>
        <xdr:cNvCxnSpPr/>
      </xdr:nvCxnSpPr>
      <xdr:spPr>
        <a:xfrm>
          <a:off x="190500" y="6429375"/>
          <a:ext cx="535782" cy="1333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452440</xdr:colOff>
      <xdr:row>36</xdr:row>
      <xdr:rowOff>23631</xdr:rowOff>
    </xdr:from>
    <xdr:to>
      <xdr:col>19</xdr:col>
      <xdr:colOff>226219</xdr:colOff>
      <xdr:row>37</xdr:row>
      <xdr:rowOff>11907</xdr:rowOff>
    </xdr:to>
    <xdr:sp macro="" textlink="">
      <xdr:nvSpPr>
        <xdr:cNvPr id="69" name="Rectangle 68"/>
        <xdr:cNvSpPr/>
      </xdr:nvSpPr>
      <xdr:spPr>
        <a:xfrm>
          <a:off x="10022264" y="6478219"/>
          <a:ext cx="3191573" cy="1675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460123</xdr:colOff>
      <xdr:row>7</xdr:row>
      <xdr:rowOff>137572</xdr:rowOff>
    </xdr:from>
    <xdr:to>
      <xdr:col>50</xdr:col>
      <xdr:colOff>657974</xdr:colOff>
      <xdr:row>52</xdr:row>
      <xdr:rowOff>14440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185652" y="1392631"/>
          <a:ext cx="11818351" cy="7945103"/>
        </a:xfrm>
        <a:prstGeom prst="rect">
          <a:avLst/>
        </a:prstGeom>
      </xdr:spPr>
    </xdr:pic>
    <xdr:clientData/>
  </xdr:twoCellAnchor>
  <xdr:twoCellAnchor>
    <xdr:from>
      <xdr:col>36</xdr:col>
      <xdr:colOff>195996</xdr:colOff>
      <xdr:row>28</xdr:row>
      <xdr:rowOff>35719</xdr:rowOff>
    </xdr:from>
    <xdr:to>
      <xdr:col>36</xdr:col>
      <xdr:colOff>464343</xdr:colOff>
      <xdr:row>30</xdr:row>
      <xdr:rowOff>87924</xdr:rowOff>
    </xdr:to>
    <xdr:sp macro="" textlink="">
      <xdr:nvSpPr>
        <xdr:cNvPr id="71" name="Rectangle 70"/>
        <xdr:cNvSpPr/>
      </xdr:nvSpPr>
      <xdr:spPr>
        <a:xfrm>
          <a:off x="25175309" y="5036344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321468</xdr:colOff>
      <xdr:row>30</xdr:row>
      <xdr:rowOff>16486</xdr:rowOff>
    </xdr:from>
    <xdr:to>
      <xdr:col>36</xdr:col>
      <xdr:colOff>190499</xdr:colOff>
      <xdr:row>34</xdr:row>
      <xdr:rowOff>4580</xdr:rowOff>
    </xdr:to>
    <xdr:cxnSp macro="">
      <xdr:nvCxnSpPr>
        <xdr:cNvPr id="72" name="Straight Arrow Connector 71"/>
        <xdr:cNvCxnSpPr/>
      </xdr:nvCxnSpPr>
      <xdr:spPr>
        <a:xfrm flipH="1">
          <a:off x="22538531" y="5374299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511969</xdr:colOff>
      <xdr:row>33</xdr:row>
      <xdr:rowOff>87924</xdr:rowOff>
    </xdr:from>
    <xdr:to>
      <xdr:col>32</xdr:col>
      <xdr:colOff>325995</xdr:colOff>
      <xdr:row>42</xdr:row>
      <xdr:rowOff>13913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657344" y="5981518"/>
          <a:ext cx="1885714" cy="1533333"/>
        </a:xfrm>
        <a:prstGeom prst="rect">
          <a:avLst/>
        </a:prstGeom>
      </xdr:spPr>
    </xdr:pic>
    <xdr:clientData/>
  </xdr:twoCellAnchor>
  <xdr:twoCellAnchor>
    <xdr:from>
      <xdr:col>29</xdr:col>
      <xdr:colOff>582707</xdr:colOff>
      <xdr:row>32</xdr:row>
      <xdr:rowOff>58509</xdr:rowOff>
    </xdr:from>
    <xdr:to>
      <xdr:col>32</xdr:col>
      <xdr:colOff>316860</xdr:colOff>
      <xdr:row>33</xdr:row>
      <xdr:rowOff>38871</xdr:rowOff>
    </xdr:to>
    <xdr:sp macro="" textlink="">
      <xdr:nvSpPr>
        <xdr:cNvPr id="83" name="Rectangle 82"/>
        <xdr:cNvSpPr/>
      </xdr:nvSpPr>
      <xdr:spPr>
        <a:xfrm>
          <a:off x="20574001" y="5795921"/>
          <a:ext cx="1784830" cy="1596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33</xdr:col>
      <xdr:colOff>624621</xdr:colOff>
      <xdr:row>42</xdr:row>
      <xdr:rowOff>54950</xdr:rowOff>
    </xdr:from>
    <xdr:to>
      <xdr:col>36</xdr:col>
      <xdr:colOff>500063</xdr:colOff>
      <xdr:row>46</xdr:row>
      <xdr:rowOff>154780</xdr:rowOff>
    </xdr:to>
    <xdr:sp macro="" textlink="">
      <xdr:nvSpPr>
        <xdr:cNvPr id="84" name="Rectangle 83"/>
        <xdr:cNvSpPr/>
      </xdr:nvSpPr>
      <xdr:spPr>
        <a:xfrm>
          <a:off x="23532246" y="7555888"/>
          <a:ext cx="1947130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35</xdr:col>
      <xdr:colOff>226218</xdr:colOff>
      <xdr:row>47</xdr:row>
      <xdr:rowOff>23812</xdr:rowOff>
    </xdr:from>
    <xdr:to>
      <xdr:col>36</xdr:col>
      <xdr:colOff>71437</xdr:colOff>
      <xdr:row>54</xdr:row>
      <xdr:rowOff>154781</xdr:rowOff>
    </xdr:to>
    <xdr:cxnSp macro="">
      <xdr:nvCxnSpPr>
        <xdr:cNvPr id="85" name="Straight Arrow Connector 84"/>
        <xdr:cNvCxnSpPr/>
      </xdr:nvCxnSpPr>
      <xdr:spPr>
        <a:xfrm>
          <a:off x="24514968" y="8417718"/>
          <a:ext cx="535782" cy="13811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652463</xdr:colOff>
      <xdr:row>42</xdr:row>
      <xdr:rowOff>104592</xdr:rowOff>
    </xdr:from>
    <xdr:to>
      <xdr:col>36</xdr:col>
      <xdr:colOff>386616</xdr:colOff>
      <xdr:row>43</xdr:row>
      <xdr:rowOff>84955</xdr:rowOff>
    </xdr:to>
    <xdr:sp macro="" textlink="">
      <xdr:nvSpPr>
        <xdr:cNvPr id="86" name="Rectangle 85"/>
        <xdr:cNvSpPr/>
      </xdr:nvSpPr>
      <xdr:spPr>
        <a:xfrm>
          <a:off x="23560088" y="7605530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657907</xdr:colOff>
      <xdr:row>43</xdr:row>
      <xdr:rowOff>109016</xdr:rowOff>
    </xdr:from>
    <xdr:to>
      <xdr:col>36</xdr:col>
      <xdr:colOff>392060</xdr:colOff>
      <xdr:row>44</xdr:row>
      <xdr:rowOff>89378</xdr:rowOff>
    </xdr:to>
    <xdr:sp macro="" textlink="">
      <xdr:nvSpPr>
        <xdr:cNvPr id="87" name="Rectangle 86"/>
        <xdr:cNvSpPr/>
      </xdr:nvSpPr>
      <xdr:spPr>
        <a:xfrm>
          <a:off x="23425378" y="7832430"/>
          <a:ext cx="1791553" cy="1599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44</xdr:row>
      <xdr:rowOff>104592</xdr:rowOff>
    </xdr:from>
    <xdr:to>
      <xdr:col>36</xdr:col>
      <xdr:colOff>398523</xdr:colOff>
      <xdr:row>45</xdr:row>
      <xdr:rowOff>84954</xdr:rowOff>
    </xdr:to>
    <xdr:sp macro="" textlink="">
      <xdr:nvSpPr>
        <xdr:cNvPr id="88" name="Rectangle 87"/>
        <xdr:cNvSpPr/>
      </xdr:nvSpPr>
      <xdr:spPr>
        <a:xfrm>
          <a:off x="23571995" y="7962717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45</xdr:row>
      <xdr:rowOff>104592</xdr:rowOff>
    </xdr:from>
    <xdr:to>
      <xdr:col>36</xdr:col>
      <xdr:colOff>398523</xdr:colOff>
      <xdr:row>46</xdr:row>
      <xdr:rowOff>84954</xdr:rowOff>
    </xdr:to>
    <xdr:sp macro="" textlink="">
      <xdr:nvSpPr>
        <xdr:cNvPr id="89" name="Rectangle 88"/>
        <xdr:cNvSpPr/>
      </xdr:nvSpPr>
      <xdr:spPr>
        <a:xfrm>
          <a:off x="23571995" y="8141311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416719</xdr:colOff>
      <xdr:row>59</xdr:row>
      <xdr:rowOff>23813</xdr:rowOff>
    </xdr:from>
    <xdr:to>
      <xdr:col>47</xdr:col>
      <xdr:colOff>215511</xdr:colOff>
      <xdr:row>105</xdr:row>
      <xdr:rowOff>113262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324344" y="10560844"/>
          <a:ext cx="9466667" cy="8304762"/>
        </a:xfrm>
        <a:prstGeom prst="rect">
          <a:avLst/>
        </a:prstGeom>
      </xdr:spPr>
    </xdr:pic>
    <xdr:clientData/>
  </xdr:twoCellAnchor>
  <xdr:twoCellAnchor>
    <xdr:from>
      <xdr:col>36</xdr:col>
      <xdr:colOff>273844</xdr:colOff>
      <xdr:row>88</xdr:row>
      <xdr:rowOff>139813</xdr:rowOff>
    </xdr:from>
    <xdr:to>
      <xdr:col>36</xdr:col>
      <xdr:colOff>390464</xdr:colOff>
      <xdr:row>89</xdr:row>
      <xdr:rowOff>103179</xdr:rowOff>
    </xdr:to>
    <xdr:sp macro="" textlink="">
      <xdr:nvSpPr>
        <xdr:cNvPr id="95" name="Oval 94"/>
        <xdr:cNvSpPr/>
      </xdr:nvSpPr>
      <xdr:spPr>
        <a:xfrm>
          <a:off x="25098715" y="15945870"/>
          <a:ext cx="116620" cy="14298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33</xdr:col>
      <xdr:colOff>381001</xdr:colOff>
      <xdr:row>112</xdr:row>
      <xdr:rowOff>11906</xdr:rowOff>
    </xdr:from>
    <xdr:to>
      <xdr:col>50</xdr:col>
      <xdr:colOff>412866</xdr:colOff>
      <xdr:row>156</xdr:row>
      <xdr:rowOff>87114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288626" y="20014406"/>
          <a:ext cx="11771428" cy="7933333"/>
        </a:xfrm>
        <a:prstGeom prst="rect">
          <a:avLst/>
        </a:prstGeom>
      </xdr:spPr>
    </xdr:pic>
    <xdr:clientData/>
  </xdr:twoCellAnchor>
  <xdr:twoCellAnchor>
    <xdr:from>
      <xdr:col>33</xdr:col>
      <xdr:colOff>553184</xdr:colOff>
      <xdr:row>13</xdr:row>
      <xdr:rowOff>0</xdr:rowOff>
    </xdr:from>
    <xdr:to>
      <xdr:col>34</xdr:col>
      <xdr:colOff>333374</xdr:colOff>
      <xdr:row>13</xdr:row>
      <xdr:rowOff>159361</xdr:rowOff>
    </xdr:to>
    <xdr:sp macro="" textlink="">
      <xdr:nvSpPr>
        <xdr:cNvPr id="98" name="Rectangle 97"/>
        <xdr:cNvSpPr/>
      </xdr:nvSpPr>
      <xdr:spPr>
        <a:xfrm>
          <a:off x="23460809" y="2321719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231714</xdr:colOff>
      <xdr:row>64</xdr:row>
      <xdr:rowOff>95251</xdr:rowOff>
    </xdr:from>
    <xdr:to>
      <xdr:col>35</xdr:col>
      <xdr:colOff>11905</xdr:colOff>
      <xdr:row>65</xdr:row>
      <xdr:rowOff>76018</xdr:rowOff>
    </xdr:to>
    <xdr:sp macro="" textlink="">
      <xdr:nvSpPr>
        <xdr:cNvPr id="99" name="Rectangle 98"/>
        <xdr:cNvSpPr/>
      </xdr:nvSpPr>
      <xdr:spPr>
        <a:xfrm>
          <a:off x="23829902" y="11525251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660339</xdr:colOff>
      <xdr:row>117</xdr:row>
      <xdr:rowOff>83344</xdr:rowOff>
    </xdr:from>
    <xdr:to>
      <xdr:col>35</xdr:col>
      <xdr:colOff>440530</xdr:colOff>
      <xdr:row>118</xdr:row>
      <xdr:rowOff>64111</xdr:rowOff>
    </xdr:to>
    <xdr:sp macro="" textlink="">
      <xdr:nvSpPr>
        <xdr:cNvPr id="100" name="Rectangle 99"/>
        <xdr:cNvSpPr/>
      </xdr:nvSpPr>
      <xdr:spPr>
        <a:xfrm>
          <a:off x="24258527" y="20978813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100015</xdr:colOff>
      <xdr:row>119</xdr:row>
      <xdr:rowOff>119065</xdr:rowOff>
    </xdr:from>
    <xdr:to>
      <xdr:col>36</xdr:col>
      <xdr:colOff>513522</xdr:colOff>
      <xdr:row>120</xdr:row>
      <xdr:rowOff>99392</xdr:rowOff>
    </xdr:to>
    <xdr:sp macro="" textlink="">
      <xdr:nvSpPr>
        <xdr:cNvPr id="102" name="Rectangle 101"/>
        <xdr:cNvSpPr/>
      </xdr:nvSpPr>
      <xdr:spPr>
        <a:xfrm>
          <a:off x="23597776" y="21802935"/>
          <a:ext cx="1788420" cy="162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34</xdr:col>
      <xdr:colOff>8282</xdr:colOff>
      <xdr:row>120</xdr:row>
      <xdr:rowOff>154599</xdr:rowOff>
    </xdr:from>
    <xdr:to>
      <xdr:col>36</xdr:col>
      <xdr:colOff>513522</xdr:colOff>
      <xdr:row>121</xdr:row>
      <xdr:rowOff>132522</xdr:rowOff>
    </xdr:to>
    <xdr:sp macro="" textlink="">
      <xdr:nvSpPr>
        <xdr:cNvPr id="103" name="Rectangle 102"/>
        <xdr:cNvSpPr/>
      </xdr:nvSpPr>
      <xdr:spPr>
        <a:xfrm>
          <a:off x="23417370" y="21669893"/>
          <a:ext cx="1872358" cy="157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14</xdr:col>
      <xdr:colOff>357188</xdr:colOff>
      <xdr:row>13</xdr:row>
      <xdr:rowOff>128804</xdr:rowOff>
    </xdr:from>
    <xdr:to>
      <xdr:col>19</xdr:col>
      <xdr:colOff>297656</xdr:colOff>
      <xdr:row>30</xdr:row>
      <xdr:rowOff>104991</xdr:rowOff>
    </xdr:to>
    <xdr:pic>
      <xdr:nvPicPr>
        <xdr:cNvPr id="78" name="Picture 77"/>
        <xdr:cNvPicPr/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9934143" y="2492736"/>
          <a:ext cx="3360808" cy="306748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374815</xdr:colOff>
      <xdr:row>13</xdr:row>
      <xdr:rowOff>118576</xdr:rowOff>
    </xdr:from>
    <xdr:to>
      <xdr:col>19</xdr:col>
      <xdr:colOff>401114</xdr:colOff>
      <xdr:row>31</xdr:row>
      <xdr:rowOff>101434</xdr:rowOff>
    </xdr:to>
    <xdr:sp macro="" textlink="">
      <xdr:nvSpPr>
        <xdr:cNvPr id="20" name="Rectangle 19"/>
        <xdr:cNvSpPr/>
      </xdr:nvSpPr>
      <xdr:spPr>
        <a:xfrm>
          <a:off x="9951770" y="2482508"/>
          <a:ext cx="3446639" cy="325599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453361</xdr:colOff>
      <xdr:row>39</xdr:row>
      <xdr:rowOff>85179</xdr:rowOff>
    </xdr:from>
    <xdr:to>
      <xdr:col>15</xdr:col>
      <xdr:colOff>660796</xdr:colOff>
      <xdr:row>40</xdr:row>
      <xdr:rowOff>77391</xdr:rowOff>
    </xdr:to>
    <xdr:sp macro="" textlink="">
      <xdr:nvSpPr>
        <xdr:cNvPr id="81" name="Rectangle 80"/>
        <xdr:cNvSpPr/>
      </xdr:nvSpPr>
      <xdr:spPr>
        <a:xfrm>
          <a:off x="10023185" y="7077650"/>
          <a:ext cx="890993" cy="1715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14</xdr:col>
      <xdr:colOff>450229</xdr:colOff>
      <xdr:row>40</xdr:row>
      <xdr:rowOff>108990</xdr:rowOff>
    </xdr:from>
    <xdr:to>
      <xdr:col>15</xdr:col>
      <xdr:colOff>666750</xdr:colOff>
      <xdr:row>41</xdr:row>
      <xdr:rowOff>113109</xdr:rowOff>
    </xdr:to>
    <xdr:sp macro="" textlink="">
      <xdr:nvSpPr>
        <xdr:cNvPr id="82" name="Rectangle 81"/>
        <xdr:cNvSpPr/>
      </xdr:nvSpPr>
      <xdr:spPr>
        <a:xfrm>
          <a:off x="10034760" y="7252740"/>
          <a:ext cx="901131" cy="1827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14</xdr:col>
      <xdr:colOff>444275</xdr:colOff>
      <xdr:row>41</xdr:row>
      <xdr:rowOff>133741</xdr:rowOff>
    </xdr:from>
    <xdr:to>
      <xdr:col>15</xdr:col>
      <xdr:colOff>654842</xdr:colOff>
      <xdr:row>42</xdr:row>
      <xdr:rowOff>136921</xdr:rowOff>
    </xdr:to>
    <xdr:sp macro="" textlink="">
      <xdr:nvSpPr>
        <xdr:cNvPr id="101" name="Rectangle 100"/>
        <xdr:cNvSpPr/>
      </xdr:nvSpPr>
      <xdr:spPr>
        <a:xfrm>
          <a:off x="10068666" y="7604654"/>
          <a:ext cx="898024" cy="1853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14</xdr:col>
      <xdr:colOff>450228</xdr:colOff>
      <xdr:row>42</xdr:row>
      <xdr:rowOff>151602</xdr:rowOff>
    </xdr:from>
    <xdr:to>
      <xdr:col>15</xdr:col>
      <xdr:colOff>666749</xdr:colOff>
      <xdr:row>43</xdr:row>
      <xdr:rowOff>160735</xdr:rowOff>
    </xdr:to>
    <xdr:sp macro="" textlink="">
      <xdr:nvSpPr>
        <xdr:cNvPr id="104" name="Rectangle 103"/>
        <xdr:cNvSpPr/>
      </xdr:nvSpPr>
      <xdr:spPr>
        <a:xfrm>
          <a:off x="10074619" y="7804732"/>
          <a:ext cx="903978" cy="1913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14</xdr:col>
      <xdr:colOff>439262</xdr:colOff>
      <xdr:row>47</xdr:row>
      <xdr:rowOff>73270</xdr:rowOff>
    </xdr:from>
    <xdr:to>
      <xdr:col>15</xdr:col>
      <xdr:colOff>660795</xdr:colOff>
      <xdr:row>48</xdr:row>
      <xdr:rowOff>65483</xdr:rowOff>
    </xdr:to>
    <xdr:sp macro="" textlink="">
      <xdr:nvSpPr>
        <xdr:cNvPr id="105" name="Rectangle 104"/>
        <xdr:cNvSpPr/>
      </xdr:nvSpPr>
      <xdr:spPr>
        <a:xfrm>
          <a:off x="10016217" y="8619793"/>
          <a:ext cx="905601" cy="1740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14</xdr:col>
      <xdr:colOff>447096</xdr:colOff>
      <xdr:row>48</xdr:row>
      <xdr:rowOff>91131</xdr:rowOff>
    </xdr:from>
    <xdr:to>
      <xdr:col>15</xdr:col>
      <xdr:colOff>660796</xdr:colOff>
      <xdr:row>49</xdr:row>
      <xdr:rowOff>101203</xdr:rowOff>
    </xdr:to>
    <xdr:sp macro="" textlink="">
      <xdr:nvSpPr>
        <xdr:cNvPr id="106" name="Rectangle 105"/>
        <xdr:cNvSpPr/>
      </xdr:nvSpPr>
      <xdr:spPr>
        <a:xfrm>
          <a:off x="10024051" y="8819495"/>
          <a:ext cx="897768" cy="1919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3</xdr:col>
      <xdr:colOff>156883</xdr:colOff>
      <xdr:row>25</xdr:row>
      <xdr:rowOff>33618</xdr:rowOff>
    </xdr:from>
    <xdr:to>
      <xdr:col>4</xdr:col>
      <xdr:colOff>549089</xdr:colOff>
      <xdr:row>26</xdr:row>
      <xdr:rowOff>22412</xdr:rowOff>
    </xdr:to>
    <xdr:cxnSp macro="">
      <xdr:nvCxnSpPr>
        <xdr:cNvPr id="13" name="Straight Arrow Connector 12"/>
        <xdr:cNvCxnSpPr/>
      </xdr:nvCxnSpPr>
      <xdr:spPr>
        <a:xfrm flipH="1">
          <a:off x="2207559" y="4515971"/>
          <a:ext cx="1075765" cy="168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100853</xdr:colOff>
      <xdr:row>21</xdr:row>
      <xdr:rowOff>145677</xdr:rowOff>
    </xdr:from>
    <xdr:to>
      <xdr:col>6</xdr:col>
      <xdr:colOff>369795</xdr:colOff>
      <xdr:row>25</xdr:row>
      <xdr:rowOff>33620</xdr:rowOff>
    </xdr:to>
    <xdr:cxnSp macro="">
      <xdr:nvCxnSpPr>
        <xdr:cNvPr id="75" name="Straight Arrow Connector 74"/>
        <xdr:cNvCxnSpPr/>
      </xdr:nvCxnSpPr>
      <xdr:spPr>
        <a:xfrm flipH="1" flipV="1">
          <a:off x="2835088" y="3910853"/>
          <a:ext cx="1636060" cy="605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605117</xdr:colOff>
      <xdr:row>19</xdr:row>
      <xdr:rowOff>145677</xdr:rowOff>
    </xdr:from>
    <xdr:to>
      <xdr:col>34</xdr:col>
      <xdr:colOff>100854</xdr:colOff>
      <xdr:row>22</xdr:row>
      <xdr:rowOff>56029</xdr:rowOff>
    </xdr:to>
    <xdr:cxnSp macro="">
      <xdr:nvCxnSpPr>
        <xdr:cNvPr id="76" name="Straight Arrow Connector 75"/>
        <xdr:cNvCxnSpPr/>
      </xdr:nvCxnSpPr>
      <xdr:spPr>
        <a:xfrm flipH="1" flipV="1">
          <a:off x="21963529" y="3552265"/>
          <a:ext cx="1546413" cy="448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504265</xdr:colOff>
      <xdr:row>15</xdr:row>
      <xdr:rowOff>44825</xdr:rowOff>
    </xdr:from>
    <xdr:to>
      <xdr:col>35</xdr:col>
      <xdr:colOff>560294</xdr:colOff>
      <xdr:row>22</xdr:row>
      <xdr:rowOff>78441</xdr:rowOff>
    </xdr:to>
    <xdr:cxnSp macro="">
      <xdr:nvCxnSpPr>
        <xdr:cNvPr id="77" name="Straight Arrow Connector 76"/>
        <xdr:cNvCxnSpPr/>
      </xdr:nvCxnSpPr>
      <xdr:spPr>
        <a:xfrm flipH="1" flipV="1">
          <a:off x="22546236" y="2734237"/>
          <a:ext cx="2106705" cy="128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44823</xdr:colOff>
      <xdr:row>81</xdr:row>
      <xdr:rowOff>145675</xdr:rowOff>
    </xdr:from>
    <xdr:to>
      <xdr:col>19</xdr:col>
      <xdr:colOff>36904</xdr:colOff>
      <xdr:row>127</xdr:row>
      <xdr:rowOff>164813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62617" y="14668499"/>
          <a:ext cx="9561905" cy="8266667"/>
        </a:xfrm>
        <a:prstGeom prst="rect">
          <a:avLst/>
        </a:prstGeom>
      </xdr:spPr>
    </xdr:pic>
    <xdr:clientData/>
  </xdr:twoCellAnchor>
  <xdr:twoCellAnchor>
    <xdr:from>
      <xdr:col>5</xdr:col>
      <xdr:colOff>79736</xdr:colOff>
      <xdr:row>120</xdr:row>
      <xdr:rowOff>11205</xdr:rowOff>
    </xdr:from>
    <xdr:to>
      <xdr:col>8</xdr:col>
      <xdr:colOff>347382</xdr:colOff>
      <xdr:row>120</xdr:row>
      <xdr:rowOff>168088</xdr:rowOff>
    </xdr:to>
    <xdr:sp macro="" textlink="">
      <xdr:nvSpPr>
        <xdr:cNvPr id="68" name="Rectangle 67"/>
        <xdr:cNvSpPr/>
      </xdr:nvSpPr>
      <xdr:spPr>
        <a:xfrm>
          <a:off x="3497530" y="21526499"/>
          <a:ext cx="2318323" cy="1568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460736</xdr:colOff>
      <xdr:row>101</xdr:row>
      <xdr:rowOff>2545</xdr:rowOff>
    </xdr:from>
    <xdr:to>
      <xdr:col>18</xdr:col>
      <xdr:colOff>233795</xdr:colOff>
      <xdr:row>118</xdr:row>
      <xdr:rowOff>8659</xdr:rowOff>
    </xdr:to>
    <xdr:sp macro="" textlink="">
      <xdr:nvSpPr>
        <xdr:cNvPr id="70" name="Rectangle 69"/>
        <xdr:cNvSpPr/>
      </xdr:nvSpPr>
      <xdr:spPr>
        <a:xfrm>
          <a:off x="5933281" y="18368477"/>
          <a:ext cx="6613741" cy="309740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104927</xdr:colOff>
      <xdr:row>116</xdr:row>
      <xdr:rowOff>43296</xdr:rowOff>
    </xdr:from>
    <xdr:to>
      <xdr:col>8</xdr:col>
      <xdr:colOff>415637</xdr:colOff>
      <xdr:row>119</xdr:row>
      <xdr:rowOff>176238</xdr:rowOff>
    </xdr:to>
    <xdr:cxnSp macro="">
      <xdr:nvCxnSpPr>
        <xdr:cNvPr id="14" name="Straight Arrow Connector 13"/>
        <xdr:cNvCxnSpPr/>
      </xdr:nvCxnSpPr>
      <xdr:spPr>
        <a:xfrm flipV="1">
          <a:off x="4893404" y="21136841"/>
          <a:ext cx="994778" cy="67846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143743</xdr:colOff>
      <xdr:row>102</xdr:row>
      <xdr:rowOff>168453</xdr:rowOff>
    </xdr:from>
    <xdr:to>
      <xdr:col>15</xdr:col>
      <xdr:colOff>640772</xdr:colOff>
      <xdr:row>104</xdr:row>
      <xdr:rowOff>138545</xdr:rowOff>
    </xdr:to>
    <xdr:sp macro="" textlink="">
      <xdr:nvSpPr>
        <xdr:cNvPr id="90" name="Rectangle 89"/>
        <xdr:cNvSpPr/>
      </xdr:nvSpPr>
      <xdr:spPr>
        <a:xfrm>
          <a:off x="9720698" y="18716226"/>
          <a:ext cx="1181097" cy="3337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135084</xdr:colOff>
      <xdr:row>106</xdr:row>
      <xdr:rowOff>181840</xdr:rowOff>
    </xdr:from>
    <xdr:to>
      <xdr:col>15</xdr:col>
      <xdr:colOff>666750</xdr:colOff>
      <xdr:row>107</xdr:row>
      <xdr:rowOff>155862</xdr:rowOff>
    </xdr:to>
    <xdr:sp macro="" textlink="">
      <xdr:nvSpPr>
        <xdr:cNvPr id="91" name="Rectangle 90"/>
        <xdr:cNvSpPr/>
      </xdr:nvSpPr>
      <xdr:spPr>
        <a:xfrm>
          <a:off x="9712039" y="19456976"/>
          <a:ext cx="1215734" cy="1558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135084</xdr:colOff>
      <xdr:row>104</xdr:row>
      <xdr:rowOff>155862</xdr:rowOff>
    </xdr:from>
    <xdr:to>
      <xdr:col>15</xdr:col>
      <xdr:colOff>666750</xdr:colOff>
      <xdr:row>105</xdr:row>
      <xdr:rowOff>129885</xdr:rowOff>
    </xdr:to>
    <xdr:sp macro="" textlink="">
      <xdr:nvSpPr>
        <xdr:cNvPr id="92" name="Rectangle 91"/>
        <xdr:cNvSpPr/>
      </xdr:nvSpPr>
      <xdr:spPr>
        <a:xfrm>
          <a:off x="9712039" y="19067317"/>
          <a:ext cx="1215734" cy="1558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152402</xdr:colOff>
      <xdr:row>105</xdr:row>
      <xdr:rowOff>164522</xdr:rowOff>
    </xdr:from>
    <xdr:to>
      <xdr:col>16</xdr:col>
      <xdr:colOff>0</xdr:colOff>
      <xdr:row>106</xdr:row>
      <xdr:rowOff>138544</xdr:rowOff>
    </xdr:to>
    <xdr:sp macro="" textlink="">
      <xdr:nvSpPr>
        <xdr:cNvPr id="93" name="Rectangle 92"/>
        <xdr:cNvSpPr/>
      </xdr:nvSpPr>
      <xdr:spPr>
        <a:xfrm>
          <a:off x="9729357" y="19257817"/>
          <a:ext cx="1215734" cy="1558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143743</xdr:colOff>
      <xdr:row>108</xdr:row>
      <xdr:rowOff>103908</xdr:rowOff>
    </xdr:from>
    <xdr:to>
      <xdr:col>15</xdr:col>
      <xdr:colOff>675409</xdr:colOff>
      <xdr:row>109</xdr:row>
      <xdr:rowOff>77930</xdr:rowOff>
    </xdr:to>
    <xdr:sp macro="" textlink="">
      <xdr:nvSpPr>
        <xdr:cNvPr id="108" name="Rectangle 107"/>
        <xdr:cNvSpPr/>
      </xdr:nvSpPr>
      <xdr:spPr>
        <a:xfrm>
          <a:off x="9720698" y="19742726"/>
          <a:ext cx="1215734" cy="1558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223630</xdr:colOff>
      <xdr:row>56</xdr:row>
      <xdr:rowOff>99391</xdr:rowOff>
    </xdr:from>
    <xdr:to>
      <xdr:col>17</xdr:col>
      <xdr:colOff>471237</xdr:colOff>
      <xdr:row>57</xdr:row>
      <xdr:rowOff>147636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2064" y="10205917"/>
          <a:ext cx="2994818" cy="22871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12</xdr:row>
      <xdr:rowOff>0</xdr:rowOff>
    </xdr:from>
    <xdr:to>
      <xdr:col>18</xdr:col>
      <xdr:colOff>113087</xdr:colOff>
      <xdr:row>53</xdr:row>
      <xdr:rowOff>56215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2171700"/>
          <a:ext cx="9704762" cy="7476190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>
    <xdr:from>
      <xdr:col>14</xdr:col>
      <xdr:colOff>371476</xdr:colOff>
      <xdr:row>34</xdr:row>
      <xdr:rowOff>19050</xdr:rowOff>
    </xdr:from>
    <xdr:to>
      <xdr:col>15</xdr:col>
      <xdr:colOff>352426</xdr:colOff>
      <xdr:row>35</xdr:row>
      <xdr:rowOff>38100</xdr:rowOff>
    </xdr:to>
    <xdr:sp macro="" textlink="">
      <xdr:nvSpPr>
        <xdr:cNvPr id="6" name="Rectangle 5"/>
        <xdr:cNvSpPr/>
      </xdr:nvSpPr>
      <xdr:spPr>
        <a:xfrm>
          <a:off x="99726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371476</xdr:colOff>
      <xdr:row>34</xdr:row>
      <xdr:rowOff>19050</xdr:rowOff>
    </xdr:from>
    <xdr:to>
      <xdr:col>16</xdr:col>
      <xdr:colOff>352426</xdr:colOff>
      <xdr:row>35</xdr:row>
      <xdr:rowOff>38100</xdr:rowOff>
    </xdr:to>
    <xdr:sp macro="" textlink="">
      <xdr:nvSpPr>
        <xdr:cNvPr id="34" name="Rectangle 33"/>
        <xdr:cNvSpPr/>
      </xdr:nvSpPr>
      <xdr:spPr>
        <a:xfrm>
          <a:off x="106584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371476</xdr:colOff>
      <xdr:row>34</xdr:row>
      <xdr:rowOff>19050</xdr:rowOff>
    </xdr:from>
    <xdr:to>
      <xdr:col>17</xdr:col>
      <xdr:colOff>401052</xdr:colOff>
      <xdr:row>35</xdr:row>
      <xdr:rowOff>38100</xdr:rowOff>
    </xdr:to>
    <xdr:sp macro="" textlink="">
      <xdr:nvSpPr>
        <xdr:cNvPr id="35" name="Rectangle 34"/>
        <xdr:cNvSpPr/>
      </xdr:nvSpPr>
      <xdr:spPr>
        <a:xfrm>
          <a:off x="11360318" y="6155155"/>
          <a:ext cx="716379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400051</xdr:colOff>
      <xdr:row>46</xdr:row>
      <xdr:rowOff>152400</xdr:rowOff>
    </xdr:from>
    <xdr:to>
      <xdr:col>15</xdr:col>
      <xdr:colOff>381001</xdr:colOff>
      <xdr:row>47</xdr:row>
      <xdr:rowOff>171450</xdr:rowOff>
    </xdr:to>
    <xdr:sp macro="" textlink="">
      <xdr:nvSpPr>
        <xdr:cNvPr id="39" name="Rectangle 38"/>
        <xdr:cNvSpPr/>
      </xdr:nvSpPr>
      <xdr:spPr>
        <a:xfrm>
          <a:off x="10001251" y="8477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390526</xdr:colOff>
      <xdr:row>46</xdr:row>
      <xdr:rowOff>155407</xdr:rowOff>
    </xdr:from>
    <xdr:to>
      <xdr:col>16</xdr:col>
      <xdr:colOff>371476</xdr:colOff>
      <xdr:row>47</xdr:row>
      <xdr:rowOff>161924</xdr:rowOff>
    </xdr:to>
    <xdr:sp macro="" textlink="">
      <xdr:nvSpPr>
        <xdr:cNvPr id="41" name="Rectangle 40"/>
        <xdr:cNvSpPr/>
      </xdr:nvSpPr>
      <xdr:spPr>
        <a:xfrm>
          <a:off x="10692565" y="8457196"/>
          <a:ext cx="667753" cy="186991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40</xdr:row>
      <xdr:rowOff>93223</xdr:rowOff>
    </xdr:from>
    <xdr:to>
      <xdr:col>15</xdr:col>
      <xdr:colOff>381002</xdr:colOff>
      <xdr:row>41</xdr:row>
      <xdr:rowOff>104775</xdr:rowOff>
    </xdr:to>
    <xdr:sp macro="" textlink="">
      <xdr:nvSpPr>
        <xdr:cNvPr id="42" name="Rectangle 41"/>
        <xdr:cNvSpPr/>
      </xdr:nvSpPr>
      <xdr:spPr>
        <a:xfrm>
          <a:off x="9970852" y="7388968"/>
          <a:ext cx="684990" cy="19394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411079</xdr:colOff>
      <xdr:row>41</xdr:row>
      <xdr:rowOff>13296</xdr:rowOff>
    </xdr:from>
    <xdr:to>
      <xdr:col>19</xdr:col>
      <xdr:colOff>30079</xdr:colOff>
      <xdr:row>42</xdr:row>
      <xdr:rowOff>105276</xdr:rowOff>
    </xdr:to>
    <xdr:cxnSp macro="">
      <xdr:nvCxnSpPr>
        <xdr:cNvPr id="44" name="Straight Arrow Connector 43"/>
        <xdr:cNvCxnSpPr>
          <a:endCxn id="91" idx="3"/>
        </xdr:cNvCxnSpPr>
      </xdr:nvCxnSpPr>
      <xdr:spPr>
        <a:xfrm flipH="1" flipV="1">
          <a:off x="12086724" y="7412717"/>
          <a:ext cx="992605" cy="2724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352426</xdr:colOff>
      <xdr:row>40</xdr:row>
      <xdr:rowOff>93223</xdr:rowOff>
    </xdr:from>
    <xdr:to>
      <xdr:col>16</xdr:col>
      <xdr:colOff>333376</xdr:colOff>
      <xdr:row>41</xdr:row>
      <xdr:rowOff>104775</xdr:rowOff>
    </xdr:to>
    <xdr:sp macro="" textlink="">
      <xdr:nvSpPr>
        <xdr:cNvPr id="46" name="Rectangle 45"/>
        <xdr:cNvSpPr/>
      </xdr:nvSpPr>
      <xdr:spPr>
        <a:xfrm>
          <a:off x="10627266" y="7388968"/>
          <a:ext cx="665940" cy="19394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41</xdr:row>
      <xdr:rowOff>104775</xdr:rowOff>
    </xdr:from>
    <xdr:to>
      <xdr:col>15</xdr:col>
      <xdr:colOff>361951</xdr:colOff>
      <xdr:row>42</xdr:row>
      <xdr:rowOff>117542</xdr:rowOff>
    </xdr:to>
    <xdr:sp macro="" textlink="">
      <xdr:nvSpPr>
        <xdr:cNvPr id="47" name="Rectangle 46"/>
        <xdr:cNvSpPr/>
      </xdr:nvSpPr>
      <xdr:spPr>
        <a:xfrm>
          <a:off x="9970852" y="7582913"/>
          <a:ext cx="665939" cy="195161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411079</xdr:colOff>
      <xdr:row>42</xdr:row>
      <xdr:rowOff>19429</xdr:rowOff>
    </xdr:from>
    <xdr:to>
      <xdr:col>19</xdr:col>
      <xdr:colOff>15040</xdr:colOff>
      <xdr:row>43</xdr:row>
      <xdr:rowOff>90237</xdr:rowOff>
    </xdr:to>
    <xdr:cxnSp macro="">
      <xdr:nvCxnSpPr>
        <xdr:cNvPr id="53" name="Straight Arrow Connector 52"/>
        <xdr:cNvCxnSpPr>
          <a:endCxn id="92" idx="3"/>
        </xdr:cNvCxnSpPr>
      </xdr:nvCxnSpPr>
      <xdr:spPr>
        <a:xfrm flipH="1" flipV="1">
          <a:off x="12055898" y="7679961"/>
          <a:ext cx="973940" cy="25320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361951</xdr:colOff>
      <xdr:row>41</xdr:row>
      <xdr:rowOff>95250</xdr:rowOff>
    </xdr:from>
    <xdr:to>
      <xdr:col>16</xdr:col>
      <xdr:colOff>342901</xdr:colOff>
      <xdr:row>42</xdr:row>
      <xdr:rowOff>114300</xdr:rowOff>
    </xdr:to>
    <xdr:sp macro="" textlink="">
      <xdr:nvSpPr>
        <xdr:cNvPr id="54" name="Rectangle 53"/>
        <xdr:cNvSpPr/>
      </xdr:nvSpPr>
      <xdr:spPr>
        <a:xfrm>
          <a:off x="10648951" y="75152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47</xdr:row>
      <xdr:rowOff>171450</xdr:rowOff>
    </xdr:from>
    <xdr:to>
      <xdr:col>17</xdr:col>
      <xdr:colOff>456824</xdr:colOff>
      <xdr:row>54</xdr:row>
      <xdr:rowOff>66530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05900" y="8677275"/>
          <a:ext cx="3009524" cy="1161905"/>
        </a:xfrm>
        <a:prstGeom prst="rect">
          <a:avLst/>
        </a:prstGeom>
      </xdr:spPr>
    </xdr:pic>
    <xdr:clientData/>
  </xdr:twoCellAnchor>
  <xdr:twoCellAnchor>
    <xdr:from>
      <xdr:col>17</xdr:col>
      <xdr:colOff>397565</xdr:colOff>
      <xdr:row>47</xdr:row>
      <xdr:rowOff>115957</xdr:rowOff>
    </xdr:from>
    <xdr:to>
      <xdr:col>18</xdr:col>
      <xdr:colOff>662609</xdr:colOff>
      <xdr:row>48</xdr:row>
      <xdr:rowOff>0</xdr:rowOff>
    </xdr:to>
    <xdr:cxnSp macro="">
      <xdr:nvCxnSpPr>
        <xdr:cNvPr id="40" name="Straight Arrow Connector 39"/>
        <xdr:cNvCxnSpPr/>
      </xdr:nvCxnSpPr>
      <xdr:spPr>
        <a:xfrm flipH="1" flipV="1">
          <a:off x="12084326" y="8680174"/>
          <a:ext cx="952500" cy="662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44</xdr:row>
      <xdr:rowOff>133350</xdr:rowOff>
    </xdr:from>
    <xdr:to>
      <xdr:col>15</xdr:col>
      <xdr:colOff>381001</xdr:colOff>
      <xdr:row>45</xdr:row>
      <xdr:rowOff>152400</xdr:rowOff>
    </xdr:to>
    <xdr:sp macro="" textlink="">
      <xdr:nvSpPr>
        <xdr:cNvPr id="55" name="Rectangle 54"/>
        <xdr:cNvSpPr/>
      </xdr:nvSpPr>
      <xdr:spPr>
        <a:xfrm>
          <a:off x="10001251" y="8096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381001</xdr:colOff>
      <xdr:row>44</xdr:row>
      <xdr:rowOff>142875</xdr:rowOff>
    </xdr:from>
    <xdr:to>
      <xdr:col>16</xdr:col>
      <xdr:colOff>361951</xdr:colOff>
      <xdr:row>45</xdr:row>
      <xdr:rowOff>158074</xdr:rowOff>
    </xdr:to>
    <xdr:sp macro="" textlink="">
      <xdr:nvSpPr>
        <xdr:cNvPr id="60" name="Rectangle 59"/>
        <xdr:cNvSpPr/>
      </xdr:nvSpPr>
      <xdr:spPr>
        <a:xfrm>
          <a:off x="10655841" y="8168194"/>
          <a:ext cx="665940" cy="197593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54</xdr:row>
      <xdr:rowOff>24848</xdr:rowOff>
    </xdr:from>
    <xdr:to>
      <xdr:col>17</xdr:col>
      <xdr:colOff>461210</xdr:colOff>
      <xdr:row>55</xdr:row>
      <xdr:rowOff>70070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18934" y="9770427"/>
          <a:ext cx="3017921" cy="225696"/>
        </a:xfrm>
        <a:prstGeom prst="rect">
          <a:avLst/>
        </a:prstGeom>
      </xdr:spPr>
    </xdr:pic>
    <xdr:clientData/>
  </xdr:twoCellAnchor>
  <xdr:twoCellAnchor>
    <xdr:from>
      <xdr:col>13</xdr:col>
      <xdr:colOff>278425</xdr:colOff>
      <xdr:row>56</xdr:row>
      <xdr:rowOff>85986</xdr:rowOff>
    </xdr:from>
    <xdr:to>
      <xdr:col>17</xdr:col>
      <xdr:colOff>456197</xdr:colOff>
      <xdr:row>57</xdr:row>
      <xdr:rowOff>143420</xdr:rowOff>
    </xdr:to>
    <xdr:sp macro="" textlink="">
      <xdr:nvSpPr>
        <xdr:cNvPr id="24" name="Rectangle 23"/>
        <xdr:cNvSpPr/>
      </xdr:nvSpPr>
      <xdr:spPr>
        <a:xfrm>
          <a:off x="9206859" y="10192512"/>
          <a:ext cx="2924983" cy="237908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203629</xdr:colOff>
      <xdr:row>56</xdr:row>
      <xdr:rowOff>110290</xdr:rowOff>
    </xdr:from>
    <xdr:to>
      <xdr:col>14</xdr:col>
      <xdr:colOff>396040</xdr:colOff>
      <xdr:row>57</xdr:row>
      <xdr:rowOff>135355</xdr:rowOff>
    </xdr:to>
    <xdr:sp macro="" textlink="">
      <xdr:nvSpPr>
        <xdr:cNvPr id="25" name="Rectangle 24"/>
        <xdr:cNvSpPr/>
      </xdr:nvSpPr>
      <xdr:spPr>
        <a:xfrm>
          <a:off x="9132063" y="10216816"/>
          <a:ext cx="879214" cy="2055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6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13</xdr:col>
      <xdr:colOff>195386</xdr:colOff>
      <xdr:row>55</xdr:row>
      <xdr:rowOff>43203</xdr:rowOff>
    </xdr:from>
    <xdr:to>
      <xdr:col>17</xdr:col>
      <xdr:colOff>461210</xdr:colOff>
      <xdr:row>56</xdr:row>
      <xdr:rowOff>87172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23820" y="9969256"/>
          <a:ext cx="3013035" cy="224442"/>
        </a:xfrm>
        <a:prstGeom prst="rect">
          <a:avLst/>
        </a:prstGeom>
      </xdr:spPr>
    </xdr:pic>
    <xdr:clientData/>
  </xdr:twoCellAnchor>
  <xdr:twoCellAnchor>
    <xdr:from>
      <xdr:col>13</xdr:col>
      <xdr:colOff>218399</xdr:colOff>
      <xdr:row>54</xdr:row>
      <xdr:rowOff>68889</xdr:rowOff>
    </xdr:from>
    <xdr:to>
      <xdr:col>17</xdr:col>
      <xdr:colOff>461210</xdr:colOff>
      <xdr:row>57</xdr:row>
      <xdr:rowOff>174577</xdr:rowOff>
    </xdr:to>
    <xdr:sp macro="" textlink="">
      <xdr:nvSpPr>
        <xdr:cNvPr id="27" name="Rectangle 26"/>
        <xdr:cNvSpPr/>
      </xdr:nvSpPr>
      <xdr:spPr>
        <a:xfrm>
          <a:off x="9146833" y="9814468"/>
          <a:ext cx="2990022" cy="64710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471238</xdr:colOff>
      <xdr:row>57</xdr:row>
      <xdr:rowOff>48317</xdr:rowOff>
    </xdr:from>
    <xdr:to>
      <xdr:col>19</xdr:col>
      <xdr:colOff>5013</xdr:colOff>
      <xdr:row>57</xdr:row>
      <xdr:rowOff>130342</xdr:rowOff>
    </xdr:to>
    <xdr:cxnSp macro="">
      <xdr:nvCxnSpPr>
        <xdr:cNvPr id="29" name="Straight Arrow Connector 28"/>
        <xdr:cNvCxnSpPr/>
      </xdr:nvCxnSpPr>
      <xdr:spPr>
        <a:xfrm flipH="1" flipV="1">
          <a:off x="12146883" y="10335317"/>
          <a:ext cx="907380" cy="820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207065</xdr:colOff>
      <xdr:row>37</xdr:row>
      <xdr:rowOff>82826</xdr:rowOff>
    </xdr:from>
    <xdr:to>
      <xdr:col>17</xdr:col>
      <xdr:colOff>414131</xdr:colOff>
      <xdr:row>38</xdr:row>
      <xdr:rowOff>66261</xdr:rowOff>
    </xdr:to>
    <xdr:sp macro="" textlink="">
      <xdr:nvSpPr>
        <xdr:cNvPr id="48" name="Rectangle 47"/>
        <xdr:cNvSpPr/>
      </xdr:nvSpPr>
      <xdr:spPr>
        <a:xfrm>
          <a:off x="9144000" y="6824869"/>
          <a:ext cx="2956892" cy="1656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637140</xdr:colOff>
      <xdr:row>47</xdr:row>
      <xdr:rowOff>164076</xdr:rowOff>
    </xdr:from>
    <xdr:to>
      <xdr:col>10</xdr:col>
      <xdr:colOff>280601</xdr:colOff>
      <xdr:row>48</xdr:row>
      <xdr:rowOff>140814</xdr:rowOff>
    </xdr:to>
    <xdr:sp macro="" textlink="">
      <xdr:nvSpPr>
        <xdr:cNvPr id="33" name="Rectangle 32"/>
        <xdr:cNvSpPr/>
      </xdr:nvSpPr>
      <xdr:spPr>
        <a:xfrm>
          <a:off x="5449336" y="8728293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560939</xdr:colOff>
      <xdr:row>49</xdr:row>
      <xdr:rowOff>1863</xdr:rowOff>
    </xdr:from>
    <xdr:to>
      <xdr:col>10</xdr:col>
      <xdr:colOff>304411</xdr:colOff>
      <xdr:row>49</xdr:row>
      <xdr:rowOff>160819</xdr:rowOff>
    </xdr:to>
    <xdr:sp macro="" textlink="">
      <xdr:nvSpPr>
        <xdr:cNvPr id="37" name="Rectangle 36"/>
        <xdr:cNvSpPr/>
      </xdr:nvSpPr>
      <xdr:spPr>
        <a:xfrm>
          <a:off x="5373135" y="8930515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165652</xdr:colOff>
      <xdr:row>45</xdr:row>
      <xdr:rowOff>33131</xdr:rowOff>
    </xdr:from>
    <xdr:to>
      <xdr:col>6</xdr:col>
      <xdr:colOff>590963</xdr:colOff>
      <xdr:row>46</xdr:row>
      <xdr:rowOff>8284</xdr:rowOff>
    </xdr:to>
    <xdr:sp macro="" textlink="">
      <xdr:nvSpPr>
        <xdr:cNvPr id="38" name="Rectangle 37"/>
        <xdr:cNvSpPr/>
      </xdr:nvSpPr>
      <xdr:spPr>
        <a:xfrm>
          <a:off x="2915478" y="8232914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173935</xdr:colOff>
      <xdr:row>46</xdr:row>
      <xdr:rowOff>41414</xdr:rowOff>
    </xdr:from>
    <xdr:to>
      <xdr:col>6</xdr:col>
      <xdr:colOff>599246</xdr:colOff>
      <xdr:row>47</xdr:row>
      <xdr:rowOff>16567</xdr:rowOff>
    </xdr:to>
    <xdr:sp macro="" textlink="">
      <xdr:nvSpPr>
        <xdr:cNvPr id="45" name="Rectangle 44"/>
        <xdr:cNvSpPr/>
      </xdr:nvSpPr>
      <xdr:spPr>
        <a:xfrm>
          <a:off x="2923761" y="8423414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182217</xdr:colOff>
      <xdr:row>47</xdr:row>
      <xdr:rowOff>57980</xdr:rowOff>
    </xdr:from>
    <xdr:to>
      <xdr:col>6</xdr:col>
      <xdr:colOff>607528</xdr:colOff>
      <xdr:row>48</xdr:row>
      <xdr:rowOff>33132</xdr:rowOff>
    </xdr:to>
    <xdr:sp macro="" textlink="">
      <xdr:nvSpPr>
        <xdr:cNvPr id="59" name="Rectangle 58"/>
        <xdr:cNvSpPr/>
      </xdr:nvSpPr>
      <xdr:spPr>
        <a:xfrm>
          <a:off x="2932043" y="8622197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182217</xdr:colOff>
      <xdr:row>48</xdr:row>
      <xdr:rowOff>66262</xdr:rowOff>
    </xdr:from>
    <xdr:to>
      <xdr:col>6</xdr:col>
      <xdr:colOff>607528</xdr:colOff>
      <xdr:row>49</xdr:row>
      <xdr:rowOff>41415</xdr:rowOff>
    </xdr:to>
    <xdr:sp macro="" textlink="">
      <xdr:nvSpPr>
        <xdr:cNvPr id="61" name="Rectangle 60"/>
        <xdr:cNvSpPr/>
      </xdr:nvSpPr>
      <xdr:spPr>
        <a:xfrm>
          <a:off x="2932043" y="8812697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358638</xdr:colOff>
      <xdr:row>52</xdr:row>
      <xdr:rowOff>28161</xdr:rowOff>
    </xdr:from>
    <xdr:to>
      <xdr:col>17</xdr:col>
      <xdr:colOff>436144</xdr:colOff>
      <xdr:row>53</xdr:row>
      <xdr:rowOff>47210</xdr:rowOff>
    </xdr:to>
    <xdr:sp macro="" textlink="">
      <xdr:nvSpPr>
        <xdr:cNvPr id="67" name="Rectangle 66"/>
        <xdr:cNvSpPr/>
      </xdr:nvSpPr>
      <xdr:spPr>
        <a:xfrm>
          <a:off x="11347480" y="9412793"/>
          <a:ext cx="764309" cy="199522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436144</xdr:colOff>
      <xdr:row>52</xdr:row>
      <xdr:rowOff>90236</xdr:rowOff>
    </xdr:from>
    <xdr:to>
      <xdr:col>19</xdr:col>
      <xdr:colOff>25066</xdr:colOff>
      <xdr:row>52</xdr:row>
      <xdr:rowOff>127922</xdr:rowOff>
    </xdr:to>
    <xdr:cxnSp macro="">
      <xdr:nvCxnSpPr>
        <xdr:cNvPr id="70" name="Straight Arrow Connector 69"/>
        <xdr:cNvCxnSpPr>
          <a:endCxn id="67" idx="3"/>
        </xdr:cNvCxnSpPr>
      </xdr:nvCxnSpPr>
      <xdr:spPr>
        <a:xfrm flipH="1">
          <a:off x="12111789" y="9474868"/>
          <a:ext cx="962527" cy="3768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358636</xdr:colOff>
      <xdr:row>53</xdr:row>
      <xdr:rowOff>28161</xdr:rowOff>
    </xdr:from>
    <xdr:to>
      <xdr:col>17</xdr:col>
      <xdr:colOff>446170</xdr:colOff>
      <xdr:row>54</xdr:row>
      <xdr:rowOff>47211</xdr:rowOff>
    </xdr:to>
    <xdr:sp macro="" textlink="">
      <xdr:nvSpPr>
        <xdr:cNvPr id="71" name="Rectangle 70"/>
        <xdr:cNvSpPr/>
      </xdr:nvSpPr>
      <xdr:spPr>
        <a:xfrm>
          <a:off x="11347478" y="9593266"/>
          <a:ext cx="774337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445630</xdr:colOff>
      <xdr:row>53</xdr:row>
      <xdr:rowOff>95250</xdr:rowOff>
    </xdr:from>
    <xdr:to>
      <xdr:col>19</xdr:col>
      <xdr:colOff>40105</xdr:colOff>
      <xdr:row>53</xdr:row>
      <xdr:rowOff>128729</xdr:rowOff>
    </xdr:to>
    <xdr:cxnSp macro="">
      <xdr:nvCxnSpPr>
        <xdr:cNvPr id="72" name="Straight Arrow Connector 71"/>
        <xdr:cNvCxnSpPr/>
      </xdr:nvCxnSpPr>
      <xdr:spPr>
        <a:xfrm flipH="1">
          <a:off x="12121275" y="9660355"/>
          <a:ext cx="968080" cy="3347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350356</xdr:colOff>
      <xdr:row>49</xdr:row>
      <xdr:rowOff>177247</xdr:rowOff>
    </xdr:from>
    <xdr:to>
      <xdr:col>17</xdr:col>
      <xdr:colOff>436144</xdr:colOff>
      <xdr:row>51</xdr:row>
      <xdr:rowOff>14079</xdr:rowOff>
    </xdr:to>
    <xdr:sp macro="" textlink="">
      <xdr:nvSpPr>
        <xdr:cNvPr id="73" name="Rectangle 72"/>
        <xdr:cNvSpPr/>
      </xdr:nvSpPr>
      <xdr:spPr>
        <a:xfrm>
          <a:off x="11339198" y="9020458"/>
          <a:ext cx="772591" cy="197779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352627</xdr:colOff>
      <xdr:row>51</xdr:row>
      <xdr:rowOff>11596</xdr:rowOff>
    </xdr:from>
    <xdr:to>
      <xdr:col>17</xdr:col>
      <xdr:colOff>436144</xdr:colOff>
      <xdr:row>52</xdr:row>
      <xdr:rowOff>30646</xdr:rowOff>
    </xdr:to>
    <xdr:sp macro="" textlink="">
      <xdr:nvSpPr>
        <xdr:cNvPr id="74" name="Rectangle 73"/>
        <xdr:cNvSpPr/>
      </xdr:nvSpPr>
      <xdr:spPr>
        <a:xfrm>
          <a:off x="11312457" y="9313670"/>
          <a:ext cx="768506" cy="20144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451184</xdr:colOff>
      <xdr:row>50</xdr:row>
      <xdr:rowOff>75198</xdr:rowOff>
    </xdr:from>
    <xdr:to>
      <xdr:col>19</xdr:col>
      <xdr:colOff>50132</xdr:colOff>
      <xdr:row>50</xdr:row>
      <xdr:rowOff>80211</xdr:rowOff>
    </xdr:to>
    <xdr:cxnSp macro="">
      <xdr:nvCxnSpPr>
        <xdr:cNvPr id="77" name="Straight Arrow Connector 76"/>
        <xdr:cNvCxnSpPr/>
      </xdr:nvCxnSpPr>
      <xdr:spPr>
        <a:xfrm flipH="1">
          <a:off x="12126829" y="9098882"/>
          <a:ext cx="972553" cy="50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436144</xdr:colOff>
      <xdr:row>50</xdr:row>
      <xdr:rowOff>115956</xdr:rowOff>
    </xdr:from>
    <xdr:to>
      <xdr:col>19</xdr:col>
      <xdr:colOff>33131</xdr:colOff>
      <xdr:row>51</xdr:row>
      <xdr:rowOff>112318</xdr:rowOff>
    </xdr:to>
    <xdr:cxnSp macro="">
      <xdr:nvCxnSpPr>
        <xdr:cNvPr id="78" name="Straight Arrow Connector 77"/>
        <xdr:cNvCxnSpPr>
          <a:endCxn id="74" idx="3"/>
        </xdr:cNvCxnSpPr>
      </xdr:nvCxnSpPr>
      <xdr:spPr>
        <a:xfrm flipH="1">
          <a:off x="12080963" y="9235637"/>
          <a:ext cx="966966" cy="17875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77443</xdr:colOff>
      <xdr:row>14</xdr:row>
      <xdr:rowOff>109331</xdr:rowOff>
    </xdr:from>
    <xdr:to>
      <xdr:col>18</xdr:col>
      <xdr:colOff>33442</xdr:colOff>
      <xdr:row>31</xdr:row>
      <xdr:rowOff>23916</xdr:rowOff>
    </xdr:to>
    <xdr:pic>
      <xdr:nvPicPr>
        <xdr:cNvPr id="79" name="Picture 78"/>
        <xdr:cNvPicPr/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9014378" y="2660374"/>
          <a:ext cx="3393281" cy="30122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13</xdr:col>
      <xdr:colOff>223631</xdr:colOff>
      <xdr:row>38</xdr:row>
      <xdr:rowOff>91109</xdr:rowOff>
    </xdr:from>
    <xdr:to>
      <xdr:col>14</xdr:col>
      <xdr:colOff>347870</xdr:colOff>
      <xdr:row>39</xdr:row>
      <xdr:rowOff>57980</xdr:rowOff>
    </xdr:to>
    <xdr:sp macro="" textlink="">
      <xdr:nvSpPr>
        <xdr:cNvPr id="81" name="Rectangle 80"/>
        <xdr:cNvSpPr/>
      </xdr:nvSpPr>
      <xdr:spPr>
        <a:xfrm>
          <a:off x="9160566" y="7015370"/>
          <a:ext cx="811695" cy="1490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13</xdr:col>
      <xdr:colOff>248478</xdr:colOff>
      <xdr:row>38</xdr:row>
      <xdr:rowOff>91108</xdr:rowOff>
    </xdr:from>
    <xdr:to>
      <xdr:col>14</xdr:col>
      <xdr:colOff>372717</xdr:colOff>
      <xdr:row>39</xdr:row>
      <xdr:rowOff>66260</xdr:rowOff>
    </xdr:to>
    <xdr:sp macro="" textlink="">
      <xdr:nvSpPr>
        <xdr:cNvPr id="82" name="Rectangle 81"/>
        <xdr:cNvSpPr/>
      </xdr:nvSpPr>
      <xdr:spPr>
        <a:xfrm>
          <a:off x="9185413" y="7015369"/>
          <a:ext cx="811695" cy="1573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13</xdr:col>
      <xdr:colOff>233439</xdr:colOff>
      <xdr:row>39</xdr:row>
      <xdr:rowOff>101134</xdr:rowOff>
    </xdr:from>
    <xdr:to>
      <xdr:col>14</xdr:col>
      <xdr:colOff>357678</xdr:colOff>
      <xdr:row>40</xdr:row>
      <xdr:rowOff>76287</xdr:rowOff>
    </xdr:to>
    <xdr:sp macro="" textlink="">
      <xdr:nvSpPr>
        <xdr:cNvPr id="84" name="Rectangle 83"/>
        <xdr:cNvSpPr/>
      </xdr:nvSpPr>
      <xdr:spPr>
        <a:xfrm>
          <a:off x="9161873" y="7139608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13</xdr:col>
      <xdr:colOff>233439</xdr:colOff>
      <xdr:row>40</xdr:row>
      <xdr:rowOff>106148</xdr:rowOff>
    </xdr:from>
    <xdr:to>
      <xdr:col>14</xdr:col>
      <xdr:colOff>357678</xdr:colOff>
      <xdr:row>41</xdr:row>
      <xdr:rowOff>81300</xdr:rowOff>
    </xdr:to>
    <xdr:sp macro="" textlink="">
      <xdr:nvSpPr>
        <xdr:cNvPr id="85" name="Rectangle 84"/>
        <xdr:cNvSpPr/>
      </xdr:nvSpPr>
      <xdr:spPr>
        <a:xfrm>
          <a:off x="9161873" y="7325095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13</xdr:col>
      <xdr:colOff>233439</xdr:colOff>
      <xdr:row>41</xdr:row>
      <xdr:rowOff>116174</xdr:rowOff>
    </xdr:from>
    <xdr:to>
      <xdr:col>14</xdr:col>
      <xdr:colOff>357678</xdr:colOff>
      <xdr:row>42</xdr:row>
      <xdr:rowOff>91326</xdr:rowOff>
    </xdr:to>
    <xdr:sp macro="" textlink="">
      <xdr:nvSpPr>
        <xdr:cNvPr id="86" name="Rectangle 85"/>
        <xdr:cNvSpPr/>
      </xdr:nvSpPr>
      <xdr:spPr>
        <a:xfrm>
          <a:off x="9161873" y="7515595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13</xdr:col>
      <xdr:colOff>210553</xdr:colOff>
      <xdr:row>45</xdr:row>
      <xdr:rowOff>140369</xdr:rowOff>
    </xdr:from>
    <xdr:to>
      <xdr:col>14</xdr:col>
      <xdr:colOff>365959</xdr:colOff>
      <xdr:row>46</xdr:row>
      <xdr:rowOff>136446</xdr:rowOff>
    </xdr:to>
    <xdr:sp macro="" textlink="">
      <xdr:nvSpPr>
        <xdr:cNvPr id="87" name="Rectangle 86"/>
        <xdr:cNvSpPr/>
      </xdr:nvSpPr>
      <xdr:spPr>
        <a:xfrm>
          <a:off x="9138987" y="8261685"/>
          <a:ext cx="842209" cy="176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13</xdr:col>
      <xdr:colOff>218400</xdr:colOff>
      <xdr:row>46</xdr:row>
      <xdr:rowOff>155408</xdr:rowOff>
    </xdr:from>
    <xdr:to>
      <xdr:col>14</xdr:col>
      <xdr:colOff>365960</xdr:colOff>
      <xdr:row>47</xdr:row>
      <xdr:rowOff>146471</xdr:rowOff>
    </xdr:to>
    <xdr:sp macro="" textlink="">
      <xdr:nvSpPr>
        <xdr:cNvPr id="90" name="Rectangle 89"/>
        <xdr:cNvSpPr/>
      </xdr:nvSpPr>
      <xdr:spPr>
        <a:xfrm>
          <a:off x="9146834" y="8457197"/>
          <a:ext cx="834363" cy="1715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16</xdr:col>
      <xdr:colOff>352426</xdr:colOff>
      <xdr:row>40</xdr:row>
      <xdr:rowOff>94008</xdr:rowOff>
    </xdr:from>
    <xdr:to>
      <xdr:col>17</xdr:col>
      <xdr:colOff>411079</xdr:colOff>
      <xdr:row>41</xdr:row>
      <xdr:rowOff>113058</xdr:rowOff>
    </xdr:to>
    <xdr:sp macro="" textlink="">
      <xdr:nvSpPr>
        <xdr:cNvPr id="91" name="Rectangle 90"/>
        <xdr:cNvSpPr/>
      </xdr:nvSpPr>
      <xdr:spPr>
        <a:xfrm>
          <a:off x="11341268" y="7312955"/>
          <a:ext cx="745456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207064</xdr:colOff>
      <xdr:row>35</xdr:row>
      <xdr:rowOff>49696</xdr:rowOff>
    </xdr:from>
    <xdr:to>
      <xdr:col>17</xdr:col>
      <xdr:colOff>405848</xdr:colOff>
      <xdr:row>36</xdr:row>
      <xdr:rowOff>49696</xdr:rowOff>
    </xdr:to>
    <xdr:sp macro="" textlink="">
      <xdr:nvSpPr>
        <xdr:cNvPr id="49" name="Rectangle 48"/>
        <xdr:cNvSpPr/>
      </xdr:nvSpPr>
      <xdr:spPr>
        <a:xfrm>
          <a:off x="9143999" y="6427305"/>
          <a:ext cx="2948610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345386</xdr:colOff>
      <xdr:row>41</xdr:row>
      <xdr:rowOff>111815</xdr:rowOff>
    </xdr:from>
    <xdr:to>
      <xdr:col>17</xdr:col>
      <xdr:colOff>411079</xdr:colOff>
      <xdr:row>42</xdr:row>
      <xdr:rowOff>109436</xdr:rowOff>
    </xdr:to>
    <xdr:sp macro="" textlink="">
      <xdr:nvSpPr>
        <xdr:cNvPr id="92" name="Rectangle 91"/>
        <xdr:cNvSpPr/>
      </xdr:nvSpPr>
      <xdr:spPr>
        <a:xfrm>
          <a:off x="11305216" y="7589953"/>
          <a:ext cx="750682" cy="18001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386014</xdr:colOff>
      <xdr:row>46</xdr:row>
      <xdr:rowOff>151158</xdr:rowOff>
    </xdr:from>
    <xdr:to>
      <xdr:col>17</xdr:col>
      <xdr:colOff>421105</xdr:colOff>
      <xdr:row>47</xdr:row>
      <xdr:rowOff>162128</xdr:rowOff>
    </xdr:to>
    <xdr:sp macro="" textlink="">
      <xdr:nvSpPr>
        <xdr:cNvPr id="94" name="Rectangle 93"/>
        <xdr:cNvSpPr/>
      </xdr:nvSpPr>
      <xdr:spPr>
        <a:xfrm>
          <a:off x="11345844" y="8541264"/>
          <a:ext cx="720080" cy="19336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168140</xdr:colOff>
      <xdr:row>35</xdr:row>
      <xdr:rowOff>46383</xdr:rowOff>
    </xdr:from>
    <xdr:to>
      <xdr:col>19</xdr:col>
      <xdr:colOff>0</xdr:colOff>
      <xdr:row>37</xdr:row>
      <xdr:rowOff>99392</xdr:rowOff>
    </xdr:to>
    <xdr:cxnSp macro="">
      <xdr:nvCxnSpPr>
        <xdr:cNvPr id="32" name="Straight Arrow Connector 31"/>
        <xdr:cNvCxnSpPr/>
      </xdr:nvCxnSpPr>
      <xdr:spPr>
        <a:xfrm flipH="1" flipV="1">
          <a:off x="11167444" y="6423992"/>
          <a:ext cx="1894230" cy="4174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648532</xdr:colOff>
      <xdr:row>35</xdr:row>
      <xdr:rowOff>54667</xdr:rowOff>
    </xdr:from>
    <xdr:to>
      <xdr:col>19</xdr:col>
      <xdr:colOff>8283</xdr:colOff>
      <xdr:row>36</xdr:row>
      <xdr:rowOff>57979</xdr:rowOff>
    </xdr:to>
    <xdr:cxnSp macro="">
      <xdr:nvCxnSpPr>
        <xdr:cNvPr id="43" name="Straight Arrow Connector 42"/>
        <xdr:cNvCxnSpPr/>
      </xdr:nvCxnSpPr>
      <xdr:spPr>
        <a:xfrm flipH="1" flipV="1">
          <a:off x="11647836" y="6432276"/>
          <a:ext cx="1422121" cy="18552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77030</xdr:colOff>
      <xdr:row>34</xdr:row>
      <xdr:rowOff>162339</xdr:rowOff>
    </xdr:from>
    <xdr:to>
      <xdr:col>19</xdr:col>
      <xdr:colOff>57979</xdr:colOff>
      <xdr:row>38</xdr:row>
      <xdr:rowOff>124238</xdr:rowOff>
    </xdr:to>
    <xdr:cxnSp macro="">
      <xdr:nvCxnSpPr>
        <xdr:cNvPr id="36" name="Straight Arrow Connector 35"/>
        <xdr:cNvCxnSpPr/>
      </xdr:nvCxnSpPr>
      <xdr:spPr>
        <a:xfrm flipH="1" flipV="1">
          <a:off x="10388878" y="6357730"/>
          <a:ext cx="2730775" cy="69076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347434</xdr:colOff>
      <xdr:row>45</xdr:row>
      <xdr:rowOff>60813</xdr:rowOff>
    </xdr:from>
    <xdr:to>
      <xdr:col>18</xdr:col>
      <xdr:colOff>661737</xdr:colOff>
      <xdr:row>45</xdr:row>
      <xdr:rowOff>125329</xdr:rowOff>
    </xdr:to>
    <xdr:cxnSp macro="">
      <xdr:nvCxnSpPr>
        <xdr:cNvPr id="96" name="Straight Arrow Connector 95"/>
        <xdr:cNvCxnSpPr/>
      </xdr:nvCxnSpPr>
      <xdr:spPr>
        <a:xfrm flipH="1" flipV="1">
          <a:off x="11336276" y="8182129"/>
          <a:ext cx="1687908" cy="6451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9</xdr:col>
      <xdr:colOff>3367</xdr:colOff>
      <xdr:row>50</xdr:row>
      <xdr:rowOff>119563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39957"/>
          <a:ext cx="61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576538</xdr:colOff>
      <xdr:row>93</xdr:row>
      <xdr:rowOff>32584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93087"/>
          <a:ext cx="6076190" cy="7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519396</xdr:colOff>
      <xdr:row>133</xdr:row>
      <xdr:rowOff>92256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946217"/>
          <a:ext cx="6019048" cy="7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8</xdr:col>
      <xdr:colOff>557491</xdr:colOff>
      <xdr:row>175</xdr:row>
      <xdr:rowOff>100515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417130"/>
          <a:ext cx="6057143" cy="7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8</xdr:col>
      <xdr:colOff>262253</xdr:colOff>
      <xdr:row>216</xdr:row>
      <xdr:rowOff>35113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2070261"/>
          <a:ext cx="5761905" cy="73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8</xdr:col>
      <xdr:colOff>443205</xdr:colOff>
      <xdr:row>253</xdr:row>
      <xdr:rowOff>48433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9358957"/>
          <a:ext cx="5942857" cy="6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8</xdr:col>
      <xdr:colOff>443205</xdr:colOff>
      <xdr:row>292</xdr:row>
      <xdr:rowOff>82733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5918783"/>
          <a:ext cx="5942857" cy="73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291</xdr:row>
      <xdr:rowOff>173935</xdr:rowOff>
    </xdr:from>
    <xdr:to>
      <xdr:col>8</xdr:col>
      <xdr:colOff>424157</xdr:colOff>
      <xdr:row>309</xdr:row>
      <xdr:rowOff>170212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3199196"/>
          <a:ext cx="5923809" cy="32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108709</xdr:colOff>
      <xdr:row>146</xdr:row>
      <xdr:rowOff>132107</xdr:rowOff>
    </xdr:from>
    <xdr:to>
      <xdr:col>14</xdr:col>
      <xdr:colOff>337310</xdr:colOff>
      <xdr:row>254</xdr:row>
      <xdr:rowOff>163168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166" y="26735846"/>
          <a:ext cx="9165535" cy="19710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90282</xdr:colOff>
      <xdr:row>258</xdr:row>
      <xdr:rowOff>142252</xdr:rowOff>
    </xdr:from>
    <xdr:to>
      <xdr:col>11</xdr:col>
      <xdr:colOff>293412</xdr:colOff>
      <xdr:row>315</xdr:row>
      <xdr:rowOff>29195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195" y="47154339"/>
          <a:ext cx="6390239" cy="10273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473145</xdr:colOff>
      <xdr:row>14</xdr:row>
      <xdr:rowOff>77650</xdr:rowOff>
    </xdr:from>
    <xdr:to>
      <xdr:col>15</xdr:col>
      <xdr:colOff>414337</xdr:colOff>
      <xdr:row>141</xdr:row>
      <xdr:rowOff>96700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70" y="2744650"/>
          <a:ext cx="8918505" cy="2421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N10" sqref="N10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59" t="s">
        <v>0</v>
      </c>
      <c r="H4" s="159"/>
      <c r="I4" s="159"/>
      <c r="J4" s="159"/>
      <c r="K4" s="159"/>
      <c r="L4" s="159"/>
      <c r="M4" s="7"/>
    </row>
    <row r="5" spans="5:13" ht="14.25" customHeight="1">
      <c r="G5" s="159"/>
      <c r="H5" s="159"/>
      <c r="I5" s="159"/>
      <c r="J5" s="159"/>
      <c r="K5" s="159"/>
      <c r="L5" s="159"/>
      <c r="M5" s="7"/>
    </row>
    <row r="6" spans="5:13" ht="14.25" customHeight="1">
      <c r="G6" s="159"/>
      <c r="H6" s="159"/>
      <c r="I6" s="159"/>
      <c r="J6" s="159"/>
      <c r="K6" s="159"/>
      <c r="L6" s="159"/>
      <c r="M6" s="7"/>
    </row>
    <row r="7" spans="5:13" ht="14.25" customHeight="1">
      <c r="G7" s="159"/>
      <c r="H7" s="159"/>
      <c r="I7" s="159"/>
      <c r="J7" s="159"/>
      <c r="K7" s="159"/>
      <c r="L7" s="159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42977</v>
      </c>
    </row>
    <row r="14" spans="5:13" ht="15">
      <c r="E14" s="4" t="s">
        <v>1</v>
      </c>
      <c r="F14" s="160" t="s">
        <v>123</v>
      </c>
      <c r="G14" s="160"/>
      <c r="H14" s="160"/>
      <c r="I14" s="160"/>
      <c r="J14" s="160"/>
      <c r="K14" s="160"/>
      <c r="L14" s="161"/>
    </row>
    <row r="15" spans="5:13" ht="15">
      <c r="E15" s="5" t="s">
        <v>2</v>
      </c>
      <c r="F15" s="155" t="s">
        <v>24</v>
      </c>
      <c r="G15" s="155"/>
      <c r="H15" s="155"/>
      <c r="I15" s="155"/>
      <c r="J15" s="155"/>
      <c r="K15" s="155"/>
      <c r="L15" s="156"/>
    </row>
    <row r="16" spans="5:13" ht="15">
      <c r="E16" s="5" t="s">
        <v>23</v>
      </c>
      <c r="F16" s="155" t="s">
        <v>25</v>
      </c>
      <c r="G16" s="155"/>
      <c r="H16" s="155"/>
      <c r="I16" s="155"/>
      <c r="J16" s="155"/>
      <c r="K16" s="155"/>
      <c r="L16" s="156"/>
    </row>
    <row r="17" spans="5:12" ht="15">
      <c r="E17" s="5" t="s">
        <v>3</v>
      </c>
      <c r="F17" s="155" t="s">
        <v>26</v>
      </c>
      <c r="G17" s="155"/>
      <c r="H17" s="155"/>
      <c r="I17" s="155"/>
      <c r="J17" s="155"/>
      <c r="K17" s="155"/>
      <c r="L17" s="156"/>
    </row>
    <row r="18" spans="5:12" ht="30">
      <c r="E18" s="5" t="s">
        <v>4</v>
      </c>
      <c r="F18" s="155"/>
      <c r="G18" s="155"/>
      <c r="H18" s="155"/>
      <c r="I18" s="155"/>
      <c r="J18" s="155"/>
      <c r="K18" s="155"/>
      <c r="L18" s="156"/>
    </row>
    <row r="19" spans="5:12" ht="15">
      <c r="E19" s="5" t="s">
        <v>5</v>
      </c>
      <c r="F19" s="155" t="s">
        <v>78</v>
      </c>
      <c r="G19" s="155"/>
      <c r="H19" s="155"/>
      <c r="I19" s="155"/>
      <c r="J19" s="155"/>
      <c r="K19" s="155"/>
      <c r="L19" s="156"/>
    </row>
    <row r="20" spans="5:12" ht="15">
      <c r="E20" s="5" t="s">
        <v>6</v>
      </c>
      <c r="F20" s="155" t="s">
        <v>25</v>
      </c>
      <c r="G20" s="155"/>
      <c r="H20" s="155"/>
      <c r="I20" s="155"/>
      <c r="J20" s="155"/>
      <c r="K20" s="155"/>
      <c r="L20" s="156"/>
    </row>
    <row r="21" spans="5:12" ht="33.75" customHeight="1" thickBot="1">
      <c r="E21" s="6" t="s">
        <v>7</v>
      </c>
      <c r="F21" s="157" t="s">
        <v>77</v>
      </c>
      <c r="G21" s="157"/>
      <c r="H21" s="157"/>
      <c r="I21" s="157"/>
      <c r="J21" s="157"/>
      <c r="K21" s="157"/>
      <c r="L21" s="158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4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2"/>
  <sheetViews>
    <sheetView topLeftCell="A34" zoomScale="145" zoomScaleNormal="145" workbookViewId="0">
      <selection activeCell="M35" sqref="M35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59" t="s">
        <v>9</v>
      </c>
      <c r="G1" s="159"/>
      <c r="H1" s="159"/>
      <c r="I1" s="159"/>
      <c r="J1" s="159"/>
      <c r="K1" s="159"/>
      <c r="L1" s="27"/>
      <c r="M1" s="27"/>
      <c r="N1" s="27"/>
    </row>
    <row r="2" spans="1:27">
      <c r="A2" s="27"/>
      <c r="B2" s="27"/>
      <c r="C2" s="27"/>
      <c r="D2" s="27"/>
      <c r="E2" s="27"/>
      <c r="F2" s="159"/>
      <c r="G2" s="159"/>
      <c r="H2" s="159"/>
      <c r="I2" s="159"/>
      <c r="J2" s="159"/>
      <c r="K2" s="159"/>
      <c r="L2" s="27"/>
      <c r="M2" s="27"/>
      <c r="N2" s="27"/>
    </row>
    <row r="3" spans="1:27">
      <c r="A3" s="27"/>
      <c r="B3" s="27"/>
      <c r="C3" s="27"/>
      <c r="D3" s="27"/>
      <c r="E3" s="27"/>
      <c r="F3" s="159"/>
      <c r="G3" s="159"/>
      <c r="H3" s="159"/>
      <c r="I3" s="159"/>
      <c r="J3" s="159"/>
      <c r="K3" s="159"/>
      <c r="L3" s="27"/>
      <c r="M3" s="27"/>
      <c r="N3" s="27"/>
    </row>
    <row r="4" spans="1:27">
      <c r="A4" s="27"/>
      <c r="B4" s="27"/>
      <c r="C4" s="27"/>
      <c r="D4" s="27"/>
      <c r="E4" s="27"/>
      <c r="F4" s="159"/>
      <c r="G4" s="159"/>
      <c r="H4" s="159"/>
      <c r="I4" s="159"/>
      <c r="J4" s="159"/>
      <c r="K4" s="159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200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34</v>
      </c>
      <c r="B7" s="137">
        <v>400</v>
      </c>
      <c r="C7" s="51" t="s">
        <v>201</v>
      </c>
      <c r="D7" s="137" t="s">
        <v>138</v>
      </c>
      <c r="E7" s="137">
        <v>60</v>
      </c>
      <c r="F7" s="138" t="s">
        <v>201</v>
      </c>
      <c r="G7" s="139" t="s">
        <v>139</v>
      </c>
      <c r="H7" s="137">
        <v>1600000</v>
      </c>
      <c r="I7" s="140" t="s">
        <v>115</v>
      </c>
      <c r="J7" s="137"/>
      <c r="K7" s="137"/>
      <c r="L7" s="65"/>
    </row>
    <row r="8" spans="1:27">
      <c r="A8" s="36" t="s">
        <v>35</v>
      </c>
      <c r="B8" s="37">
        <v>600</v>
      </c>
      <c r="C8" s="52" t="s">
        <v>201</v>
      </c>
      <c r="D8" s="37"/>
      <c r="E8" s="37"/>
      <c r="F8" s="52"/>
      <c r="G8" s="37" t="s">
        <v>140</v>
      </c>
      <c r="H8" s="37">
        <v>120000000</v>
      </c>
      <c r="I8" s="106" t="s">
        <v>202</v>
      </c>
      <c r="J8" s="37"/>
      <c r="K8" s="37"/>
      <c r="L8" s="63"/>
    </row>
    <row r="9" spans="1:27" ht="15">
      <c r="A9" s="36" t="s">
        <v>36</v>
      </c>
      <c r="B9" s="37">
        <v>15</v>
      </c>
      <c r="C9" s="141" t="s">
        <v>203</v>
      </c>
      <c r="D9" s="37"/>
      <c r="E9" s="37"/>
      <c r="F9" s="52"/>
      <c r="G9" s="37" t="s">
        <v>141</v>
      </c>
      <c r="H9" s="37">
        <v>90000000</v>
      </c>
      <c r="I9" s="106" t="s">
        <v>202</v>
      </c>
      <c r="J9" s="37"/>
      <c r="K9" s="37"/>
      <c r="L9" s="63"/>
    </row>
    <row r="10" spans="1:27" ht="15">
      <c r="A10" s="36" t="s">
        <v>37</v>
      </c>
      <c r="B10" s="37">
        <v>415</v>
      </c>
      <c r="C10" s="141" t="s">
        <v>203</v>
      </c>
      <c r="D10" s="37"/>
      <c r="E10" s="37"/>
      <c r="F10" s="52"/>
      <c r="G10" s="37" t="s">
        <v>39</v>
      </c>
      <c r="H10" s="37">
        <v>400000</v>
      </c>
      <c r="I10" s="52" t="s">
        <v>115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148</v>
      </c>
      <c r="B12" s="37">
        <v>3500</v>
      </c>
      <c r="C12" s="52" t="s">
        <v>201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149</v>
      </c>
      <c r="B13" s="37">
        <v>3500</v>
      </c>
      <c r="C13" s="52" t="s">
        <v>201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137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139</v>
      </c>
      <c r="B17" s="29">
        <f>H7</f>
        <v>1600000</v>
      </c>
      <c r="C17" s="106" t="s">
        <v>115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140</v>
      </c>
      <c r="B18" s="29">
        <f>H8</f>
        <v>120000000</v>
      </c>
      <c r="C18" s="106" t="s">
        <v>202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141</v>
      </c>
      <c r="B19" s="29">
        <f>H9</f>
        <v>90000000</v>
      </c>
      <c r="C19" s="106" t="s">
        <v>202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154</v>
      </c>
      <c r="B22" s="29"/>
      <c r="C22" s="42" t="s">
        <v>157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155</v>
      </c>
      <c r="B23" s="29">
        <f>1*B12</f>
        <v>3500</v>
      </c>
      <c r="C23" s="127" t="s">
        <v>201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156</v>
      </c>
      <c r="B24" s="35">
        <f>1*B13</f>
        <v>3500</v>
      </c>
      <c r="C24" s="127" t="s">
        <v>201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158</v>
      </c>
      <c r="B26" s="35">
        <f>H8/H7</f>
        <v>75</v>
      </c>
      <c r="C26" s="35" t="s">
        <v>201</v>
      </c>
      <c r="D26" s="35"/>
      <c r="E26" s="35"/>
      <c r="F26" s="35"/>
      <c r="G26" s="35"/>
      <c r="H26" s="35"/>
      <c r="I26" s="35"/>
      <c r="J26" s="127" t="s">
        <v>227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159</v>
      </c>
      <c r="B27" s="35">
        <f>H9/H7</f>
        <v>56.25</v>
      </c>
      <c r="C27" s="35" t="s">
        <v>201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208</v>
      </c>
      <c r="B29" s="35">
        <f>B12/500 +B8/30</f>
        <v>27</v>
      </c>
      <c r="C29" s="35" t="s">
        <v>201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160</v>
      </c>
      <c r="B30" s="35">
        <f>B13/500 +B8/30</f>
        <v>27</v>
      </c>
      <c r="C30" s="35" t="s">
        <v>201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161</v>
      </c>
      <c r="B32" s="122">
        <f>B23/B8</f>
        <v>5.833333333333333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162</v>
      </c>
      <c r="B33" s="35">
        <f>B13/B7</f>
        <v>8.75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 t="s">
        <v>163</v>
      </c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4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 t="s">
        <v>164</v>
      </c>
      <c r="B36" s="122">
        <v>3048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167</v>
      </c>
      <c r="B38" s="122">
        <f>E7/B8</f>
        <v>0.1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168</v>
      </c>
      <c r="B39" s="35">
        <f>B36/(B7*B8*B9)*100</f>
        <v>8.4666666666666668E-2</v>
      </c>
      <c r="C39" s="35"/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165</v>
      </c>
      <c r="B40" s="35"/>
      <c r="C40" s="35">
        <v>9.5000000000000001E-2</v>
      </c>
      <c r="D40" s="29"/>
      <c r="E40" s="35"/>
      <c r="F40" s="35"/>
      <c r="G40" s="35"/>
      <c r="H40" s="35"/>
      <c r="I40" s="35"/>
      <c r="J40" s="35" t="s">
        <v>228</v>
      </c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 t="s">
        <v>166</v>
      </c>
      <c r="B41" s="35"/>
      <c r="C41" s="35">
        <f>C40*B9*B7*B8*B8</f>
        <v>205200000</v>
      </c>
      <c r="D41" s="35" t="s">
        <v>204</v>
      </c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47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167</v>
      </c>
      <c r="B43" s="122">
        <f>E7/B7</f>
        <v>0.15</v>
      </c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 t="s">
        <v>168</v>
      </c>
      <c r="B44" s="35">
        <f>B36/(B7*B8*B9)*100</f>
        <v>8.4666666666666668E-2</v>
      </c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 t="s">
        <v>169</v>
      </c>
      <c r="B45" s="35"/>
      <c r="C45" s="35">
        <v>8.5000000000000006E-2</v>
      </c>
      <c r="D45" s="35"/>
      <c r="E45" s="35"/>
      <c r="F45" s="35"/>
      <c r="G45" s="35"/>
      <c r="H45" s="35"/>
      <c r="I45" s="35"/>
      <c r="J45" s="35" t="s">
        <v>218</v>
      </c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47" t="s">
        <v>170</v>
      </c>
      <c r="B46" s="35"/>
      <c r="C46" s="35">
        <f>C45*B9*B7*B7*B8</f>
        <v>122400000.00000001</v>
      </c>
      <c r="D46" s="35" t="s">
        <v>204</v>
      </c>
      <c r="E46" s="35"/>
      <c r="F46" s="35"/>
      <c r="G46" s="35"/>
      <c r="H46" s="35"/>
      <c r="I46" s="35"/>
      <c r="J46" s="35"/>
      <c r="K46" s="35"/>
      <c r="L46" s="4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 t="s">
        <v>171</v>
      </c>
      <c r="B48" s="35"/>
      <c r="C48" s="35">
        <f>(H7)/(0.45*B7*B8*B9 +0.75*B36*B10)</f>
        <v>0.62288559538130328</v>
      </c>
      <c r="D48" s="35"/>
      <c r="E48" s="35"/>
      <c r="F48" s="35"/>
      <c r="G48" s="35"/>
      <c r="H48" s="35"/>
      <c r="I48" s="35"/>
      <c r="J48" s="35" t="s">
        <v>229</v>
      </c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209</v>
      </c>
      <c r="B49" s="35"/>
      <c r="C49" s="35">
        <f>2/3 *(1+5*C48/2)</f>
        <v>1.7048093256355055</v>
      </c>
      <c r="D49" s="29"/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 t="s">
        <v>172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47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4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28"/>
      <c r="B53" s="35"/>
      <c r="C53" s="167">
        <f>(H8/C41)^C49  +  (H9/C46)^C49</f>
        <v>0.99269644161220771</v>
      </c>
      <c r="D53" s="35"/>
      <c r="E53" s="35"/>
      <c r="F53" s="35"/>
      <c r="G53" s="35"/>
      <c r="H53" s="35"/>
      <c r="I53" s="35"/>
      <c r="J53" s="35" t="s">
        <v>230</v>
      </c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/>
      <c r="B54" s="35"/>
      <c r="C54" s="167"/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173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>
      <c r="A57" s="47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48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 ht="15" thickBot="1">
      <c r="A59" s="124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6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 ht="15.75" thickBot="1">
      <c r="A60" s="56" t="s">
        <v>38</v>
      </c>
      <c r="B60" s="57"/>
      <c r="C60" s="57"/>
      <c r="D60" s="57"/>
      <c r="E60" s="57"/>
      <c r="F60" s="57"/>
      <c r="G60" s="57"/>
      <c r="H60" s="57"/>
      <c r="I60" s="57"/>
      <c r="J60" s="43" t="s">
        <v>32</v>
      </c>
      <c r="K60" s="57"/>
      <c r="L60" s="57"/>
      <c r="M60" s="122"/>
      <c r="N60" s="122"/>
      <c r="O60" s="122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>
      <c r="A61" s="59" t="s">
        <v>40</v>
      </c>
      <c r="B61" s="60"/>
      <c r="C61" s="60">
        <f>H10</f>
        <v>400000</v>
      </c>
      <c r="D61" s="107" t="s">
        <v>115</v>
      </c>
      <c r="E61" s="60" t="s">
        <v>34</v>
      </c>
      <c r="F61" s="60">
        <f>B7</f>
        <v>400</v>
      </c>
      <c r="G61" s="60" t="s">
        <v>201</v>
      </c>
      <c r="H61" s="60" t="s">
        <v>44</v>
      </c>
      <c r="I61" s="60">
        <f>B8</f>
        <v>600</v>
      </c>
      <c r="J61" s="60" t="s">
        <v>201</v>
      </c>
      <c r="K61" s="60"/>
      <c r="L61" s="61"/>
      <c r="M61" s="122"/>
      <c r="N61" s="122"/>
      <c r="O61" s="122"/>
    </row>
    <row r="62" spans="1:27" ht="15">
      <c r="A62" s="28" t="s">
        <v>43</v>
      </c>
      <c r="B62" s="29"/>
      <c r="C62" s="29">
        <f>C61/(F61*I61)</f>
        <v>1.6666666666666667</v>
      </c>
      <c r="D62" s="128" t="s">
        <v>203</v>
      </c>
      <c r="E62" s="42" t="s">
        <v>30</v>
      </c>
      <c r="F62" s="42" t="s">
        <v>30</v>
      </c>
      <c r="G62" s="42"/>
      <c r="H62" s="42"/>
      <c r="I62" s="42"/>
      <c r="J62" s="42" t="s">
        <v>231</v>
      </c>
      <c r="K62" s="42"/>
      <c r="L62" s="49"/>
      <c r="M62" s="42"/>
      <c r="N62" s="42"/>
      <c r="O62" s="42"/>
    </row>
    <row r="63" spans="1:27" ht="15">
      <c r="A63" s="41" t="s">
        <v>174</v>
      </c>
      <c r="B63" s="42"/>
      <c r="C63" s="42">
        <f>3217</f>
        <v>3217</v>
      </c>
      <c r="D63" s="128" t="s">
        <v>205</v>
      </c>
      <c r="E63" s="29"/>
      <c r="F63" s="29"/>
      <c r="G63" s="29"/>
      <c r="H63" s="29"/>
      <c r="I63" s="29"/>
      <c r="J63" s="29"/>
      <c r="K63" s="42"/>
      <c r="L63" s="49"/>
      <c r="M63" s="42"/>
      <c r="N63" s="42"/>
      <c r="O63" s="42"/>
    </row>
    <row r="64" spans="1:27" ht="15">
      <c r="A64" s="41" t="s">
        <v>142</v>
      </c>
      <c r="B64" s="42" t="s">
        <v>30</v>
      </c>
      <c r="C64" s="42">
        <f>1+3*H7/(F61*I61*B9)</f>
        <v>2.333333333333333</v>
      </c>
      <c r="D64" s="128"/>
      <c r="E64" s="29"/>
      <c r="F64" s="29"/>
      <c r="G64" s="29"/>
      <c r="H64" s="29"/>
      <c r="I64" s="29"/>
      <c r="J64" s="29"/>
      <c r="K64" s="42"/>
      <c r="L64" s="49"/>
      <c r="M64" s="42"/>
      <c r="N64" s="42"/>
      <c r="O64" s="42"/>
    </row>
    <row r="65" spans="1:15" ht="15">
      <c r="A65" s="41" t="s">
        <v>41</v>
      </c>
      <c r="B65" s="42"/>
      <c r="C65" s="42">
        <f>0.79*C64</f>
        <v>1.8433333333333333</v>
      </c>
      <c r="D65" s="128" t="s">
        <v>203</v>
      </c>
      <c r="E65" s="42"/>
      <c r="F65" s="42"/>
      <c r="G65" s="42"/>
      <c r="H65" s="42"/>
      <c r="I65" s="42"/>
      <c r="J65" s="42" t="s">
        <v>232</v>
      </c>
      <c r="K65" s="42"/>
      <c r="L65" s="49"/>
      <c r="M65" s="42"/>
      <c r="N65" s="42"/>
      <c r="O65" s="42"/>
    </row>
    <row r="66" spans="1:15" ht="15">
      <c r="A66" s="41" t="s">
        <v>42</v>
      </c>
      <c r="B66" s="42"/>
      <c r="C66" s="42">
        <v>3.1</v>
      </c>
      <c r="D66" s="128" t="s">
        <v>203</v>
      </c>
      <c r="E66" s="42"/>
      <c r="F66" s="42"/>
      <c r="G66" s="42"/>
      <c r="H66" s="42"/>
      <c r="I66" s="42"/>
      <c r="J66" s="42" t="s">
        <v>233</v>
      </c>
      <c r="K66" s="42"/>
      <c r="L66" s="49"/>
      <c r="M66" s="42"/>
      <c r="N66" s="42"/>
      <c r="O66" s="42"/>
    </row>
    <row r="67" spans="1:15">
      <c r="A67" s="41" t="str">
        <f>IF( C62&lt;= C65,"Provide Nominal ","Design for Shear")</f>
        <v xml:space="preserve">Provide Nominal 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9"/>
      <c r="M67" s="42"/>
      <c r="N67" s="42"/>
      <c r="O67" s="42"/>
    </row>
    <row r="68" spans="1:15" ht="15">
      <c r="A68" s="41" t="s">
        <v>45</v>
      </c>
      <c r="B68" s="42"/>
      <c r="C68" s="42">
        <f>ABS(F61*(C62-C65)/(0.87*B10))</f>
        <v>0.19572543045746188</v>
      </c>
      <c r="D68" s="128" t="s">
        <v>205</v>
      </c>
      <c r="E68" s="42"/>
      <c r="F68" s="42"/>
      <c r="G68" s="42"/>
      <c r="H68" s="42"/>
      <c r="I68" s="42"/>
      <c r="J68" s="42"/>
      <c r="K68" s="42"/>
      <c r="L68" s="49"/>
      <c r="M68" s="42"/>
      <c r="N68" s="42"/>
      <c r="O68" s="42"/>
    </row>
    <row r="69" spans="1:15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9"/>
      <c r="M69" s="42"/>
      <c r="N69" s="42"/>
      <c r="O69" s="42"/>
    </row>
    <row r="70" spans="1:15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42"/>
      <c r="L70" s="49"/>
      <c r="M70" s="42"/>
      <c r="N70" s="42"/>
      <c r="O70" s="42"/>
    </row>
    <row r="71" spans="1:15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42"/>
      <c r="L71" s="49"/>
      <c r="M71" s="42"/>
      <c r="N71" s="42"/>
      <c r="O71" s="42"/>
    </row>
    <row r="72" spans="1:15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42"/>
      <c r="L72" s="49"/>
      <c r="M72" s="42"/>
      <c r="N72" s="42"/>
      <c r="O72" s="42"/>
    </row>
    <row r="73" spans="1:15">
      <c r="A73" s="39" t="s">
        <v>46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129"/>
      <c r="M73" s="122"/>
      <c r="N73" s="122"/>
      <c r="O73" s="122"/>
    </row>
    <row r="74" spans="1:15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30"/>
      <c r="M74" s="42"/>
      <c r="N74" s="42"/>
      <c r="O74" s="42"/>
    </row>
    <row r="75" spans="1:15" ht="15">
      <c r="A75" s="28" t="s">
        <v>47</v>
      </c>
      <c r="B75" s="29"/>
      <c r="C75" s="29">
        <f>0.4*F61/(0.87*B10)</f>
        <v>0.44315191801689513</v>
      </c>
      <c r="D75" s="128" t="s">
        <v>205</v>
      </c>
      <c r="E75" s="29"/>
      <c r="F75" s="29"/>
      <c r="G75" s="29"/>
      <c r="H75" s="29"/>
      <c r="I75" s="29"/>
      <c r="J75" s="29"/>
      <c r="K75" s="29"/>
      <c r="L75" s="30"/>
      <c r="M75" s="42"/>
      <c r="N75" s="42"/>
      <c r="O75" s="42"/>
    </row>
    <row r="76" spans="1:15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30"/>
      <c r="M76" s="42"/>
      <c r="N76" s="42"/>
      <c r="O76" s="42"/>
    </row>
    <row r="77" spans="1:15">
      <c r="A77" s="28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30"/>
      <c r="M77" s="42"/>
      <c r="N77" s="42"/>
      <c r="O77" s="42"/>
    </row>
    <row r="78" spans="1:15">
      <c r="A78" s="144" t="s">
        <v>186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45"/>
      <c r="M78" s="42"/>
      <c r="N78" s="42"/>
      <c r="O78" s="42"/>
    </row>
    <row r="79" spans="1:15" ht="15">
      <c r="A79" s="121" t="s">
        <v>175</v>
      </c>
      <c r="B79" s="122">
        <v>450</v>
      </c>
      <c r="C79" s="128" t="s">
        <v>205</v>
      </c>
      <c r="D79" s="122"/>
      <c r="E79" s="122"/>
      <c r="F79" s="122"/>
      <c r="G79" s="122"/>
      <c r="H79" s="122"/>
      <c r="I79" s="122"/>
      <c r="J79" s="122"/>
      <c r="K79" s="122"/>
      <c r="L79" s="123"/>
      <c r="M79" s="42"/>
      <c r="N79" s="42"/>
      <c r="O79" s="42"/>
    </row>
    <row r="80" spans="1:15">
      <c r="A80" s="41" t="s">
        <v>177</v>
      </c>
      <c r="B80" s="42">
        <v>150</v>
      </c>
      <c r="C80" s="146" t="s">
        <v>201</v>
      </c>
      <c r="D80" s="42"/>
      <c r="E80" s="42"/>
      <c r="F80" s="42"/>
      <c r="G80" s="42"/>
      <c r="H80" s="42"/>
      <c r="I80" s="42"/>
      <c r="J80" s="42"/>
      <c r="K80" s="42"/>
      <c r="L80" s="49"/>
      <c r="M80" s="42"/>
      <c r="N80" s="42"/>
      <c r="O80" s="42"/>
    </row>
    <row r="81" spans="1:15">
      <c r="A81" s="41" t="s">
        <v>176</v>
      </c>
      <c r="B81" s="42">
        <f xml:space="preserve"> 0.87*B10*B79*I61/B80</f>
        <v>649890</v>
      </c>
      <c r="C81" s="42"/>
      <c r="D81" s="42"/>
      <c r="E81" s="42"/>
      <c r="F81" s="42"/>
      <c r="G81" s="42"/>
      <c r="H81" s="42"/>
      <c r="I81" s="42"/>
      <c r="J81" s="42"/>
      <c r="K81" s="42"/>
      <c r="L81" s="49"/>
      <c r="M81" s="42"/>
      <c r="N81" s="42"/>
      <c r="O81" s="42"/>
    </row>
    <row r="82" spans="1:15">
      <c r="A82" s="41" t="s">
        <v>178</v>
      </c>
      <c r="B82" s="42">
        <f>0.79*C64*F61*I61</f>
        <v>442399.99999999994</v>
      </c>
      <c r="C82" s="42"/>
      <c r="D82" s="42"/>
      <c r="E82" s="42"/>
      <c r="F82" s="42"/>
      <c r="G82" s="42"/>
      <c r="H82" s="42"/>
      <c r="I82" s="42"/>
      <c r="J82" s="42" t="s">
        <v>232</v>
      </c>
      <c r="K82" s="42"/>
      <c r="L82" s="49"/>
      <c r="M82" s="42"/>
      <c r="N82" s="42"/>
      <c r="O82" s="42"/>
    </row>
    <row r="83" spans="1:15">
      <c r="A83" s="41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9"/>
      <c r="M83" s="42"/>
      <c r="N83" s="42"/>
      <c r="O83" s="42"/>
    </row>
    <row r="84" spans="1:15">
      <c r="A84" s="41" t="s">
        <v>179</v>
      </c>
      <c r="B84" s="42">
        <f>B82+B81</f>
        <v>1092290</v>
      </c>
      <c r="C84" s="105" t="s">
        <v>115</v>
      </c>
      <c r="D84" s="42"/>
      <c r="E84" s="42"/>
      <c r="F84" s="42"/>
      <c r="G84" s="42"/>
      <c r="H84" s="42"/>
      <c r="I84" s="42"/>
      <c r="J84" s="42"/>
      <c r="K84" s="42"/>
      <c r="L84" s="49"/>
      <c r="M84" s="42"/>
      <c r="N84" s="42"/>
      <c r="O84" s="42"/>
    </row>
    <row r="85" spans="1:15">
      <c r="A85" s="41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9"/>
      <c r="M85" s="42"/>
      <c r="N85" s="42"/>
      <c r="O85" s="42"/>
    </row>
    <row r="86" spans="1:15">
      <c r="A86" s="41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>
      <c r="A87" s="41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41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9"/>
      <c r="M89" s="42"/>
      <c r="N89" s="42"/>
      <c r="O89" s="42"/>
    </row>
    <row r="90" spans="1:15">
      <c r="A90" s="41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9"/>
      <c r="M90" s="42"/>
      <c r="N90" s="42"/>
      <c r="O90" s="42"/>
    </row>
    <row r="91" spans="1:15">
      <c r="A91" s="41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9"/>
      <c r="M91" s="42"/>
      <c r="N91" s="42"/>
      <c r="O91" s="42"/>
    </row>
    <row r="92" spans="1:15" ht="15" thickBot="1">
      <c r="A92" s="62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5"/>
      <c r="M92" s="42"/>
      <c r="N92" s="42"/>
      <c r="O92" s="42"/>
    </row>
    <row r="93" spans="1:15" ht="15.75" thickBot="1">
      <c r="A93" s="56" t="s">
        <v>180</v>
      </c>
      <c r="B93" s="57"/>
      <c r="C93" s="57"/>
      <c r="D93" s="57"/>
      <c r="E93" s="57"/>
      <c r="F93" s="57"/>
      <c r="G93" s="57"/>
      <c r="H93" s="57"/>
      <c r="I93" s="57"/>
      <c r="J93" s="43" t="s">
        <v>32</v>
      </c>
      <c r="K93" s="57"/>
      <c r="L93" s="58"/>
      <c r="M93" s="42"/>
      <c r="N93" s="42"/>
      <c r="O93" s="42"/>
    </row>
    <row r="94" spans="1:15">
      <c r="A94" s="59" t="s">
        <v>181</v>
      </c>
      <c r="B94" s="60"/>
      <c r="C94" s="60">
        <f>16000</f>
        <v>16000</v>
      </c>
      <c r="D94" s="107"/>
      <c r="E94" s="60"/>
      <c r="F94" s="60"/>
      <c r="G94" s="60"/>
      <c r="H94" s="60"/>
      <c r="I94" s="60"/>
      <c r="J94" s="60" t="s">
        <v>234</v>
      </c>
      <c r="K94" s="153"/>
      <c r="L94" s="61" t="s">
        <v>198</v>
      </c>
      <c r="M94" s="42"/>
      <c r="N94" s="42"/>
      <c r="O94" s="42"/>
    </row>
    <row r="95" spans="1:15" ht="15">
      <c r="A95" s="28" t="s">
        <v>183</v>
      </c>
      <c r="B95" s="29"/>
      <c r="C95" s="29">
        <f>0.2*B9*B8*B7</f>
        <v>720000</v>
      </c>
      <c r="D95" s="128"/>
      <c r="E95" s="42" t="s">
        <v>30</v>
      </c>
      <c r="F95" s="42" t="s">
        <v>30</v>
      </c>
      <c r="G95" s="42"/>
      <c r="H95" s="42"/>
      <c r="I95" s="42"/>
      <c r="J95" s="42"/>
      <c r="K95" s="42"/>
      <c r="L95" s="49"/>
      <c r="M95" s="42"/>
      <c r="N95" s="42"/>
      <c r="O95" s="42"/>
    </row>
    <row r="96" spans="1:15" ht="15">
      <c r="A96" s="41" t="s">
        <v>182</v>
      </c>
      <c r="B96" s="42"/>
      <c r="C96" s="42"/>
      <c r="D96" s="128" t="b">
        <f>IF(0.2*B9*B7*B8&gt;=C94,TRUE,FALSE)</f>
        <v>1</v>
      </c>
      <c r="E96" s="29"/>
      <c r="F96" s="29"/>
      <c r="G96" s="29"/>
      <c r="H96" s="29"/>
      <c r="I96" s="29"/>
      <c r="J96" s="29"/>
      <c r="K96" s="42"/>
      <c r="L96" s="49"/>
      <c r="M96" s="42"/>
      <c r="N96" s="42"/>
      <c r="O96" s="42"/>
    </row>
    <row r="97" spans="1:15" ht="15">
      <c r="A97" s="121" t="s">
        <v>187</v>
      </c>
      <c r="B97" s="42">
        <v>400</v>
      </c>
      <c r="C97" s="42" t="s">
        <v>194</v>
      </c>
      <c r="D97" s="128">
        <v>146.13999999999999</v>
      </c>
      <c r="E97" s="105" t="s">
        <v>201</v>
      </c>
      <c r="F97" s="29"/>
      <c r="G97" s="29"/>
      <c r="H97" s="29"/>
      <c r="I97" s="29"/>
      <c r="J97" s="29"/>
      <c r="K97" s="42"/>
      <c r="L97" s="49"/>
      <c r="M97" s="42"/>
      <c r="N97" s="42"/>
      <c r="O97" s="42"/>
    </row>
    <row r="98" spans="1:15" ht="15">
      <c r="A98" s="41" t="s">
        <v>188</v>
      </c>
      <c r="B98" s="42">
        <v>348</v>
      </c>
      <c r="C98" s="146" t="s">
        <v>201</v>
      </c>
      <c r="D98" s="128"/>
      <c r="E98" s="42"/>
      <c r="F98" s="42"/>
      <c r="G98" s="42"/>
      <c r="H98" s="42"/>
      <c r="I98" s="42"/>
      <c r="J98" s="42"/>
      <c r="K98" s="42"/>
      <c r="L98" s="49"/>
      <c r="M98" s="42"/>
      <c r="N98" s="42"/>
      <c r="O98" s="42"/>
    </row>
    <row r="99" spans="1:15" ht="15">
      <c r="A99" s="41" t="s">
        <v>189</v>
      </c>
      <c r="B99" s="42">
        <v>1814</v>
      </c>
      <c r="C99" s="146" t="s">
        <v>205</v>
      </c>
      <c r="D99" s="128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190</v>
      </c>
      <c r="B100" s="122">
        <v>59.54</v>
      </c>
      <c r="C100" s="133" t="s">
        <v>201</v>
      </c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 ht="15">
      <c r="A101" s="41" t="s">
        <v>191</v>
      </c>
      <c r="B101" s="122">
        <v>250</v>
      </c>
      <c r="C101" s="133" t="s">
        <v>201</v>
      </c>
      <c r="D101" s="128"/>
      <c r="E101" s="42"/>
      <c r="F101" s="42"/>
      <c r="G101" s="42"/>
      <c r="H101" s="42"/>
      <c r="I101" s="42"/>
      <c r="J101" s="42"/>
      <c r="K101" s="42"/>
      <c r="L101" s="49"/>
      <c r="M101" s="42"/>
      <c r="N101" s="42"/>
      <c r="O101" s="42"/>
    </row>
    <row r="102" spans="1:15" ht="15">
      <c r="A102" s="41" t="s">
        <v>193</v>
      </c>
      <c r="B102" s="122">
        <v>200000</v>
      </c>
      <c r="C102" s="146" t="s">
        <v>203</v>
      </c>
      <c r="D102" s="128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 ht="15">
      <c r="A103" s="41" t="s">
        <v>195</v>
      </c>
      <c r="B103" s="122">
        <v>224</v>
      </c>
      <c r="C103" s="146" t="s">
        <v>203</v>
      </c>
      <c r="D103" s="128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 ht="15">
      <c r="A104" s="41" t="s">
        <v>196</v>
      </c>
      <c r="B104" s="122">
        <v>38</v>
      </c>
      <c r="C104" s="29"/>
      <c r="D104" s="128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29" t="s">
        <v>235</v>
      </c>
      <c r="K105" s="42"/>
      <c r="L105" s="49"/>
      <c r="M105" s="42"/>
      <c r="N105" s="42"/>
      <c r="O105" s="42"/>
    </row>
    <row r="106" spans="1:15">
      <c r="A106" s="41" t="s">
        <v>192</v>
      </c>
      <c r="B106" s="42">
        <f>(1/B102)*(B97-D97)/(B98-D97) *(B103-B101*(B97-D97)/(3*B99))</f>
        <v>1.3351854306766259E-3</v>
      </c>
      <c r="C106" s="133"/>
      <c r="D106" s="42"/>
      <c r="E106" s="42"/>
      <c r="F106" s="42"/>
      <c r="G106" s="42"/>
      <c r="H106" s="42"/>
      <c r="I106" s="42"/>
      <c r="J106" s="29" t="s">
        <v>235</v>
      </c>
      <c r="K106" s="42"/>
      <c r="L106" s="49"/>
      <c r="M106" s="42"/>
      <c r="N106" s="42"/>
      <c r="O106" s="42"/>
    </row>
    <row r="107" spans="1:15">
      <c r="A107" s="41" t="s">
        <v>197</v>
      </c>
      <c r="B107" s="29">
        <f>3*B100*B106/(1+(2*(B100-B104)/(B97-D97)))</f>
        <v>0.20389061756027049</v>
      </c>
      <c r="C107" s="146" t="s">
        <v>201</v>
      </c>
      <c r="D107" s="29"/>
      <c r="E107" s="29"/>
      <c r="F107" s="29"/>
      <c r="G107" s="29"/>
      <c r="H107" s="29"/>
      <c r="I107" s="29"/>
      <c r="J107" s="29"/>
      <c r="K107" s="29"/>
      <c r="L107" s="30"/>
    </row>
    <row r="108" spans="1:15">
      <c r="A108" s="28" t="s">
        <v>199</v>
      </c>
      <c r="B108" s="29"/>
      <c r="C108" s="29">
        <f>B107</f>
        <v>0.20389061756027049</v>
      </c>
      <c r="D108" s="105" t="s">
        <v>201</v>
      </c>
      <c r="E108" s="29"/>
      <c r="F108" s="29"/>
      <c r="G108" s="29"/>
      <c r="H108" s="29"/>
      <c r="I108" s="29"/>
      <c r="J108" s="29"/>
      <c r="K108" s="29"/>
      <c r="L108" s="30"/>
    </row>
    <row r="109" spans="1:15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30"/>
    </row>
    <row r="110" spans="1:15">
      <c r="A110" s="28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30"/>
    </row>
    <row r="111" spans="1:15">
      <c r="A111" s="28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30"/>
    </row>
    <row r="112" spans="1:15" ht="15" thickBot="1">
      <c r="A112" s="147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9"/>
    </row>
  </sheetData>
  <mergeCells count="2">
    <mergeCell ref="F1:K4"/>
    <mergeCell ref="C53:C54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0"/>
      <c r="B1" s="50"/>
      <c r="C1" s="50"/>
      <c r="D1" s="50"/>
      <c r="E1" s="50"/>
      <c r="F1" s="168" t="s">
        <v>48</v>
      </c>
      <c r="G1" s="168"/>
      <c r="H1" s="168"/>
      <c r="I1" s="168"/>
      <c r="J1" s="168"/>
      <c r="K1" s="168"/>
      <c r="L1" s="50"/>
      <c r="M1" s="50"/>
      <c r="N1" s="50"/>
      <c r="O1" s="50"/>
      <c r="P1" s="50"/>
      <c r="Q1" s="50"/>
    </row>
    <row r="2" spans="1:30">
      <c r="A2" s="50"/>
      <c r="B2" s="50"/>
      <c r="C2" s="50"/>
      <c r="D2" s="50"/>
      <c r="E2" s="50"/>
      <c r="F2" s="168"/>
      <c r="G2" s="168"/>
      <c r="H2" s="168"/>
      <c r="I2" s="168"/>
      <c r="J2" s="168"/>
      <c r="K2" s="168"/>
      <c r="L2" s="50"/>
      <c r="M2" s="50"/>
      <c r="N2" s="50"/>
      <c r="O2" s="50"/>
      <c r="P2" s="50"/>
      <c r="Q2" s="50"/>
    </row>
    <row r="3" spans="1:30">
      <c r="A3" s="50"/>
      <c r="B3" s="50"/>
      <c r="C3" s="50"/>
      <c r="D3" s="50"/>
      <c r="E3" s="50"/>
      <c r="F3" s="168"/>
      <c r="G3" s="168"/>
      <c r="H3" s="168"/>
      <c r="I3" s="168"/>
      <c r="J3" s="168"/>
      <c r="K3" s="168"/>
      <c r="L3" s="50"/>
      <c r="M3" s="50"/>
      <c r="N3" s="50"/>
      <c r="O3" s="50"/>
      <c r="P3" s="50"/>
      <c r="Q3" s="50"/>
    </row>
    <row r="4" spans="1:30">
      <c r="A4" s="50"/>
      <c r="B4" s="50"/>
      <c r="C4" s="50"/>
      <c r="D4" s="50"/>
      <c r="E4" s="50"/>
      <c r="F4" s="168"/>
      <c r="G4" s="168"/>
      <c r="H4" s="168"/>
      <c r="I4" s="168"/>
      <c r="J4" s="168"/>
      <c r="K4" s="168"/>
      <c r="L4" s="50"/>
      <c r="M4" s="50"/>
      <c r="N4" s="50"/>
      <c r="O4" s="50"/>
      <c r="P4" s="50"/>
      <c r="Q4" s="50"/>
    </row>
    <row r="9" spans="1:30">
      <c r="A9" t="s">
        <v>96</v>
      </c>
    </row>
    <row r="10" spans="1:30">
      <c r="Z10" s="25"/>
      <c r="AA10" s="25"/>
      <c r="AB10" s="25"/>
      <c r="AC10" s="25"/>
      <c r="AD10" s="25"/>
    </row>
    <row r="11" spans="1:30">
      <c r="O11" t="s">
        <v>73</v>
      </c>
    </row>
    <row r="122" spans="14:21">
      <c r="O122" t="s">
        <v>90</v>
      </c>
      <c r="R122" t="s">
        <v>93</v>
      </c>
    </row>
    <row r="124" spans="14:21">
      <c r="U124" t="s">
        <v>109</v>
      </c>
    </row>
    <row r="125" spans="14:21">
      <c r="N125" t="s">
        <v>91</v>
      </c>
    </row>
    <row r="135" spans="14:21">
      <c r="N135" t="s">
        <v>92</v>
      </c>
    </row>
    <row r="139" spans="14:21">
      <c r="U139" t="s">
        <v>95</v>
      </c>
    </row>
    <row r="142" spans="14:21">
      <c r="O142" t="s">
        <v>94</v>
      </c>
    </row>
    <row r="168" spans="14:18">
      <c r="O168" t="s">
        <v>90</v>
      </c>
      <c r="R168" t="s">
        <v>93</v>
      </c>
    </row>
    <row r="171" spans="14:18">
      <c r="N171" t="s">
        <v>91</v>
      </c>
    </row>
    <row r="181" spans="14:15">
      <c r="N181" t="s">
        <v>92</v>
      </c>
    </row>
    <row r="188" spans="14:15">
      <c r="O188" t="s">
        <v>94</v>
      </c>
    </row>
    <row r="215" spans="15:15">
      <c r="O215" t="s">
        <v>102</v>
      </c>
    </row>
    <row r="256" spans="15:15">
      <c r="O256" t="s">
        <v>103</v>
      </c>
    </row>
    <row r="257" spans="15:16">
      <c r="O257" t="s">
        <v>105</v>
      </c>
      <c r="P257" t="s">
        <v>104</v>
      </c>
    </row>
    <row r="283" spans="15:19">
      <c r="O283" t="s">
        <v>108</v>
      </c>
      <c r="S283" s="22" t="s">
        <v>121</v>
      </c>
    </row>
    <row r="306" spans="14:14">
      <c r="N306" t="s">
        <v>98</v>
      </c>
    </row>
    <row r="307" spans="14:14" ht="18.75">
      <c r="N307" s="104" t="s">
        <v>106</v>
      </c>
    </row>
    <row r="309" spans="14:14" ht="18.75">
      <c r="N309" s="104" t="s">
        <v>107</v>
      </c>
    </row>
    <row r="314" spans="14:14">
      <c r="N314" t="s">
        <v>97</v>
      </c>
    </row>
    <row r="320" spans="14:14">
      <c r="N320" t="s">
        <v>116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0"/>
      <c r="B1" s="50"/>
      <c r="C1" s="50"/>
      <c r="D1" s="50"/>
      <c r="E1" s="50"/>
      <c r="F1" s="168" t="s">
        <v>48</v>
      </c>
      <c r="G1" s="168"/>
      <c r="H1" s="168"/>
      <c r="I1" s="168"/>
      <c r="J1" s="168"/>
      <c r="K1" s="168"/>
      <c r="L1" s="50"/>
      <c r="M1" s="50"/>
      <c r="N1" s="50"/>
      <c r="O1" s="50"/>
      <c r="P1" s="50"/>
      <c r="Q1" s="50"/>
    </row>
    <row r="2" spans="1:17">
      <c r="A2" s="50"/>
      <c r="B2" s="50"/>
      <c r="C2" s="50"/>
      <c r="D2" s="50"/>
      <c r="E2" s="50"/>
      <c r="F2" s="168"/>
      <c r="G2" s="168"/>
      <c r="H2" s="168"/>
      <c r="I2" s="168"/>
      <c r="J2" s="168"/>
      <c r="K2" s="168"/>
      <c r="L2" s="50"/>
      <c r="M2" s="50"/>
      <c r="N2" s="50"/>
      <c r="O2" s="50"/>
      <c r="P2" s="50"/>
      <c r="Q2" s="50"/>
    </row>
    <row r="3" spans="1:17">
      <c r="A3" s="50"/>
      <c r="B3" s="50"/>
      <c r="C3" s="50"/>
      <c r="D3" s="50"/>
      <c r="E3" s="50"/>
      <c r="F3" s="168"/>
      <c r="G3" s="168"/>
      <c r="H3" s="168"/>
      <c r="I3" s="168"/>
      <c r="J3" s="168"/>
      <c r="K3" s="168"/>
      <c r="L3" s="50"/>
      <c r="M3" s="50"/>
      <c r="N3" s="50"/>
      <c r="O3" s="50"/>
      <c r="P3" s="50"/>
      <c r="Q3" s="50"/>
    </row>
    <row r="4" spans="1:17">
      <c r="A4" s="50"/>
      <c r="B4" s="50"/>
      <c r="C4" s="50"/>
      <c r="D4" s="50"/>
      <c r="E4" s="50"/>
      <c r="F4" s="168"/>
      <c r="G4" s="168"/>
      <c r="H4" s="168"/>
      <c r="I4" s="168"/>
      <c r="J4" s="168"/>
      <c r="K4" s="168"/>
      <c r="L4" s="50"/>
      <c r="M4" s="50"/>
      <c r="N4" s="50"/>
      <c r="O4" s="50"/>
      <c r="P4" s="50"/>
      <c r="Q4" s="50"/>
    </row>
    <row r="6" spans="1:17">
      <c r="A6" t="s">
        <v>96</v>
      </c>
      <c r="N6" t="s">
        <v>73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2"/>
  <sheetViews>
    <sheetView topLeftCell="A4" zoomScale="130" zoomScaleNormal="130" workbookViewId="0">
      <selection activeCell="I12" sqref="I12"/>
    </sheetView>
  </sheetViews>
  <sheetFormatPr defaultRowHeight="14.25"/>
  <sheetData>
    <row r="1" spans="1:46">
      <c r="A1" s="50"/>
      <c r="B1" s="50"/>
      <c r="C1" s="50"/>
      <c r="D1" s="50"/>
      <c r="E1" s="50"/>
      <c r="F1" s="168" t="s">
        <v>48</v>
      </c>
      <c r="G1" s="168"/>
      <c r="H1" s="168"/>
      <c r="I1" s="168"/>
      <c r="J1" s="168"/>
      <c r="K1" s="168"/>
      <c r="L1" s="50"/>
      <c r="M1" s="50"/>
      <c r="N1" s="50"/>
      <c r="O1" s="50"/>
      <c r="P1" s="50"/>
      <c r="Q1" s="50"/>
      <c r="R1" s="50"/>
      <c r="S1" s="50"/>
      <c r="T1" s="50"/>
    </row>
    <row r="2" spans="1:46">
      <c r="A2" s="50"/>
      <c r="B2" s="50"/>
      <c r="C2" s="50"/>
      <c r="D2" s="50"/>
      <c r="E2" s="50"/>
      <c r="F2" s="168"/>
      <c r="G2" s="168"/>
      <c r="H2" s="168"/>
      <c r="I2" s="168"/>
      <c r="J2" s="168"/>
      <c r="K2" s="168"/>
      <c r="L2" s="50"/>
      <c r="M2" s="50"/>
      <c r="N2" s="50"/>
      <c r="O2" s="50"/>
      <c r="P2" s="50"/>
      <c r="Q2" s="50"/>
      <c r="R2" s="50"/>
      <c r="S2" s="50"/>
      <c r="T2" s="50"/>
    </row>
    <row r="3" spans="1:46">
      <c r="A3" s="50"/>
      <c r="B3" s="50"/>
      <c r="C3" s="50"/>
      <c r="D3" s="50"/>
      <c r="E3" s="50"/>
      <c r="F3" s="168"/>
      <c r="G3" s="168"/>
      <c r="H3" s="168"/>
      <c r="I3" s="168"/>
      <c r="J3" s="168"/>
      <c r="K3" s="168"/>
      <c r="L3" s="50"/>
      <c r="M3" s="50"/>
      <c r="N3" s="50"/>
      <c r="O3" s="50"/>
      <c r="P3" s="50"/>
      <c r="Q3" s="50"/>
      <c r="R3" s="50"/>
      <c r="S3" s="50"/>
      <c r="T3" s="50"/>
    </row>
    <row r="4" spans="1:46">
      <c r="A4" s="50"/>
      <c r="B4" s="50"/>
      <c r="C4" s="50"/>
      <c r="D4" s="50"/>
      <c r="E4" s="50"/>
      <c r="F4" s="168"/>
      <c r="G4" s="168"/>
      <c r="H4" s="168"/>
      <c r="I4" s="168"/>
      <c r="J4" s="168"/>
      <c r="K4" s="168"/>
      <c r="L4" s="50"/>
      <c r="M4" s="50"/>
      <c r="N4" s="50"/>
      <c r="O4" s="50"/>
      <c r="P4" s="50"/>
      <c r="Q4" s="50"/>
      <c r="R4" s="50"/>
      <c r="S4" s="50"/>
      <c r="T4" s="50"/>
    </row>
    <row r="5" spans="1:46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</row>
    <row r="6" spans="1:4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  <row r="7" spans="1:46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</row>
    <row r="8" spans="1:46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</row>
    <row r="9" spans="1:46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</row>
    <row r="11" spans="1:46">
      <c r="A11" s="24" t="s">
        <v>96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 t="s">
        <v>73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</row>
    <row r="12" spans="1:46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1:46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</row>
    <row r="14" spans="1:46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</row>
    <row r="15" spans="1:46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</row>
    <row r="16" spans="1:4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</row>
    <row r="17" spans="1:46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</row>
    <row r="18" spans="1:46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1:46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1:46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1:46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1:46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1:46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1:46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1:46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1:4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1:46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1:46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1:46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1:46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1:46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1:46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1:4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1:4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1:4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15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1:4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1:4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1:4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1:4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1:4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</row>
    <row r="41" spans="1:4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</row>
    <row r="42" spans="1:4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</row>
    <row r="43" spans="1:4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</row>
    <row r="44" spans="1:4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</row>
    <row r="45" spans="1:4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</row>
    <row r="46" spans="1: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</row>
    <row r="47" spans="1:4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</row>
    <row r="48" spans="1:4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</row>
    <row r="49" spans="1:4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</row>
    <row r="50" spans="1:4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</row>
    <row r="51" spans="1:4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</row>
    <row r="52" spans="1:4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4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</row>
    <row r="54" spans="1:4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</row>
    <row r="55" spans="1:4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</row>
    <row r="56" spans="1:4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</row>
    <row r="57" spans="1:4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</row>
    <row r="58" spans="1:4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</row>
    <row r="59" spans="1:4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</row>
    <row r="60" spans="1:4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</row>
    <row r="61" spans="1:4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</row>
    <row r="62" spans="1:4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</row>
    <row r="63" spans="1:4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</row>
    <row r="64" spans="1:4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</row>
    <row r="65" spans="1:4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</row>
    <row r="66" spans="1:4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</row>
    <row r="67" spans="1:4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</row>
    <row r="68" spans="1:4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</row>
    <row r="69" spans="1:4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</row>
    <row r="70" spans="1:4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</row>
    <row r="71" spans="1:4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</row>
    <row r="72" spans="1:4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</row>
    <row r="73" spans="1:4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</row>
    <row r="74" spans="1:4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</row>
    <row r="75" spans="1:4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</row>
    <row r="76" spans="1:4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</row>
    <row r="77" spans="1:4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</row>
    <row r="78" spans="1:4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</row>
    <row r="79" spans="1:4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</row>
    <row r="80" spans="1:4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</row>
    <row r="81" spans="1:4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</row>
    <row r="82" spans="1:4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</row>
    <row r="83" spans="1:4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</row>
    <row r="84" spans="1:4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</row>
    <row r="85" spans="1:4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</row>
    <row r="86" spans="1:4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</row>
    <row r="87" spans="1:4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</row>
    <row r="88" spans="1:4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</row>
    <row r="89" spans="1:4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</row>
    <row r="90" spans="1:4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</row>
    <row r="91" spans="1:4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</row>
    <row r="92" spans="1:4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</row>
    <row r="93" spans="1:4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</row>
    <row r="94" spans="1:4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</row>
    <row r="95" spans="1:4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</row>
    <row r="96" spans="1:4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</row>
    <row r="97" spans="1:4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</row>
    <row r="98" spans="1:4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</row>
    <row r="99" spans="1:4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</row>
    <row r="100" spans="1:4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</row>
    <row r="101" spans="1:4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</row>
    <row r="102" spans="1:4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</row>
    <row r="103" spans="1:4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</row>
    <row r="104" spans="1:4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</row>
    <row r="105" spans="1:4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</row>
    <row r="106" spans="1:4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</row>
    <row r="107" spans="1:4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</row>
    <row r="108" spans="1:4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</row>
    <row r="109" spans="1:4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</row>
    <row r="110" spans="1:4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</row>
    <row r="111" spans="1:4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</row>
    <row r="112" spans="1:4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</row>
    <row r="113" spans="1:4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</row>
    <row r="114" spans="1:4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</row>
    <row r="115" spans="1:4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</row>
    <row r="116" spans="1:4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</row>
    <row r="117" spans="1:4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</row>
    <row r="118" spans="1:4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</row>
    <row r="119" spans="1:4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</row>
    <row r="120" spans="1:4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</row>
    <row r="121" spans="1:4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</row>
    <row r="122" spans="1:4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</row>
    <row r="123" spans="1:4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</row>
    <row r="124" spans="1:4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</row>
    <row r="125" spans="1:4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</row>
    <row r="126" spans="1:4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</row>
    <row r="127" spans="1:4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</row>
    <row r="128" spans="1:4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</row>
    <row r="129" spans="1:4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</row>
    <row r="130" spans="1:4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</row>
    <row r="131" spans="1:4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</row>
    <row r="132" spans="1:4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</row>
    <row r="133" spans="1:4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</row>
    <row r="134" spans="1:4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</row>
    <row r="135" spans="1:4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</row>
    <row r="136" spans="1:4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</row>
    <row r="137" spans="1:4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</row>
    <row r="138" spans="1:4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</row>
    <row r="139" spans="1:4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</row>
    <row r="140" spans="1:4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</row>
    <row r="141" spans="1:4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</row>
    <row r="142" spans="1:4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</row>
    <row r="143" spans="1:4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</row>
    <row r="144" spans="1:4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</row>
    <row r="145" spans="1:4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</row>
    <row r="146" spans="1: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</row>
    <row r="147" spans="1:4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</row>
    <row r="148" spans="1:4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</row>
    <row r="149" spans="1:4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</row>
    <row r="150" spans="1:4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</row>
    <row r="151" spans="1:4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</row>
    <row r="152" spans="1:4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</row>
    <row r="153" spans="1:4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</row>
    <row r="154" spans="1:4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</row>
    <row r="155" spans="1:4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</row>
    <row r="156" spans="1:4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</row>
    <row r="157" spans="1:4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</row>
    <row r="158" spans="1:4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</row>
    <row r="159" spans="1:4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</row>
    <row r="160" spans="1:4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</row>
    <row r="161" spans="1:4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</row>
    <row r="162" spans="1:4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</row>
    <row r="163" spans="1:4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</row>
    <row r="164" spans="1:4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</row>
    <row r="165" spans="1:4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</row>
    <row r="166" spans="1:4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</row>
    <row r="167" spans="1:4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</row>
    <row r="168" spans="1:4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</row>
    <row r="169" spans="1:4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</row>
    <row r="170" spans="1:4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</row>
    <row r="171" spans="1:4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</row>
    <row r="172" spans="1:4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</row>
    <row r="173" spans="1:4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</row>
    <row r="174" spans="1:4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</row>
    <row r="175" spans="1:4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</row>
    <row r="176" spans="1:4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</row>
    <row r="177" spans="1:4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</row>
    <row r="178" spans="1:4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</row>
    <row r="179" spans="1:4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</row>
    <row r="180" spans="1:4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</row>
    <row r="181" spans="1:4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</row>
    <row r="182" spans="1:4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</row>
    <row r="183" spans="1:4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</row>
    <row r="184" spans="1:4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</row>
    <row r="185" spans="1:4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</row>
    <row r="186" spans="1:4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</row>
    <row r="187" spans="1:4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</row>
    <row r="188" spans="1:4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</row>
    <row r="189" spans="1:4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</row>
    <row r="190" spans="1:4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</row>
    <row r="191" spans="1:4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</row>
    <row r="192" spans="1:4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</row>
    <row r="193" spans="1:4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</row>
    <row r="194" spans="1:4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</row>
    <row r="195" spans="1:4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</row>
    <row r="196" spans="1:4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</row>
    <row r="197" spans="1:4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</row>
    <row r="198" spans="1:4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</row>
    <row r="199" spans="1:4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</row>
    <row r="200" spans="1:4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</row>
    <row r="201" spans="1:4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</row>
    <row r="202" spans="1:4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</row>
    <row r="203" spans="1:4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</row>
    <row r="204" spans="1:4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</row>
    <row r="205" spans="1:4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</row>
    <row r="206" spans="1:4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</row>
    <row r="207" spans="1:4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</row>
    <row r="208" spans="1:4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</row>
    <row r="209" spans="1:4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</row>
    <row r="210" spans="1:4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</row>
    <row r="211" spans="1:4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</row>
    <row r="212" spans="1:4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</row>
    <row r="213" spans="1:4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</row>
    <row r="214" spans="1:4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</row>
    <row r="215" spans="1:4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</row>
    <row r="216" spans="1:4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</row>
    <row r="217" spans="1:4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</row>
    <row r="218" spans="1:4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</row>
    <row r="219" spans="1:4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</row>
    <row r="220" spans="1:4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</row>
    <row r="221" spans="1:4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</row>
    <row r="222" spans="1:4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</row>
    <row r="223" spans="1:4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</row>
    <row r="224" spans="1:4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</row>
    <row r="225" spans="1:4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</row>
    <row r="226" spans="1:4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</row>
    <row r="227" spans="1:4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</row>
    <row r="228" spans="1:4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</row>
    <row r="229" spans="1:4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</row>
    <row r="230" spans="1:4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</row>
    <row r="231" spans="1:4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</row>
    <row r="232" spans="1:4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</row>
    <row r="233" spans="1:4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</row>
    <row r="234" spans="1:4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</row>
    <row r="235" spans="1:4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</row>
    <row r="236" spans="1:4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</row>
    <row r="237" spans="1:4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</row>
    <row r="238" spans="1:4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</row>
    <row r="239" spans="1:4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</row>
    <row r="240" spans="1:4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</row>
    <row r="241" spans="1:4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</row>
    <row r="242" spans="1:4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</row>
    <row r="243" spans="1:4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</row>
    <row r="244" spans="1:4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</row>
    <row r="245" spans="1:4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</row>
    <row r="246" spans="1: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</row>
    <row r="247" spans="1:4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</row>
    <row r="248" spans="1:4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</row>
    <row r="249" spans="1:4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</row>
    <row r="250" spans="1:4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</row>
    <row r="251" spans="1:4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</row>
    <row r="252" spans="1:4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</row>
    <row r="253" spans="1:4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</row>
    <row r="254" spans="1:4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</row>
    <row r="255" spans="1:4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</row>
    <row r="256" spans="1:4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</row>
    <row r="257" spans="1:4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</row>
    <row r="258" spans="1:4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</row>
    <row r="259" spans="1:4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</row>
    <row r="260" spans="1:4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</row>
    <row r="261" spans="1:4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</row>
    <row r="262" spans="1:4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</row>
    <row r="263" spans="1:4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</row>
    <row r="264" spans="1:4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</row>
    <row r="265" spans="1:4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</row>
    <row r="266" spans="1:4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</row>
    <row r="267" spans="1:4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</row>
    <row r="268" spans="1:4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</row>
    <row r="269" spans="1:4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</row>
    <row r="270" spans="1:4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</row>
    <row r="271" spans="1:4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</row>
    <row r="272" spans="1:4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</row>
    <row r="273" spans="1:4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</row>
    <row r="274" spans="1:4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</row>
    <row r="275" spans="1:4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</row>
    <row r="276" spans="1:4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</row>
    <row r="277" spans="1:4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</row>
    <row r="278" spans="1:4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</row>
    <row r="279" spans="1:4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</row>
    <row r="280" spans="1:4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</row>
    <row r="281" spans="1:4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</row>
    <row r="282" spans="1:4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</row>
    <row r="283" spans="1:4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</row>
    <row r="284" spans="1:4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</row>
    <row r="285" spans="1:4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</row>
    <row r="286" spans="1:4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</row>
    <row r="287" spans="1:4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</row>
    <row r="288" spans="1:4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</row>
    <row r="289" spans="1:4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</row>
    <row r="290" spans="1:4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</row>
    <row r="291" spans="1:4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</row>
    <row r="292" spans="1:4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</row>
    <row r="293" spans="1:4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</row>
    <row r="294" spans="1:4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</row>
    <row r="295" spans="1:4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</row>
    <row r="296" spans="1:4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</row>
    <row r="297" spans="1:4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</row>
    <row r="298" spans="1:4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</row>
    <row r="299" spans="1:4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</row>
    <row r="300" spans="1:4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</row>
    <row r="301" spans="1:4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</row>
    <row r="302" spans="1:4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</row>
    <row r="303" spans="1:4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</row>
    <row r="304" spans="1:4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</row>
    <row r="305" spans="1:4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</row>
    <row r="306" spans="1:4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</row>
    <row r="307" spans="1:4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</row>
    <row r="308" spans="1:4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</row>
    <row r="309" spans="1:4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</row>
    <row r="310" spans="1:4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</row>
    <row r="311" spans="1:4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</row>
    <row r="312" spans="1:4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</row>
    <row r="313" spans="1:4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</row>
    <row r="314" spans="1:4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</row>
    <row r="315" spans="1:4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</row>
    <row r="316" spans="1:4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</row>
    <row r="317" spans="1:4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</row>
    <row r="318" spans="1:4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</row>
    <row r="319" spans="1:4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</row>
    <row r="320" spans="1:4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</row>
    <row r="321" spans="1:4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</row>
    <row r="322" spans="1:4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</row>
    <row r="323" spans="1:4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</row>
    <row r="324" spans="1:4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</row>
    <row r="325" spans="1:4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</row>
    <row r="326" spans="1:4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</row>
    <row r="327" spans="1:4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</row>
    <row r="328" spans="1:4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</row>
    <row r="329" spans="1:4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</row>
    <row r="330" spans="1:4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</row>
    <row r="331" spans="1:4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</row>
    <row r="332" spans="1:4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</row>
    <row r="333" spans="1:4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</row>
    <row r="334" spans="1:4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</row>
    <row r="335" spans="1:4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</row>
    <row r="336" spans="1:4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</row>
    <row r="337" spans="1:4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</row>
    <row r="338" spans="1:4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</row>
    <row r="339" spans="1:4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</row>
    <row r="340" spans="1:4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</row>
    <row r="341" spans="1:46">
      <c r="A341" s="24" t="s">
        <v>30</v>
      </c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</row>
    <row r="342" spans="1:4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</row>
    <row r="343" spans="1:4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</row>
    <row r="344" spans="1:4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</row>
    <row r="345" spans="1:4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</row>
    <row r="346" spans="1: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</row>
    <row r="347" spans="1:4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</row>
    <row r="348" spans="1:4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</row>
    <row r="349" spans="1:4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</row>
    <row r="350" spans="1:4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</row>
    <row r="351" spans="1:4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</row>
    <row r="352" spans="1:4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</row>
    <row r="353" spans="1:4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</row>
    <row r="354" spans="1:4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</row>
    <row r="355" spans="1:4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</row>
    <row r="356" spans="1:4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</row>
    <row r="357" spans="1:4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</row>
    <row r="358" spans="1:4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</row>
    <row r="359" spans="1:4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</row>
    <row r="360" spans="1:4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</row>
    <row r="361" spans="1:4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</row>
    <row r="362" spans="1:4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</row>
    <row r="363" spans="1:4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</row>
    <row r="364" spans="1:4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</row>
    <row r="365" spans="1:4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</row>
    <row r="366" spans="1:4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</row>
    <row r="367" spans="1:4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</row>
    <row r="368" spans="1:4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</row>
    <row r="369" spans="1:4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</row>
    <row r="370" spans="1:4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</row>
    <row r="371" spans="1:4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</row>
    <row r="372" spans="1:4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</row>
    <row r="373" spans="1:4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</row>
    <row r="374" spans="1:4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</row>
    <row r="375" spans="1:4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</row>
    <row r="376" spans="1:4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</row>
    <row r="377" spans="1:4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</row>
    <row r="378" spans="1:4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</row>
    <row r="379" spans="1:4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</row>
    <row r="380" spans="1:4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</row>
    <row r="381" spans="1:4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</row>
    <row r="382" spans="1:4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</row>
    <row r="383" spans="1:4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</row>
    <row r="384" spans="1:4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</row>
    <row r="385" spans="1:4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</row>
    <row r="386" spans="1:4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</row>
    <row r="387" spans="1:4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</row>
    <row r="388" spans="1:4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</row>
    <row r="389" spans="1:4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</row>
    <row r="390" spans="1:4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</row>
    <row r="391" spans="1:4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</row>
    <row r="392" spans="1:4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</row>
    <row r="393" spans="1:4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</row>
    <row r="394" spans="1:4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</row>
    <row r="395" spans="1:4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</row>
    <row r="396" spans="1:4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</row>
    <row r="397" spans="1:4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</row>
    <row r="398" spans="1:4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</row>
    <row r="399" spans="1:4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</row>
    <row r="400" spans="1:4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</row>
    <row r="401" spans="1:4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</row>
    <row r="402" spans="1:4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</row>
    <row r="403" spans="1:4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</row>
    <row r="404" spans="1:4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</row>
    <row r="405" spans="1:4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</row>
    <row r="406" spans="1:4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</row>
    <row r="407" spans="1:4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</row>
    <row r="408" spans="1:4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</row>
    <row r="409" spans="1:4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</row>
    <row r="410" spans="1:4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</row>
    <row r="411" spans="1:4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</row>
    <row r="412" spans="1:4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</row>
    <row r="413" spans="1:4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</row>
    <row r="414" spans="1:4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</row>
    <row r="415" spans="1:4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</row>
    <row r="416" spans="1:4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</row>
    <row r="417" spans="1:4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</row>
    <row r="418" spans="1:4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</row>
    <row r="419" spans="1:4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</row>
    <row r="420" spans="1:4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</row>
    <row r="421" spans="1:4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</row>
    <row r="422" spans="1:4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</row>
    <row r="423" spans="1:4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</row>
    <row r="424" spans="1:4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</row>
    <row r="425" spans="1:4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</row>
    <row r="426" spans="1:4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</row>
    <row r="427" spans="1:4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</row>
    <row r="428" spans="1:4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</row>
    <row r="429" spans="1:4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</row>
    <row r="430" spans="1:4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</row>
    <row r="431" spans="1:4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</row>
    <row r="432" spans="1:4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</row>
    <row r="433" spans="1:4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</row>
    <row r="434" spans="1:4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</row>
    <row r="435" spans="1:4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</row>
    <row r="436" spans="1:4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</row>
    <row r="437" spans="1:4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</row>
    <row r="438" spans="1:4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</row>
    <row r="439" spans="1:4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</row>
    <row r="440" spans="1:4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</row>
    <row r="441" spans="1:4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</row>
    <row r="442" spans="1:4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</row>
    <row r="443" spans="1:4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</row>
    <row r="444" spans="1:4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</row>
    <row r="445" spans="1:4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</row>
    <row r="446" spans="1: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</row>
    <row r="447" spans="1:4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</row>
    <row r="448" spans="1:4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</row>
    <row r="449" spans="1:4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</row>
    <row r="450" spans="1:4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</row>
    <row r="451" spans="1:4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</row>
    <row r="452" spans="1:4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</row>
    <row r="453" spans="1:4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</row>
    <row r="454" spans="1:4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</row>
    <row r="455" spans="1:4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</row>
    <row r="456" spans="1:4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</row>
    <row r="457" spans="1:4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</row>
    <row r="458" spans="1:4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</row>
    <row r="459" spans="1:4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</row>
    <row r="460" spans="1:4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</row>
    <row r="461" spans="1:4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</row>
    <row r="462" spans="1:4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</row>
    <row r="463" spans="1:4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</row>
    <row r="464" spans="1:4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</row>
    <row r="465" spans="1:4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</row>
    <row r="466" spans="1:4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</row>
    <row r="467" spans="1:4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</row>
    <row r="468" spans="1:4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</row>
    <row r="469" spans="1:4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</row>
    <row r="470" spans="1:4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</row>
    <row r="471" spans="1:4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</row>
    <row r="472" spans="1:4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</row>
    <row r="473" spans="1:4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</row>
    <row r="474" spans="1:4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</row>
    <row r="475" spans="1:4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</row>
    <row r="476" spans="1:4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</row>
    <row r="477" spans="1:4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</row>
    <row r="478" spans="1:4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</row>
    <row r="479" spans="1:4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</row>
    <row r="480" spans="1:4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</row>
    <row r="481" spans="1:4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</row>
    <row r="482" spans="1:4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</row>
    <row r="483" spans="1:4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</row>
    <row r="484" spans="1:4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</row>
    <row r="485" spans="1:4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</row>
    <row r="486" spans="1:4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</row>
    <row r="487" spans="1:4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</row>
    <row r="488" spans="1:4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</row>
    <row r="489" spans="1:4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</row>
    <row r="490" spans="1:4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</row>
    <row r="491" spans="1:4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</row>
    <row r="492" spans="1:4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</row>
  </sheetData>
  <mergeCells count="1">
    <mergeCell ref="F1:K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90" zoomScaleNormal="90" workbookViewId="0">
      <selection activeCell="F47" sqref="F47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81" t="s">
        <v>13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3"/>
      <c r="Q1" s="92"/>
      <c r="R1" s="92"/>
      <c r="S1" s="92"/>
      <c r="T1" s="92"/>
      <c r="U1" s="92"/>
      <c r="V1" s="92"/>
      <c r="W1" s="92"/>
    </row>
    <row r="2" spans="1:23" ht="12.75" customHeight="1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6"/>
      <c r="Q2" s="92"/>
      <c r="R2" s="92"/>
      <c r="S2" s="92"/>
      <c r="T2" s="92"/>
      <c r="U2" s="92"/>
      <c r="V2" s="92"/>
      <c r="W2" s="92"/>
    </row>
    <row r="3" spans="1:23" ht="12.75" customHeight="1">
      <c r="A3" s="184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6"/>
      <c r="Q3" s="92"/>
      <c r="R3" s="92"/>
      <c r="S3" s="92"/>
      <c r="T3" s="92"/>
      <c r="U3" s="92"/>
      <c r="V3" s="92"/>
      <c r="W3" s="92"/>
    </row>
    <row r="4" spans="1:23" ht="12.75" customHeight="1" thickBot="1">
      <c r="A4" s="187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9"/>
      <c r="Q4" s="92"/>
      <c r="R4" s="92"/>
      <c r="S4" s="92"/>
      <c r="T4" s="92"/>
      <c r="U4" s="92"/>
      <c r="V4" s="92"/>
      <c r="W4" s="92"/>
    </row>
    <row r="5" spans="1:23" ht="12.75" customHeight="1">
      <c r="A5" s="75"/>
      <c r="B5" s="76"/>
      <c r="C5" s="77"/>
      <c r="D5" s="78"/>
      <c r="E5" s="75"/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  <c r="Q5" s="74"/>
      <c r="R5" s="74"/>
      <c r="S5" s="74"/>
      <c r="T5" s="74"/>
      <c r="U5" s="74"/>
      <c r="V5" s="74"/>
      <c r="W5" s="74"/>
    </row>
    <row r="6" spans="1:23">
      <c r="A6" s="79"/>
      <c r="B6" s="80"/>
      <c r="C6" s="66"/>
      <c r="D6" s="81"/>
      <c r="E6" s="79"/>
      <c r="F6" s="66"/>
      <c r="G6" s="66"/>
      <c r="H6" s="66"/>
      <c r="I6" s="66"/>
      <c r="J6" s="66"/>
      <c r="K6" s="66"/>
      <c r="L6" s="66"/>
      <c r="M6" s="66"/>
      <c r="N6" s="66"/>
      <c r="O6" s="66"/>
      <c r="P6" s="81"/>
    </row>
    <row r="7" spans="1:23" ht="15.75">
      <c r="A7" s="79"/>
      <c r="B7" s="82" t="s">
        <v>135</v>
      </c>
      <c r="C7" s="66"/>
      <c r="D7" s="81"/>
      <c r="E7" s="79"/>
      <c r="F7" s="66"/>
      <c r="G7" s="66"/>
      <c r="H7" s="66"/>
      <c r="I7" s="66"/>
      <c r="J7" s="66"/>
      <c r="K7" s="66"/>
      <c r="L7" s="66"/>
      <c r="M7" s="66"/>
      <c r="N7" s="66"/>
      <c r="O7" s="66"/>
      <c r="P7" s="81"/>
    </row>
    <row r="8" spans="1:23">
      <c r="A8" s="79"/>
      <c r="B8" s="80"/>
      <c r="C8" s="66"/>
      <c r="D8" s="81"/>
      <c r="E8" s="79"/>
      <c r="F8" s="66"/>
      <c r="G8" s="66"/>
      <c r="H8" s="66"/>
      <c r="I8" s="66"/>
      <c r="J8" s="66"/>
      <c r="K8" s="66"/>
      <c r="L8" s="66"/>
      <c r="M8" s="66"/>
      <c r="N8" s="66"/>
      <c r="O8" s="66"/>
      <c r="P8" s="81"/>
    </row>
    <row r="9" spans="1:23" ht="13.5" thickBot="1">
      <c r="A9" s="79"/>
      <c r="B9" s="80"/>
      <c r="C9" s="66"/>
      <c r="D9" s="81"/>
      <c r="E9" s="83"/>
      <c r="F9" s="84"/>
      <c r="G9" s="84"/>
      <c r="H9" s="84"/>
      <c r="I9" s="84"/>
      <c r="J9" s="84"/>
      <c r="K9" s="84"/>
      <c r="L9" s="84"/>
      <c r="M9" s="84"/>
      <c r="N9" s="84"/>
      <c r="O9" s="84"/>
      <c r="P9" s="85"/>
      <c r="Q9" s="11"/>
    </row>
    <row r="10" spans="1:23" ht="14.25" customHeight="1" thickBot="1">
      <c r="A10" s="119"/>
      <c r="B10" s="120"/>
      <c r="C10" s="72" t="s">
        <v>52</v>
      </c>
      <c r="D10" s="73" t="s">
        <v>136</v>
      </c>
      <c r="E10" s="190" t="s">
        <v>53</v>
      </c>
      <c r="F10" s="204"/>
      <c r="G10" s="204"/>
      <c r="H10" s="190" t="s">
        <v>55</v>
      </c>
      <c r="I10" s="191"/>
      <c r="J10" s="190" t="s">
        <v>56</v>
      </c>
      <c r="K10" s="191"/>
      <c r="L10" s="190" t="s">
        <v>57</v>
      </c>
      <c r="M10" s="191"/>
      <c r="N10" s="190" t="s">
        <v>54</v>
      </c>
      <c r="O10" s="204"/>
      <c r="P10" s="191"/>
    </row>
    <row r="11" spans="1:23" ht="14.25" customHeight="1" thickBot="1">
      <c r="A11" s="195" t="s">
        <v>131</v>
      </c>
      <c r="B11" s="202" t="s">
        <v>132</v>
      </c>
      <c r="C11" s="173" t="s">
        <v>74</v>
      </c>
      <c r="D11" s="169" t="s">
        <v>119</v>
      </c>
      <c r="E11" s="171" t="s">
        <v>28</v>
      </c>
      <c r="F11" s="172"/>
      <c r="G11" s="172"/>
      <c r="H11" s="179"/>
      <c r="I11" s="180"/>
      <c r="J11" s="179"/>
      <c r="K11" s="180"/>
      <c r="L11" s="179"/>
      <c r="M11" s="180"/>
      <c r="N11" s="192"/>
      <c r="O11" s="193"/>
      <c r="P11" s="194"/>
    </row>
    <row r="12" spans="1:23" ht="14.25" customHeight="1" thickBot="1">
      <c r="A12" s="196"/>
      <c r="B12" s="200"/>
      <c r="C12" s="176"/>
      <c r="D12" s="170"/>
      <c r="E12" s="177" t="s">
        <v>29</v>
      </c>
      <c r="F12" s="178"/>
      <c r="G12" s="178"/>
      <c r="H12" s="179"/>
      <c r="I12" s="180"/>
      <c r="J12" s="179"/>
      <c r="K12" s="180"/>
      <c r="L12" s="179"/>
      <c r="M12" s="180"/>
      <c r="N12" s="192"/>
      <c r="O12" s="193"/>
      <c r="P12" s="194"/>
    </row>
    <row r="13" spans="1:23" ht="14.25" customHeight="1" thickBot="1">
      <c r="A13" s="196"/>
      <c r="B13" s="200"/>
      <c r="C13" s="198" t="s">
        <v>75</v>
      </c>
      <c r="D13" s="169" t="s">
        <v>119</v>
      </c>
      <c r="E13" s="171" t="s">
        <v>28</v>
      </c>
      <c r="F13" s="172"/>
      <c r="G13" s="172"/>
      <c r="H13" s="179"/>
      <c r="I13" s="180"/>
      <c r="J13" s="179"/>
      <c r="K13" s="180"/>
      <c r="L13" s="179"/>
      <c r="M13" s="180"/>
      <c r="N13" s="192"/>
      <c r="O13" s="193"/>
      <c r="P13" s="194"/>
    </row>
    <row r="14" spans="1:23" ht="14.25" customHeight="1" thickBot="1">
      <c r="A14" s="196"/>
      <c r="B14" s="200"/>
      <c r="C14" s="198"/>
      <c r="D14" s="170"/>
      <c r="E14" s="177" t="s">
        <v>29</v>
      </c>
      <c r="F14" s="178"/>
      <c r="G14" s="178"/>
      <c r="H14" s="179"/>
      <c r="I14" s="180"/>
      <c r="J14" s="179"/>
      <c r="K14" s="180"/>
      <c r="L14" s="179"/>
      <c r="M14" s="180"/>
      <c r="N14" s="192"/>
      <c r="O14" s="193"/>
      <c r="P14" s="194"/>
    </row>
    <row r="15" spans="1:23" ht="14.25" customHeight="1" thickBot="1">
      <c r="A15" s="196"/>
      <c r="B15" s="200"/>
      <c r="C15" s="173" t="s">
        <v>134</v>
      </c>
      <c r="D15" s="169" t="s">
        <v>119</v>
      </c>
      <c r="E15" s="171" t="s">
        <v>28</v>
      </c>
      <c r="F15" s="172"/>
      <c r="G15" s="173"/>
      <c r="H15" s="179"/>
      <c r="I15" s="180"/>
      <c r="J15" s="179"/>
      <c r="K15" s="180"/>
      <c r="L15" s="179"/>
      <c r="M15" s="180"/>
      <c r="N15" s="192"/>
      <c r="O15" s="193"/>
      <c r="P15" s="194"/>
    </row>
    <row r="16" spans="1:23" ht="14.25" customHeight="1" thickBot="1">
      <c r="A16" s="196"/>
      <c r="B16" s="200"/>
      <c r="C16" s="176"/>
      <c r="D16" s="170"/>
      <c r="E16" s="174" t="s">
        <v>29</v>
      </c>
      <c r="F16" s="175"/>
      <c r="G16" s="176"/>
      <c r="H16" s="179"/>
      <c r="I16" s="180"/>
      <c r="J16" s="179"/>
      <c r="K16" s="180"/>
      <c r="L16" s="179"/>
      <c r="M16" s="180"/>
      <c r="N16" s="192"/>
      <c r="O16" s="193"/>
      <c r="P16" s="194"/>
    </row>
    <row r="17" spans="1:18" ht="14.25" customHeight="1" thickBot="1">
      <c r="A17" s="196"/>
      <c r="B17" s="200"/>
      <c r="C17" s="173" t="s">
        <v>118</v>
      </c>
      <c r="D17" s="169" t="s">
        <v>119</v>
      </c>
      <c r="E17" s="171" t="s">
        <v>28</v>
      </c>
      <c r="F17" s="172"/>
      <c r="G17" s="173"/>
      <c r="H17" s="100"/>
      <c r="I17" s="101"/>
      <c r="J17" s="100"/>
      <c r="K17" s="101"/>
      <c r="L17" s="179"/>
      <c r="M17" s="180"/>
      <c r="N17" s="97"/>
      <c r="O17" s="98"/>
      <c r="P17" s="99"/>
    </row>
    <row r="18" spans="1:18" ht="14.25" customHeight="1" thickBot="1">
      <c r="A18" s="196"/>
      <c r="B18" s="203"/>
      <c r="C18" s="176"/>
      <c r="D18" s="170"/>
      <c r="E18" s="174"/>
      <c r="F18" s="175"/>
      <c r="G18" s="176"/>
      <c r="H18" s="100"/>
      <c r="I18" s="101"/>
      <c r="J18" s="100"/>
      <c r="K18" s="101"/>
      <c r="L18" s="179"/>
      <c r="M18" s="180"/>
      <c r="N18" s="97"/>
      <c r="O18" s="98"/>
      <c r="P18" s="99"/>
    </row>
    <row r="19" spans="1:18" ht="14.25" customHeight="1" thickBot="1">
      <c r="A19" s="196"/>
      <c r="B19" s="199" t="s">
        <v>133</v>
      </c>
      <c r="C19" s="173" t="s">
        <v>74</v>
      </c>
      <c r="D19" s="169" t="s">
        <v>119</v>
      </c>
      <c r="E19" s="171" t="s">
        <v>28</v>
      </c>
      <c r="F19" s="172"/>
      <c r="G19" s="172"/>
      <c r="H19" s="179"/>
      <c r="I19" s="180"/>
      <c r="J19" s="179"/>
      <c r="K19" s="180"/>
      <c r="L19" s="179"/>
      <c r="M19" s="180"/>
      <c r="N19" s="192"/>
      <c r="O19" s="193"/>
      <c r="P19" s="194"/>
    </row>
    <row r="20" spans="1:18" ht="14.25" customHeight="1" thickBot="1">
      <c r="A20" s="196"/>
      <c r="B20" s="200"/>
      <c r="C20" s="176"/>
      <c r="D20" s="170"/>
      <c r="E20" s="177" t="s">
        <v>29</v>
      </c>
      <c r="F20" s="178"/>
      <c r="G20" s="178"/>
      <c r="H20" s="179"/>
      <c r="I20" s="180"/>
      <c r="J20" s="179"/>
      <c r="K20" s="180"/>
      <c r="L20" s="179"/>
      <c r="M20" s="180"/>
      <c r="N20" s="192"/>
      <c r="O20" s="193"/>
      <c r="P20" s="194"/>
    </row>
    <row r="21" spans="1:18" ht="14.25" customHeight="1" thickBot="1">
      <c r="A21" s="196"/>
      <c r="B21" s="200"/>
      <c r="C21" s="198" t="s">
        <v>75</v>
      </c>
      <c r="D21" s="169" t="s">
        <v>119</v>
      </c>
      <c r="E21" s="171" t="s">
        <v>28</v>
      </c>
      <c r="F21" s="172"/>
      <c r="G21" s="172"/>
      <c r="H21" s="179"/>
      <c r="I21" s="180"/>
      <c r="J21" s="179"/>
      <c r="K21" s="180"/>
      <c r="L21" s="179"/>
      <c r="M21" s="180"/>
      <c r="N21" s="192"/>
      <c r="O21" s="193"/>
      <c r="P21" s="194"/>
    </row>
    <row r="22" spans="1:18" ht="15" customHeight="1" thickBot="1">
      <c r="A22" s="196"/>
      <c r="B22" s="200"/>
      <c r="C22" s="198"/>
      <c r="D22" s="170"/>
      <c r="E22" s="177" t="s">
        <v>29</v>
      </c>
      <c r="F22" s="178"/>
      <c r="G22" s="178"/>
      <c r="H22" s="179"/>
      <c r="I22" s="180"/>
      <c r="J22" s="179"/>
      <c r="K22" s="180"/>
      <c r="L22" s="179"/>
      <c r="M22" s="180"/>
      <c r="N22" s="192"/>
      <c r="O22" s="193"/>
      <c r="P22" s="194"/>
    </row>
    <row r="23" spans="1:18" ht="15" customHeight="1" thickBot="1">
      <c r="A23" s="196"/>
      <c r="B23" s="200"/>
      <c r="C23" s="173" t="s">
        <v>134</v>
      </c>
      <c r="D23" s="169" t="s">
        <v>119</v>
      </c>
      <c r="E23" s="171" t="s">
        <v>28</v>
      </c>
      <c r="F23" s="172"/>
      <c r="G23" s="173"/>
      <c r="H23" s="179"/>
      <c r="I23" s="180"/>
      <c r="J23" s="179"/>
      <c r="K23" s="180"/>
      <c r="L23" s="179"/>
      <c r="M23" s="180"/>
      <c r="N23" s="192"/>
      <c r="O23" s="193"/>
      <c r="P23" s="194"/>
      <c r="Q23" s="68"/>
      <c r="R23" s="68"/>
    </row>
    <row r="24" spans="1:18" ht="15" customHeight="1" thickBot="1">
      <c r="A24" s="196"/>
      <c r="B24" s="200"/>
      <c r="C24" s="176"/>
      <c r="D24" s="170"/>
      <c r="E24" s="174" t="s">
        <v>29</v>
      </c>
      <c r="F24" s="175"/>
      <c r="G24" s="176"/>
      <c r="H24" s="179"/>
      <c r="I24" s="180"/>
      <c r="J24" s="179"/>
      <c r="K24" s="180"/>
      <c r="L24" s="179"/>
      <c r="M24" s="180"/>
      <c r="N24" s="192"/>
      <c r="O24" s="193"/>
      <c r="P24" s="194"/>
      <c r="Q24" s="67"/>
      <c r="R24" s="68"/>
    </row>
    <row r="25" spans="1:18" ht="15" customHeight="1" thickBot="1">
      <c r="A25" s="196"/>
      <c r="B25" s="200"/>
      <c r="C25" s="173" t="s">
        <v>118</v>
      </c>
      <c r="D25" s="169" t="s">
        <v>119</v>
      </c>
      <c r="E25" s="171" t="s">
        <v>28</v>
      </c>
      <c r="F25" s="172"/>
      <c r="G25" s="173"/>
      <c r="H25" s="100"/>
      <c r="I25" s="101"/>
      <c r="J25" s="100"/>
      <c r="K25" s="101"/>
      <c r="L25" s="179"/>
      <c r="M25" s="180"/>
      <c r="N25" s="97"/>
      <c r="O25" s="98"/>
      <c r="P25" s="99"/>
      <c r="Q25" s="67"/>
      <c r="R25" s="68"/>
    </row>
    <row r="26" spans="1:18" ht="15" customHeight="1" thickBot="1">
      <c r="A26" s="197"/>
      <c r="B26" s="201"/>
      <c r="C26" s="176"/>
      <c r="D26" s="170"/>
      <c r="E26" s="174"/>
      <c r="F26" s="175"/>
      <c r="G26" s="176"/>
      <c r="H26" s="100"/>
      <c r="I26" s="101"/>
      <c r="J26" s="100"/>
      <c r="K26" s="101"/>
      <c r="L26" s="179"/>
      <c r="M26" s="180"/>
      <c r="N26" s="97"/>
      <c r="O26" s="98"/>
      <c r="P26" s="99"/>
      <c r="Q26" s="67"/>
      <c r="R26" s="68"/>
    </row>
    <row r="43" spans="1:18">
      <c r="A43" s="70"/>
      <c r="B43" s="70"/>
      <c r="C43" s="71"/>
      <c r="D43" s="71"/>
      <c r="E43" s="71"/>
      <c r="F43" s="71"/>
      <c r="G43" s="69"/>
      <c r="H43" s="69"/>
      <c r="I43" s="69"/>
      <c r="J43" s="69"/>
      <c r="K43" s="69"/>
      <c r="L43" s="69"/>
      <c r="M43" s="69"/>
      <c r="N43" s="68"/>
      <c r="O43" s="68"/>
      <c r="P43" s="68"/>
      <c r="Q43" s="68"/>
      <c r="R43" s="68"/>
    </row>
  </sheetData>
  <mergeCells count="91">
    <mergeCell ref="L25:M25"/>
    <mergeCell ref="L26:M26"/>
    <mergeCell ref="H15:I15"/>
    <mergeCell ref="H16:I16"/>
    <mergeCell ref="L16:M16"/>
    <mergeCell ref="H21:I21"/>
    <mergeCell ref="H22:I22"/>
    <mergeCell ref="N10:P10"/>
    <mergeCell ref="N11:P11"/>
    <mergeCell ref="N12:P12"/>
    <mergeCell ref="N13:P13"/>
    <mergeCell ref="E10:G10"/>
    <mergeCell ref="E12:G12"/>
    <mergeCell ref="E13:G13"/>
    <mergeCell ref="H13:I13"/>
    <mergeCell ref="L11:M11"/>
    <mergeCell ref="L12:M12"/>
    <mergeCell ref="L13:M13"/>
    <mergeCell ref="L10:M10"/>
    <mergeCell ref="H10:I10"/>
    <mergeCell ref="H11:I11"/>
    <mergeCell ref="H12:I12"/>
    <mergeCell ref="A11:A26"/>
    <mergeCell ref="C11:C12"/>
    <mergeCell ref="C13:C14"/>
    <mergeCell ref="C15:C16"/>
    <mergeCell ref="C19:C20"/>
    <mergeCell ref="C21:C22"/>
    <mergeCell ref="C23:C24"/>
    <mergeCell ref="C25:C26"/>
    <mergeCell ref="B19:B26"/>
    <mergeCell ref="B11:B18"/>
    <mergeCell ref="N22:P22"/>
    <mergeCell ref="N23:P23"/>
    <mergeCell ref="N14:P14"/>
    <mergeCell ref="C17:C18"/>
    <mergeCell ref="E21:G21"/>
    <mergeCell ref="E22:G22"/>
    <mergeCell ref="E23:G23"/>
    <mergeCell ref="E16:G16"/>
    <mergeCell ref="E19:G19"/>
    <mergeCell ref="E20:G20"/>
    <mergeCell ref="D13:D14"/>
    <mergeCell ref="D15:D16"/>
    <mergeCell ref="D21:D22"/>
    <mergeCell ref="D23:D24"/>
    <mergeCell ref="D17:D18"/>
    <mergeCell ref="E17:G18"/>
    <mergeCell ref="N15:P15"/>
    <mergeCell ref="N16:P16"/>
    <mergeCell ref="N19:P19"/>
    <mergeCell ref="H23:I23"/>
    <mergeCell ref="H24:I24"/>
    <mergeCell ref="L18:M18"/>
    <mergeCell ref="L19:M19"/>
    <mergeCell ref="L20:M20"/>
    <mergeCell ref="L21:M21"/>
    <mergeCell ref="L22:M22"/>
    <mergeCell ref="L23:M23"/>
    <mergeCell ref="L24:M24"/>
    <mergeCell ref="J21:K21"/>
    <mergeCell ref="N24:P24"/>
    <mergeCell ref="N20:P20"/>
    <mergeCell ref="N21:P21"/>
    <mergeCell ref="A1:P4"/>
    <mergeCell ref="J22:K22"/>
    <mergeCell ref="J23:K23"/>
    <mergeCell ref="J24:K24"/>
    <mergeCell ref="H14:I14"/>
    <mergeCell ref="J15:K15"/>
    <mergeCell ref="J16:K16"/>
    <mergeCell ref="J19:K19"/>
    <mergeCell ref="J20:K20"/>
    <mergeCell ref="J10:K10"/>
    <mergeCell ref="J11:K11"/>
    <mergeCell ref="J12:K12"/>
    <mergeCell ref="J13:K13"/>
    <mergeCell ref="J14:K14"/>
    <mergeCell ref="H19:I19"/>
    <mergeCell ref="H20:I20"/>
    <mergeCell ref="L14:M14"/>
    <mergeCell ref="L15:M15"/>
    <mergeCell ref="L17:M17"/>
    <mergeCell ref="E24:G24"/>
    <mergeCell ref="E11:G11"/>
    <mergeCell ref="D11:D12"/>
    <mergeCell ref="D25:D26"/>
    <mergeCell ref="E25:G26"/>
    <mergeCell ref="E14:G14"/>
    <mergeCell ref="E15:G15"/>
    <mergeCell ref="D19:D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workbookViewId="0">
      <selection activeCell="AJ14" sqref="AJ14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216"/>
      <c r="B1" s="216"/>
      <c r="C1" s="216"/>
      <c r="D1" s="216"/>
      <c r="E1" s="216" t="s">
        <v>76</v>
      </c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</row>
    <row r="2" spans="1:35">
      <c r="A2" s="216"/>
      <c r="B2" s="216"/>
      <c r="C2" s="216"/>
      <c r="D2" s="216"/>
      <c r="E2" s="23"/>
      <c r="F2" s="23"/>
      <c r="G2" s="23"/>
      <c r="H2" s="23"/>
      <c r="I2" s="216" t="s">
        <v>15</v>
      </c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216"/>
      <c r="B3" s="216"/>
      <c r="C3" s="216"/>
      <c r="D3" s="216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217" t="s">
        <v>58</v>
      </c>
      <c r="B4" s="208" t="s">
        <v>60</v>
      </c>
      <c r="C4" s="208"/>
      <c r="D4" s="208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217"/>
      <c r="B5" s="208" t="s">
        <v>61</v>
      </c>
      <c r="C5" s="208"/>
      <c r="D5" s="208"/>
      <c r="E5" s="16"/>
      <c r="F5" s="86"/>
      <c r="G5" s="86"/>
      <c r="H5" s="86"/>
      <c r="I5" s="86"/>
      <c r="J5" s="86"/>
      <c r="K5" s="86"/>
      <c r="L5" s="86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217"/>
      <c r="B6" s="208" t="s">
        <v>68</v>
      </c>
      <c r="C6" s="208"/>
      <c r="D6" s="208"/>
      <c r="E6" s="16"/>
      <c r="F6" s="86"/>
      <c r="G6" s="86"/>
      <c r="H6" s="86"/>
      <c r="I6" s="86"/>
      <c r="J6" s="86"/>
      <c r="K6" s="86"/>
      <c r="L6" s="86"/>
      <c r="M6" s="86"/>
      <c r="N6" s="86"/>
      <c r="O6" s="86"/>
      <c r="P6" s="15"/>
      <c r="Q6" s="15"/>
      <c r="R6" s="15"/>
      <c r="S6" s="86"/>
      <c r="T6" s="86"/>
      <c r="U6" s="8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217"/>
      <c r="B7" s="208" t="s">
        <v>59</v>
      </c>
      <c r="C7" s="208"/>
      <c r="D7" s="208"/>
      <c r="E7" s="1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216"/>
      <c r="B9" s="216"/>
      <c r="C9" s="216"/>
      <c r="D9" s="216"/>
      <c r="E9" s="216" t="s">
        <v>76</v>
      </c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</row>
    <row r="10" spans="1:35">
      <c r="A10" s="216"/>
      <c r="B10" s="216"/>
      <c r="C10" s="216"/>
      <c r="D10" s="216"/>
      <c r="E10" s="23"/>
      <c r="F10" s="23"/>
      <c r="G10" s="23"/>
      <c r="H10" s="23"/>
      <c r="I10" s="216" t="s">
        <v>15</v>
      </c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216"/>
      <c r="B11" s="216"/>
      <c r="C11" s="216"/>
      <c r="D11" s="216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88"/>
      <c r="B12" s="23" t="s">
        <v>62</v>
      </c>
      <c r="C12" s="214" t="s">
        <v>67</v>
      </c>
      <c r="D12" s="215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206"/>
      <c r="B13" s="213"/>
      <c r="C13" s="211" t="s">
        <v>206</v>
      </c>
      <c r="D13" s="23" t="s">
        <v>63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206"/>
      <c r="B14" s="213"/>
      <c r="C14" s="213"/>
      <c r="D14" s="23" t="s">
        <v>64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206"/>
      <c r="B15" s="213"/>
      <c r="C15" s="213"/>
      <c r="D15" s="23" t="s">
        <v>65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206"/>
      <c r="B16" s="213"/>
      <c r="C16" s="213"/>
      <c r="D16" s="23" t="s">
        <v>66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45">
      <c r="A17" s="206"/>
      <c r="B17" s="213"/>
      <c r="C17" s="213"/>
      <c r="D17" s="23" t="s">
        <v>143</v>
      </c>
      <c r="E17" s="13"/>
      <c r="F17" s="13"/>
      <c r="G17" s="14"/>
      <c r="H17" s="14"/>
      <c r="I17" s="13"/>
      <c r="J17" s="13"/>
      <c r="K17" s="13"/>
      <c r="L17" s="19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45">
      <c r="A18" s="206"/>
      <c r="B18" s="102"/>
      <c r="C18" s="212"/>
      <c r="D18" s="103" t="s">
        <v>117</v>
      </c>
      <c r="E18" s="13"/>
      <c r="F18" s="13"/>
      <c r="G18" s="14"/>
      <c r="H18" s="14"/>
      <c r="I18" s="13"/>
      <c r="J18" s="13"/>
      <c r="K18" s="13"/>
      <c r="L18" s="13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45">
      <c r="A19" s="206"/>
      <c r="B19" s="206" t="s">
        <v>144</v>
      </c>
      <c r="C19" s="211" t="s">
        <v>144</v>
      </c>
      <c r="D19" s="89" t="s">
        <v>110</v>
      </c>
      <c r="E19" s="14"/>
      <c r="F19" s="14"/>
      <c r="G19" s="14"/>
      <c r="H19" s="14"/>
      <c r="I19" s="13"/>
      <c r="J19" s="13"/>
      <c r="K19" s="13"/>
      <c r="L19" s="13"/>
      <c r="M19" s="19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45">
      <c r="A20" s="206"/>
      <c r="B20" s="206"/>
      <c r="C20" s="212"/>
      <c r="D20" s="89" t="s">
        <v>111</v>
      </c>
      <c r="E20" s="14"/>
      <c r="F20" s="14"/>
      <c r="G20" s="14"/>
      <c r="H20" s="14"/>
      <c r="I20" s="13"/>
      <c r="J20" s="13"/>
      <c r="K20" s="13"/>
      <c r="L20" s="13"/>
      <c r="M20" s="13"/>
      <c r="N20" s="19"/>
      <c r="O20" s="19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  <c r="AI20" s="90"/>
      <c r="AJ20" s="29"/>
      <c r="AK20" s="29"/>
      <c r="AL20" s="29"/>
      <c r="AM20" s="29"/>
      <c r="AN20" s="29"/>
      <c r="AO20" s="29"/>
      <c r="AP20" s="29"/>
      <c r="AQ20" s="29"/>
      <c r="AR20" s="29"/>
      <c r="AS20" s="29"/>
    </row>
    <row r="21" spans="1:45">
      <c r="A21" s="206"/>
      <c r="B21" s="205" t="s">
        <v>69</v>
      </c>
      <c r="C21" s="209" t="s">
        <v>70</v>
      </c>
      <c r="D21" s="210"/>
      <c r="E21" s="14"/>
      <c r="F21" s="14"/>
      <c r="G21" s="14"/>
      <c r="H21" s="14"/>
      <c r="I21" s="13"/>
      <c r="J21" s="13"/>
      <c r="K21" s="13"/>
      <c r="L21" s="13"/>
      <c r="M21" s="13"/>
      <c r="N21" s="14"/>
      <c r="O21" s="14"/>
      <c r="P21" s="19"/>
      <c r="Q21" s="19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  <c r="AI21" s="90"/>
      <c r="AJ21" s="29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>
      <c r="A22" s="206"/>
      <c r="B22" s="205"/>
      <c r="C22" s="209" t="s">
        <v>71</v>
      </c>
      <c r="D22" s="210"/>
      <c r="E22" s="14"/>
      <c r="F22" s="14"/>
      <c r="G22" s="14"/>
      <c r="H22" s="14"/>
      <c r="I22" s="13"/>
      <c r="J22" s="13"/>
      <c r="K22" s="13"/>
      <c r="L22" s="13"/>
      <c r="M22" s="13"/>
      <c r="N22" s="14"/>
      <c r="O22" s="14"/>
      <c r="P22" s="13"/>
      <c r="Q22" s="13"/>
      <c r="R22" s="19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  <c r="AI22" s="90"/>
      <c r="AJ22" s="29"/>
      <c r="AK22" s="29"/>
      <c r="AL22" s="29"/>
      <c r="AM22" s="29"/>
      <c r="AN22" s="29"/>
      <c r="AO22" s="29"/>
      <c r="AP22" s="29"/>
      <c r="AQ22" s="29"/>
      <c r="AR22" s="29"/>
      <c r="AS22" s="29"/>
    </row>
    <row r="23" spans="1:45">
      <c r="A23" s="206"/>
      <c r="B23" s="205" t="s">
        <v>72</v>
      </c>
      <c r="C23" s="205" t="s">
        <v>16</v>
      </c>
      <c r="D23" s="87" t="s">
        <v>17</v>
      </c>
      <c r="E23" s="14"/>
      <c r="F23" s="14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9"/>
      <c r="T23" s="19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  <c r="AI23" s="90"/>
      <c r="AJ23" s="90"/>
      <c r="AK23" s="90"/>
      <c r="AL23" s="90"/>
      <c r="AM23" s="90"/>
      <c r="AN23" s="90"/>
      <c r="AO23" s="90"/>
      <c r="AP23" s="90"/>
      <c r="AQ23" s="90"/>
      <c r="AR23" s="29"/>
      <c r="AS23" s="29"/>
    </row>
    <row r="24" spans="1:45">
      <c r="A24" s="206"/>
      <c r="B24" s="205"/>
      <c r="C24" s="205"/>
      <c r="D24" s="87" t="s">
        <v>18</v>
      </c>
      <c r="E24" s="14"/>
      <c r="F24" s="14"/>
      <c r="G24" s="14"/>
      <c r="H24" s="14"/>
      <c r="I24" s="13"/>
      <c r="J24" s="13"/>
      <c r="K24" s="13"/>
      <c r="L24" s="13"/>
      <c r="M24" s="13"/>
      <c r="N24" s="14"/>
      <c r="O24" s="14"/>
      <c r="P24" s="13"/>
      <c r="Q24" s="13"/>
      <c r="R24" s="13"/>
      <c r="S24" s="13"/>
      <c r="T24" s="13"/>
      <c r="U24" s="19"/>
      <c r="V24" s="19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  <c r="AI24" s="90"/>
      <c r="AJ24" s="90"/>
      <c r="AK24" s="90"/>
      <c r="AL24" s="90"/>
      <c r="AM24" s="90"/>
      <c r="AN24" s="90"/>
      <c r="AO24" s="90"/>
      <c r="AP24" s="90"/>
      <c r="AQ24" s="90"/>
      <c r="AR24" s="29"/>
      <c r="AS24" s="29"/>
    </row>
    <row r="25" spans="1:45">
      <c r="A25" s="206"/>
      <c r="B25" s="205"/>
      <c r="C25" s="205"/>
      <c r="D25" s="87" t="s">
        <v>19</v>
      </c>
      <c r="E25" s="14"/>
      <c r="F25" s="14"/>
      <c r="G25" s="14"/>
      <c r="H25" s="14"/>
      <c r="I25" s="13"/>
      <c r="J25" s="13"/>
      <c r="K25" s="13"/>
      <c r="L25" s="13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9"/>
      <c r="X25" s="19"/>
      <c r="Y25" s="13"/>
      <c r="Z25" s="13"/>
      <c r="AA25" s="13"/>
      <c r="AB25" s="14"/>
      <c r="AC25" s="14"/>
      <c r="AD25" s="13"/>
      <c r="AE25" s="13"/>
      <c r="AF25" s="13"/>
      <c r="AG25" s="13"/>
      <c r="AH25" s="13"/>
      <c r="AI25" s="90"/>
      <c r="AJ25" s="90"/>
      <c r="AK25" s="90"/>
      <c r="AL25" s="90"/>
      <c r="AM25" s="90"/>
      <c r="AN25" s="90"/>
      <c r="AO25" s="90"/>
      <c r="AP25" s="90"/>
      <c r="AQ25" s="90"/>
      <c r="AR25" s="29"/>
      <c r="AS25" s="29"/>
    </row>
    <row r="26" spans="1:45">
      <c r="A26" s="206"/>
      <c r="B26" s="205"/>
      <c r="C26" s="205"/>
      <c r="D26" s="87" t="s">
        <v>20</v>
      </c>
      <c r="E26" s="14"/>
      <c r="F26" s="14"/>
      <c r="G26" s="14"/>
      <c r="H26" s="14"/>
      <c r="I26" s="13"/>
      <c r="J26" s="13"/>
      <c r="K26" s="13"/>
      <c r="L26" s="13"/>
      <c r="M26" s="13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9"/>
      <c r="Y26" s="19"/>
      <c r="Z26" s="13"/>
      <c r="AA26" s="13"/>
      <c r="AB26" s="14"/>
      <c r="AC26" s="14"/>
      <c r="AD26" s="13"/>
      <c r="AE26" s="13"/>
      <c r="AF26" s="13"/>
      <c r="AG26" s="13"/>
      <c r="AH26" s="13"/>
      <c r="AI26" s="90"/>
      <c r="AJ26" s="90"/>
      <c r="AK26" s="90"/>
      <c r="AL26" s="90"/>
      <c r="AM26" s="90"/>
      <c r="AN26" s="90"/>
      <c r="AO26" s="90"/>
      <c r="AP26" s="90"/>
      <c r="AQ26" s="90"/>
      <c r="AR26" s="29"/>
      <c r="AS26" s="29"/>
    </row>
    <row r="27" spans="1:45">
      <c r="A27" s="206"/>
      <c r="B27" s="205"/>
      <c r="C27" s="205" t="s">
        <v>21</v>
      </c>
      <c r="D27" s="87" t="s">
        <v>17</v>
      </c>
      <c r="E27" s="14"/>
      <c r="F27" s="14"/>
      <c r="G27" s="14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9"/>
      <c r="AA27" s="19"/>
      <c r="AB27" s="14"/>
      <c r="AC27" s="14"/>
      <c r="AD27" s="13"/>
      <c r="AE27" s="13"/>
      <c r="AF27" s="13"/>
      <c r="AG27" s="13"/>
      <c r="AH27" s="13"/>
      <c r="AI27" s="90"/>
      <c r="AJ27" s="90"/>
      <c r="AK27" s="90"/>
      <c r="AL27" s="90"/>
      <c r="AM27" s="90"/>
      <c r="AN27" s="90"/>
      <c r="AO27" s="90"/>
      <c r="AP27" s="90"/>
      <c r="AQ27" s="90"/>
      <c r="AR27" s="29"/>
      <c r="AS27" s="29"/>
    </row>
    <row r="28" spans="1:45">
      <c r="A28" s="206"/>
      <c r="B28" s="205"/>
      <c r="C28" s="205"/>
      <c r="D28" s="87" t="s">
        <v>18</v>
      </c>
      <c r="E28" s="14"/>
      <c r="F28" s="14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9"/>
      <c r="AB28" s="19"/>
      <c r="AC28" s="14"/>
      <c r="AD28" s="13"/>
      <c r="AE28" s="13"/>
      <c r="AF28" s="13"/>
      <c r="AG28" s="13"/>
      <c r="AH28" s="13"/>
      <c r="AI28" s="90"/>
      <c r="AJ28" s="90"/>
      <c r="AK28" s="90"/>
      <c r="AL28" s="90"/>
      <c r="AM28" s="90"/>
      <c r="AN28" s="90"/>
      <c r="AO28" s="90"/>
      <c r="AP28" s="90"/>
      <c r="AQ28" s="90"/>
      <c r="AR28" s="29"/>
      <c r="AS28" s="29"/>
    </row>
    <row r="29" spans="1:45">
      <c r="A29" s="206"/>
      <c r="B29" s="205"/>
      <c r="C29" s="205"/>
      <c r="D29" s="87" t="s">
        <v>19</v>
      </c>
      <c r="E29" s="14"/>
      <c r="F29" s="14"/>
      <c r="G29" s="14"/>
      <c r="H29" s="14"/>
      <c r="I29" s="13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9"/>
      <c r="AC29" s="19"/>
      <c r="AD29" s="13"/>
      <c r="AE29" s="13"/>
      <c r="AF29" s="13"/>
      <c r="AG29" s="13"/>
      <c r="AH29" s="13"/>
      <c r="AI29" s="90"/>
      <c r="AJ29" s="90"/>
      <c r="AK29" s="90"/>
      <c r="AL29" s="90"/>
      <c r="AM29" s="90"/>
      <c r="AN29" s="90"/>
      <c r="AO29" s="90"/>
      <c r="AP29" s="90"/>
      <c r="AQ29" s="90"/>
      <c r="AR29" s="29"/>
      <c r="AS29" s="29"/>
    </row>
    <row r="30" spans="1:45">
      <c r="A30" s="206"/>
      <c r="B30" s="205"/>
      <c r="C30" s="205" t="s">
        <v>22</v>
      </c>
      <c r="D30" s="87" t="s">
        <v>17</v>
      </c>
      <c r="E30" s="14"/>
      <c r="F30" s="14"/>
      <c r="G30" s="14"/>
      <c r="H30" s="14"/>
      <c r="I30" s="13"/>
      <c r="J30" s="13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9"/>
      <c r="AE30" s="19"/>
      <c r="AF30" s="13"/>
      <c r="AG30" s="13"/>
      <c r="AH30" s="13"/>
      <c r="AI30" s="90"/>
      <c r="AJ30" s="90"/>
      <c r="AK30" s="90"/>
      <c r="AL30" s="90"/>
      <c r="AM30" s="90"/>
      <c r="AN30" s="90"/>
      <c r="AO30" s="90"/>
      <c r="AP30" s="90"/>
      <c r="AQ30" s="90"/>
      <c r="AR30" s="29"/>
      <c r="AS30" s="29"/>
    </row>
    <row r="31" spans="1:45">
      <c r="A31" s="207"/>
      <c r="B31" s="205"/>
      <c r="C31" s="205"/>
      <c r="D31" s="87" t="s">
        <v>18</v>
      </c>
      <c r="E31" s="14"/>
      <c r="F31" s="14"/>
      <c r="G31" s="14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9"/>
      <c r="AF31" s="19"/>
      <c r="AG31" s="13"/>
      <c r="AH31" s="13"/>
      <c r="AI31" s="90"/>
      <c r="AJ31" s="90"/>
      <c r="AK31" s="90"/>
      <c r="AL31" s="90"/>
      <c r="AM31" s="90"/>
      <c r="AN31" s="90"/>
      <c r="AO31" s="90"/>
      <c r="AP31" s="90"/>
      <c r="AQ31" s="90"/>
      <c r="AR31" s="29"/>
      <c r="AS31" s="29"/>
    </row>
    <row r="32" spans="1:45">
      <c r="B32" s="91"/>
      <c r="C32" s="91"/>
      <c r="D32" s="91"/>
      <c r="AI32" s="90"/>
      <c r="AJ32" s="29"/>
      <c r="AK32" s="29"/>
      <c r="AL32" s="29"/>
      <c r="AM32" s="29"/>
      <c r="AN32" s="29"/>
      <c r="AO32" s="29"/>
      <c r="AP32" s="29"/>
      <c r="AQ32" s="29"/>
      <c r="AR32" s="29"/>
      <c r="AS32" s="29"/>
    </row>
  </sheetData>
  <mergeCells count="24">
    <mergeCell ref="C13:C18"/>
    <mergeCell ref="A1:D3"/>
    <mergeCell ref="E1:AH1"/>
    <mergeCell ref="I2:T2"/>
    <mergeCell ref="A4:A7"/>
    <mergeCell ref="A9:D11"/>
    <mergeCell ref="E9:AH9"/>
    <mergeCell ref="I10:T10"/>
    <mergeCell ref="C27:C29"/>
    <mergeCell ref="C30:C31"/>
    <mergeCell ref="A13:A31"/>
    <mergeCell ref="B4:D4"/>
    <mergeCell ref="B5:D5"/>
    <mergeCell ref="B6:D6"/>
    <mergeCell ref="B7:D7"/>
    <mergeCell ref="C21:D21"/>
    <mergeCell ref="C22:D22"/>
    <mergeCell ref="C19:C20"/>
    <mergeCell ref="B19:B20"/>
    <mergeCell ref="B21:B22"/>
    <mergeCell ref="B23:B31"/>
    <mergeCell ref="C23:C26"/>
    <mergeCell ref="B13:B17"/>
    <mergeCell ref="C12:D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B6" sqref="B6:O6"/>
    </sheetView>
  </sheetViews>
  <sheetFormatPr defaultRowHeight="14.25"/>
  <cols>
    <col min="1" max="1" width="3" customWidth="1"/>
  </cols>
  <sheetData>
    <row r="1" spans="1:32">
      <c r="A1" s="222" t="s">
        <v>11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4"/>
    </row>
    <row r="2" spans="1:32">
      <c r="A2" s="225"/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7"/>
    </row>
    <row r="3" spans="1:32">
      <c r="A3" s="225"/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7"/>
    </row>
    <row r="4" spans="1:32" ht="15" thickBot="1">
      <c r="A4" s="228"/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30"/>
    </row>
    <row r="5" spans="1:32">
      <c r="A5" s="93">
        <v>1</v>
      </c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9"/>
    </row>
    <row r="6" spans="1:32">
      <c r="A6" s="94">
        <f>A5+1</f>
        <v>2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9"/>
    </row>
    <row r="7" spans="1:32">
      <c r="A7" s="94">
        <f t="shared" ref="A7:A42" si="0">A6+1</f>
        <v>3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9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94">
        <f t="shared" si="0"/>
        <v>4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9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94">
        <f t="shared" si="0"/>
        <v>5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9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94">
        <f t="shared" si="0"/>
        <v>6</v>
      </c>
      <c r="B10" s="218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9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94">
        <f t="shared" si="0"/>
        <v>7</v>
      </c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9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94">
        <f t="shared" si="0"/>
        <v>8</v>
      </c>
      <c r="B12" s="218"/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9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94">
        <f t="shared" si="0"/>
        <v>9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9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94">
        <f t="shared" si="0"/>
        <v>10</v>
      </c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9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94">
        <f t="shared" si="0"/>
        <v>11</v>
      </c>
      <c r="B15" s="218"/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9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94">
        <f t="shared" si="0"/>
        <v>12</v>
      </c>
      <c r="B16" s="218"/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9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94">
        <f t="shared" si="0"/>
        <v>13</v>
      </c>
      <c r="B17" s="218"/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9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94">
        <f t="shared" si="0"/>
        <v>14</v>
      </c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9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94">
        <f t="shared" si="0"/>
        <v>15</v>
      </c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94">
        <f t="shared" si="0"/>
        <v>16</v>
      </c>
      <c r="B20" s="218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9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94">
        <f t="shared" si="0"/>
        <v>17</v>
      </c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9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94">
        <f t="shared" si="0"/>
        <v>18</v>
      </c>
      <c r="B22" s="218"/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9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94">
        <f t="shared" si="0"/>
        <v>19</v>
      </c>
      <c r="B23" s="218"/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9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94">
        <f t="shared" si="0"/>
        <v>20</v>
      </c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9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94">
        <f t="shared" si="0"/>
        <v>21</v>
      </c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9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94">
        <f t="shared" si="0"/>
        <v>22</v>
      </c>
      <c r="B26" s="218"/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9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94">
        <f t="shared" si="0"/>
        <v>23</v>
      </c>
      <c r="B27" s="218"/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9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94">
        <f t="shared" si="0"/>
        <v>24</v>
      </c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9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94">
        <f t="shared" si="0"/>
        <v>25</v>
      </c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9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94">
        <f t="shared" si="0"/>
        <v>26</v>
      </c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9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94">
        <f t="shared" si="0"/>
        <v>27</v>
      </c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9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94">
        <f t="shared" si="0"/>
        <v>28</v>
      </c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9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94">
        <f t="shared" si="0"/>
        <v>29</v>
      </c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9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94">
        <f t="shared" si="0"/>
        <v>30</v>
      </c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9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94">
        <f t="shared" si="0"/>
        <v>31</v>
      </c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9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94">
        <f t="shared" si="0"/>
        <v>32</v>
      </c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9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94">
        <f t="shared" si="0"/>
        <v>33</v>
      </c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9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94">
        <f t="shared" si="0"/>
        <v>34</v>
      </c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9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94">
        <f t="shared" si="0"/>
        <v>35</v>
      </c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9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94">
        <f t="shared" si="0"/>
        <v>36</v>
      </c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9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94">
        <f t="shared" si="0"/>
        <v>37</v>
      </c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9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95">
        <f t="shared" si="0"/>
        <v>38</v>
      </c>
      <c r="B42" s="220"/>
      <c r="C42" s="220"/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20"/>
      <c r="O42" s="221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A1:O4"/>
    <mergeCell ref="B5:O5"/>
    <mergeCell ref="B6:O6"/>
    <mergeCell ref="B7:O7"/>
    <mergeCell ref="B8:O8"/>
    <mergeCell ref="B9:O9"/>
    <mergeCell ref="B10:O10"/>
    <mergeCell ref="B11:O11"/>
    <mergeCell ref="B12:O12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  <mergeCell ref="B22:O22"/>
    <mergeCell ref="B23:O23"/>
    <mergeCell ref="B24:O24"/>
    <mergeCell ref="B25:O25"/>
    <mergeCell ref="B26:O26"/>
    <mergeCell ref="B27:O27"/>
    <mergeCell ref="B28:O28"/>
    <mergeCell ref="B29:O29"/>
    <mergeCell ref="B30:O30"/>
    <mergeCell ref="B31:O31"/>
    <mergeCell ref="B32:O32"/>
    <mergeCell ref="B33:O33"/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3"/>
  <sheetViews>
    <sheetView tabSelected="1" zoomScale="110" zoomScaleNormal="110" workbookViewId="0">
      <selection activeCell="V20" sqref="V20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62" t="s">
        <v>8</v>
      </c>
      <c r="K1" s="162"/>
      <c r="L1" s="162"/>
      <c r="M1" s="162"/>
      <c r="N1" s="162"/>
      <c r="O1" s="162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62"/>
      <c r="K2" s="162"/>
      <c r="L2" s="162"/>
      <c r="M2" s="162"/>
      <c r="N2" s="162"/>
      <c r="O2" s="162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62"/>
      <c r="K3" s="162"/>
      <c r="L3" s="162"/>
      <c r="M3" s="162"/>
      <c r="N3" s="162"/>
      <c r="O3" s="162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62"/>
      <c r="K4" s="162"/>
      <c r="L4" s="162"/>
      <c r="M4" s="162"/>
      <c r="N4" s="162"/>
      <c r="O4" s="162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79</v>
      </c>
      <c r="BE5" s="109"/>
    </row>
    <row r="6" spans="4:108" ht="14.25" customHeight="1">
      <c r="E6" s="25" t="s">
        <v>212</v>
      </c>
      <c r="AC6" s="114"/>
      <c r="AD6" s="25" t="s">
        <v>212</v>
      </c>
    </row>
    <row r="7" spans="4:108" ht="14.25" customHeight="1">
      <c r="F7" s="118"/>
      <c r="G7" s="25" t="s">
        <v>213</v>
      </c>
      <c r="AC7" s="114"/>
    </row>
    <row r="8" spans="4:108">
      <c r="G8" s="25" t="s">
        <v>214</v>
      </c>
      <c r="R8" s="25" t="s">
        <v>207</v>
      </c>
      <c r="AC8" s="112"/>
      <c r="AD8" s="25" t="s">
        <v>184</v>
      </c>
      <c r="BF8" s="25" t="s">
        <v>146</v>
      </c>
    </row>
    <row r="9" spans="4:108">
      <c r="G9" s="25" t="s">
        <v>184</v>
      </c>
      <c r="AC9" s="112"/>
      <c r="AD9" s="25" t="s">
        <v>216</v>
      </c>
    </row>
    <row r="10" spans="4:108">
      <c r="G10" s="25" t="s">
        <v>215</v>
      </c>
      <c r="AC10" s="112"/>
      <c r="AD10" s="25" t="s">
        <v>213</v>
      </c>
    </row>
    <row r="11" spans="4:108">
      <c r="G11" s="25" t="s">
        <v>153</v>
      </c>
      <c r="AC11" s="112"/>
      <c r="AD11" s="25" t="s">
        <v>215</v>
      </c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  <c r="AD15" s="25" t="s">
        <v>222</v>
      </c>
    </row>
    <row r="16" spans="4:108">
      <c r="AC16" s="112"/>
      <c r="AD16" s="35"/>
    </row>
    <row r="17" spans="1:32">
      <c r="AC17" s="112"/>
      <c r="AD17" s="35"/>
      <c r="AF17" s="113"/>
    </row>
    <row r="18" spans="1:32">
      <c r="AC18" s="112"/>
      <c r="AD18" s="35"/>
    </row>
    <row r="19" spans="1:32">
      <c r="AC19" s="112"/>
    </row>
    <row r="20" spans="1:32">
      <c r="AC20" s="112"/>
      <c r="AD20" s="25" t="s">
        <v>221</v>
      </c>
    </row>
    <row r="21" spans="1:32">
      <c r="AC21" s="112"/>
      <c r="AD21" s="35"/>
    </row>
    <row r="22" spans="1:32">
      <c r="A22" s="25" t="s">
        <v>224</v>
      </c>
      <c r="AC22" s="112"/>
      <c r="AD22" s="35"/>
    </row>
    <row r="23" spans="1:32">
      <c r="AC23" s="112"/>
      <c r="AD23" s="35"/>
    </row>
    <row r="24" spans="1:32">
      <c r="AC24" s="112"/>
      <c r="AD24" s="35"/>
    </row>
    <row r="25" spans="1:32">
      <c r="AC25" s="112"/>
      <c r="AD25" s="35"/>
    </row>
    <row r="26" spans="1:32">
      <c r="AC26" s="112"/>
      <c r="AD26" s="35"/>
    </row>
    <row r="27" spans="1:32">
      <c r="A27" s="25" t="s">
        <v>225</v>
      </c>
      <c r="AC27" s="112"/>
      <c r="AD27" s="35"/>
    </row>
    <row r="28" spans="1:32">
      <c r="AC28" s="112"/>
      <c r="AD28" s="35"/>
    </row>
    <row r="29" spans="1:32">
      <c r="AC29" s="112"/>
      <c r="AD29" s="35"/>
    </row>
    <row r="30" spans="1:32">
      <c r="AC30" s="112"/>
      <c r="AD30" s="35"/>
    </row>
    <row r="31" spans="1:32">
      <c r="AC31" s="112"/>
      <c r="AD31" s="35"/>
    </row>
    <row r="32" spans="1:32">
      <c r="AC32" s="112"/>
      <c r="AD32" s="35"/>
    </row>
    <row r="33" spans="1:30">
      <c r="AC33" s="112"/>
      <c r="AD33" s="35"/>
    </row>
    <row r="34" spans="1:30">
      <c r="AC34" s="112"/>
      <c r="AD34" s="35"/>
    </row>
    <row r="35" spans="1:30">
      <c r="AC35" s="112"/>
      <c r="AD35" s="35"/>
    </row>
    <row r="36" spans="1:30">
      <c r="A36" s="25" t="s">
        <v>124</v>
      </c>
      <c r="AC36" s="112"/>
      <c r="AD36" s="35"/>
    </row>
    <row r="37" spans="1:30">
      <c r="AC37" s="112"/>
      <c r="AD37" s="35"/>
    </row>
    <row r="38" spans="1:30">
      <c r="AC38" s="112"/>
      <c r="AD38" s="35"/>
    </row>
    <row r="39" spans="1:30">
      <c r="AC39" s="112"/>
      <c r="AD39" s="35"/>
    </row>
    <row r="40" spans="1:30">
      <c r="AC40" s="112"/>
      <c r="AD40" s="35"/>
    </row>
    <row r="41" spans="1:30">
      <c r="AC41" s="112"/>
      <c r="AD41" s="35"/>
    </row>
    <row r="42" spans="1:30">
      <c r="AC42" s="112"/>
      <c r="AD42" s="35"/>
    </row>
    <row r="43" spans="1:30">
      <c r="AC43" s="112"/>
      <c r="AD43" s="35"/>
    </row>
    <row r="44" spans="1:30">
      <c r="AC44" s="112"/>
      <c r="AD44" s="35"/>
    </row>
    <row r="45" spans="1:30">
      <c r="AC45" s="112"/>
      <c r="AD45" s="35"/>
    </row>
    <row r="46" spans="1:30">
      <c r="AC46" s="112"/>
      <c r="AD46" s="35"/>
    </row>
    <row r="47" spans="1:30">
      <c r="AC47" s="112"/>
      <c r="AD47" s="35"/>
    </row>
    <row r="48" spans="1:30">
      <c r="AC48" s="112"/>
      <c r="AD48" s="35"/>
    </row>
    <row r="49" spans="6:53">
      <c r="AC49" s="112"/>
      <c r="AD49" s="35"/>
    </row>
    <row r="50" spans="6:53">
      <c r="AC50" s="112"/>
      <c r="AD50" s="35"/>
    </row>
    <row r="51" spans="6:53">
      <c r="AC51" s="112"/>
      <c r="AD51" s="35"/>
    </row>
    <row r="52" spans="6:53">
      <c r="AC52" s="112"/>
      <c r="AD52" s="35"/>
    </row>
    <row r="53" spans="6:53">
      <c r="AC53" s="112"/>
      <c r="AD53" s="35"/>
    </row>
    <row r="54" spans="6:53">
      <c r="AC54" s="112"/>
      <c r="AD54" s="35"/>
    </row>
    <row r="55" spans="6:53">
      <c r="AC55" s="112"/>
      <c r="AD55" s="35"/>
    </row>
    <row r="56" spans="6:53">
      <c r="AC56" s="112"/>
      <c r="AD56" s="35"/>
      <c r="AK56" s="113" t="s">
        <v>217</v>
      </c>
    </row>
    <row r="57" spans="6:53">
      <c r="F57" s="113" t="s">
        <v>217</v>
      </c>
      <c r="AC57" s="112"/>
      <c r="AD57" s="35"/>
    </row>
    <row r="58" spans="6:53">
      <c r="AC58" s="112"/>
      <c r="AD58" s="35"/>
      <c r="AJ58" s="113"/>
      <c r="BA58" s="113"/>
    </row>
    <row r="59" spans="6:53">
      <c r="AC59" s="112"/>
      <c r="AD59" s="35"/>
      <c r="AI59" s="25" t="s">
        <v>223</v>
      </c>
    </row>
    <row r="60" spans="6:53">
      <c r="AC60" s="112"/>
      <c r="AD60" s="35"/>
    </row>
    <row r="61" spans="6:53">
      <c r="AC61" s="112"/>
      <c r="AD61" s="35"/>
    </row>
    <row r="62" spans="6:53">
      <c r="M62" s="113"/>
      <c r="AC62" s="112"/>
      <c r="AD62" s="35"/>
    </row>
    <row r="63" spans="6:53">
      <c r="AC63" s="112"/>
      <c r="AD63" s="35"/>
    </row>
    <row r="64" spans="6:53">
      <c r="AC64" s="112"/>
      <c r="AD64" s="35"/>
    </row>
    <row r="65" spans="12:68">
      <c r="S65" s="25" t="s">
        <v>30</v>
      </c>
      <c r="AC65" s="112"/>
      <c r="AD65" s="35"/>
    </row>
    <row r="66" spans="12:68">
      <c r="AC66" s="112"/>
      <c r="AD66" s="35"/>
    </row>
    <row r="67" spans="12:68">
      <c r="AC67" s="112"/>
      <c r="AD67" s="35"/>
      <c r="BP67" s="113"/>
    </row>
    <row r="68" spans="12:68">
      <c r="AC68" s="112"/>
      <c r="AD68" s="35"/>
    </row>
    <row r="69" spans="12:68">
      <c r="AC69" s="112"/>
      <c r="AD69" s="35"/>
    </row>
    <row r="70" spans="12:68">
      <c r="L70" s="25" t="s">
        <v>30</v>
      </c>
      <c r="AC70" s="112"/>
      <c r="AD70" s="35"/>
    </row>
    <row r="71" spans="12:68">
      <c r="AC71" s="112"/>
      <c r="AD71" s="35"/>
    </row>
    <row r="72" spans="12:68">
      <c r="AC72" s="112"/>
      <c r="AD72" s="35"/>
    </row>
    <row r="73" spans="12:68">
      <c r="AC73" s="112"/>
      <c r="AD73" s="35"/>
    </row>
    <row r="74" spans="12:68">
      <c r="AC74" s="112"/>
      <c r="AD74" s="35"/>
    </row>
    <row r="75" spans="12:68">
      <c r="AC75" s="112"/>
      <c r="AD75" s="35"/>
    </row>
    <row r="76" spans="12:68">
      <c r="AC76" s="112"/>
      <c r="AD76" s="35"/>
    </row>
    <row r="77" spans="12:68">
      <c r="AC77" s="112"/>
      <c r="AD77" s="35"/>
    </row>
    <row r="78" spans="12:68">
      <c r="AC78" s="112"/>
      <c r="AD78" s="35"/>
    </row>
    <row r="79" spans="12:68">
      <c r="AC79" s="112"/>
      <c r="AD79" s="35"/>
    </row>
    <row r="80" spans="12:68">
      <c r="AC80" s="112"/>
      <c r="AD80" s="35"/>
    </row>
    <row r="81" spans="6:30">
      <c r="F81" s="25" t="s">
        <v>237</v>
      </c>
      <c r="AC81" s="112"/>
      <c r="AD81" s="35"/>
    </row>
    <row r="82" spans="6:30">
      <c r="AC82" s="112"/>
      <c r="AD82" s="35"/>
    </row>
    <row r="83" spans="6:30">
      <c r="AC83" s="112"/>
      <c r="AD83" s="35"/>
    </row>
    <row r="84" spans="6:30">
      <c r="AC84" s="112"/>
      <c r="AD84" s="35"/>
    </row>
    <row r="85" spans="6:30">
      <c r="AC85" s="112"/>
      <c r="AD85" s="35"/>
    </row>
    <row r="86" spans="6:30">
      <c r="AC86" s="112"/>
      <c r="AD86" s="35"/>
    </row>
    <row r="87" spans="6:30">
      <c r="AC87" s="112"/>
      <c r="AD87" s="35"/>
    </row>
    <row r="88" spans="6:30">
      <c r="AC88" s="112"/>
      <c r="AD88" s="35"/>
    </row>
    <row r="89" spans="6:30">
      <c r="AC89" s="112"/>
      <c r="AD89" s="35"/>
    </row>
    <row r="90" spans="6:30">
      <c r="AC90" s="112"/>
      <c r="AD90" s="35"/>
    </row>
    <row r="91" spans="6:30">
      <c r="AC91" s="112"/>
      <c r="AD91" s="35"/>
    </row>
    <row r="92" spans="6:30">
      <c r="AC92" s="112"/>
      <c r="AD92" s="35"/>
    </row>
    <row r="93" spans="6:30">
      <c r="AC93" s="112"/>
      <c r="AD93" s="35"/>
    </row>
    <row r="94" spans="6:30">
      <c r="AC94" s="112"/>
      <c r="AD94" s="35"/>
    </row>
    <row r="95" spans="6:30">
      <c r="AC95" s="112"/>
      <c r="AD95" s="35"/>
    </row>
    <row r="96" spans="6:30">
      <c r="AC96" s="112"/>
      <c r="AD96" s="35"/>
    </row>
    <row r="97" spans="20:30">
      <c r="AC97" s="112"/>
      <c r="AD97" s="35"/>
    </row>
    <row r="98" spans="20:30">
      <c r="AC98" s="112"/>
      <c r="AD98" s="35"/>
    </row>
    <row r="99" spans="20:30">
      <c r="AC99" s="112"/>
      <c r="AD99" s="35"/>
    </row>
    <row r="100" spans="20:30">
      <c r="AC100" s="112"/>
      <c r="AD100" s="35"/>
    </row>
    <row r="101" spans="20:30">
      <c r="AC101" s="112"/>
      <c r="AD101" s="35"/>
    </row>
    <row r="102" spans="20:30">
      <c r="AC102" s="112"/>
      <c r="AD102" s="35"/>
    </row>
    <row r="103" spans="20:30">
      <c r="AC103" s="112"/>
      <c r="AD103" s="35"/>
    </row>
    <row r="104" spans="20:30">
      <c r="AC104" s="112"/>
      <c r="AD104" s="35"/>
    </row>
    <row r="105" spans="20:30">
      <c r="AC105" s="112"/>
      <c r="AD105" s="35"/>
    </row>
    <row r="106" spans="20:30">
      <c r="AC106" s="112"/>
      <c r="AD106" s="35"/>
    </row>
    <row r="107" spans="20:30">
      <c r="T107" s="25" t="s">
        <v>236</v>
      </c>
      <c r="AC107" s="112"/>
      <c r="AD107" s="35"/>
    </row>
    <row r="108" spans="20:30">
      <c r="AC108" s="112"/>
      <c r="AD108" s="35"/>
    </row>
    <row r="109" spans="20:30">
      <c r="AC109" s="112"/>
      <c r="AD109" s="35"/>
    </row>
    <row r="110" spans="20:30">
      <c r="AC110" s="112"/>
      <c r="AD110" s="35"/>
    </row>
    <row r="111" spans="20:30">
      <c r="AC111" s="112"/>
      <c r="AD111" s="35"/>
    </row>
    <row r="112" spans="20:30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35"/>
    </row>
    <row r="149" spans="29:30">
      <c r="AC149" s="112"/>
      <c r="AD149" s="35"/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58"/>
  <sheetViews>
    <sheetView topLeftCell="D1" zoomScale="115" zoomScaleNormal="115" workbookViewId="0">
      <selection activeCell="T44" sqref="T44"/>
    </sheetView>
  </sheetViews>
  <sheetFormatPr defaultRowHeight="14.25"/>
  <sheetData>
    <row r="1" spans="1:22">
      <c r="A1" s="151"/>
      <c r="B1" s="151"/>
      <c r="C1" s="151"/>
      <c r="D1" s="151"/>
      <c r="E1" s="163" t="s">
        <v>10</v>
      </c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51"/>
      <c r="U1" s="151"/>
      <c r="V1" s="151"/>
    </row>
    <row r="2" spans="1:22">
      <c r="A2" s="151"/>
      <c r="B2" s="151"/>
      <c r="C2" s="151"/>
      <c r="D2" s="151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51"/>
      <c r="U2" s="151"/>
      <c r="V2" s="151"/>
    </row>
    <row r="3" spans="1:22">
      <c r="A3" s="151"/>
      <c r="B3" s="151"/>
      <c r="C3" s="151"/>
      <c r="D3" s="151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51"/>
      <c r="U3" s="151"/>
      <c r="V3" s="151"/>
    </row>
    <row r="4" spans="1:22">
      <c r="A4" s="151"/>
      <c r="B4" s="151"/>
      <c r="C4" s="151"/>
      <c r="D4" s="151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51"/>
      <c r="U4" s="151"/>
      <c r="V4" s="151"/>
    </row>
    <row r="5" spans="1:22">
      <c r="I5" s="8"/>
    </row>
    <row r="12" spans="1:22">
      <c r="E12" t="s">
        <v>128</v>
      </c>
    </row>
    <row r="37" spans="20:20">
      <c r="T37" t="s">
        <v>125</v>
      </c>
    </row>
    <row r="38" spans="20:20">
      <c r="T38" t="s">
        <v>126</v>
      </c>
    </row>
    <row r="39" spans="20:20">
      <c r="T39" t="s">
        <v>126</v>
      </c>
    </row>
    <row r="43" spans="20:20">
      <c r="T43" t="s">
        <v>211</v>
      </c>
    </row>
    <row r="44" spans="20:20">
      <c r="T44" t="s">
        <v>210</v>
      </c>
    </row>
    <row r="46" spans="20:20">
      <c r="T46" t="s">
        <v>185</v>
      </c>
    </row>
    <row r="48" spans="20:20">
      <c r="T48" t="s">
        <v>127</v>
      </c>
    </row>
    <row r="51" spans="20:20">
      <c r="T51" t="s">
        <v>152</v>
      </c>
    </row>
    <row r="53" spans="20:20">
      <c r="T53" t="s">
        <v>151</v>
      </c>
    </row>
    <row r="54" spans="20:20">
      <c r="T54" t="s">
        <v>150</v>
      </c>
    </row>
    <row r="58" spans="20:20">
      <c r="T58" t="s">
        <v>147</v>
      </c>
    </row>
  </sheetData>
  <mergeCells count="1">
    <mergeCell ref="E1:S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181" zoomScale="130" zoomScaleNormal="130" workbookViewId="0">
      <selection activeCell="F342" sqref="F342"/>
    </sheetView>
  </sheetViews>
  <sheetFormatPr defaultRowHeight="14.25"/>
  <cols>
    <col min="1" max="16384" width="9" style="52"/>
  </cols>
  <sheetData>
    <row r="1" spans="1:15">
      <c r="A1" s="164" t="s">
        <v>49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</row>
    <row r="2" spans="1:15">
      <c r="A2" s="164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</row>
    <row r="3" spans="1:15">
      <c r="A3" s="164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</row>
    <row r="4" spans="1:15">
      <c r="A4" s="164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</row>
    <row r="5" spans="1:15">
      <c r="A5" s="52" t="s">
        <v>219</v>
      </c>
    </row>
    <row r="6" spans="1:15">
      <c r="A6" s="52" t="s">
        <v>50</v>
      </c>
    </row>
    <row r="7" spans="1:15">
      <c r="A7" s="52" t="s">
        <v>51</v>
      </c>
    </row>
    <row r="8" spans="1:15">
      <c r="A8" s="52" t="s">
        <v>220</v>
      </c>
    </row>
    <row r="314" spans="10:10">
      <c r="J314" s="150"/>
    </row>
    <row r="344" spans="12:12">
      <c r="L344" s="52" t="s">
        <v>89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59" t="s">
        <v>14</v>
      </c>
      <c r="B1" s="159"/>
      <c r="C1" s="159"/>
      <c r="D1" s="159"/>
      <c r="E1" s="159"/>
      <c r="F1" s="159"/>
      <c r="G1" s="159" t="s">
        <v>30</v>
      </c>
      <c r="H1" s="159"/>
      <c r="I1" s="159"/>
      <c r="J1" s="159"/>
      <c r="K1" s="159"/>
      <c r="L1" s="159"/>
      <c r="M1" s="27"/>
      <c r="N1" s="27"/>
      <c r="O1" s="27"/>
    </row>
    <row r="2" spans="1:30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27"/>
      <c r="N2" s="27"/>
      <c r="O2" s="27"/>
    </row>
    <row r="3" spans="1:30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27"/>
      <c r="N3" s="27"/>
      <c r="O3" s="27"/>
    </row>
    <row r="4" spans="1:30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27"/>
      <c r="N4" s="27"/>
      <c r="O4" s="27"/>
    </row>
    <row r="5" spans="1:30">
      <c r="A5" t="s">
        <v>27</v>
      </c>
    </row>
    <row r="10" spans="1:30">
      <c r="AD10" t="s">
        <v>81</v>
      </c>
    </row>
    <row r="20" spans="3:14">
      <c r="C20" t="s">
        <v>100</v>
      </c>
    </row>
    <row r="31" spans="3:14">
      <c r="N31" t="s">
        <v>101</v>
      </c>
    </row>
    <row r="34" spans="73:91">
      <c r="BU34" t="s">
        <v>84</v>
      </c>
    </row>
    <row r="36" spans="73:91">
      <c r="CE36" t="s">
        <v>88</v>
      </c>
    </row>
    <row r="37" spans="73:91">
      <c r="BU37" t="s">
        <v>83</v>
      </c>
    </row>
    <row r="38" spans="73:91">
      <c r="CM38" s="96">
        <v>41.3</v>
      </c>
    </row>
    <row r="56" spans="9:73">
      <c r="I56" s="165" t="s">
        <v>80</v>
      </c>
      <c r="J56" s="165"/>
      <c r="K56" s="165"/>
      <c r="L56" s="165"/>
      <c r="BU56" t="s">
        <v>82</v>
      </c>
    </row>
    <row r="67" spans="73:73">
      <c r="BU67" t="s">
        <v>85</v>
      </c>
    </row>
    <row r="102" spans="33:33">
      <c r="AG102" t="s">
        <v>86</v>
      </c>
    </row>
    <row r="137" spans="35:35">
      <c r="AI137" t="s">
        <v>87</v>
      </c>
    </row>
    <row r="141" spans="35:35">
      <c r="AI141" t="s">
        <v>99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59" t="s">
        <v>14</v>
      </c>
      <c r="B1" s="159"/>
      <c r="C1" s="159"/>
      <c r="D1" s="159"/>
      <c r="E1" s="159"/>
      <c r="F1" s="159"/>
      <c r="G1" s="159" t="s">
        <v>30</v>
      </c>
      <c r="H1" s="159"/>
      <c r="I1" s="159"/>
      <c r="J1" s="159"/>
      <c r="K1" s="159"/>
      <c r="L1" s="159"/>
      <c r="M1" s="27"/>
      <c r="N1" s="27"/>
      <c r="O1" s="27"/>
    </row>
    <row r="2" spans="1:15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27"/>
      <c r="N2" s="27"/>
      <c r="O2" s="27"/>
    </row>
    <row r="3" spans="1:15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27"/>
      <c r="N3" s="27"/>
      <c r="O3" s="27"/>
    </row>
    <row r="4" spans="1:15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27"/>
      <c r="N4" s="27"/>
      <c r="O4" s="27"/>
    </row>
    <row r="5" spans="1:15">
      <c r="A5" t="s">
        <v>27</v>
      </c>
    </row>
    <row r="17" spans="3:24">
      <c r="C17" t="s">
        <v>112</v>
      </c>
      <c r="N17" t="s">
        <v>114</v>
      </c>
      <c r="X17" t="s">
        <v>113</v>
      </c>
    </row>
    <row r="38" spans="91:91">
      <c r="CM38" s="96"/>
    </row>
    <row r="56" spans="9:12">
      <c r="I56" s="165"/>
      <c r="J56" s="165"/>
      <c r="K56" s="165"/>
      <c r="L56" s="165"/>
    </row>
    <row r="102" spans="33:33">
      <c r="AG102" t="s">
        <v>86</v>
      </c>
    </row>
    <row r="213" spans="1:1">
      <c r="A213" t="s">
        <v>120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62" t="s">
        <v>14</v>
      </c>
      <c r="B1" s="162"/>
      <c r="C1" s="162"/>
      <c r="D1" s="162"/>
      <c r="E1" s="162"/>
      <c r="F1" s="162"/>
      <c r="G1" s="162" t="s">
        <v>30</v>
      </c>
      <c r="H1" s="162"/>
      <c r="I1" s="162"/>
      <c r="J1" s="162"/>
      <c r="K1" s="162"/>
      <c r="L1" s="162"/>
      <c r="M1" s="26"/>
      <c r="N1" s="26"/>
    </row>
    <row r="2" spans="1:14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26"/>
      <c r="N2" s="26"/>
    </row>
    <row r="3" spans="1:14">
      <c r="A3" s="162"/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26"/>
      <c r="N3" s="26"/>
    </row>
    <row r="4" spans="1:14">
      <c r="A4" s="162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26"/>
      <c r="N4" s="26"/>
    </row>
    <row r="5" spans="1:14">
      <c r="A5" s="24" t="s">
        <v>27</v>
      </c>
    </row>
    <row r="17" spans="3:24">
      <c r="C17" s="24" t="s">
        <v>112</v>
      </c>
      <c r="N17" s="24" t="s">
        <v>114</v>
      </c>
      <c r="X17" s="24" t="s">
        <v>113</v>
      </c>
    </row>
    <row r="38" spans="91:91">
      <c r="CM38" s="108"/>
    </row>
    <row r="56" spans="9:12">
      <c r="I56" s="166"/>
      <c r="J56" s="166"/>
      <c r="K56" s="166"/>
      <c r="L56" s="166"/>
    </row>
    <row r="102" spans="33:33">
      <c r="AG102" s="24" t="s">
        <v>86</v>
      </c>
    </row>
    <row r="213" spans="1:1">
      <c r="A213" s="24" t="s">
        <v>120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59" t="s">
        <v>14</v>
      </c>
      <c r="B1" s="159"/>
      <c r="C1" s="159"/>
      <c r="D1" s="159"/>
      <c r="E1" s="159"/>
      <c r="F1" s="159"/>
      <c r="G1" s="159" t="s">
        <v>30</v>
      </c>
      <c r="H1" s="159"/>
      <c r="I1" s="159"/>
      <c r="J1" s="159"/>
      <c r="K1" s="159"/>
      <c r="L1" s="159"/>
      <c r="M1" s="27"/>
      <c r="N1" s="27"/>
      <c r="O1" s="27"/>
    </row>
    <row r="2" spans="1:15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27"/>
      <c r="N2" s="27"/>
      <c r="O2" s="27"/>
    </row>
    <row r="3" spans="1:15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27"/>
      <c r="N3" s="27"/>
      <c r="O3" s="27"/>
    </row>
    <row r="4" spans="1:15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27"/>
      <c r="N4" s="27"/>
      <c r="O4" s="27"/>
    </row>
    <row r="9" spans="1:15">
      <c r="A9" t="s">
        <v>120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58"/>
  <sheetViews>
    <sheetView topLeftCell="A292" zoomScale="115" zoomScaleNormal="115" workbookViewId="0">
      <selection activeCell="H10" sqref="H10"/>
    </sheetView>
  </sheetViews>
  <sheetFormatPr defaultRowHeight="14.25"/>
  <cols>
    <col min="1" max="16384" width="9" style="24"/>
  </cols>
  <sheetData>
    <row r="1" spans="1:14">
      <c r="A1" s="162" t="s">
        <v>14</v>
      </c>
      <c r="B1" s="162"/>
      <c r="C1" s="162"/>
      <c r="D1" s="162"/>
      <c r="E1" s="162"/>
      <c r="F1" s="162"/>
      <c r="G1" s="162" t="s">
        <v>30</v>
      </c>
      <c r="H1" s="162"/>
      <c r="I1" s="162"/>
      <c r="J1" s="162"/>
      <c r="K1" s="162"/>
      <c r="L1" s="162"/>
      <c r="M1" s="26"/>
      <c r="N1" s="26"/>
    </row>
    <row r="2" spans="1:14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26"/>
      <c r="N2" s="26"/>
    </row>
    <row r="3" spans="1:14">
      <c r="A3" s="162"/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26"/>
      <c r="N3" s="26"/>
    </row>
    <row r="4" spans="1:14">
      <c r="A4" s="162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26"/>
      <c r="N4" s="26"/>
    </row>
    <row r="5" spans="1:14">
      <c r="A5" s="24" t="s">
        <v>122</v>
      </c>
    </row>
    <row r="10" spans="1:14">
      <c r="H10" s="24" t="s">
        <v>226</v>
      </c>
    </row>
    <row r="15" spans="1:14">
      <c r="A15" s="24" t="s">
        <v>145</v>
      </c>
    </row>
    <row r="38" spans="91:91">
      <c r="CM38" s="108"/>
    </row>
    <row r="56" spans="9:12">
      <c r="I56" s="166"/>
      <c r="J56" s="166"/>
      <c r="K56" s="166"/>
      <c r="L56" s="166"/>
    </row>
    <row r="102" spans="33:33">
      <c r="AG102" s="24" t="s">
        <v>86</v>
      </c>
    </row>
    <row r="147" spans="1:1">
      <c r="A147" s="24" t="s">
        <v>130</v>
      </c>
    </row>
    <row r="258" spans="1:1">
      <c r="A258" s="24" t="s">
        <v>129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flowchat backup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2017-08-30T07:25:21Z</dcterms:modified>
</cp:coreProperties>
</file>