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firstSheet="1" activeTab="9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4" l="1"/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<sst xmlns="http://schemas.openxmlformats.org/spreadsheetml/2006/main" count="349" uniqueCount="229">
  <si>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</si>
  <si>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</si>
  <si>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</si>
  <si>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</si>
  <si>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</si>
  <si>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</si>
  <si>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</si>
  <si>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</si>
  <si>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</si>
  <si>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</si>
  <si>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</si>
  <si>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</si>
  <si>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</si>
  <si>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</si>
  <si>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</si>
  <si>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</si>
  <si>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</si>
  <si>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</si>
  <si>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</si>
  <si>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</si>
  <si>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</si>
  <si>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</si>
  <si>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</si>
  <si>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</si>
  <si>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</si>
  <si>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</si>
  <si>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</si>
  <si>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</si>
  <si>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</si>
  <si>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</si>
  <si>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</si>
  <si>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</si>
  <si>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</si>
  <si>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</si>
  <si>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</si>
  <si>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</si>
  <si>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</si>
  <si>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</si>
  <si>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</si>
  <si>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</si>
  <si>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</si>
  <si>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</si>
  <si>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</si>
  <si>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</si>
  <si>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</si>
  <si>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</si>
  <si>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</si>
  <si>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</si>
  <si>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</si>
  <si>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</si>
  <si>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</si>
  <si>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</si>
  <si>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</si>
  <si>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</si>
  <si>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</si>
  <si>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</si>
  <si>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</si>
  <si>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</si>
  <si>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</si>
  <si>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</si>
  <si>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</si>
  <si>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</si>
  <si>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</si>
  <si>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</si>
  <si>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</si>
  <si>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</si>
  <si>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</si>
  <si>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</si>
  <si>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</si>
  <si>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</si>
  <si>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</si>
  <si>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</si>
  <si>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</si>
  <si>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</si>
  <si>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</si>
  <si>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</si>
  <si>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</si>
  <si>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</si>
  <si>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</si>
  <si>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</si>
  <si>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</si>
  <si>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</si>
  <si>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</si>
  <si>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</si>
  <si>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</si>
  <si>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</si>
  <si>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</si>
  <si>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</si>
  <si>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</si>
  <si>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</si>
  <si>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</si>
  <si>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</si>
  <si>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</si>
  <si>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</si>
  <si>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</si>
  <si>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</si>
  <si>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</si>
  <si>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</si>
  <si>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</si>
  <si>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</si>
  <si>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</si>
  <si>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</si>
  <si>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</si>
  <si>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</si>
  <si>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</si>
  <si>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</si>
  <si>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</si>
  <si>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</si>
  <si>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</si>
  <si>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</si>
  <si>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</si>
  <si>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</si>
  <si>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</si>
  <si>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</si>
  <si>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</si>
  <si>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</si>
  <si>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</si>
  <si>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</si>
  <si>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</si>
  <si>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</si>
  <si>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</si>
  <si>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</si>
  <si>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</si>
  <si>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</si>
  <si>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</si>
  <si>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</si>
  <si>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</si>
  <si>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</si>
  <si>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</si>
  <si>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</si>
  <si>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</si>
  <si>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</si>
  <si>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</si>
  <si>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</si>
  <si>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</si>
  <si>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t>Checks</t>
  </si>
  <si>
    <t>Selection of Tie Bar or Spiral Bar Radio Buttion as per Gen style</t>
  </si>
  <si>
    <t>Serviceability</t>
  </si>
  <si>
    <t>Shear check</t>
  </si>
  <si>
    <t>Change PM CUVE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</si>
  <si>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</si>
  <si>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</si>
  <si>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</si>
  <si>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</si>
  <si>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</si>
  <si>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</si>
  <si>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</si>
  <si>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</si>
  <si>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</si>
  <si>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</si>
  <si>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</si>
  <si>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</si>
  <si>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</si>
  <si>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 xml:space="preserve">Not Required </t>
  </si>
  <si>
    <t xml:space="preserve"> Cracking Width</t>
  </si>
  <si>
    <t>GUI</t>
  </si>
  <si>
    <t>Axial and Moment Check</t>
  </si>
  <si>
    <t>Nothing to Change</t>
  </si>
  <si>
    <t>Seismic design asper IS 13920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</si>
  <si>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</si>
  <si>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</si>
  <si>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</si>
  <si>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</si>
  <si>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</si>
  <si>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</si>
  <si>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>Remove/ Hide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</si>
  <si>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</si>
  <si>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</si>
  <si>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</si>
  <si>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</si>
  <si>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</si>
  <si>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</si>
  <si>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</si>
  <si>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</si>
  <si>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</si>
  <si>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</si>
  <si>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</si>
  <si>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</si>
  <si>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</si>
  <si>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</si>
  <si>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</si>
  <si>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</si>
  <si>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</si>
  <si>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</si>
  <si>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t>Alpha_n=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</si>
  <si>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</si>
  <si>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</si>
  <si>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</si>
  <si>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</si>
  <si>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</si>
  <si>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</si>
  <si>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</si>
  <si>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</si>
  <si>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</si>
  <si>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</si>
  <si>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[43.2]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</si>
  <si>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</si>
  <si>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</si>
  <si>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</si>
  <si>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</si>
  <si>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</si>
  <si>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</si>
  <si>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</si>
  <si>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</si>
  <si>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</si>
  <si>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</si>
  <si>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</si>
  <si>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</si>
  <si>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</si>
  <si>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</si>
  <si>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</si>
  <si>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</si>
  <si>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</si>
  <si>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</si>
  <si>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</si>
  <si>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</si>
  <si>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</si>
  <si>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</si>
  <si>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</si>
  <si>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</si>
  <si>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</si>
  <si>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[25.4]</t>
  </si>
  <si>
    <t>[Sp 16 44 chat]</t>
  </si>
  <si>
    <t>[Sp 16 45 chat]</t>
  </si>
  <si>
    <t>[cl 39.6]</t>
  </si>
  <si>
    <t>UniAxial and Biaxial</t>
  </si>
  <si>
    <t>CHANGED PM CURVE AS PER IS 456</t>
  </si>
  <si>
    <t>eminx =</t>
  </si>
  <si>
    <t>[Annex 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</si>
</sst>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13" Type="http://schemas.openxmlformats.org/officeDocument/2006/relationships/image" Target="../media/image64.png"/><Relationship Id="rId18" Type="http://schemas.openxmlformats.org/officeDocument/2006/relationships/image" Target="../media/image68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67.png"/><Relationship Id="rId2" Type="http://schemas.openxmlformats.org/officeDocument/2006/relationships/image" Target="../media/image53.png"/><Relationship Id="rId16" Type="http://schemas.openxmlformats.org/officeDocument/2006/relationships/image" Target="../media/image30.png"/><Relationship Id="rId20" Type="http://schemas.openxmlformats.org/officeDocument/2006/relationships/image" Target="../media/image70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10" Type="http://schemas.openxmlformats.org/officeDocument/2006/relationships/image" Target="../media/image61.png"/><Relationship Id="rId19" Type="http://schemas.openxmlformats.org/officeDocument/2006/relationships/image" Target="../media/image69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59.png"/><Relationship Id="rId7" Type="http://schemas.openxmlformats.org/officeDocument/2006/relationships/image" Target="../media/image74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0.png"/><Relationship Id="rId10" Type="http://schemas.openxmlformats.org/officeDocument/2006/relationships/image" Target="../media/image77.png"/><Relationship Id="rId4" Type="http://schemas.openxmlformats.org/officeDocument/2006/relationships/image" Target="../media/image69.png"/><Relationship Id="rId9" Type="http://schemas.openxmlformats.org/officeDocument/2006/relationships/image" Target="../media/image7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13" Type="http://schemas.openxmlformats.org/officeDocument/2006/relationships/image" Target="../media/image91.png"/><Relationship Id="rId3" Type="http://schemas.openxmlformats.org/officeDocument/2006/relationships/image" Target="../media/image81.png"/><Relationship Id="rId7" Type="http://schemas.openxmlformats.org/officeDocument/2006/relationships/image" Target="../media/image85.png"/><Relationship Id="rId12" Type="http://schemas.openxmlformats.org/officeDocument/2006/relationships/image" Target="../media/image90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Relationship Id="rId6" Type="http://schemas.openxmlformats.org/officeDocument/2006/relationships/image" Target="../media/image84.png"/><Relationship Id="rId11" Type="http://schemas.openxmlformats.org/officeDocument/2006/relationships/image" Target="../media/image89.png"/><Relationship Id="rId5" Type="http://schemas.openxmlformats.org/officeDocument/2006/relationships/image" Target="../media/image83.png"/><Relationship Id="rId15" Type="http://schemas.openxmlformats.org/officeDocument/2006/relationships/image" Target="../media/image93.png"/><Relationship Id="rId10" Type="http://schemas.openxmlformats.org/officeDocument/2006/relationships/image" Target="../media/image88.png"/><Relationship Id="rId4" Type="http://schemas.openxmlformats.org/officeDocument/2006/relationships/image" Target="../media/image82.png"/><Relationship Id="rId9" Type="http://schemas.openxmlformats.org/officeDocument/2006/relationships/image" Target="../media/image87.png"/><Relationship Id="rId14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28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9</xdr:col>
      <xdr:colOff>110053</xdr:colOff>
      <xdr:row>137</xdr:row>
      <xdr:rowOff>164458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8568"/>
          <a:ext cx="6266667" cy="7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443386</xdr:colOff>
      <xdr:row>170</xdr:row>
      <xdr:rowOff>9661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94045"/>
          <a:ext cx="6600000" cy="5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9</xdr:col>
      <xdr:colOff>281481</xdr:colOff>
      <xdr:row>212</xdr:row>
      <xdr:rowOff>134998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094795"/>
          <a:ext cx="6438095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9</xdr:col>
      <xdr:colOff>681481</xdr:colOff>
      <xdr:row>242</xdr:row>
      <xdr:rowOff>107566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8732114"/>
          <a:ext cx="68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9</xdr:col>
      <xdr:colOff>424338</xdr:colOff>
      <xdr:row>270</xdr:row>
      <xdr:rowOff>90296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4187341"/>
          <a:ext cx="658095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10</xdr:col>
      <xdr:colOff>292651</xdr:colOff>
      <xdr:row>307</xdr:row>
      <xdr:rowOff>168013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9278886"/>
          <a:ext cx="7133333" cy="6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10</xdr:col>
      <xdr:colOff>111699</xdr:colOff>
      <xdr:row>350</xdr:row>
      <xdr:rowOff>57920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6007000"/>
          <a:ext cx="6952381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9</xdr:col>
      <xdr:colOff>300529</xdr:colOff>
      <xdr:row>392</xdr:row>
      <xdr:rowOff>163571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3826159"/>
          <a:ext cx="6457143" cy="7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9</xdr:col>
      <xdr:colOff>500529</xdr:colOff>
      <xdr:row>411</xdr:row>
      <xdr:rowOff>79244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463477"/>
          <a:ext cx="6657143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34637</xdr:rowOff>
    </xdr:from>
    <xdr:to>
      <xdr:col>8</xdr:col>
      <xdr:colOff>603645</xdr:colOff>
      <xdr:row>56</xdr:row>
      <xdr:rowOff>138399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16728"/>
          <a:ext cx="6076190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77933</xdr:rowOff>
    </xdr:from>
    <xdr:to>
      <xdr:col>9</xdr:col>
      <xdr:colOff>224338</xdr:colOff>
      <xdr:row>95</xdr:row>
      <xdr:rowOff>176614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261024"/>
          <a:ext cx="6380952" cy="7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21</xdr:col>
      <xdr:colOff>576719</xdr:colOff>
      <xdr:row>47</xdr:row>
      <xdr:rowOff>121282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08818" y="2182091"/>
          <a:ext cx="6733333" cy="6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632113</xdr:colOff>
      <xdr:row>47</xdr:row>
      <xdr:rowOff>34636</xdr:rowOff>
    </xdr:from>
    <xdr:to>
      <xdr:col>22</xdr:col>
      <xdr:colOff>554982</xdr:colOff>
      <xdr:row>91</xdr:row>
      <xdr:rowOff>147922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56863" y="8581159"/>
          <a:ext cx="7447619" cy="81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225136</xdr:colOff>
      <xdr:row>91</xdr:row>
      <xdr:rowOff>60613</xdr:rowOff>
    </xdr:from>
    <xdr:to>
      <xdr:col>22</xdr:col>
      <xdr:colOff>374930</xdr:colOff>
      <xdr:row>136</xdr:row>
      <xdr:rowOff>30153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33954" y="16608136"/>
          <a:ext cx="6990476" cy="8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398318</xdr:colOff>
      <xdr:row>135</xdr:row>
      <xdr:rowOff>138545</xdr:rowOff>
    </xdr:from>
    <xdr:to>
      <xdr:col>22</xdr:col>
      <xdr:colOff>578330</xdr:colOff>
      <xdr:row>170</xdr:row>
      <xdr:rowOff>88399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3068" y="24687068"/>
          <a:ext cx="7704762" cy="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3656" y="1988709"/>
          <a:ext cx="10592712" cy="8111338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523250</xdr:colOff>
      <xdr:row>39</xdr:row>
      <xdr:rowOff>33954</xdr:rowOff>
    </xdr:from>
    <xdr:to>
      <xdr:col>12</xdr:col>
      <xdr:colOff>71423</xdr:colOff>
      <xdr:row>40</xdr:row>
      <xdr:rowOff>70588</xdr:rowOff>
    </xdr:to>
    <xdr:sp macro="" textlink="">
      <xdr:nvSpPr>
        <xdr:cNvPr id="4" name="Rectangle 3"/>
        <xdr:cNvSpPr/>
      </xdr:nvSpPr>
      <xdr:spPr>
        <a:xfrm>
          <a:off x="7399835" y="7101039"/>
          <a:ext cx="923490" cy="217842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44795</xdr:colOff>
      <xdr:row>39</xdr:row>
      <xdr:rowOff>26152</xdr:rowOff>
    </xdr:from>
    <xdr:to>
      <xdr:col>13</xdr:col>
      <xdr:colOff>280626</xdr:colOff>
      <xdr:row>40</xdr:row>
      <xdr:rowOff>50574</xdr:rowOff>
    </xdr:to>
    <xdr:sp macro="" textlink="">
      <xdr:nvSpPr>
        <xdr:cNvPr id="94" name="Rectangle 93"/>
        <xdr:cNvSpPr/>
      </xdr:nvSpPr>
      <xdr:spPr>
        <a:xfrm>
          <a:off x="8296697" y="7093237"/>
          <a:ext cx="923490" cy="205630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83745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120315" y="6453006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37892" y="7050335"/>
          <a:ext cx="892045" cy="1708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68666" y="7604654"/>
          <a:ext cx="898024" cy="1853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74619" y="7804732"/>
          <a:ext cx="903978" cy="1913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63653" y="8637487"/>
          <a:ext cx="908990" cy="1744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71487" y="8837566"/>
          <a:ext cx="901157" cy="192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12</xdr:col>
      <xdr:colOff>287716</xdr:colOff>
      <xdr:row>39</xdr:row>
      <xdr:rowOff>87923</xdr:rowOff>
    </xdr:from>
    <xdr:to>
      <xdr:col>12</xdr:col>
      <xdr:colOff>397620</xdr:colOff>
      <xdr:row>40</xdr:row>
      <xdr:rowOff>51289</xdr:rowOff>
    </xdr:to>
    <xdr:sp macro="" textlink="">
      <xdr:nvSpPr>
        <xdr:cNvPr id="107" name="Oval 106"/>
        <xdr:cNvSpPr/>
      </xdr:nvSpPr>
      <xdr:spPr>
        <a:xfrm>
          <a:off x="8539618" y="7155008"/>
          <a:ext cx="109904" cy="14457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455544</xdr:colOff>
      <xdr:row>38</xdr:row>
      <xdr:rowOff>22147</xdr:rowOff>
    </xdr:from>
    <xdr:to>
      <xdr:col>12</xdr:col>
      <xdr:colOff>601580</xdr:colOff>
      <xdr:row>39</xdr:row>
      <xdr:rowOff>67371</xdr:rowOff>
    </xdr:to>
    <xdr:sp macro="" textlink="">
      <xdr:nvSpPr>
        <xdr:cNvPr id="62" name="Rectangle 61"/>
        <xdr:cNvSpPr/>
      </xdr:nvSpPr>
      <xdr:spPr>
        <a:xfrm>
          <a:off x="5263162" y="6880147"/>
          <a:ext cx="3580050" cy="225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9</xdr:col>
      <xdr:colOff>433329</xdr:colOff>
      <xdr:row>38</xdr:row>
      <xdr:rowOff>27032</xdr:rowOff>
    </xdr:from>
    <xdr:to>
      <xdr:col>10</xdr:col>
      <xdr:colOff>675171</xdr:colOff>
      <xdr:row>39</xdr:row>
      <xdr:rowOff>60043</xdr:rowOff>
    </xdr:to>
    <xdr:sp macro="" textlink="">
      <xdr:nvSpPr>
        <xdr:cNvPr id="63" name="Rectangle 62"/>
        <xdr:cNvSpPr/>
      </xdr:nvSpPr>
      <xdr:spPr>
        <a:xfrm>
          <a:off x="6620438" y="695129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9</xdr:col>
      <xdr:colOff>681090</xdr:colOff>
      <xdr:row>38</xdr:row>
      <xdr:rowOff>93930</xdr:rowOff>
    </xdr:from>
    <xdr:to>
      <xdr:col>10</xdr:col>
      <xdr:colOff>103538</xdr:colOff>
      <xdr:row>39</xdr:row>
      <xdr:rowOff>53673</xdr:rowOff>
    </xdr:to>
    <xdr:sp macro="" textlink="">
      <xdr:nvSpPr>
        <xdr:cNvPr id="64" name="Oval 63"/>
        <xdr:cNvSpPr/>
      </xdr:nvSpPr>
      <xdr:spPr>
        <a:xfrm>
          <a:off x="6868199" y="7018191"/>
          <a:ext cx="109904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214212</xdr:colOff>
      <xdr:row>38</xdr:row>
      <xdr:rowOff>33128</xdr:rowOff>
    </xdr:from>
    <xdr:to>
      <xdr:col>12</xdr:col>
      <xdr:colOff>456053</xdr:colOff>
      <xdr:row>39</xdr:row>
      <xdr:rowOff>66260</xdr:rowOff>
    </xdr:to>
    <xdr:sp macro="" textlink="">
      <xdr:nvSpPr>
        <xdr:cNvPr id="65" name="Rectangle 64"/>
        <xdr:cNvSpPr/>
      </xdr:nvSpPr>
      <xdr:spPr>
        <a:xfrm>
          <a:off x="7776234" y="6957389"/>
          <a:ext cx="929297" cy="2153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11</xdr:col>
      <xdr:colOff>530755</xdr:colOff>
      <xdr:row>38</xdr:row>
      <xdr:rowOff>99770</xdr:rowOff>
    </xdr:from>
    <xdr:to>
      <xdr:col>11</xdr:col>
      <xdr:colOff>647375</xdr:colOff>
      <xdr:row>39</xdr:row>
      <xdr:rowOff>59513</xdr:rowOff>
    </xdr:to>
    <xdr:sp macro="" textlink="">
      <xdr:nvSpPr>
        <xdr:cNvPr id="66" name="Oval 65"/>
        <xdr:cNvSpPr/>
      </xdr:nvSpPr>
      <xdr:spPr>
        <a:xfrm>
          <a:off x="8092777" y="7024031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173935</xdr:rowOff>
    </xdr:from>
    <xdr:to>
      <xdr:col>9</xdr:col>
      <xdr:colOff>661071</xdr:colOff>
      <xdr:row>349</xdr:row>
      <xdr:rowOff>41414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322239"/>
          <a:ext cx="6848180" cy="332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505240</xdr:colOff>
      <xdr:row>123</xdr:row>
      <xdr:rowOff>30645</xdr:rowOff>
    </xdr:from>
    <xdr:to>
      <xdr:col>14</xdr:col>
      <xdr:colOff>46384</xdr:colOff>
      <xdr:row>231</xdr:row>
      <xdr:rowOff>69988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240" y="22443384"/>
          <a:ext cx="9165535" cy="19718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645217</xdr:colOff>
      <xdr:row>239</xdr:row>
      <xdr:rowOff>70814</xdr:rowOff>
    </xdr:from>
    <xdr:to>
      <xdr:col>10</xdr:col>
      <xdr:colOff>157785</xdr:colOff>
      <xdr:row>295</xdr:row>
      <xdr:rowOff>148257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217" y="43620771"/>
          <a:ext cx="6387133" cy="10281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338758</xdr:colOff>
      <xdr:row>17</xdr:row>
      <xdr:rowOff>166481</xdr:rowOff>
    </xdr:from>
    <xdr:to>
      <xdr:col>17</xdr:col>
      <xdr:colOff>129208</xdr:colOff>
      <xdr:row>107</xdr:row>
      <xdr:rowOff>61706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" y="3264177"/>
          <a:ext cx="11477211" cy="1629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P27" sqref="P27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56" t="s">
        <v>0</v>
      </c>
      <c r="H4" s="156"/>
      <c r="I4" s="156"/>
      <c r="J4" s="156"/>
      <c r="K4" s="156"/>
      <c r="L4" s="156"/>
      <c r="M4" s="7"/>
    </row>
    <row r="5" spans="5:13" ht="14.25" customHeight="1">
      <c r="G5" s="156"/>
      <c r="H5" s="156"/>
      <c r="I5" s="156"/>
      <c r="J5" s="156"/>
      <c r="K5" s="156"/>
      <c r="L5" s="156"/>
      <c r="M5" s="7"/>
    </row>
    <row r="6" spans="5:13" ht="14.25" customHeight="1">
      <c r="G6" s="156"/>
      <c r="H6" s="156"/>
      <c r="I6" s="156"/>
      <c r="J6" s="156"/>
      <c r="K6" s="156"/>
      <c r="L6" s="156"/>
      <c r="M6" s="7"/>
    </row>
    <row r="7" spans="5:13" ht="14.25" customHeight="1">
      <c r="G7" s="156"/>
      <c r="H7" s="156"/>
      <c r="I7" s="156"/>
      <c r="J7" s="156"/>
      <c r="K7" s="156"/>
      <c r="L7" s="156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42969</v>
      </c>
    </row>
    <row r="14" spans="5:13" ht="15">
      <c r="E14" s="4" t="s">
        <v>1</v>
      </c>
      <c r="F14" s="157" t="s">
        <v>128</v>
      </c>
      <c r="G14" s="157"/>
      <c r="H14" s="157"/>
      <c r="I14" s="157"/>
      <c r="J14" s="157"/>
      <c r="K14" s="157"/>
      <c r="L14" s="158"/>
    </row>
    <row r="15" spans="5:13" ht="15">
      <c r="E15" s="5" t="s">
        <v>2</v>
      </c>
      <c r="F15" s="152" t="s">
        <v>24</v>
      </c>
      <c r="G15" s="152"/>
      <c r="H15" s="152"/>
      <c r="I15" s="152"/>
      <c r="J15" s="152"/>
      <c r="K15" s="152"/>
      <c r="L15" s="153"/>
    </row>
    <row r="16" spans="5:13" ht="15">
      <c r="E16" s="5" t="s">
        <v>23</v>
      </c>
      <c r="F16" s="152" t="s">
        <v>25</v>
      </c>
      <c r="G16" s="152"/>
      <c r="H16" s="152"/>
      <c r="I16" s="152"/>
      <c r="J16" s="152"/>
      <c r="K16" s="152"/>
      <c r="L16" s="153"/>
    </row>
    <row r="17" spans="5:12" ht="15">
      <c r="E17" s="5" t="s">
        <v>3</v>
      </c>
      <c r="F17" s="152" t="s">
        <v>26</v>
      </c>
      <c r="G17" s="152"/>
      <c r="H17" s="152"/>
      <c r="I17" s="152"/>
      <c r="J17" s="152"/>
      <c r="K17" s="152"/>
      <c r="L17" s="153"/>
    </row>
    <row r="18" spans="5:12" ht="30">
      <c r="E18" s="5" t="s">
        <v>4</v>
      </c>
      <c r="F18" s="152"/>
      <c r="G18" s="152"/>
      <c r="H18" s="152"/>
      <c r="I18" s="152"/>
      <c r="J18" s="152"/>
      <c r="K18" s="152"/>
      <c r="L18" s="153"/>
    </row>
    <row r="19" spans="5:12" ht="15">
      <c r="E19" s="5" t="s">
        <v>5</v>
      </c>
      <c r="F19" s="152" t="s">
        <v>81</v>
      </c>
      <c r="G19" s="152"/>
      <c r="H19" s="152"/>
      <c r="I19" s="152"/>
      <c r="J19" s="152"/>
      <c r="K19" s="152"/>
      <c r="L19" s="153"/>
    </row>
    <row r="20" spans="5:12" ht="15">
      <c r="E20" s="5" t="s">
        <v>6</v>
      </c>
      <c r="F20" s="152" t="s">
        <v>25</v>
      </c>
      <c r="G20" s="152"/>
      <c r="H20" s="152"/>
      <c r="I20" s="152"/>
      <c r="J20" s="152"/>
      <c r="K20" s="152"/>
      <c r="L20" s="153"/>
    </row>
    <row r="21" spans="5:12" ht="33.75" customHeight="1" thickBot="1">
      <c r="E21" s="6" t="s">
        <v>7</v>
      </c>
      <c r="F21" s="154" t="s">
        <v>80</v>
      </c>
      <c r="G21" s="154"/>
      <c r="H21" s="154"/>
      <c r="I21" s="154"/>
      <c r="J21" s="154"/>
      <c r="K21" s="154"/>
      <c r="L21" s="155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tabSelected="1" zoomScale="115" zoomScaleNormal="115" workbookViewId="0">
      <selection activeCell="O26" sqref="O26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56" t="s">
        <v>9</v>
      </c>
      <c r="G1" s="156"/>
      <c r="H1" s="156"/>
      <c r="I1" s="156"/>
      <c r="J1" s="156"/>
      <c r="K1" s="156"/>
      <c r="L1" s="27"/>
      <c r="M1" s="27"/>
      <c r="N1" s="27"/>
    </row>
    <row r="2" spans="1:27">
      <c r="A2" s="27"/>
      <c r="B2" s="27"/>
      <c r="C2" s="27"/>
      <c r="D2" s="27"/>
      <c r="E2" s="27"/>
      <c r="F2" s="156"/>
      <c r="G2" s="156"/>
      <c r="H2" s="156"/>
      <c r="I2" s="156"/>
      <c r="J2" s="156"/>
      <c r="K2" s="156"/>
      <c r="L2" s="27"/>
      <c r="M2" s="27"/>
      <c r="N2" s="27"/>
    </row>
    <row r="3" spans="1:27">
      <c r="A3" s="27"/>
      <c r="B3" s="27"/>
      <c r="C3" s="27"/>
      <c r="D3" s="27"/>
      <c r="E3" s="27"/>
      <c r="F3" s="156"/>
      <c r="G3" s="156"/>
      <c r="H3" s="156"/>
      <c r="I3" s="156"/>
      <c r="J3" s="156"/>
      <c r="K3" s="156"/>
      <c r="L3" s="27"/>
      <c r="M3" s="27"/>
      <c r="N3" s="27"/>
    </row>
    <row r="4" spans="1:27">
      <c r="A4" s="27"/>
      <c r="B4" s="27"/>
      <c r="C4" s="27"/>
      <c r="D4" s="27"/>
      <c r="E4" s="27"/>
      <c r="F4" s="156"/>
      <c r="G4" s="156"/>
      <c r="H4" s="156"/>
      <c r="I4" s="156"/>
      <c r="J4" s="156"/>
      <c r="K4" s="156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215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34</v>
      </c>
      <c r="B7" s="137">
        <v>400</v>
      </c>
      <c r="C7" s="51" t="s">
        <v>216</v>
      </c>
      <c r="D7" s="137" t="s">
        <v>147</v>
      </c>
      <c r="E7" s="137">
        <v>60</v>
      </c>
      <c r="F7" s="138" t="s">
        <v>216</v>
      </c>
      <c r="G7" s="139" t="s">
        <v>149</v>
      </c>
      <c r="H7" s="137">
        <v>1600000</v>
      </c>
      <c r="I7" s="140" t="s">
        <v>120</v>
      </c>
      <c r="J7" s="137"/>
      <c r="K7" s="137"/>
      <c r="L7" s="65"/>
    </row>
    <row r="8" spans="1:27">
      <c r="A8" s="36" t="s">
        <v>35</v>
      </c>
      <c r="B8" s="37">
        <v>600</v>
      </c>
      <c r="C8" s="52" t="s">
        <v>216</v>
      </c>
      <c r="D8" s="37"/>
      <c r="E8" s="37"/>
      <c r="F8" s="52"/>
      <c r="G8" s="37" t="s">
        <v>150</v>
      </c>
      <c r="H8" s="37">
        <v>120000000</v>
      </c>
      <c r="I8" s="106" t="s">
        <v>217</v>
      </c>
      <c r="J8" s="37"/>
      <c r="K8" s="37"/>
      <c r="L8" s="63"/>
    </row>
    <row r="9" spans="1:27" ht="15">
      <c r="A9" s="36" t="s">
        <v>36</v>
      </c>
      <c r="B9" s="37">
        <v>15</v>
      </c>
      <c r="C9" s="141" t="s">
        <v>218</v>
      </c>
      <c r="D9" s="37"/>
      <c r="E9" s="37"/>
      <c r="F9" s="52"/>
      <c r="G9" s="37" t="s">
        <v>151</v>
      </c>
      <c r="H9" s="37">
        <v>90000000</v>
      </c>
      <c r="I9" s="106" t="s">
        <v>217</v>
      </c>
      <c r="J9" s="37"/>
      <c r="K9" s="37"/>
      <c r="L9" s="63"/>
    </row>
    <row r="10" spans="1:27" ht="15">
      <c r="A10" s="36" t="s">
        <v>37</v>
      </c>
      <c r="B10" s="37">
        <v>415</v>
      </c>
      <c r="C10" s="141" t="s">
        <v>218</v>
      </c>
      <c r="D10" s="37"/>
      <c r="E10" s="37"/>
      <c r="F10" s="52"/>
      <c r="G10" s="37" t="s">
        <v>39</v>
      </c>
      <c r="H10" s="37">
        <v>400000</v>
      </c>
      <c r="I10" s="52" t="s">
        <v>120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160</v>
      </c>
      <c r="B12" s="37">
        <v>3500</v>
      </c>
      <c r="C12" s="52" t="s">
        <v>216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161</v>
      </c>
      <c r="B13" s="37">
        <v>3500</v>
      </c>
      <c r="C13" s="52" t="s">
        <v>216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146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149</v>
      </c>
      <c r="B17" s="29">
        <f>H7</f>
        <v>1600000</v>
      </c>
      <c r="C17" s="106" t="s">
        <v>120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150</v>
      </c>
      <c r="B18" s="29">
        <f>H8</f>
        <v>120000000</v>
      </c>
      <c r="C18" s="106" t="s">
        <v>217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151</v>
      </c>
      <c r="B19" s="29">
        <f>H9</f>
        <v>90000000</v>
      </c>
      <c r="C19" s="106" t="s">
        <v>217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167</v>
      </c>
      <c r="B22" s="29"/>
      <c r="C22" s="42" t="s">
        <v>170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168</v>
      </c>
      <c r="B23" s="29">
        <f>1*B12</f>
        <v>3500</v>
      </c>
      <c r="C23" s="127" t="s">
        <v>216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169</v>
      </c>
      <c r="B24" s="35">
        <f>1*B13</f>
        <v>3500</v>
      </c>
      <c r="C24" s="127" t="s">
        <v>216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171</v>
      </c>
      <c r="B26" s="35">
        <f>H8/H7</f>
        <v>75</v>
      </c>
      <c r="C26" s="35" t="s">
        <v>216</v>
      </c>
      <c r="D26" s="35"/>
      <c r="E26" s="35"/>
      <c r="F26" s="35"/>
      <c r="G26" s="35"/>
      <c r="H26" s="35"/>
      <c r="I26" s="35"/>
      <c r="J26" s="127" t="s">
        <v>221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172</v>
      </c>
      <c r="B27" s="35">
        <f>H9/H7</f>
        <v>56.25</v>
      </c>
      <c r="C27" s="35" t="s">
        <v>216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227</v>
      </c>
      <c r="B29" s="35">
        <f>B12/500 +B8/30</f>
        <v>27</v>
      </c>
      <c r="C29" s="35" t="s">
        <v>216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173</v>
      </c>
      <c r="B30" s="35">
        <f>B13/500 +B8/30</f>
        <v>27</v>
      </c>
      <c r="C30" s="35" t="s">
        <v>216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174</v>
      </c>
      <c r="B32" s="122">
        <f>B23/B8</f>
        <v>5.833333333333333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175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 t="s">
        <v>176</v>
      </c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 t="s">
        <v>177</v>
      </c>
      <c r="B36" s="122">
        <v>3048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180</v>
      </c>
      <c r="B38" s="122">
        <f>E7/B8</f>
        <v>0.1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181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178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222</v>
      </c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 t="s">
        <v>179</v>
      </c>
      <c r="B41" s="35"/>
      <c r="C41" s="35">
        <f>C40*B9*B7*B8*B8</f>
        <v>205200000</v>
      </c>
      <c r="D41" s="35" t="s">
        <v>219</v>
      </c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180</v>
      </c>
      <c r="B43" s="122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 t="s">
        <v>181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 t="s">
        <v>182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223</v>
      </c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47" t="s">
        <v>183</v>
      </c>
      <c r="B46" s="35"/>
      <c r="C46" s="35">
        <f>C45*B9*B7*B7*B8</f>
        <v>122400000.00000001</v>
      </c>
      <c r="D46" s="35" t="s">
        <v>219</v>
      </c>
      <c r="E46" s="35"/>
      <c r="F46" s="35"/>
      <c r="G46" s="35"/>
      <c r="H46" s="35"/>
      <c r="I46" s="35"/>
      <c r="J46" s="35"/>
      <c r="K46" s="35"/>
      <c r="L46" s="4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 t="s">
        <v>185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224</v>
      </c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>
      <c r="A49" s="47" t="s">
        <v>184</v>
      </c>
      <c r="B49" s="35"/>
      <c r="C49" s="35">
        <f>2/3 *(1+5*C48/2)</f>
        <v>1.7048093256355055</v>
      </c>
      <c r="D49" s="29"/>
      <c r="E49" s="35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 t="s">
        <v>186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28"/>
      <c r="B53" s="35"/>
      <c r="C53" s="164">
        <f>(H8/C41)^C49  +  (H9/C46)^C49</f>
        <v>0.99269644161220771</v>
      </c>
      <c r="D53" s="35"/>
      <c r="E53" s="35"/>
      <c r="F53" s="35"/>
      <c r="G53" s="35"/>
      <c r="H53" s="35"/>
      <c r="I53" s="35"/>
      <c r="J53" s="35" t="s">
        <v>224</v>
      </c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/>
      <c r="B54" s="35"/>
      <c r="C54" s="164"/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187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5" thickBot="1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6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2"/>
      <c r="N60" s="122"/>
      <c r="O60" s="122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7" t="s">
        <v>120</v>
      </c>
      <c r="E61" s="60" t="s">
        <v>34</v>
      </c>
      <c r="F61" s="60">
        <f>B7</f>
        <v>400</v>
      </c>
      <c r="G61" s="60" t="s">
        <v>216</v>
      </c>
      <c r="H61" s="60" t="s">
        <v>46</v>
      </c>
      <c r="I61" s="60">
        <f>B8</f>
        <v>600</v>
      </c>
      <c r="J61" s="60" t="s">
        <v>216</v>
      </c>
      <c r="K61" s="60"/>
      <c r="L61" s="61"/>
      <c r="M61" s="122"/>
      <c r="N61" s="122"/>
      <c r="O61" s="122"/>
    </row>
    <row r="62" spans="1:27" ht="15">
      <c r="A62" s="28" t="s">
        <v>45</v>
      </c>
      <c r="B62" s="29"/>
      <c r="C62" s="29">
        <f>C61/(F61*I61)</f>
        <v>1.6666666666666667</v>
      </c>
      <c r="D62" s="128" t="s">
        <v>218</v>
      </c>
      <c r="E62" s="42" t="s">
        <v>30</v>
      </c>
      <c r="F62" s="42" t="s">
        <v>30</v>
      </c>
      <c r="G62" s="42"/>
      <c r="H62" s="42"/>
      <c r="I62" s="42"/>
      <c r="J62" s="42" t="s">
        <v>148</v>
      </c>
      <c r="K62" s="42"/>
      <c r="L62" s="49"/>
      <c r="M62" s="42"/>
      <c r="N62" s="42"/>
      <c r="O62" s="42"/>
    </row>
    <row r="63" spans="1:27" ht="15">
      <c r="A63" s="41" t="s">
        <v>188</v>
      </c>
      <c r="B63" s="42"/>
      <c r="C63" s="42">
        <f>3217</f>
        <v>3217</v>
      </c>
      <c r="D63" s="128" t="s">
        <v>220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152</v>
      </c>
      <c r="B64" s="42" t="s">
        <v>30</v>
      </c>
      <c r="C64" s="42">
        <f>1+3*H7/(F61*I61*B9)</f>
        <v>2.333333333333333</v>
      </c>
      <c r="D64" s="128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5">
      <c r="A65" s="41" t="s">
        <v>41</v>
      </c>
      <c r="B65" s="42"/>
      <c r="C65" s="42">
        <f>0.79*C64</f>
        <v>1.8433333333333333</v>
      </c>
      <c r="D65" s="128" t="s">
        <v>218</v>
      </c>
      <c r="E65" s="42"/>
      <c r="F65" s="42"/>
      <c r="G65" s="42"/>
      <c r="H65" s="42"/>
      <c r="I65" s="42"/>
      <c r="J65" s="42" t="s">
        <v>42</v>
      </c>
      <c r="K65" s="42"/>
      <c r="L65" s="49"/>
      <c r="M65" s="42"/>
      <c r="N65" s="42"/>
      <c r="O65" s="42"/>
    </row>
    <row r="66" spans="1:15" ht="15">
      <c r="A66" s="41" t="s">
        <v>44</v>
      </c>
      <c r="B66" s="42"/>
      <c r="C66" s="42">
        <v>3.1</v>
      </c>
      <c r="D66" s="128" t="s">
        <v>218</v>
      </c>
      <c r="E66" s="42"/>
      <c r="F66" s="42"/>
      <c r="G66" s="42"/>
      <c r="H66" s="42"/>
      <c r="I66" s="42"/>
      <c r="J66" s="42" t="s">
        <v>43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5">
      <c r="A68" s="41" t="s">
        <v>47</v>
      </c>
      <c r="B68" s="42"/>
      <c r="C68" s="42">
        <f>ABS(F61*(C62-C65)/(0.87*B10))</f>
        <v>0.19572543045746188</v>
      </c>
      <c r="D68" s="128" t="s">
        <v>220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129"/>
      <c r="M73" s="122"/>
      <c r="N73" s="122"/>
      <c r="O73" s="122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5">
      <c r="A75" s="28" t="s">
        <v>49</v>
      </c>
      <c r="B75" s="29"/>
      <c r="C75" s="29">
        <f>0.4*F61/(0.87*B10)</f>
        <v>0.44315191801689513</v>
      </c>
      <c r="D75" s="128" t="s">
        <v>220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144" t="s">
        <v>201</v>
      </c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45"/>
      <c r="M78" s="42"/>
      <c r="N78" s="42"/>
      <c r="O78" s="42"/>
    </row>
    <row r="79" spans="1:15" ht="15">
      <c r="A79" s="121" t="s">
        <v>189</v>
      </c>
      <c r="B79" s="122">
        <v>450</v>
      </c>
      <c r="C79" s="128" t="s">
        <v>220</v>
      </c>
      <c r="D79" s="122"/>
      <c r="E79" s="122"/>
      <c r="F79" s="122"/>
      <c r="G79" s="122"/>
      <c r="H79" s="122"/>
      <c r="I79" s="122"/>
      <c r="J79" s="122"/>
      <c r="K79" s="122"/>
      <c r="L79" s="123"/>
      <c r="M79" s="42"/>
      <c r="N79" s="42"/>
      <c r="O79" s="42"/>
    </row>
    <row r="80" spans="1:15">
      <c r="A80" s="41" t="s">
        <v>191</v>
      </c>
      <c r="B80" s="42">
        <v>150</v>
      </c>
      <c r="C80" s="146" t="s">
        <v>216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190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192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42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193</v>
      </c>
      <c r="B84" s="42">
        <f>B82+B81</f>
        <v>1092290</v>
      </c>
      <c r="C84" s="105" t="s">
        <v>120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194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196</v>
      </c>
      <c r="B94" s="60"/>
      <c r="C94" s="60">
        <f>16000</f>
        <v>16000</v>
      </c>
      <c r="D94" s="107"/>
      <c r="E94" s="60"/>
      <c r="F94" s="60"/>
      <c r="G94" s="60"/>
      <c r="H94" s="60"/>
      <c r="I94" s="60"/>
      <c r="J94" s="60" t="s">
        <v>195</v>
      </c>
      <c r="K94" s="60" t="s">
        <v>213</v>
      </c>
      <c r="L94" s="61"/>
      <c r="M94" s="42"/>
      <c r="N94" s="42"/>
      <c r="O94" s="42"/>
    </row>
    <row r="95" spans="1:15" ht="15">
      <c r="A95" s="28" t="s">
        <v>198</v>
      </c>
      <c r="B95" s="29"/>
      <c r="C95" s="29">
        <f>0.2*B9*B8*B7</f>
        <v>720000</v>
      </c>
      <c r="D95" s="128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197</v>
      </c>
      <c r="B96" s="42"/>
      <c r="C96" s="42"/>
      <c r="D96" s="128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1" t="s">
        <v>202</v>
      </c>
      <c r="B97" s="42">
        <v>400</v>
      </c>
      <c r="C97" s="42" t="s">
        <v>209</v>
      </c>
      <c r="D97" s="128">
        <v>146.13999999999999</v>
      </c>
      <c r="E97" s="105" t="s">
        <v>216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203</v>
      </c>
      <c r="B98" s="42">
        <v>348</v>
      </c>
      <c r="C98" s="146" t="s">
        <v>216</v>
      </c>
      <c r="D98" s="128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204</v>
      </c>
      <c r="B99" s="42">
        <v>1814</v>
      </c>
      <c r="C99" s="146" t="s">
        <v>220</v>
      </c>
      <c r="D99" s="128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205</v>
      </c>
      <c r="B100" s="122">
        <v>59.54</v>
      </c>
      <c r="C100" s="133" t="s">
        <v>216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206</v>
      </c>
      <c r="B101" s="122">
        <v>250</v>
      </c>
      <c r="C101" s="133" t="s">
        <v>216</v>
      </c>
      <c r="D101" s="128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208</v>
      </c>
      <c r="B102" s="122">
        <v>200000</v>
      </c>
      <c r="C102" s="146" t="s">
        <v>218</v>
      </c>
      <c r="D102" s="128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210</v>
      </c>
      <c r="B103" s="122">
        <v>224</v>
      </c>
      <c r="C103" s="146" t="s">
        <v>218</v>
      </c>
      <c r="D103" s="128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211</v>
      </c>
      <c r="B104" s="122">
        <v>38</v>
      </c>
      <c r="D104" s="128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29" t="s">
        <v>228</v>
      </c>
      <c r="K105" s="42"/>
      <c r="L105" s="49"/>
      <c r="M105" s="42"/>
      <c r="N105" s="42"/>
      <c r="O105" s="42"/>
    </row>
    <row r="106" spans="1:15">
      <c r="A106" s="41" t="s">
        <v>207</v>
      </c>
      <c r="B106" s="42">
        <f>(1/B102)*(B97-D97)/(B98-D97) *(B103-B101*(B97-D97)/(3*B99))</f>
        <v>1.3351854306766259E-3</v>
      </c>
      <c r="C106" s="133"/>
      <c r="D106" s="42"/>
      <c r="E106" s="42"/>
      <c r="F106" s="42"/>
      <c r="G106" s="42"/>
      <c r="H106" s="42"/>
      <c r="I106" s="42"/>
      <c r="J106" s="29" t="s">
        <v>228</v>
      </c>
      <c r="K106" s="42"/>
      <c r="L106" s="49"/>
      <c r="M106" s="42"/>
      <c r="N106" s="42"/>
      <c r="O106" s="42"/>
    </row>
    <row r="107" spans="1:15">
      <c r="A107" s="41" t="s">
        <v>212</v>
      </c>
      <c r="B107" s="29">
        <f>3*B100*B106/(1+(2*(B100-B104)/(B97-D97)))</f>
        <v>0.20389061756027049</v>
      </c>
      <c r="C107" s="146" t="s">
        <v>216</v>
      </c>
      <c r="D107" s="29"/>
      <c r="E107" s="29"/>
      <c r="F107" s="29"/>
      <c r="G107" s="29"/>
      <c r="H107" s="29"/>
      <c r="I107" s="29"/>
      <c r="K107" s="29"/>
      <c r="L107" s="30"/>
    </row>
    <row r="108" spans="1:15">
      <c r="A108" s="28" t="s">
        <v>214</v>
      </c>
      <c r="B108" s="29"/>
      <c r="C108" s="29">
        <f>B107</f>
        <v>0.20389061756027049</v>
      </c>
      <c r="D108" s="105" t="s">
        <v>216</v>
      </c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147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9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</row>
    <row r="9" spans="1:30">
      <c r="A9" t="s">
        <v>101</v>
      </c>
    </row>
    <row r="10" spans="1:30">
      <c r="Z10" s="25"/>
      <c r="AA10" s="25"/>
      <c r="AB10" s="25"/>
      <c r="AC10" s="25"/>
      <c r="AD10" s="25"/>
    </row>
    <row r="11" spans="1:30">
      <c r="O11" t="s">
        <v>76</v>
      </c>
    </row>
    <row r="122" spans="14:21">
      <c r="O122" t="s">
        <v>95</v>
      </c>
      <c r="R122" t="s">
        <v>98</v>
      </c>
    </row>
    <row r="124" spans="14:21">
      <c r="U124" t="s">
        <v>114</v>
      </c>
    </row>
    <row r="125" spans="14:21">
      <c r="N125" t="s">
        <v>96</v>
      </c>
    </row>
    <row r="135" spans="14:21">
      <c r="N135" t="s">
        <v>97</v>
      </c>
    </row>
    <row r="139" spans="14:21">
      <c r="U139" t="s">
        <v>100</v>
      </c>
    </row>
    <row r="142" spans="14:21">
      <c r="O142" t="s">
        <v>99</v>
      </c>
    </row>
    <row r="168" spans="14:18">
      <c r="O168" t="s">
        <v>95</v>
      </c>
      <c r="R168" t="s">
        <v>98</v>
      </c>
    </row>
    <row r="171" spans="14:18">
      <c r="N171" t="s">
        <v>96</v>
      </c>
    </row>
    <row r="181" spans="14:15">
      <c r="N181" t="s">
        <v>97</v>
      </c>
    </row>
    <row r="188" spans="14:15">
      <c r="O188" t="s">
        <v>99</v>
      </c>
    </row>
    <row r="215" spans="15:15">
      <c r="O215" t="s">
        <v>107</v>
      </c>
    </row>
    <row r="256" spans="15:15">
      <c r="O256" t="s">
        <v>108</v>
      </c>
    </row>
    <row r="257" spans="15:16">
      <c r="O257" t="s">
        <v>110</v>
      </c>
      <c r="P257" t="s">
        <v>109</v>
      </c>
    </row>
    <row r="283" spans="15:19">
      <c r="O283" t="s">
        <v>113</v>
      </c>
      <c r="S283" s="22" t="s">
        <v>126</v>
      </c>
    </row>
    <row r="306" spans="14:14">
      <c r="N306" t="s">
        <v>103</v>
      </c>
    </row>
    <row r="307" spans="14:14" ht="18.75">
      <c r="N307" s="104" t="s">
        <v>111</v>
      </c>
    </row>
    <row r="309" spans="14:14" ht="18.75">
      <c r="N309" s="104" t="s">
        <v>112</v>
      </c>
    </row>
    <row r="314" spans="14:14">
      <c r="N314" t="s">
        <v>102</v>
      </c>
    </row>
    <row r="320" spans="14:14">
      <c r="N320" t="s">
        <v>121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</row>
    <row r="6" spans="1:17">
      <c r="A6" t="s">
        <v>101</v>
      </c>
      <c r="N6" t="s">
        <v>76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opLeftCell="A244" zoomScale="110" zoomScaleNormal="110" workbookViewId="0">
      <selection activeCell="L97" sqref="L97"/>
    </sheetView>
  </sheetViews>
  <sheetFormatPr defaultRowHeight="14.25"/>
  <sheetData>
    <row r="1" spans="1:20">
      <c r="A1" s="50"/>
      <c r="B1" s="50"/>
      <c r="C1" s="50"/>
      <c r="D1" s="50"/>
      <c r="E1" s="50"/>
      <c r="F1" s="165" t="s">
        <v>50</v>
      </c>
      <c r="G1" s="165"/>
      <c r="H1" s="165"/>
      <c r="I1" s="165"/>
      <c r="J1" s="165"/>
      <c r="K1" s="165"/>
      <c r="L1" s="50"/>
      <c r="M1" s="50"/>
      <c r="N1" s="50"/>
      <c r="O1" s="50"/>
      <c r="P1" s="50"/>
      <c r="Q1" s="50"/>
      <c r="R1" s="50"/>
      <c r="S1" s="50"/>
      <c r="T1" s="50"/>
    </row>
    <row r="2" spans="1:20">
      <c r="A2" s="50"/>
      <c r="B2" s="50"/>
      <c r="C2" s="50"/>
      <c r="D2" s="50"/>
      <c r="E2" s="50"/>
      <c r="F2" s="165"/>
      <c r="G2" s="165"/>
      <c r="H2" s="165"/>
      <c r="I2" s="165"/>
      <c r="J2" s="165"/>
      <c r="K2" s="165"/>
      <c r="L2" s="50"/>
      <c r="M2" s="50"/>
      <c r="N2" s="50"/>
      <c r="O2" s="50"/>
      <c r="P2" s="50"/>
      <c r="Q2" s="50"/>
      <c r="R2" s="50"/>
      <c r="S2" s="50"/>
      <c r="T2" s="50"/>
    </row>
    <row r="3" spans="1:20">
      <c r="A3" s="50"/>
      <c r="B3" s="50"/>
      <c r="C3" s="50"/>
      <c r="D3" s="50"/>
      <c r="E3" s="50"/>
      <c r="F3" s="165"/>
      <c r="G3" s="165"/>
      <c r="H3" s="165"/>
      <c r="I3" s="165"/>
      <c r="J3" s="165"/>
      <c r="K3" s="165"/>
      <c r="L3" s="50"/>
      <c r="M3" s="50"/>
      <c r="N3" s="50"/>
      <c r="O3" s="50"/>
      <c r="P3" s="50"/>
      <c r="Q3" s="50"/>
      <c r="R3" s="50"/>
      <c r="S3" s="50"/>
      <c r="T3" s="50"/>
    </row>
    <row r="4" spans="1:20">
      <c r="A4" s="50"/>
      <c r="B4" s="50"/>
      <c r="C4" s="50"/>
      <c r="D4" s="50"/>
      <c r="E4" s="50"/>
      <c r="F4" s="165"/>
      <c r="G4" s="165"/>
      <c r="H4" s="165"/>
      <c r="I4" s="165"/>
      <c r="J4" s="165"/>
      <c r="K4" s="165"/>
      <c r="L4" s="50"/>
      <c r="M4" s="50"/>
      <c r="N4" s="50"/>
      <c r="O4" s="50"/>
      <c r="P4" s="50"/>
      <c r="Q4" s="50"/>
      <c r="R4" s="50"/>
      <c r="S4" s="50"/>
      <c r="T4" s="50"/>
    </row>
    <row r="11" spans="1:20">
      <c r="A11" t="s">
        <v>101</v>
      </c>
      <c r="M11" t="s">
        <v>76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B19" sqref="B19:B26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3" t="s">
        <v>13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5"/>
      <c r="Q1" s="92"/>
      <c r="R1" s="92"/>
      <c r="S1" s="92"/>
      <c r="T1" s="92"/>
      <c r="U1" s="92"/>
      <c r="V1" s="92"/>
      <c r="W1" s="92"/>
    </row>
    <row r="2" spans="1:23" ht="12.75" customHeight="1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8"/>
      <c r="Q2" s="92"/>
      <c r="R2" s="92"/>
      <c r="S2" s="92"/>
      <c r="T2" s="92"/>
      <c r="U2" s="92"/>
      <c r="V2" s="92"/>
      <c r="W2" s="92"/>
    </row>
    <row r="3" spans="1:23" ht="12.75" customHeight="1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144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55</v>
      </c>
      <c r="D10" s="73" t="s">
        <v>145</v>
      </c>
      <c r="E10" s="168" t="s">
        <v>56</v>
      </c>
      <c r="F10" s="169"/>
      <c r="G10" s="169"/>
      <c r="H10" s="168" t="s">
        <v>58</v>
      </c>
      <c r="I10" s="170"/>
      <c r="J10" s="168" t="s">
        <v>59</v>
      </c>
      <c r="K10" s="170"/>
      <c r="L10" s="168" t="s">
        <v>60</v>
      </c>
      <c r="M10" s="170"/>
      <c r="N10" s="168" t="s">
        <v>57</v>
      </c>
      <c r="O10" s="169"/>
      <c r="P10" s="170"/>
    </row>
    <row r="11" spans="1:23" ht="14.25" customHeight="1" thickBot="1">
      <c r="A11" s="178" t="s">
        <v>140</v>
      </c>
      <c r="B11" s="187" t="s">
        <v>141</v>
      </c>
      <c r="C11" s="181" t="s">
        <v>77</v>
      </c>
      <c r="D11" s="191" t="s">
        <v>124</v>
      </c>
      <c r="E11" s="176" t="s">
        <v>28</v>
      </c>
      <c r="F11" s="177"/>
      <c r="G11" s="177"/>
      <c r="H11" s="166"/>
      <c r="I11" s="167"/>
      <c r="J11" s="166"/>
      <c r="K11" s="167"/>
      <c r="L11" s="166"/>
      <c r="M11" s="167"/>
      <c r="N11" s="171"/>
      <c r="O11" s="172"/>
      <c r="P11" s="173"/>
    </row>
    <row r="12" spans="1:23" ht="14.25" customHeight="1" thickBot="1">
      <c r="A12" s="179"/>
      <c r="B12" s="185"/>
      <c r="C12" s="182"/>
      <c r="D12" s="192"/>
      <c r="E12" s="174" t="s">
        <v>29</v>
      </c>
      <c r="F12" s="175"/>
      <c r="G12" s="175"/>
      <c r="H12" s="166"/>
      <c r="I12" s="167"/>
      <c r="J12" s="166"/>
      <c r="K12" s="167"/>
      <c r="L12" s="166"/>
      <c r="M12" s="167"/>
      <c r="N12" s="171"/>
      <c r="O12" s="172"/>
      <c r="P12" s="173"/>
    </row>
    <row r="13" spans="1:23" ht="14.25" customHeight="1" thickBot="1">
      <c r="A13" s="179"/>
      <c r="B13" s="185"/>
      <c r="C13" s="183" t="s">
        <v>78</v>
      </c>
      <c r="D13" s="191" t="s">
        <v>124</v>
      </c>
      <c r="E13" s="176" t="s">
        <v>28</v>
      </c>
      <c r="F13" s="177"/>
      <c r="G13" s="177"/>
      <c r="H13" s="166"/>
      <c r="I13" s="167"/>
      <c r="J13" s="166"/>
      <c r="K13" s="167"/>
      <c r="L13" s="166"/>
      <c r="M13" s="167"/>
      <c r="N13" s="171"/>
      <c r="O13" s="172"/>
      <c r="P13" s="173"/>
    </row>
    <row r="14" spans="1:23" ht="14.25" customHeight="1" thickBot="1">
      <c r="A14" s="179"/>
      <c r="B14" s="185"/>
      <c r="C14" s="183"/>
      <c r="D14" s="192"/>
      <c r="E14" s="174" t="s">
        <v>29</v>
      </c>
      <c r="F14" s="175"/>
      <c r="G14" s="175"/>
      <c r="H14" s="166"/>
      <c r="I14" s="167"/>
      <c r="J14" s="166"/>
      <c r="K14" s="167"/>
      <c r="L14" s="166"/>
      <c r="M14" s="167"/>
      <c r="N14" s="171"/>
      <c r="O14" s="172"/>
      <c r="P14" s="173"/>
    </row>
    <row r="15" spans="1:23" ht="14.25" customHeight="1" thickBot="1">
      <c r="A15" s="179"/>
      <c r="B15" s="185"/>
      <c r="C15" s="181" t="s">
        <v>143</v>
      </c>
      <c r="D15" s="191" t="s">
        <v>124</v>
      </c>
      <c r="E15" s="176" t="s">
        <v>28</v>
      </c>
      <c r="F15" s="177"/>
      <c r="G15" s="181"/>
      <c r="H15" s="166"/>
      <c r="I15" s="167"/>
      <c r="J15" s="166"/>
      <c r="K15" s="167"/>
      <c r="L15" s="166"/>
      <c r="M15" s="167"/>
      <c r="N15" s="171"/>
      <c r="O15" s="172"/>
      <c r="P15" s="173"/>
    </row>
    <row r="16" spans="1:23" ht="14.25" customHeight="1" thickBot="1">
      <c r="A16" s="179"/>
      <c r="B16" s="185"/>
      <c r="C16" s="182"/>
      <c r="D16" s="192"/>
      <c r="E16" s="189" t="s">
        <v>29</v>
      </c>
      <c r="F16" s="190"/>
      <c r="G16" s="182"/>
      <c r="H16" s="166"/>
      <c r="I16" s="167"/>
      <c r="J16" s="166"/>
      <c r="K16" s="167"/>
      <c r="L16" s="166"/>
      <c r="M16" s="167"/>
      <c r="N16" s="171"/>
      <c r="O16" s="172"/>
      <c r="P16" s="173"/>
    </row>
    <row r="17" spans="1:18" ht="14.25" customHeight="1" thickBot="1">
      <c r="A17" s="179"/>
      <c r="B17" s="185"/>
      <c r="C17" s="181" t="s">
        <v>123</v>
      </c>
      <c r="D17" s="191" t="s">
        <v>124</v>
      </c>
      <c r="E17" s="176" t="s">
        <v>28</v>
      </c>
      <c r="F17" s="177"/>
      <c r="G17" s="181"/>
      <c r="H17" s="100"/>
      <c r="I17" s="101"/>
      <c r="J17" s="100"/>
      <c r="K17" s="101"/>
      <c r="L17" s="166"/>
      <c r="M17" s="167"/>
      <c r="N17" s="97"/>
      <c r="O17" s="98"/>
      <c r="P17" s="99"/>
    </row>
    <row r="18" spans="1:18" ht="14.25" customHeight="1" thickBot="1">
      <c r="A18" s="179"/>
      <c r="B18" s="188"/>
      <c r="C18" s="182"/>
      <c r="D18" s="192"/>
      <c r="E18" s="189"/>
      <c r="F18" s="190"/>
      <c r="G18" s="182"/>
      <c r="H18" s="100"/>
      <c r="I18" s="101"/>
      <c r="J18" s="100"/>
      <c r="K18" s="101"/>
      <c r="L18" s="166"/>
      <c r="M18" s="167"/>
      <c r="N18" s="97"/>
      <c r="O18" s="98"/>
      <c r="P18" s="99"/>
    </row>
    <row r="19" spans="1:18" ht="14.25" customHeight="1" thickBot="1">
      <c r="A19" s="179"/>
      <c r="B19" s="184" t="s">
        <v>142</v>
      </c>
      <c r="C19" s="181" t="s">
        <v>77</v>
      </c>
      <c r="D19" s="191" t="s">
        <v>124</v>
      </c>
      <c r="E19" s="176" t="s">
        <v>28</v>
      </c>
      <c r="F19" s="177"/>
      <c r="G19" s="177"/>
      <c r="H19" s="166"/>
      <c r="I19" s="167"/>
      <c r="J19" s="166"/>
      <c r="K19" s="167"/>
      <c r="L19" s="166"/>
      <c r="M19" s="167"/>
      <c r="N19" s="171"/>
      <c r="O19" s="172"/>
      <c r="P19" s="173"/>
    </row>
    <row r="20" spans="1:18" ht="14.25" customHeight="1" thickBot="1">
      <c r="A20" s="179"/>
      <c r="B20" s="185"/>
      <c r="C20" s="182"/>
      <c r="D20" s="192"/>
      <c r="E20" s="174" t="s">
        <v>29</v>
      </c>
      <c r="F20" s="175"/>
      <c r="G20" s="175"/>
      <c r="H20" s="166"/>
      <c r="I20" s="167"/>
      <c r="J20" s="166"/>
      <c r="K20" s="167"/>
      <c r="L20" s="166"/>
      <c r="M20" s="167"/>
      <c r="N20" s="171"/>
      <c r="O20" s="172"/>
      <c r="P20" s="173"/>
    </row>
    <row r="21" spans="1:18" ht="14.25" customHeight="1" thickBot="1">
      <c r="A21" s="179"/>
      <c r="B21" s="185"/>
      <c r="C21" s="183" t="s">
        <v>78</v>
      </c>
      <c r="D21" s="191" t="s">
        <v>124</v>
      </c>
      <c r="E21" s="176" t="s">
        <v>28</v>
      </c>
      <c r="F21" s="177"/>
      <c r="G21" s="177"/>
      <c r="H21" s="166"/>
      <c r="I21" s="167"/>
      <c r="J21" s="166"/>
      <c r="K21" s="167"/>
      <c r="L21" s="166"/>
      <c r="M21" s="167"/>
      <c r="N21" s="171"/>
      <c r="O21" s="172"/>
      <c r="P21" s="173"/>
    </row>
    <row r="22" spans="1:18" ht="15" customHeight="1" thickBot="1">
      <c r="A22" s="179"/>
      <c r="B22" s="185"/>
      <c r="C22" s="183"/>
      <c r="D22" s="192"/>
      <c r="E22" s="174" t="s">
        <v>29</v>
      </c>
      <c r="F22" s="175"/>
      <c r="G22" s="175"/>
      <c r="H22" s="166"/>
      <c r="I22" s="167"/>
      <c r="J22" s="166"/>
      <c r="K22" s="167"/>
      <c r="L22" s="166"/>
      <c r="M22" s="167"/>
      <c r="N22" s="171"/>
      <c r="O22" s="172"/>
      <c r="P22" s="173"/>
    </row>
    <row r="23" spans="1:18" ht="15" customHeight="1" thickBot="1">
      <c r="A23" s="179"/>
      <c r="B23" s="185"/>
      <c r="C23" s="181" t="s">
        <v>143</v>
      </c>
      <c r="D23" s="191" t="s">
        <v>124</v>
      </c>
      <c r="E23" s="176" t="s">
        <v>28</v>
      </c>
      <c r="F23" s="177"/>
      <c r="G23" s="181"/>
      <c r="H23" s="166"/>
      <c r="I23" s="167"/>
      <c r="J23" s="166"/>
      <c r="K23" s="167"/>
      <c r="L23" s="166"/>
      <c r="M23" s="167"/>
      <c r="N23" s="171"/>
      <c r="O23" s="172"/>
      <c r="P23" s="173"/>
      <c r="Q23" s="68"/>
      <c r="R23" s="68"/>
    </row>
    <row r="24" spans="1:18" ht="15" customHeight="1" thickBot="1">
      <c r="A24" s="179"/>
      <c r="B24" s="185"/>
      <c r="C24" s="182"/>
      <c r="D24" s="192"/>
      <c r="E24" s="189" t="s">
        <v>29</v>
      </c>
      <c r="F24" s="190"/>
      <c r="G24" s="182"/>
      <c r="H24" s="166"/>
      <c r="I24" s="167"/>
      <c r="J24" s="166"/>
      <c r="K24" s="167"/>
      <c r="L24" s="166"/>
      <c r="M24" s="167"/>
      <c r="N24" s="171"/>
      <c r="O24" s="172"/>
      <c r="P24" s="173"/>
      <c r="Q24" s="67"/>
      <c r="R24" s="68"/>
    </row>
    <row r="25" spans="1:18" ht="15" customHeight="1" thickBot="1">
      <c r="A25" s="179"/>
      <c r="B25" s="185"/>
      <c r="C25" s="181" t="s">
        <v>123</v>
      </c>
      <c r="D25" s="191" t="s">
        <v>124</v>
      </c>
      <c r="E25" s="176" t="s">
        <v>28</v>
      </c>
      <c r="F25" s="177"/>
      <c r="G25" s="181"/>
      <c r="H25" s="100"/>
      <c r="I25" s="101"/>
      <c r="J25" s="100"/>
      <c r="K25" s="101"/>
      <c r="L25" s="166"/>
      <c r="M25" s="167"/>
      <c r="N25" s="97"/>
      <c r="O25" s="98"/>
      <c r="P25" s="99"/>
      <c r="Q25" s="67"/>
      <c r="R25" s="68"/>
    </row>
    <row r="26" spans="1:18" ht="15" customHeight="1" thickBot="1">
      <c r="A26" s="180"/>
      <c r="B26" s="186"/>
      <c r="C26" s="182"/>
      <c r="D26" s="192"/>
      <c r="E26" s="189"/>
      <c r="F26" s="190"/>
      <c r="G26" s="182"/>
      <c r="H26" s="100"/>
      <c r="I26" s="101"/>
      <c r="J26" s="100"/>
      <c r="K26" s="101"/>
      <c r="L26" s="166"/>
      <c r="M26" s="167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D11:D12"/>
    <mergeCell ref="D25:D26"/>
    <mergeCell ref="E25:G26"/>
    <mergeCell ref="E14:G14"/>
    <mergeCell ref="E15:G15"/>
    <mergeCell ref="D19:D20"/>
    <mergeCell ref="L14:M14"/>
    <mergeCell ref="L15:M15"/>
    <mergeCell ref="L17:M17"/>
    <mergeCell ref="E24:G24"/>
    <mergeCell ref="E11:G1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5:M25"/>
    <mergeCell ref="L26:M26"/>
    <mergeCell ref="H15:I15"/>
    <mergeCell ref="H16:I16"/>
    <mergeCell ref="L16:M16"/>
    <mergeCell ref="H21:I21"/>
    <mergeCell ref="H22:I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workbookViewId="0">
      <selection activeCell="Z34" sqref="Z3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05"/>
      <c r="B1" s="205"/>
      <c r="C1" s="205"/>
      <c r="D1" s="205"/>
      <c r="E1" s="205" t="s">
        <v>79</v>
      </c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</row>
    <row r="2" spans="1:35">
      <c r="A2" s="205"/>
      <c r="B2" s="205"/>
      <c r="C2" s="205"/>
      <c r="D2" s="205"/>
      <c r="E2" s="23"/>
      <c r="F2" s="23"/>
      <c r="G2" s="23"/>
      <c r="H2" s="23"/>
      <c r="I2" s="205" t="s">
        <v>15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05"/>
      <c r="B3" s="205"/>
      <c r="C3" s="205"/>
      <c r="D3" s="20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06" t="s">
        <v>61</v>
      </c>
      <c r="B4" s="210" t="s">
        <v>63</v>
      </c>
      <c r="C4" s="210"/>
      <c r="D4" s="21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06"/>
      <c r="B5" s="210" t="s">
        <v>64</v>
      </c>
      <c r="C5" s="210"/>
      <c r="D5" s="210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06"/>
      <c r="B6" s="210" t="s">
        <v>71</v>
      </c>
      <c r="C6" s="210"/>
      <c r="D6" s="210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06"/>
      <c r="B7" s="210" t="s">
        <v>62</v>
      </c>
      <c r="C7" s="210"/>
      <c r="D7" s="210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05"/>
      <c r="B9" s="205"/>
      <c r="C9" s="205"/>
      <c r="D9" s="205"/>
      <c r="E9" s="205" t="s">
        <v>79</v>
      </c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</row>
    <row r="10" spans="1:35">
      <c r="A10" s="205"/>
      <c r="B10" s="205"/>
      <c r="C10" s="205"/>
      <c r="D10" s="205"/>
      <c r="E10" s="23"/>
      <c r="F10" s="23"/>
      <c r="G10" s="23"/>
      <c r="H10" s="23"/>
      <c r="I10" s="205" t="s">
        <v>15</v>
      </c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05"/>
      <c r="B11" s="205"/>
      <c r="C11" s="205"/>
      <c r="D11" s="20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65</v>
      </c>
      <c r="C12" s="213" t="s">
        <v>70</v>
      </c>
      <c r="D12" s="21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08"/>
      <c r="B13" s="203"/>
      <c r="C13" s="202" t="s">
        <v>225</v>
      </c>
      <c r="D13" s="23" t="s">
        <v>66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08"/>
      <c r="B14" s="203"/>
      <c r="C14" s="203"/>
      <c r="D14" s="23" t="s">
        <v>67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08"/>
      <c r="B15" s="203"/>
      <c r="C15" s="203"/>
      <c r="D15" s="23" t="s">
        <v>68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08"/>
      <c r="B16" s="203"/>
      <c r="C16" s="203"/>
      <c r="D16" s="23" t="s">
        <v>69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08"/>
      <c r="B17" s="203"/>
      <c r="C17" s="203"/>
      <c r="D17" s="23" t="s">
        <v>154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08"/>
      <c r="B18" s="102"/>
      <c r="C18" s="204"/>
      <c r="D18" s="103" t="s">
        <v>122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08"/>
      <c r="B19" s="208" t="s">
        <v>155</v>
      </c>
      <c r="C19" s="202" t="s">
        <v>155</v>
      </c>
      <c r="D19" s="89" t="s">
        <v>115</v>
      </c>
      <c r="E19" s="14"/>
      <c r="F19" s="14"/>
      <c r="G19" s="14"/>
      <c r="H19" s="14"/>
      <c r="I19" s="13"/>
      <c r="J19" s="13"/>
      <c r="K19" s="13"/>
      <c r="L19" s="13"/>
      <c r="M19" s="19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208"/>
      <c r="B20" s="208"/>
      <c r="C20" s="204"/>
      <c r="D20" s="89" t="s">
        <v>116</v>
      </c>
      <c r="E20" s="14"/>
      <c r="F20" s="14"/>
      <c r="G20" s="14"/>
      <c r="H20" s="14"/>
      <c r="I20" s="13"/>
      <c r="J20" s="13"/>
      <c r="K20" s="13"/>
      <c r="L20" s="13"/>
      <c r="M20" s="13"/>
      <c r="N20" s="19"/>
      <c r="O20" s="19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08"/>
      <c r="B21" s="207" t="s">
        <v>72</v>
      </c>
      <c r="C21" s="211" t="s">
        <v>73</v>
      </c>
      <c r="D21" s="212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9"/>
      <c r="Q21" s="19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08"/>
      <c r="B22" s="207"/>
      <c r="C22" s="211" t="s">
        <v>74</v>
      </c>
      <c r="D22" s="212"/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9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>
      <c r="A23" s="208"/>
      <c r="B23" s="207" t="s">
        <v>75</v>
      </c>
      <c r="C23" s="207" t="s">
        <v>16</v>
      </c>
      <c r="D23" s="87" t="s">
        <v>17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9"/>
      <c r="T23" s="19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08"/>
      <c r="B24" s="207"/>
      <c r="C24" s="207"/>
      <c r="D24" s="87" t="s">
        <v>18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9"/>
      <c r="V24" s="19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08"/>
      <c r="B25" s="207"/>
      <c r="C25" s="207"/>
      <c r="D25" s="87" t="s">
        <v>19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9"/>
      <c r="X25" s="19"/>
      <c r="Y25" s="13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08"/>
      <c r="B26" s="207"/>
      <c r="C26" s="207"/>
      <c r="D26" s="87" t="s">
        <v>20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9"/>
      <c r="Y26" s="19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08"/>
      <c r="B27" s="207"/>
      <c r="C27" s="207" t="s">
        <v>21</v>
      </c>
      <c r="D27" s="87" t="s">
        <v>17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9"/>
      <c r="AA27" s="19"/>
      <c r="AB27" s="14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08"/>
      <c r="B28" s="207"/>
      <c r="C28" s="207"/>
      <c r="D28" s="87" t="s">
        <v>18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9"/>
      <c r="AB28" s="19"/>
      <c r="AC28" s="14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08"/>
      <c r="B29" s="207"/>
      <c r="C29" s="207"/>
      <c r="D29" s="87" t="s">
        <v>19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9"/>
      <c r="AC29" s="19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08"/>
      <c r="B30" s="207"/>
      <c r="C30" s="207" t="s">
        <v>22</v>
      </c>
      <c r="D30" s="87" t="s">
        <v>17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9"/>
      <c r="AE30" s="19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209"/>
      <c r="B31" s="207"/>
      <c r="C31" s="207"/>
      <c r="D31" s="87" t="s">
        <v>18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3"/>
      <c r="X31" s="13"/>
      <c r="Y31" s="13"/>
      <c r="Z31" s="13"/>
      <c r="AA31" s="13"/>
      <c r="AB31" s="14"/>
      <c r="AC31" s="14"/>
      <c r="AD31" s="13"/>
      <c r="AE31" s="19"/>
      <c r="AF31" s="19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B32" s="91"/>
      <c r="C32" s="91"/>
      <c r="D32" s="91"/>
      <c r="AI32" s="90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</sheetData>
  <mergeCells count="24">
    <mergeCell ref="C27:C29"/>
    <mergeCell ref="C30:C31"/>
    <mergeCell ref="A13:A31"/>
    <mergeCell ref="B4:D4"/>
    <mergeCell ref="B5:D5"/>
    <mergeCell ref="B6:D6"/>
    <mergeCell ref="B7:D7"/>
    <mergeCell ref="C21:D21"/>
    <mergeCell ref="C22:D22"/>
    <mergeCell ref="C19:C20"/>
    <mergeCell ref="B19:B20"/>
    <mergeCell ref="B21:B22"/>
    <mergeCell ref="B23:B31"/>
    <mergeCell ref="C23:C26"/>
    <mergeCell ref="B13:B17"/>
    <mergeCell ref="C12:D12"/>
    <mergeCell ref="C13:C18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selection activeCell="Q8" sqref="Q8"/>
    </sheetView>
  </sheetViews>
  <sheetFormatPr defaultRowHeight="14.25"/>
  <cols>
    <col min="1" max="1" width="3" customWidth="1"/>
  </cols>
  <sheetData>
    <row r="1" spans="1:32">
      <c r="A1" s="215" t="s">
        <v>11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7"/>
    </row>
    <row r="2" spans="1:32">
      <c r="A2" s="218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20"/>
    </row>
    <row r="3" spans="1:32">
      <c r="A3" s="218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1:32" ht="15" thickBot="1">
      <c r="A4" s="221"/>
      <c r="B4" s="222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3"/>
    </row>
    <row r="5" spans="1:32">
      <c r="A5" s="93">
        <v>1</v>
      </c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5"/>
    </row>
    <row r="6" spans="1:32">
      <c r="A6" s="94">
        <f>A5+1</f>
        <v>2</v>
      </c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</row>
    <row r="7" spans="1:32">
      <c r="A7" s="94">
        <f t="shared" ref="A7:A42" si="0">A6+1</f>
        <v>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24"/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  <c r="O17" s="22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24"/>
      <c r="C30" s="224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24"/>
      <c r="O30" s="22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24"/>
      <c r="C31" s="224"/>
      <c r="D31" s="224"/>
      <c r="E31" s="224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24"/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24"/>
      <c r="O34" s="22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24"/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24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24"/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24"/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24"/>
      <c r="C41" s="224"/>
      <c r="D41" s="224"/>
      <c r="E41" s="224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26"/>
      <c r="C42" s="226"/>
      <c r="D42" s="226"/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B1" zoomScale="115" zoomScaleNormal="115" workbookViewId="0">
      <selection activeCell="V26" sqref="V26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59" t="s">
        <v>8</v>
      </c>
      <c r="K1" s="159"/>
      <c r="L1" s="159"/>
      <c r="M1" s="159"/>
      <c r="N1" s="159"/>
      <c r="O1" s="159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59"/>
      <c r="K2" s="159"/>
      <c r="L2" s="159"/>
      <c r="M2" s="159"/>
      <c r="N2" s="159"/>
      <c r="O2" s="159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59"/>
      <c r="K3" s="159"/>
      <c r="L3" s="159"/>
      <c r="M3" s="159"/>
      <c r="N3" s="159"/>
      <c r="O3" s="15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59"/>
      <c r="K4" s="159"/>
      <c r="L4" s="159"/>
      <c r="M4" s="159"/>
      <c r="N4" s="159"/>
      <c r="O4" s="15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83</v>
      </c>
      <c r="BE5" s="109"/>
    </row>
    <row r="6" spans="4:108" ht="14.25" customHeight="1">
      <c r="E6" s="25" t="s">
        <v>82</v>
      </c>
      <c r="AC6" s="114"/>
      <c r="AD6" s="35"/>
    </row>
    <row r="7" spans="4:108" ht="14.25" customHeight="1">
      <c r="F7" s="118"/>
      <c r="G7" s="118"/>
      <c r="H7" s="25" t="s">
        <v>136</v>
      </c>
      <c r="AC7" s="114"/>
      <c r="AD7" s="35"/>
    </row>
    <row r="8" spans="4:108">
      <c r="H8" s="25" t="s">
        <v>139</v>
      </c>
      <c r="R8" s="25" t="s">
        <v>226</v>
      </c>
      <c r="AC8" s="112"/>
      <c r="AD8" s="35"/>
      <c r="BF8" s="25" t="s">
        <v>157</v>
      </c>
    </row>
    <row r="9" spans="4:108">
      <c r="H9" s="25" t="s">
        <v>199</v>
      </c>
      <c r="AC9" s="112"/>
      <c r="AD9" s="35"/>
    </row>
    <row r="10" spans="4:108">
      <c r="H10" s="25" t="s">
        <v>158</v>
      </c>
      <c r="AC10" s="112"/>
      <c r="AD10" s="35"/>
    </row>
    <row r="11" spans="4:108">
      <c r="H11" s="25" t="s">
        <v>166</v>
      </c>
      <c r="AC11" s="112"/>
      <c r="AD11" s="35"/>
    </row>
    <row r="12" spans="4:108">
      <c r="AC12" s="112"/>
      <c r="AD12" s="35"/>
    </row>
    <row r="13" spans="4:108">
      <c r="AC13" s="112"/>
      <c r="AD13" s="35"/>
    </row>
    <row r="14" spans="4:108">
      <c r="AC14" s="112"/>
      <c r="AD14" s="35"/>
    </row>
    <row r="15" spans="4:108">
      <c r="AC15" s="112"/>
      <c r="AD15" s="35"/>
    </row>
    <row r="16" spans="4:108">
      <c r="AC16" s="112"/>
      <c r="AD16" s="35"/>
    </row>
    <row r="17" spans="29:32">
      <c r="AC17" s="112"/>
      <c r="AD17" s="35"/>
      <c r="AF17" s="113"/>
    </row>
    <row r="18" spans="29:32">
      <c r="AC18" s="112"/>
      <c r="AD18" s="35"/>
    </row>
    <row r="19" spans="29:32">
      <c r="AC19" s="112"/>
      <c r="AD19" s="35"/>
    </row>
    <row r="20" spans="29:32">
      <c r="AC20" s="112"/>
      <c r="AD20" s="35"/>
    </row>
    <row r="21" spans="29:32">
      <c r="AC21" s="112"/>
      <c r="AD21" s="35"/>
    </row>
    <row r="22" spans="29:32">
      <c r="AC22" s="112"/>
      <c r="AD22" s="35"/>
    </row>
    <row r="23" spans="29:32">
      <c r="AC23" s="112"/>
      <c r="AD23" s="35"/>
    </row>
    <row r="24" spans="29:32">
      <c r="AC24" s="112"/>
      <c r="AD24" s="35"/>
    </row>
    <row r="25" spans="29:32">
      <c r="AC25" s="112"/>
      <c r="AD25" s="35"/>
    </row>
    <row r="26" spans="29:32">
      <c r="AC26" s="112"/>
      <c r="AD26" s="35"/>
    </row>
    <row r="27" spans="29:32">
      <c r="AC27" s="112"/>
      <c r="AD27" s="35"/>
    </row>
    <row r="28" spans="29:32">
      <c r="AC28" s="112"/>
      <c r="AD28" s="35"/>
    </row>
    <row r="29" spans="29:32">
      <c r="AC29" s="112"/>
      <c r="AD29" s="35"/>
    </row>
    <row r="30" spans="29:32">
      <c r="AC30" s="112"/>
      <c r="AD30" s="35"/>
    </row>
    <row r="31" spans="29:32">
      <c r="AC31" s="112"/>
      <c r="AD31" s="35"/>
    </row>
    <row r="32" spans="29:32">
      <c r="AC32" s="112"/>
      <c r="AD32" s="35"/>
    </row>
    <row r="33" spans="1:30">
      <c r="AC33" s="112"/>
      <c r="AD33" s="35"/>
    </row>
    <row r="34" spans="1:30">
      <c r="AC34" s="112"/>
      <c r="AD34" s="35"/>
    </row>
    <row r="35" spans="1:30">
      <c r="AC35" s="112"/>
      <c r="AD35" s="35"/>
    </row>
    <row r="36" spans="1:30">
      <c r="A36" s="25" t="s">
        <v>129</v>
      </c>
      <c r="AC36" s="112"/>
      <c r="AD36" s="35"/>
    </row>
    <row r="37" spans="1:30">
      <c r="AC37" s="112"/>
      <c r="AD37" s="35"/>
    </row>
    <row r="38" spans="1:30">
      <c r="AC38" s="112"/>
      <c r="AD38" s="35"/>
    </row>
    <row r="39" spans="1:30">
      <c r="AC39" s="112"/>
      <c r="AD39" s="35"/>
    </row>
    <row r="40" spans="1:30">
      <c r="AC40" s="112"/>
      <c r="AD40" s="35"/>
    </row>
    <row r="41" spans="1:30">
      <c r="AC41" s="112"/>
      <c r="AD41" s="35"/>
    </row>
    <row r="42" spans="1:30">
      <c r="AC42" s="112"/>
      <c r="AD42" s="35"/>
    </row>
    <row r="43" spans="1:30">
      <c r="AC43" s="112"/>
      <c r="AD43" s="35"/>
    </row>
    <row r="44" spans="1:30">
      <c r="AC44" s="112"/>
      <c r="AD44" s="35"/>
    </row>
    <row r="45" spans="1:30">
      <c r="AC45" s="112"/>
      <c r="AD45" s="35"/>
    </row>
    <row r="46" spans="1:30">
      <c r="AC46" s="112"/>
      <c r="AD46" s="35"/>
    </row>
    <row r="47" spans="1:30">
      <c r="AC47" s="112"/>
      <c r="AD47" s="35"/>
    </row>
    <row r="48" spans="1:30">
      <c r="AC48" s="112"/>
      <c r="AD48" s="35"/>
    </row>
    <row r="49" spans="13:53">
      <c r="AC49" s="112"/>
      <c r="AD49" s="35"/>
    </row>
    <row r="50" spans="13:53">
      <c r="AC50" s="112"/>
      <c r="AD50" s="35"/>
    </row>
    <row r="51" spans="13:53">
      <c r="AC51" s="112"/>
      <c r="AD51" s="35"/>
    </row>
    <row r="52" spans="13:53">
      <c r="AC52" s="112"/>
      <c r="AD52" s="35"/>
    </row>
    <row r="53" spans="13:53">
      <c r="AC53" s="112"/>
      <c r="AD53" s="35"/>
    </row>
    <row r="54" spans="13:53">
      <c r="AC54" s="112"/>
      <c r="AD54" s="35"/>
    </row>
    <row r="55" spans="13:53">
      <c r="AC55" s="112"/>
      <c r="AD55" s="35"/>
    </row>
    <row r="56" spans="13:53">
      <c r="AC56" s="112"/>
      <c r="AD56" s="35"/>
      <c r="AK56" s="25" t="s">
        <v>153</v>
      </c>
    </row>
    <row r="57" spans="13:53">
      <c r="AC57" s="112"/>
      <c r="AD57" s="35"/>
    </row>
    <row r="58" spans="13:53">
      <c r="AC58" s="112"/>
      <c r="AD58" s="35"/>
      <c r="AJ58" s="113"/>
      <c r="BA58" s="113"/>
    </row>
    <row r="59" spans="13:53">
      <c r="AC59" s="112"/>
      <c r="AD59" s="35"/>
    </row>
    <row r="60" spans="13:53">
      <c r="AC60" s="112"/>
      <c r="AD60" s="35"/>
    </row>
    <row r="61" spans="13:53">
      <c r="AC61" s="112"/>
      <c r="AD61" s="35"/>
    </row>
    <row r="62" spans="13:53">
      <c r="M62" s="113"/>
      <c r="AC62" s="112"/>
      <c r="AD62" s="35"/>
    </row>
    <row r="63" spans="13:53">
      <c r="AC63" s="112"/>
      <c r="AD63" s="35"/>
    </row>
    <row r="64" spans="13:53">
      <c r="AC64" s="112"/>
      <c r="AD64" s="35"/>
    </row>
    <row r="65" spans="7:68">
      <c r="G65" s="113" t="s">
        <v>165</v>
      </c>
      <c r="S65" s="25" t="s">
        <v>30</v>
      </c>
      <c r="AC65" s="112"/>
      <c r="AD65" s="35"/>
    </row>
    <row r="66" spans="7:68">
      <c r="AC66" s="112"/>
      <c r="AD66" s="35"/>
    </row>
    <row r="67" spans="7:68">
      <c r="AC67" s="112"/>
      <c r="AD67" s="35"/>
      <c r="BP67" s="113"/>
    </row>
    <row r="68" spans="7:68">
      <c r="AC68" s="112"/>
      <c r="AD68" s="35"/>
    </row>
    <row r="69" spans="7:68">
      <c r="AC69" s="112"/>
      <c r="AD69" s="35"/>
    </row>
    <row r="70" spans="7:68">
      <c r="L70" s="25" t="s">
        <v>30</v>
      </c>
      <c r="AC70" s="112"/>
      <c r="AD70" s="35"/>
    </row>
    <row r="71" spans="7:68">
      <c r="AC71" s="112"/>
      <c r="AD71" s="35"/>
    </row>
    <row r="72" spans="7:68">
      <c r="AC72" s="112"/>
      <c r="AD72" s="35"/>
    </row>
    <row r="73" spans="7:68">
      <c r="AC73" s="112"/>
      <c r="AD73" s="35"/>
    </row>
    <row r="74" spans="7:68">
      <c r="AC74" s="112"/>
      <c r="AD74" s="35"/>
    </row>
    <row r="75" spans="7:68">
      <c r="AC75" s="112"/>
      <c r="AD75" s="35"/>
    </row>
    <row r="76" spans="7:68">
      <c r="AC76" s="112"/>
      <c r="AD76" s="35"/>
    </row>
    <row r="77" spans="7:68">
      <c r="AC77" s="112"/>
      <c r="AD77" s="35"/>
    </row>
    <row r="78" spans="7:68">
      <c r="AC78" s="112"/>
      <c r="AD78" s="35"/>
    </row>
    <row r="79" spans="7:68">
      <c r="AC79" s="112"/>
      <c r="AD79" s="35"/>
    </row>
    <row r="80" spans="7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9:30">
      <c r="AC97" s="112"/>
      <c r="AD97" s="35"/>
    </row>
    <row r="98" spans="29:30">
      <c r="AC98" s="112"/>
      <c r="AD98" s="35"/>
    </row>
    <row r="99" spans="29:30">
      <c r="AC99" s="112"/>
      <c r="AD99" s="35"/>
    </row>
    <row r="100" spans="29:30">
      <c r="AC100" s="112"/>
      <c r="AD100" s="35"/>
    </row>
    <row r="101" spans="29:30">
      <c r="AC101" s="112"/>
      <c r="AD101" s="35"/>
    </row>
    <row r="102" spans="29:30">
      <c r="AC102" s="112"/>
      <c r="AD102" s="35"/>
    </row>
    <row r="103" spans="29:30">
      <c r="AC103" s="112"/>
      <c r="AD103" s="35"/>
    </row>
    <row r="104" spans="29:30">
      <c r="AC104" s="112"/>
      <c r="AD104" s="35"/>
    </row>
    <row r="105" spans="29:30">
      <c r="AC105" s="112"/>
      <c r="AD105" s="35"/>
    </row>
    <row r="106" spans="29:30">
      <c r="AC106" s="112"/>
      <c r="AD106" s="35"/>
    </row>
    <row r="107" spans="29:30">
      <c r="AC107" s="112"/>
      <c r="AD107" s="35"/>
    </row>
    <row r="108" spans="29:30">
      <c r="AC108" s="112"/>
      <c r="AD108" s="35"/>
    </row>
    <row r="109" spans="29:30">
      <c r="AC109" s="112"/>
      <c r="AD109" s="35"/>
    </row>
    <row r="110" spans="29:30">
      <c r="AC110" s="112"/>
      <c r="AD110" s="35"/>
    </row>
    <row r="111" spans="29:30">
      <c r="AC111" s="112"/>
      <c r="AD111" s="35"/>
    </row>
    <row r="112" spans="29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4" zoomScale="115" zoomScaleNormal="115" workbookViewId="0">
      <selection activeCell="J59" sqref="J59"/>
    </sheetView>
  </sheetViews>
  <sheetFormatPr defaultRowHeight="14.25"/>
  <sheetData>
    <row r="1" spans="1:22">
      <c r="A1" s="151"/>
      <c r="B1" s="151"/>
      <c r="C1" s="151"/>
      <c r="D1" s="151"/>
      <c r="E1" s="160" t="s">
        <v>10</v>
      </c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51"/>
      <c r="U1" s="151"/>
      <c r="V1" s="151"/>
    </row>
    <row r="2" spans="1:22">
      <c r="A2" s="151"/>
      <c r="B2" s="151"/>
      <c r="C2" s="151"/>
      <c r="D2" s="151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1"/>
      <c r="U2" s="151"/>
      <c r="V2" s="151"/>
    </row>
    <row r="3" spans="1:22">
      <c r="A3" s="151"/>
      <c r="B3" s="151"/>
      <c r="C3" s="151"/>
      <c r="D3" s="151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51"/>
      <c r="U3" s="151"/>
      <c r="V3" s="151"/>
    </row>
    <row r="4" spans="1:22">
      <c r="A4" s="151"/>
      <c r="B4" s="151"/>
      <c r="C4" s="151"/>
      <c r="D4" s="151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51"/>
      <c r="U4" s="151"/>
      <c r="V4" s="151"/>
    </row>
    <row r="5" spans="1:22">
      <c r="I5" s="8"/>
    </row>
    <row r="12" spans="1:22">
      <c r="E12" t="s">
        <v>135</v>
      </c>
    </row>
    <row r="37" spans="20:20">
      <c r="T37" t="s">
        <v>130</v>
      </c>
    </row>
    <row r="38" spans="20:20">
      <c r="T38" t="s">
        <v>131</v>
      </c>
    </row>
    <row r="39" spans="20:20">
      <c r="T39" t="s">
        <v>131</v>
      </c>
    </row>
    <row r="43" spans="20:20">
      <c r="T43" t="s">
        <v>133</v>
      </c>
    </row>
    <row r="44" spans="20:20">
      <c r="T44" t="s">
        <v>134</v>
      </c>
    </row>
    <row r="46" spans="20:20">
      <c r="T46" t="s">
        <v>200</v>
      </c>
    </row>
    <row r="48" spans="20:20">
      <c r="T48" t="s">
        <v>132</v>
      </c>
    </row>
    <row r="51" spans="20:20">
      <c r="T51" t="s">
        <v>164</v>
      </c>
    </row>
    <row r="53" spans="20:20">
      <c r="T53" t="s">
        <v>163</v>
      </c>
    </row>
    <row r="54" spans="20:20">
      <c r="T54" t="s">
        <v>162</v>
      </c>
    </row>
    <row r="58" spans="20:20">
      <c r="T58" t="s">
        <v>159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115" zoomScaleNormal="115" workbookViewId="0">
      <selection activeCell="N213" sqref="N213"/>
    </sheetView>
  </sheetViews>
  <sheetFormatPr defaultRowHeight="14.25"/>
  <cols>
    <col min="1" max="16384" width="9" style="52"/>
  </cols>
  <sheetData>
    <row r="1" spans="1:15">
      <c r="A1" s="161" t="s">
        <v>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</row>
    <row r="2" spans="1:15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</row>
    <row r="3" spans="1:15">
      <c r="A3" s="161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</row>
    <row r="4" spans="1:1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</row>
    <row r="5" spans="1:15">
      <c r="A5" s="52" t="s">
        <v>52</v>
      </c>
    </row>
    <row r="6" spans="1:15">
      <c r="A6" s="52" t="s">
        <v>53</v>
      </c>
    </row>
    <row r="7" spans="1:15">
      <c r="A7" s="52" t="s">
        <v>54</v>
      </c>
    </row>
    <row r="8" spans="1:15">
      <c r="A8" s="52" t="s">
        <v>93</v>
      </c>
    </row>
    <row r="314" spans="10:10">
      <c r="J314" s="150"/>
    </row>
    <row r="344" spans="12:12">
      <c r="L344" s="52" t="s">
        <v>94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30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30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30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5" spans="1:30">
      <c r="A5" t="s">
        <v>27</v>
      </c>
    </row>
    <row r="10" spans="1:30">
      <c r="AD10" t="s">
        <v>85</v>
      </c>
    </row>
    <row r="20" spans="3:14">
      <c r="C20" t="s">
        <v>105</v>
      </c>
    </row>
    <row r="31" spans="3:14">
      <c r="N31" t="s">
        <v>106</v>
      </c>
    </row>
    <row r="34" spans="73:91">
      <c r="BU34" t="s">
        <v>88</v>
      </c>
    </row>
    <row r="36" spans="73:91">
      <c r="CE36" t="s">
        <v>92</v>
      </c>
    </row>
    <row r="37" spans="73:91">
      <c r="BU37" t="s">
        <v>87</v>
      </c>
    </row>
    <row r="38" spans="73:91">
      <c r="CM38" s="96">
        <v>41.3</v>
      </c>
    </row>
    <row r="56" spans="9:73">
      <c r="I56" s="162" t="s">
        <v>84</v>
      </c>
      <c r="J56" s="162"/>
      <c r="K56" s="162"/>
      <c r="L56" s="162"/>
      <c r="BU56" t="s">
        <v>86</v>
      </c>
    </row>
    <row r="67" spans="73:73">
      <c r="BU67" t="s">
        <v>89</v>
      </c>
    </row>
    <row r="102" spans="33:33">
      <c r="AG102" t="s">
        <v>90</v>
      </c>
    </row>
    <row r="137" spans="35:35">
      <c r="AI137" t="s">
        <v>91</v>
      </c>
    </row>
    <row r="141" spans="35:35">
      <c r="AI141" t="s">
        <v>104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1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1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1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5" spans="1:15">
      <c r="A5" t="s">
        <v>27</v>
      </c>
    </row>
    <row r="17" spans="3:24">
      <c r="C17" t="s">
        <v>117</v>
      </c>
      <c r="N17" t="s">
        <v>119</v>
      </c>
      <c r="X17" t="s">
        <v>118</v>
      </c>
    </row>
    <row r="38" spans="91:91">
      <c r="CM38" s="96"/>
    </row>
    <row r="56" spans="9:12">
      <c r="I56" s="162"/>
      <c r="J56" s="162"/>
      <c r="K56" s="162"/>
      <c r="L56" s="162"/>
    </row>
    <row r="102" spans="33:33">
      <c r="AG102" t="s">
        <v>90</v>
      </c>
    </row>
    <row r="213" spans="1:1">
      <c r="A213" t="s">
        <v>125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6"/>
      <c r="N1" s="26"/>
    </row>
    <row r="2" spans="1:14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6"/>
      <c r="N2" s="26"/>
    </row>
    <row r="3" spans="1:14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6"/>
      <c r="N3" s="26"/>
    </row>
    <row r="4" spans="1:14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6"/>
      <c r="N4" s="26"/>
    </row>
    <row r="5" spans="1:14">
      <c r="A5" s="24" t="s">
        <v>27</v>
      </c>
    </row>
    <row r="17" spans="3:24">
      <c r="C17" s="24" t="s">
        <v>117</v>
      </c>
      <c r="N17" s="24" t="s">
        <v>119</v>
      </c>
      <c r="X17" s="24" t="s">
        <v>118</v>
      </c>
    </row>
    <row r="38" spans="91:91">
      <c r="CM38" s="108"/>
    </row>
    <row r="56" spans="9:12">
      <c r="I56" s="163"/>
      <c r="J56" s="163"/>
      <c r="K56" s="163"/>
      <c r="L56" s="163"/>
    </row>
    <row r="102" spans="33:33">
      <c r="AG102" s="24" t="s">
        <v>90</v>
      </c>
    </row>
    <row r="213" spans="1:1">
      <c r="A213" s="24" t="s">
        <v>125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56" t="s">
        <v>14</v>
      </c>
      <c r="B1" s="156"/>
      <c r="C1" s="156"/>
      <c r="D1" s="156"/>
      <c r="E1" s="156"/>
      <c r="F1" s="156"/>
      <c r="G1" s="156" t="s">
        <v>30</v>
      </c>
      <c r="H1" s="156"/>
      <c r="I1" s="156"/>
      <c r="J1" s="156"/>
      <c r="K1" s="156"/>
      <c r="L1" s="156"/>
      <c r="M1" s="27"/>
      <c r="N1" s="27"/>
      <c r="O1" s="27"/>
    </row>
    <row r="2" spans="1:15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27"/>
      <c r="N2" s="27"/>
      <c r="O2" s="27"/>
    </row>
    <row r="3" spans="1:15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27"/>
      <c r="N3" s="27"/>
      <c r="O3" s="27"/>
    </row>
    <row r="4" spans="1:15">
      <c r="A4" s="15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27"/>
      <c r="N4" s="27"/>
      <c r="O4" s="27"/>
    </row>
    <row r="9" spans="1:15">
      <c r="A9" t="s">
        <v>125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38"/>
  <sheetViews>
    <sheetView zoomScale="115" zoomScaleNormal="115" workbookViewId="0">
      <selection activeCell="M255" sqref="M255"/>
    </sheetView>
  </sheetViews>
  <sheetFormatPr defaultRowHeight="14.25"/>
  <cols>
    <col min="1" max="16384" width="9" style="24"/>
  </cols>
  <sheetData>
    <row r="1" spans="1:14">
      <c r="A1" s="159" t="s">
        <v>14</v>
      </c>
      <c r="B1" s="159"/>
      <c r="C1" s="159"/>
      <c r="D1" s="159"/>
      <c r="E1" s="159"/>
      <c r="F1" s="159"/>
      <c r="G1" s="159" t="s">
        <v>30</v>
      </c>
      <c r="H1" s="159"/>
      <c r="I1" s="159"/>
      <c r="J1" s="159"/>
      <c r="K1" s="159"/>
      <c r="L1" s="159"/>
      <c r="M1" s="26"/>
      <c r="N1" s="26"/>
    </row>
    <row r="2" spans="1:14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26"/>
      <c r="N2" s="26"/>
    </row>
    <row r="3" spans="1:14">
      <c r="A3" s="159"/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26"/>
      <c r="N3" s="26"/>
    </row>
    <row r="4" spans="1:14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26"/>
      <c r="N4" s="26"/>
    </row>
    <row r="5" spans="1:14">
      <c r="A5" s="24" t="s">
        <v>127</v>
      </c>
    </row>
    <row r="17" spans="1:1">
      <c r="A17" s="24" t="s">
        <v>156</v>
      </c>
    </row>
    <row r="38" spans="91:91">
      <c r="CM38" s="108"/>
    </row>
    <row r="56" spans="9:12">
      <c r="I56" s="163"/>
      <c r="J56" s="163"/>
      <c r="K56" s="163"/>
      <c r="L56" s="163"/>
    </row>
    <row r="102" spans="33:33">
      <c r="AG102" s="24" t="s">
        <v>90</v>
      </c>
    </row>
    <row r="120" spans="1:1">
      <c r="A120" s="24" t="s">
        <v>138</v>
      </c>
    </row>
    <row r="238" spans="1:1">
      <c r="A238" s="24" t="s">
        <v>137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2017-08-22T04:34:49Z</dcterms:modified>
</cp:coreProperties>
</file>