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das\Desktop\IS_DEVELOPMENT\IS_456_BEAM\"/>
    </mc:Choice>
  </mc:AlternateContent>
  <bookViews>
    <workbookView xWindow="0" yWindow="0" windowWidth="15330" windowHeight="8265" activeTab="5"/>
  </bookViews>
  <sheets>
    <sheet name="Scope" sheetId="1" r:id="rId1"/>
    <sheet name="UI Changes" sheetId="2" r:id="rId2"/>
    <sheet name="UI CHECK" sheetId="12" r:id="rId3"/>
    <sheet name="CODE PROVISIONS" sheetId="16" r:id="rId4"/>
    <sheet name="Flow Chart" sheetId="10" r:id="rId5"/>
    <sheet name="FLOWCHART" sheetId="19" r:id="rId6"/>
    <sheet name="DESIGN_PROCEDURE" sheetId="14" r:id="rId7"/>
    <sheet name="REPORT" sheetId="15" r:id="rId8"/>
    <sheet name="TESTCASE" sheetId="17" r:id="rId9"/>
    <sheet name="PLANNING1" sheetId="18" r:id="rId10"/>
    <sheet name="Comments" sheetId="8" r:id="rId11"/>
  </sheets>
  <externalReferences>
    <externalReference r:id="rId12"/>
    <externalReference r:id="rId13"/>
  </externalReferences>
  <definedNames>
    <definedName name="Aa">[1]Interface!$R$31</definedName>
    <definedName name="ac">[1]Interface!$R$14</definedName>
    <definedName name="As">[1]Interface!$R$40</definedName>
    <definedName name="CD">[1]Interface!$R$29</definedName>
    <definedName name="fck">[1]Interface!$X$6</definedName>
    <definedName name="fsk">[1]Interface!$X$14</definedName>
    <definedName name="Fx">[1]Interface!$X$18</definedName>
    <definedName name="fyk">[1]Interface!$X$10</definedName>
    <definedName name="gammac">'[1]Drop Down Menu'!$B$46</definedName>
    <definedName name="gammas">'[1]Drop Down Menu'!$B$48</definedName>
    <definedName name="Mx">[1]Interface!$X$19</definedName>
    <definedName name="UnitArea">[2]UnitCheck!$F$18</definedName>
    <definedName name="UnitAreaFac">[2]UnitCheck!$O$18</definedName>
    <definedName name="UnitForce">[2]UnitCheck!$F$14</definedName>
    <definedName name="UnitForceFac">[2]UnitCheck!$O$14</definedName>
    <definedName name="UnitLength">[2]UnitCheck!$F$15</definedName>
    <definedName name="UnitLengthFac">[2]UnitCheck!$O$15</definedName>
    <definedName name="UnitMoment">[2]UnitCheck!$F$16</definedName>
    <definedName name="UnitScaleFactor">'[2]Sectional Properties'!$C$10</definedName>
    <definedName name="UnitStress">[2]UnitCheck!$F$17</definedName>
    <definedName name="UnitStressFac">[2]UnitCheck!$O$17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8" l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6" i="8"/>
  <c r="T17" i="14" l="1"/>
  <c r="P97" i="14"/>
  <c r="N89" i="14"/>
  <c r="P90" i="14"/>
  <c r="P85" i="14"/>
  <c r="P84" i="14"/>
  <c r="P57" i="14"/>
  <c r="P58" i="14" s="1"/>
  <c r="P67" i="14"/>
  <c r="P62" i="14"/>
  <c r="P53" i="14"/>
  <c r="B15" i="14"/>
  <c r="P52" i="14"/>
  <c r="P51" i="14"/>
  <c r="N54" i="14"/>
  <c r="P50" i="14"/>
  <c r="P48" i="14"/>
  <c r="P49" i="14" s="1"/>
  <c r="N55" i="14" s="1"/>
  <c r="C104" i="14"/>
  <c r="C100" i="14"/>
  <c r="C95" i="14"/>
  <c r="C85" i="14"/>
  <c r="C86" i="14"/>
  <c r="C61" i="14"/>
  <c r="C56" i="14"/>
  <c r="C50" i="14"/>
  <c r="C48" i="14"/>
  <c r="C49" i="14" s="1"/>
  <c r="C17" i="14"/>
  <c r="C18" i="14" s="1"/>
  <c r="A20" i="14" s="1"/>
  <c r="O18" i="14"/>
  <c r="P22" i="14" s="1"/>
  <c r="O17" i="14"/>
  <c r="P45" i="14"/>
  <c r="P41" i="14"/>
  <c r="P36" i="14"/>
  <c r="P32" i="14"/>
  <c r="P21" i="14"/>
  <c r="C19" i="14"/>
  <c r="C30" i="14"/>
  <c r="C25" i="14"/>
  <c r="C53" i="14" l="1"/>
  <c r="A52" i="14"/>
  <c r="C89" i="14"/>
  <c r="C90" i="14" s="1"/>
  <c r="C87" i="14"/>
  <c r="A51" i="14"/>
  <c r="N20" i="14"/>
  <c r="C21" i="14"/>
  <c r="P24" i="14"/>
  <c r="P25" i="14" s="1"/>
  <c r="P28" i="14" s="1"/>
  <c r="L13" i="1"/>
</calcChain>
</file>

<file path=xl/comments1.xml><?xml version="1.0" encoding="utf-8"?>
<comments xmlns="http://schemas.openxmlformats.org/spreadsheetml/2006/main">
  <authors>
    <author>midas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top
</t>
        </r>
      </text>
    </comment>
    <comment ref="G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Top Bending Moment
[Hogging]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bottom
</t>
        </r>
      </text>
    </comment>
    <comment ref="G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Bottom bending moment
[sagging]</t>
        </r>
      </text>
    </comment>
    <comment ref="S17" authorId="0" shapeId="0">
      <text>
        <r>
          <rPr>
            <b/>
            <sz val="9"/>
            <color indexed="81"/>
            <rFont val="Tahoma"/>
            <charset val="1"/>
          </rPr>
          <t>midas:</t>
        </r>
        <r>
          <rPr>
            <sz val="9"/>
            <color indexed="81"/>
            <rFont val="Tahoma"/>
            <charset val="1"/>
          </rPr>
          <t xml:space="preserve">
Ratio Check from midas
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As per M b d
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0.53*250
0.48*415
0.46*500
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Ast requried as per nutral axis
</t>
        </r>
      </text>
    </comment>
    <comment ref="N21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0.53*250
0.48*415
0.46*500
</t>
        </r>
      </text>
    </comment>
    <comment ref="N22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tensile steel 1
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0.85*b*d/fy
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tensile steel 2
Mu/(0.87fy*(d-d')
d' top clear clover
z=d-d'
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Compressive strain in steel from stress
</t>
        </r>
      </text>
    </comment>
    <comment ref="N2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Asc  compression steel
base up on strain 
from gaph
</t>
        </r>
      </text>
    </comment>
    <comment ref="A30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0.04*b*d
</t>
        </r>
      </text>
    </comment>
    <comment ref="N41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0.04*b*d
</t>
        </r>
      </text>
    </comment>
    <comment ref="N45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0.04*b*d
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As per M b d
</t>
        </r>
      </text>
    </comment>
    <comment ref="N49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Temperary  Nutral Axis
</t>
        </r>
      </text>
    </comment>
    <comment ref="A50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0.53*250
0.48*415
0.46*500
</t>
        </r>
      </text>
    </comment>
    <comment ref="N50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0.53*250
0.48*415
0.46*500
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Ast requried as per nutral axis
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0.85*b*d/fy
</t>
        </r>
      </text>
    </comment>
    <comment ref="N5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Ast requried as per nutral axis
</t>
        </r>
      </text>
    </comment>
    <comment ref="A61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0.04*b*d
</t>
        </r>
      </text>
    </comment>
    <comment ref="N62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0.85*b*d/fy
</t>
        </r>
      </text>
    </comment>
    <comment ref="N6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0.04*b*d
</t>
        </r>
      </text>
    </comment>
    <comment ref="A89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Taking from lever
Taken form code
Base upon code
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0.03 * b*D
I.e to avoide cracks
</t>
        </r>
      </text>
    </comment>
    <comment ref="N9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0.03 * b*D
I.e to avoide cracks
</t>
        </r>
      </text>
    </comment>
  </commentList>
</comments>
</file>

<file path=xl/sharedStrings.xml><?xml version="1.0" encoding="utf-8"?>
<sst xmlns="http://schemas.openxmlformats.org/spreadsheetml/2006/main" count="345" uniqueCount="194">
  <si>
    <t>Development Specifications</t>
  </si>
  <si>
    <t>Project Name:</t>
  </si>
  <si>
    <t>Agency:</t>
  </si>
  <si>
    <t>Project Manager:</t>
  </si>
  <si>
    <t>Last Revision Date:</t>
  </si>
  <si>
    <t>Document Status:</t>
  </si>
  <si>
    <t>Prepared By:</t>
  </si>
  <si>
    <t>Document Scope:</t>
  </si>
  <si>
    <t>Required Changes in UI</t>
  </si>
  <si>
    <t>Required Changes in Report</t>
  </si>
  <si>
    <t>UI Checking</t>
  </si>
  <si>
    <t>Comments / Special Points</t>
  </si>
  <si>
    <t>Date:</t>
  </si>
  <si>
    <t>Test Cases</t>
  </si>
  <si>
    <t>Flow Chart</t>
  </si>
  <si>
    <t>HQ</t>
  </si>
  <si>
    <t>Project Mode</t>
  </si>
  <si>
    <t xml:space="preserve">Detail </t>
  </si>
  <si>
    <t>Summary</t>
  </si>
  <si>
    <t>Input List</t>
  </si>
  <si>
    <t>Input List(excel)</t>
  </si>
  <si>
    <t xml:space="preserve">Simple Model </t>
  </si>
  <si>
    <t xml:space="preserve">Check Model </t>
  </si>
  <si>
    <t>Project Developer:</t>
  </si>
  <si>
    <t xml:space="preserve">BEAM_IS 456  SPECIFICATIONS </t>
  </si>
  <si>
    <t>MIDAS MUMBAI</t>
  </si>
  <si>
    <t>PATHAN MUZAFAR ALI KHAN</t>
  </si>
  <si>
    <t>PINAKIN</t>
  </si>
  <si>
    <t>FLOW CHARTS FOR EACH STEPS</t>
  </si>
  <si>
    <t>PROJECT MODE</t>
  </si>
  <si>
    <t>SIMPLE MODE</t>
  </si>
  <si>
    <t xml:space="preserve"> </t>
  </si>
  <si>
    <t>Checks the Input shear to section shear Capacity  ratio</t>
  </si>
  <si>
    <t>Checks the Input Moment toMoment section Capacity  ratio</t>
  </si>
  <si>
    <t>Check Min Max spacing of Bar</t>
  </si>
  <si>
    <t>Check Min Max Area of steel</t>
  </si>
  <si>
    <t>Check Deflection Limit as per code</t>
  </si>
  <si>
    <t>Single Reinforcement</t>
  </si>
  <si>
    <t>Double Reinforcement</t>
  </si>
  <si>
    <t xml:space="preserve">T &amp; L Beam </t>
  </si>
  <si>
    <t>Deep Beam</t>
  </si>
  <si>
    <t>EXCEL REPORT</t>
  </si>
  <si>
    <t xml:space="preserve">SINGL REINFORCEMENT </t>
  </si>
  <si>
    <t>REFERENCES</t>
  </si>
  <si>
    <t>INPUTS</t>
  </si>
  <si>
    <t>MM and N</t>
  </si>
  <si>
    <t>b  =</t>
  </si>
  <si>
    <t>d  =</t>
  </si>
  <si>
    <t>fck  =</t>
  </si>
  <si>
    <t>fst  =</t>
  </si>
  <si>
    <t>cc_t  =</t>
  </si>
  <si>
    <t>cc_b  =</t>
  </si>
  <si>
    <t>Mn_b  =</t>
  </si>
  <si>
    <t>Mn_t   =</t>
  </si>
  <si>
    <t xml:space="preserve"> =</t>
  </si>
  <si>
    <t>M  =</t>
  </si>
  <si>
    <t>Xu_max</t>
  </si>
  <si>
    <t>Nutral Axis X  =</t>
  </si>
  <si>
    <t>Ast  =</t>
  </si>
  <si>
    <t>Ast min</t>
  </si>
  <si>
    <t>Ast_min  =</t>
  </si>
  <si>
    <t>Ast max</t>
  </si>
  <si>
    <t>Ast_max  =</t>
  </si>
  <si>
    <t>[Annex G ]</t>
  </si>
  <si>
    <t>[26.5.1.1]</t>
  </si>
  <si>
    <t>[23.5.1.2]</t>
  </si>
  <si>
    <t>T BEAM</t>
  </si>
  <si>
    <t xml:space="preserve">DOUBLE REINFORCEMENT </t>
  </si>
  <si>
    <t>Mu_limt  =</t>
  </si>
  <si>
    <t>xu_d_lim =</t>
  </si>
  <si>
    <t>Mu  =</t>
  </si>
  <si>
    <t>Ast_1  =</t>
  </si>
  <si>
    <t>Mu2 =</t>
  </si>
  <si>
    <t>Ast_2  =</t>
  </si>
  <si>
    <t>Asc  =</t>
  </si>
  <si>
    <t>fsc  =</t>
  </si>
  <si>
    <t>Asc min</t>
  </si>
  <si>
    <t>Asc_min  =</t>
  </si>
  <si>
    <t>Asc max</t>
  </si>
  <si>
    <t>Asc_max  =</t>
  </si>
  <si>
    <t>bf  =</t>
  </si>
  <si>
    <t>X &lt;= Df</t>
  </si>
  <si>
    <t>X &gt; Df</t>
  </si>
  <si>
    <t>DEEP BEAM</t>
  </si>
  <si>
    <t>Df  =</t>
  </si>
  <si>
    <t>Ast   =</t>
  </si>
  <si>
    <t>z   =.</t>
  </si>
  <si>
    <t>SIMPLY SUPPORT</t>
  </si>
  <si>
    <t>L =</t>
  </si>
  <si>
    <t>L</t>
  </si>
  <si>
    <t>D_deep_b</t>
  </si>
  <si>
    <t>D =</t>
  </si>
  <si>
    <t>L/D_ratio   =</t>
  </si>
  <si>
    <t>[29.2]</t>
  </si>
  <si>
    <t>Type  =</t>
  </si>
  <si>
    <t>Asv Vertical Min</t>
  </si>
  <si>
    <t>Asv min  =</t>
  </si>
  <si>
    <t>Per Meter length</t>
  </si>
  <si>
    <t>Shear Reinforcement</t>
  </si>
  <si>
    <t>df  =</t>
  </si>
  <si>
    <t>Nutral Axis Actual =</t>
  </si>
  <si>
    <t>Vu</t>
  </si>
  <si>
    <t>vu  =</t>
  </si>
  <si>
    <t>Tc   =</t>
  </si>
  <si>
    <t>[Table 19]</t>
  </si>
  <si>
    <t>[Table 20]</t>
  </si>
  <si>
    <t>Tc Max  =</t>
  </si>
  <si>
    <t>tu  =</t>
  </si>
  <si>
    <t xml:space="preserve">d = </t>
  </si>
  <si>
    <t>Asv/sv  =</t>
  </si>
  <si>
    <t>min Asv_sv</t>
  </si>
  <si>
    <t>min Asv_sv  =</t>
  </si>
  <si>
    <t xml:space="preserve">             REPORT</t>
  </si>
  <si>
    <t>DETAIL REPORT</t>
  </si>
  <si>
    <t xml:space="preserve">CODE PROVISION </t>
  </si>
  <si>
    <t>IS 456 2000  CODE PROVISIONS</t>
  </si>
  <si>
    <t>SP 16</t>
  </si>
  <si>
    <t>SP 24</t>
  </si>
  <si>
    <t>Mu/M_limt</t>
  </si>
  <si>
    <t>BEAM</t>
  </si>
  <si>
    <t>SINGLE REINFORCEMENT</t>
  </si>
  <si>
    <t>DOUBLE REINFORCEMENT</t>
  </si>
  <si>
    <t>MOMENT</t>
  </si>
  <si>
    <t>SHEAR</t>
  </si>
  <si>
    <t>FORCE</t>
  </si>
  <si>
    <t>DEFLECTION</t>
  </si>
  <si>
    <t>TORSION</t>
  </si>
  <si>
    <t>MODEL NAMES</t>
  </si>
  <si>
    <t xml:space="preserve">ONE SIDE </t>
  </si>
  <si>
    <t>BOTH SIDE</t>
  </si>
  <si>
    <t>COMMENTS</t>
  </si>
  <si>
    <t>GUI TEST</t>
  </si>
  <si>
    <t>REPORT TEST DETAIL</t>
  </si>
  <si>
    <t>REPORT TEST SUMMARY</t>
  </si>
  <si>
    <t>IS 456 BEAM TEST CASE IN DESIGN +</t>
  </si>
  <si>
    <t>CURRENT PLANNING</t>
  </si>
  <si>
    <t>DETAIL PLAN</t>
  </si>
  <si>
    <t>REPORT GENERATION</t>
  </si>
  <si>
    <t>ENGINE CALCULATION PART</t>
  </si>
  <si>
    <t>GUI  MODIFICATION</t>
  </si>
  <si>
    <t>Adding DB</t>
  </si>
  <si>
    <t>Moment calcutaion</t>
  </si>
  <si>
    <t>shear calculationn</t>
  </si>
  <si>
    <t>Ast (min,max,require)</t>
  </si>
  <si>
    <t>Torsion calculation</t>
  </si>
  <si>
    <t>spacing(shear and moment)</t>
  </si>
  <si>
    <t>Deflection calculation</t>
  </si>
  <si>
    <t>DOUBLE  REINFORCEMENT</t>
  </si>
  <si>
    <t>T &amp; L REINFORCEMENT</t>
  </si>
  <si>
    <t>DATABASE</t>
  </si>
  <si>
    <t>RADIO BUTTON</t>
  </si>
  <si>
    <t>TORSION INPUT</t>
  </si>
  <si>
    <t>NEW WINDOW RADION BUTTION</t>
  </si>
  <si>
    <t xml:space="preserve">LINK </t>
  </si>
  <si>
    <t>LINK</t>
  </si>
  <si>
    <t>Gen Link</t>
  </si>
  <si>
    <t>No Gen Link</t>
  </si>
  <si>
    <t>REPORT</t>
  </si>
  <si>
    <t>TOTAL</t>
  </si>
  <si>
    <t>Double reinforcement deflection + skin reinforcement</t>
  </si>
  <si>
    <t>Summary Report</t>
  </si>
  <si>
    <t>For T L deep Beam Change Moment Formullas</t>
  </si>
  <si>
    <t>MOMENT[+/-]</t>
  </si>
  <si>
    <t>SHEAR[+/-]</t>
  </si>
  <si>
    <t>TORSION[+/-]</t>
  </si>
  <si>
    <t xml:space="preserve">DEFLECTION </t>
  </si>
  <si>
    <t>MONTH (EX:Jan Feb Mar)</t>
  </si>
  <si>
    <t>EXPECTED REPORT</t>
  </si>
  <si>
    <t>WORKING STRESS OR LIMIT STATE MATHOD ??</t>
  </si>
  <si>
    <t>DESIGN ALGORITHERM</t>
  </si>
  <si>
    <t>IF LAYERS INCRESASE, LEVER ARM CHANGES , CHECK FOR MOMENT CAPACITY</t>
  </si>
  <si>
    <t>DESIGN+     DEVELOPMENT</t>
  </si>
  <si>
    <t>YET TO CONFIRM</t>
  </si>
  <si>
    <t>TORSION INPUT FROM TABLE</t>
  </si>
  <si>
    <t>SAME GUI +   ADDITIONAL FEATURES IF REQUIRED</t>
  </si>
  <si>
    <t>TORSION INPUT BOX</t>
  </si>
  <si>
    <t>TORSION INPUT JUST BELOW SHEAR BOX</t>
  </si>
  <si>
    <t>Torsion data Box</t>
  </si>
  <si>
    <t>CHECKMODE</t>
  </si>
  <si>
    <t>Include Torsion data</t>
  </si>
  <si>
    <t>FLEXURE  A  A'</t>
  </si>
  <si>
    <t>SERICEABILITY B B'</t>
  </si>
  <si>
    <t>Moment calculation for Double Reinforcement</t>
  </si>
  <si>
    <t>Moment calculation for  Single Reinforcement</t>
  </si>
  <si>
    <t>MOMENT CALCULATIONS</t>
  </si>
  <si>
    <t>Moment calculation for T BEAM</t>
  </si>
  <si>
    <t xml:space="preserve">         </t>
  </si>
  <si>
    <t>Shear Strength of Concrete</t>
  </si>
  <si>
    <t>7, 28, 365 days for creep deflection</t>
  </si>
  <si>
    <t>Change UI for deflection limit</t>
  </si>
  <si>
    <t>250, 350</t>
  </si>
  <si>
    <t>Change short and long term defelction to Total Deflection</t>
  </si>
  <si>
    <t>Rename skin bar with side face reinforcement</t>
  </si>
  <si>
    <t xml:space="preserve">TORSION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</si>
</sst>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Arial"/>
      <family val="2"/>
    </font>
    <font>
      <sz val="26"/>
      <color theme="1"/>
      <name val="Arial"/>
      <family val="2"/>
    </font>
    <font>
      <sz val="12"/>
      <name val="Arial"/>
      <family val="2"/>
    </font>
    <font>
      <sz val="11"/>
      <color theme="1"/>
      <name val="돋움"/>
      <family val="3"/>
      <charset val="129"/>
    </font>
    <font>
      <b/>
      <sz val="26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돋움"/>
      <family val="2"/>
      <charset val="129"/>
    </font>
    <font>
      <sz val="10"/>
      <color theme="0"/>
      <name val="Arial"/>
      <family val="2"/>
    </font>
    <font>
      <b/>
      <sz val="12"/>
      <color theme="1"/>
      <name val="Arial"/>
      <family val="2"/>
    </font>
    <font>
      <sz val="10"/>
      <color rgb="FFFF0000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50"/>
      <name val="Arial"/>
      <family val="2"/>
    </font>
    <font>
      <b/>
      <sz val="11"/>
      <color rgb="FFFF0000"/>
      <name val="Arial"/>
      <family val="2"/>
    </font>
    <font>
      <b/>
      <sz val="11"/>
      <color theme="1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3" fillId="0" borderId="0">
      <alignment vertical="center"/>
    </xf>
    <xf numFmtId="0" fontId="7" fillId="0" borderId="0">
      <alignment vertical="center"/>
    </xf>
  </cellStyleXfs>
  <cellXfs count="20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2" fillId="0" borderId="2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1" fillId="0" borderId="0" xfId="0" applyFont="1" applyAlignment="1">
      <alignment vertical="center"/>
    </xf>
    <xf numFmtId="0" fontId="3" fillId="0" borderId="0" xfId="1">
      <alignment vertical="center"/>
    </xf>
    <xf numFmtId="0" fontId="5" fillId="0" borderId="0" xfId="2" applyFont="1">
      <alignment vertical="center"/>
    </xf>
    <xf numFmtId="0" fontId="6" fillId="0" borderId="0" xfId="2" applyFont="1">
      <alignment vertical="center"/>
    </xf>
    <xf numFmtId="0" fontId="5" fillId="0" borderId="0" xfId="2" applyFont="1" applyAlignment="1">
      <alignment horizontal="center" vertical="center"/>
    </xf>
    <xf numFmtId="0" fontId="5" fillId="0" borderId="0" xfId="0" applyFont="1"/>
    <xf numFmtId="0" fontId="5" fillId="5" borderId="1" xfId="0" applyFont="1" applyFill="1" applyBorder="1"/>
    <xf numFmtId="0" fontId="10" fillId="5" borderId="1" xfId="0" applyFont="1" applyFill="1" applyBorder="1"/>
    <xf numFmtId="0" fontId="5" fillId="6" borderId="1" xfId="0" applyFont="1" applyFill="1" applyBorder="1"/>
    <xf numFmtId="0" fontId="5" fillId="0" borderId="1" xfId="0" applyFont="1" applyBorder="1"/>
    <xf numFmtId="0" fontId="5" fillId="7" borderId="0" xfId="0" applyFont="1" applyFill="1" applyBorder="1" applyAlignment="1">
      <alignment vertical="center"/>
    </xf>
    <xf numFmtId="0" fontId="5" fillId="7" borderId="0" xfId="0" applyFont="1" applyFill="1" applyBorder="1"/>
    <xf numFmtId="0" fontId="5" fillId="8" borderId="1" xfId="0" applyFont="1" applyFill="1" applyBorder="1"/>
    <xf numFmtId="0" fontId="11" fillId="0" borderId="0" xfId="0" applyFont="1"/>
    <xf numFmtId="14" fontId="11" fillId="0" borderId="0" xfId="0" applyNumberFormat="1" applyFont="1"/>
    <xf numFmtId="0" fontId="12" fillId="0" borderId="0" xfId="0" applyFont="1"/>
    <xf numFmtId="0" fontId="5" fillId="5" borderId="1" xfId="0" applyFont="1" applyFill="1" applyBorder="1" applyAlignment="1">
      <alignment horizontal="center"/>
    </xf>
    <xf numFmtId="0" fontId="0" fillId="7" borderId="0" xfId="0" applyFill="1"/>
    <xf numFmtId="0" fontId="0" fillId="0" borderId="0" xfId="0" applyFill="1"/>
    <xf numFmtId="0" fontId="0" fillId="0" borderId="21" xfId="0" applyBorder="1"/>
    <xf numFmtId="0" fontId="11" fillId="9" borderId="0" xfId="0" applyFont="1" applyFill="1"/>
    <xf numFmtId="0" fontId="0" fillId="9" borderId="0" xfId="0" applyFill="1"/>
    <xf numFmtId="0" fontId="0" fillId="4" borderId="0" xfId="0" applyFill="1"/>
    <xf numFmtId="0" fontId="0" fillId="0" borderId="14" xfId="0" applyBorder="1"/>
    <xf numFmtId="0" fontId="0" fillId="0" borderId="0" xfId="0" applyBorder="1"/>
    <xf numFmtId="0" fontId="0" fillId="0" borderId="13" xfId="0" applyBorder="1"/>
    <xf numFmtId="0" fontId="0" fillId="0" borderId="12" xfId="0" applyBorder="1"/>
    <xf numFmtId="0" fontId="0" fillId="0" borderId="11" xfId="0" applyBorder="1"/>
    <xf numFmtId="0" fontId="0" fillId="0" borderId="10" xfId="0" applyBorder="1"/>
    <xf numFmtId="0" fontId="11" fillId="8" borderId="20" xfId="0" applyFont="1" applyFill="1" applyBorder="1"/>
    <xf numFmtId="0" fontId="0" fillId="4" borderId="17" xfId="0" applyFill="1" applyBorder="1"/>
    <xf numFmtId="0" fontId="0" fillId="12" borderId="17" xfId="0" applyFill="1" applyBorder="1"/>
    <xf numFmtId="0" fontId="0" fillId="12" borderId="16" xfId="0" applyFill="1" applyBorder="1"/>
    <xf numFmtId="0" fontId="0" fillId="12" borderId="15" xfId="0" applyFill="1" applyBorder="1"/>
    <xf numFmtId="0" fontId="0" fillId="0" borderId="0" xfId="0" applyFill="1" applyBorder="1"/>
    <xf numFmtId="0" fontId="0" fillId="3" borderId="14" xfId="0" applyFill="1" applyBorder="1"/>
    <xf numFmtId="0" fontId="0" fillId="3" borderId="0" xfId="0" applyFill="1" applyBorder="1"/>
    <xf numFmtId="0" fontId="0" fillId="7" borderId="14" xfId="0" applyFill="1" applyBorder="1"/>
    <xf numFmtId="0" fontId="12" fillId="12" borderId="16" xfId="0" applyFont="1" applyFill="1" applyBorder="1"/>
    <xf numFmtId="0" fontId="0" fillId="10" borderId="14" xfId="0" applyFill="1" applyBorder="1"/>
    <xf numFmtId="0" fontId="0" fillId="10" borderId="0" xfId="0" applyFill="1" applyBorder="1"/>
    <xf numFmtId="0" fontId="0" fillId="10" borderId="13" xfId="0" applyFill="1" applyBorder="1"/>
    <xf numFmtId="0" fontId="0" fillId="0" borderId="14" xfId="0" applyFont="1" applyBorder="1"/>
    <xf numFmtId="0" fontId="0" fillId="0" borderId="0" xfId="0" applyFont="1" applyBorder="1"/>
    <xf numFmtId="0" fontId="11" fillId="8" borderId="17" xfId="0" applyFont="1" applyFill="1" applyBorder="1"/>
    <xf numFmtId="0" fontId="0" fillId="8" borderId="16" xfId="0" applyFill="1" applyBorder="1"/>
    <xf numFmtId="0" fontId="11" fillId="8" borderId="16" xfId="0" applyFont="1" applyFill="1" applyBorder="1"/>
    <xf numFmtId="0" fontId="0" fillId="8" borderId="15" xfId="0" applyFill="1" applyBorder="1"/>
    <xf numFmtId="0" fontId="11" fillId="8" borderId="18" xfId="0" applyFont="1" applyFill="1" applyBorder="1"/>
    <xf numFmtId="0" fontId="11" fillId="8" borderId="19" xfId="0" applyFont="1" applyFill="1" applyBorder="1"/>
    <xf numFmtId="0" fontId="16" fillId="8" borderId="18" xfId="0" applyFont="1" applyFill="1" applyBorder="1"/>
    <xf numFmtId="0" fontId="0" fillId="0" borderId="14" xfId="0" applyFill="1" applyBorder="1"/>
    <xf numFmtId="0" fontId="0" fillId="0" borderId="13" xfId="0" applyFill="1" applyBorder="1"/>
    <xf numFmtId="0" fontId="16" fillId="8" borderId="16" xfId="0" applyFont="1" applyFill="1" applyBorder="1"/>
    <xf numFmtId="0" fontId="17" fillId="0" borderId="0" xfId="0" applyFont="1"/>
    <xf numFmtId="0" fontId="15" fillId="0" borderId="0" xfId="0" applyFont="1" applyBorder="1"/>
    <xf numFmtId="0" fontId="0" fillId="0" borderId="13" xfId="0" applyFont="1" applyBorder="1"/>
    <xf numFmtId="0" fontId="0" fillId="10" borderId="14" xfId="0" applyFont="1" applyFill="1" applyBorder="1"/>
    <xf numFmtId="0" fontId="0" fillId="10" borderId="0" xfId="0" applyFont="1" applyFill="1" applyBorder="1"/>
    <xf numFmtId="0" fontId="0" fillId="10" borderId="13" xfId="0" applyFont="1" applyFill="1" applyBorder="1"/>
    <xf numFmtId="0" fontId="0" fillId="11" borderId="0" xfId="0" applyFill="1"/>
    <xf numFmtId="0" fontId="0" fillId="7" borderId="18" xfId="0" applyFill="1" applyBorder="1"/>
    <xf numFmtId="0" fontId="0" fillId="7" borderId="0" xfId="0" applyFill="1" applyBorder="1"/>
    <xf numFmtId="0" fontId="0" fillId="7" borderId="11" xfId="0" applyFill="1" applyBorder="1"/>
    <xf numFmtId="0" fontId="0" fillId="4" borderId="18" xfId="0" applyFill="1" applyBorder="1"/>
    <xf numFmtId="0" fontId="0" fillId="4" borderId="0" xfId="0" applyFill="1" applyBorder="1"/>
    <xf numFmtId="0" fontId="0" fillId="4" borderId="11" xfId="0" applyFill="1" applyBorder="1"/>
    <xf numFmtId="0" fontId="11" fillId="4" borderId="20" xfId="0" applyFont="1" applyFill="1" applyBorder="1"/>
    <xf numFmtId="0" fontId="0" fillId="4" borderId="14" xfId="0" applyFill="1" applyBorder="1"/>
    <xf numFmtId="0" fontId="0" fillId="4" borderId="12" xfId="0" applyFill="1" applyBorder="1"/>
    <xf numFmtId="0" fontId="0" fillId="0" borderId="11" xfId="0" applyFont="1" applyBorder="1"/>
    <xf numFmtId="0" fontId="0" fillId="0" borderId="10" xfId="0" applyFont="1" applyBorder="1"/>
    <xf numFmtId="0" fontId="0" fillId="8" borderId="17" xfId="0" applyFont="1" applyFill="1" applyBorder="1"/>
    <xf numFmtId="0" fontId="0" fillId="8" borderId="16" xfId="0" applyFont="1" applyFill="1" applyBorder="1"/>
    <xf numFmtId="0" fontId="0" fillId="8" borderId="15" xfId="0" applyFont="1" applyFill="1" applyBorder="1"/>
    <xf numFmtId="0" fontId="0" fillId="0" borderId="20" xfId="0" applyFont="1" applyBorder="1"/>
    <xf numFmtId="0" fontId="0" fillId="0" borderId="18" xfId="0" applyFont="1" applyBorder="1"/>
    <xf numFmtId="0" fontId="0" fillId="0" borderId="19" xfId="0" applyFont="1" applyBorder="1"/>
    <xf numFmtId="0" fontId="0" fillId="0" borderId="12" xfId="0" applyFont="1" applyBorder="1"/>
    <xf numFmtId="0" fontId="0" fillId="7" borderId="13" xfId="0" applyFill="1" applyBorder="1"/>
    <xf numFmtId="0" fontId="0" fillId="7" borderId="12" xfId="0" applyFill="1" applyBorder="1"/>
    <xf numFmtId="0" fontId="0" fillId="7" borderId="10" xfId="0" applyFill="1" applyBorder="1"/>
    <xf numFmtId="0" fontId="0" fillId="7" borderId="20" xfId="0" applyFill="1" applyBorder="1"/>
    <xf numFmtId="0" fontId="0" fillId="7" borderId="19" xfId="0" applyFill="1" applyBorder="1"/>
    <xf numFmtId="0" fontId="5" fillId="7" borderId="0" xfId="2" applyFont="1" applyFill="1" applyBorder="1">
      <alignment vertical="center"/>
    </xf>
    <xf numFmtId="0" fontId="8" fillId="0" borderId="0" xfId="2" applyFont="1" applyFill="1" applyBorder="1" applyAlignment="1">
      <alignment horizontal="center" vertical="center"/>
    </xf>
    <xf numFmtId="0" fontId="5" fillId="0" borderId="0" xfId="2" applyFont="1" applyFill="1" applyBorder="1">
      <alignment vertical="center"/>
    </xf>
    <xf numFmtId="0" fontId="5" fillId="0" borderId="0" xfId="2" applyFont="1" applyFill="1" applyBorder="1" applyAlignment="1">
      <alignment horizontal="center" vertical="center"/>
    </xf>
    <xf numFmtId="0" fontId="6" fillId="0" borderId="0" xfId="2" applyFont="1" applyFill="1" applyBorder="1" applyAlignment="1">
      <alignment vertical="center"/>
    </xf>
    <xf numFmtId="0" fontId="5" fillId="0" borderId="0" xfId="2" applyFont="1" applyFill="1" applyBorder="1" applyAlignment="1">
      <alignment vertical="center"/>
    </xf>
    <xf numFmtId="0" fontId="6" fillId="9" borderId="17" xfId="2" applyFont="1" applyFill="1" applyBorder="1" applyAlignment="1">
      <alignment vertical="center"/>
    </xf>
    <xf numFmtId="0" fontId="6" fillId="9" borderId="16" xfId="2" applyFont="1" applyFill="1" applyBorder="1" applyAlignment="1">
      <alignment vertical="center"/>
    </xf>
    <xf numFmtId="0" fontId="5" fillId="9" borderId="25" xfId="2" applyFont="1" applyFill="1" applyBorder="1" applyAlignment="1">
      <alignment horizontal="center" vertical="center"/>
    </xf>
    <xf numFmtId="0" fontId="5" fillId="9" borderId="17" xfId="2" applyFont="1" applyFill="1" applyBorder="1" applyAlignment="1">
      <alignment horizontal="center" vertical="center"/>
    </xf>
    <xf numFmtId="0" fontId="5" fillId="0" borderId="25" xfId="2" applyFont="1" applyFill="1" applyBorder="1" applyAlignment="1">
      <alignment horizontal="center" vertical="center"/>
    </xf>
    <xf numFmtId="0" fontId="5" fillId="14" borderId="16" xfId="2" applyFont="1" applyFill="1" applyBorder="1" applyAlignment="1">
      <alignment horizontal="center" vertical="center"/>
    </xf>
    <xf numFmtId="0" fontId="5" fillId="7" borderId="0" xfId="2" applyFont="1" applyFill="1">
      <alignment vertical="center"/>
    </xf>
    <xf numFmtId="0" fontId="5" fillId="7" borderId="20" xfId="2" applyFont="1" applyFill="1" applyBorder="1">
      <alignment vertical="center"/>
    </xf>
    <xf numFmtId="0" fontId="6" fillId="7" borderId="18" xfId="2" applyFont="1" applyFill="1" applyBorder="1">
      <alignment vertical="center"/>
    </xf>
    <xf numFmtId="0" fontId="5" fillId="7" borderId="18" xfId="2" applyFont="1" applyFill="1" applyBorder="1">
      <alignment vertical="center"/>
    </xf>
    <xf numFmtId="0" fontId="5" fillId="7" borderId="19" xfId="2" applyFont="1" applyFill="1" applyBorder="1">
      <alignment vertical="center"/>
    </xf>
    <xf numFmtId="0" fontId="5" fillId="7" borderId="14" xfId="2" applyFont="1" applyFill="1" applyBorder="1">
      <alignment vertical="center"/>
    </xf>
    <xf numFmtId="0" fontId="6" fillId="7" borderId="0" xfId="2" applyFont="1" applyFill="1" applyBorder="1">
      <alignment vertical="center"/>
    </xf>
    <xf numFmtId="0" fontId="5" fillId="7" borderId="13" xfId="2" applyFont="1" applyFill="1" applyBorder="1">
      <alignment vertical="center"/>
    </xf>
    <xf numFmtId="0" fontId="9" fillId="7" borderId="0" xfId="2" applyFont="1" applyFill="1" applyBorder="1">
      <alignment vertical="center"/>
    </xf>
    <xf numFmtId="0" fontId="5" fillId="7" borderId="12" xfId="2" applyFont="1" applyFill="1" applyBorder="1">
      <alignment vertical="center"/>
    </xf>
    <xf numFmtId="0" fontId="5" fillId="7" borderId="11" xfId="2" applyFont="1" applyFill="1" applyBorder="1">
      <alignment vertical="center"/>
    </xf>
    <xf numFmtId="0" fontId="5" fillId="7" borderId="10" xfId="2" applyFont="1" applyFill="1" applyBorder="1">
      <alignment vertical="center"/>
    </xf>
    <xf numFmtId="0" fontId="5" fillId="7" borderId="1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/>
    </xf>
    <xf numFmtId="0" fontId="5" fillId="5" borderId="31" xfId="0" applyFont="1" applyFill="1" applyBorder="1" applyAlignment="1">
      <alignment horizontal="center" vertical="center"/>
    </xf>
    <xf numFmtId="0" fontId="5" fillId="0" borderId="0" xfId="0" applyFont="1" applyBorder="1"/>
    <xf numFmtId="0" fontId="5" fillId="0" borderId="0" xfId="0" applyFont="1" applyAlignment="1">
      <alignment horizontal="center" vertical="center"/>
    </xf>
    <xf numFmtId="0" fontId="4" fillId="7" borderId="0" xfId="1" applyFont="1" applyFill="1" applyAlignment="1">
      <alignment vertical="center"/>
    </xf>
    <xf numFmtId="0" fontId="0" fillId="7" borderId="33" xfId="0" applyFill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17" borderId="0" xfId="0" applyFill="1"/>
    <xf numFmtId="0" fontId="0" fillId="15" borderId="0" xfId="0" applyFill="1"/>
    <xf numFmtId="0" fontId="0" fillId="17" borderId="0" xfId="0" applyFill="1" applyBorder="1"/>
    <xf numFmtId="0" fontId="20" fillId="0" borderId="0" xfId="0" applyFont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17" borderId="0" xfId="0" applyFont="1" applyFill="1" applyAlignment="1">
      <alignment horizontal="center" vertical="center"/>
    </xf>
    <xf numFmtId="0" fontId="4" fillId="4" borderId="0" xfId="1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5" fillId="14" borderId="17" xfId="2" applyFont="1" applyFill="1" applyBorder="1" applyAlignment="1">
      <alignment horizontal="center" vertical="center"/>
    </xf>
    <xf numFmtId="0" fontId="5" fillId="14" borderId="15" xfId="2" applyFont="1" applyFill="1" applyBorder="1" applyAlignment="1">
      <alignment horizontal="center" vertical="center"/>
    </xf>
    <xf numFmtId="0" fontId="5" fillId="9" borderId="17" xfId="2" applyFont="1" applyFill="1" applyBorder="1" applyAlignment="1">
      <alignment horizontal="center" vertical="center"/>
    </xf>
    <xf numFmtId="0" fontId="5" fillId="9" borderId="15" xfId="2" applyFont="1" applyFill="1" applyBorder="1" applyAlignment="1">
      <alignment horizontal="center" vertical="center"/>
    </xf>
    <xf numFmtId="0" fontId="4" fillId="4" borderId="20" xfId="1" applyFont="1" applyFill="1" applyBorder="1" applyAlignment="1">
      <alignment horizontal="center" vertical="center"/>
    </xf>
    <xf numFmtId="0" fontId="4" fillId="4" borderId="18" xfId="1" applyFont="1" applyFill="1" applyBorder="1" applyAlignment="1">
      <alignment horizontal="center" vertical="center"/>
    </xf>
    <xf numFmtId="0" fontId="4" fillId="4" borderId="19" xfId="1" applyFont="1" applyFill="1" applyBorder="1" applyAlignment="1">
      <alignment horizontal="center" vertical="center"/>
    </xf>
    <xf numFmtId="0" fontId="4" fillId="4" borderId="14" xfId="1" applyFont="1" applyFill="1" applyBorder="1" applyAlignment="1">
      <alignment horizontal="center" vertical="center"/>
    </xf>
    <xf numFmtId="0" fontId="4" fillId="4" borderId="0" xfId="1" applyFont="1" applyFill="1" applyBorder="1" applyAlignment="1">
      <alignment horizontal="center" vertical="center"/>
    </xf>
    <xf numFmtId="0" fontId="4" fillId="4" borderId="13" xfId="1" applyFont="1" applyFill="1" applyBorder="1" applyAlignment="1">
      <alignment horizontal="center" vertical="center"/>
    </xf>
    <xf numFmtId="0" fontId="4" fillId="4" borderId="12" xfId="1" applyFont="1" applyFill="1" applyBorder="1" applyAlignment="1">
      <alignment horizontal="center" vertical="center"/>
    </xf>
    <xf numFmtId="0" fontId="4" fillId="4" borderId="11" xfId="1" applyFont="1" applyFill="1" applyBorder="1" applyAlignment="1">
      <alignment horizontal="center" vertical="center"/>
    </xf>
    <xf numFmtId="0" fontId="4" fillId="4" borderId="10" xfId="1" applyFont="1" applyFill="1" applyBorder="1" applyAlignment="1">
      <alignment horizontal="center" vertical="center"/>
    </xf>
    <xf numFmtId="0" fontId="5" fillId="16" borderId="17" xfId="2" applyFont="1" applyFill="1" applyBorder="1" applyAlignment="1">
      <alignment horizontal="center" vertical="center"/>
    </xf>
    <xf numFmtId="0" fontId="5" fillId="16" borderId="16" xfId="2" applyFont="1" applyFill="1" applyBorder="1" applyAlignment="1">
      <alignment horizontal="center" vertical="center"/>
    </xf>
    <xf numFmtId="0" fontId="5" fillId="16" borderId="15" xfId="2" applyFont="1" applyFill="1" applyBorder="1" applyAlignment="1">
      <alignment horizontal="center" vertical="center"/>
    </xf>
    <xf numFmtId="0" fontId="5" fillId="0" borderId="26" xfId="2" applyFont="1" applyBorder="1" applyAlignment="1">
      <alignment horizontal="center" vertical="center"/>
    </xf>
    <xf numFmtId="0" fontId="5" fillId="0" borderId="27" xfId="2" applyFont="1" applyBorder="1" applyAlignment="1">
      <alignment horizontal="center" vertical="center"/>
    </xf>
    <xf numFmtId="0" fontId="5" fillId="0" borderId="28" xfId="2" applyFont="1" applyBorder="1" applyAlignment="1">
      <alignment horizontal="center" vertical="center"/>
    </xf>
    <xf numFmtId="0" fontId="5" fillId="14" borderId="20" xfId="2" applyFont="1" applyFill="1" applyBorder="1" applyAlignment="1">
      <alignment horizontal="center" vertical="center"/>
    </xf>
    <xf numFmtId="0" fontId="5" fillId="14" borderId="18" xfId="2" applyFont="1" applyFill="1" applyBorder="1" applyAlignment="1">
      <alignment horizontal="center" vertical="center"/>
    </xf>
    <xf numFmtId="0" fontId="5" fillId="14" borderId="14" xfId="2" applyFont="1" applyFill="1" applyBorder="1" applyAlignment="1">
      <alignment horizontal="center" vertical="center"/>
    </xf>
    <xf numFmtId="0" fontId="5" fillId="14" borderId="0" xfId="2" applyFont="1" applyFill="1" applyBorder="1" applyAlignment="1">
      <alignment horizontal="center" vertical="center"/>
    </xf>
    <xf numFmtId="0" fontId="5" fillId="14" borderId="12" xfId="2" applyFont="1" applyFill="1" applyBorder="1" applyAlignment="1">
      <alignment horizontal="center" vertical="center"/>
    </xf>
    <xf numFmtId="0" fontId="5" fillId="14" borderId="11" xfId="2" applyFont="1" applyFill="1" applyBorder="1" applyAlignment="1">
      <alignment horizontal="center" vertical="center"/>
    </xf>
    <xf numFmtId="0" fontId="5" fillId="14" borderId="27" xfId="2" applyFont="1" applyFill="1" applyBorder="1" applyAlignment="1">
      <alignment horizontal="center" vertical="center"/>
    </xf>
    <xf numFmtId="0" fontId="5" fillId="14" borderId="26" xfId="2" applyFont="1" applyFill="1" applyBorder="1" applyAlignment="1">
      <alignment horizontal="center" vertical="center"/>
    </xf>
    <xf numFmtId="0" fontId="5" fillId="14" borderId="28" xfId="2" applyFont="1" applyFill="1" applyBorder="1" applyAlignment="1">
      <alignment horizontal="center" vertical="center"/>
    </xf>
    <xf numFmtId="0" fontId="5" fillId="9" borderId="16" xfId="2" applyFont="1" applyFill="1" applyBorder="1" applyAlignment="1">
      <alignment horizontal="center" vertical="center"/>
    </xf>
    <xf numFmtId="0" fontId="6" fillId="14" borderId="26" xfId="2" applyFont="1" applyFill="1" applyBorder="1" applyAlignment="1">
      <alignment horizontal="center" vertical="center"/>
    </xf>
    <xf numFmtId="0" fontId="6" fillId="14" borderId="27" xfId="2" applyFont="1" applyFill="1" applyBorder="1" applyAlignment="1">
      <alignment horizontal="center" vertical="center"/>
    </xf>
    <xf numFmtId="0" fontId="6" fillId="14" borderId="28" xfId="2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5" fillId="5" borderId="30" xfId="0" applyFont="1" applyFill="1" applyBorder="1" applyAlignment="1">
      <alignment horizontal="center"/>
    </xf>
    <xf numFmtId="0" fontId="5" fillId="5" borderId="3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vertical="center"/>
    </xf>
    <xf numFmtId="0" fontId="0" fillId="7" borderId="29" xfId="0" applyFill="1" applyBorder="1" applyAlignment="1">
      <alignment horizontal="center"/>
    </xf>
    <xf numFmtId="0" fontId="0" fillId="7" borderId="32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4" fillId="13" borderId="20" xfId="1" applyFont="1" applyFill="1" applyBorder="1" applyAlignment="1">
      <alignment horizontal="center" vertical="center"/>
    </xf>
    <xf numFmtId="0" fontId="4" fillId="13" borderId="18" xfId="1" applyFont="1" applyFill="1" applyBorder="1" applyAlignment="1">
      <alignment horizontal="center" vertical="center"/>
    </xf>
    <xf numFmtId="0" fontId="4" fillId="13" borderId="19" xfId="1" applyFont="1" applyFill="1" applyBorder="1" applyAlignment="1">
      <alignment horizontal="center" vertical="center"/>
    </xf>
    <xf numFmtId="0" fontId="4" fillId="13" borderId="14" xfId="1" applyFont="1" applyFill="1" applyBorder="1" applyAlignment="1">
      <alignment horizontal="center" vertical="center"/>
    </xf>
    <xf numFmtId="0" fontId="4" fillId="13" borderId="0" xfId="1" applyFont="1" applyFill="1" applyBorder="1" applyAlignment="1">
      <alignment horizontal="center" vertical="center"/>
    </xf>
    <xf numFmtId="0" fontId="4" fillId="13" borderId="13" xfId="1" applyFont="1" applyFill="1" applyBorder="1" applyAlignment="1">
      <alignment horizontal="center" vertical="center"/>
    </xf>
    <xf numFmtId="0" fontId="4" fillId="13" borderId="12" xfId="1" applyFont="1" applyFill="1" applyBorder="1" applyAlignment="1">
      <alignment horizontal="center" vertical="center"/>
    </xf>
    <xf numFmtId="0" fontId="4" fillId="13" borderId="11" xfId="1" applyFont="1" applyFill="1" applyBorder="1" applyAlignment="1">
      <alignment horizontal="center" vertical="center"/>
    </xf>
    <xf numFmtId="0" fontId="4" fillId="13" borderId="10" xfId="1" applyFont="1" applyFill="1" applyBorder="1" applyAlignment="1">
      <alignment horizontal="center" vertical="center"/>
    </xf>
    <xf numFmtId="0" fontId="0" fillId="0" borderId="35" xfId="0" applyBorder="1"/>
    <xf numFmtId="0" fontId="0" fillId="17" borderId="35" xfId="0" applyFill="1" applyBorder="1"/>
    <xf numFmtId="0" fontId="0" fillId="0" borderId="0" xfId="0" applyAlignment="1">
      <alignment horizontal="center"/>
    </xf>
  </cellXfs>
  <cellStyles count="3">
    <cellStyle name="Normal" xfId="0" builtinId="0"/>
    <cellStyle name="Normal 2" xfId="1"/>
    <cellStyle name="Normal 3" xfId="2"/>
  </cellStyles>
  <dxfs count="24"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openxmlformats.org/officeDocument/2006/relationships/image" Target="../media/image21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1.png"/><Relationship Id="rId13" Type="http://schemas.openxmlformats.org/officeDocument/2006/relationships/image" Target="../media/image36.png"/><Relationship Id="rId3" Type="http://schemas.openxmlformats.org/officeDocument/2006/relationships/image" Target="../media/image26.png"/><Relationship Id="rId7" Type="http://schemas.openxmlformats.org/officeDocument/2006/relationships/image" Target="../media/image30.png"/><Relationship Id="rId12" Type="http://schemas.openxmlformats.org/officeDocument/2006/relationships/image" Target="../media/image35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Relationship Id="rId6" Type="http://schemas.openxmlformats.org/officeDocument/2006/relationships/image" Target="../media/image29.png"/><Relationship Id="rId11" Type="http://schemas.openxmlformats.org/officeDocument/2006/relationships/image" Target="../media/image34.png"/><Relationship Id="rId5" Type="http://schemas.openxmlformats.org/officeDocument/2006/relationships/image" Target="../media/image28.png"/><Relationship Id="rId10" Type="http://schemas.openxmlformats.org/officeDocument/2006/relationships/image" Target="../media/image33.png"/><Relationship Id="rId4" Type="http://schemas.openxmlformats.org/officeDocument/2006/relationships/image" Target="../media/image27.png"/><Relationship Id="rId9" Type="http://schemas.openxmlformats.org/officeDocument/2006/relationships/image" Target="../media/image32.png"/><Relationship Id="rId14" Type="http://schemas.openxmlformats.org/officeDocument/2006/relationships/image" Target="../media/image37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2.png"/><Relationship Id="rId13" Type="http://schemas.openxmlformats.org/officeDocument/2006/relationships/image" Target="../media/image44.png"/><Relationship Id="rId18" Type="http://schemas.openxmlformats.org/officeDocument/2006/relationships/image" Target="../media/image48.png"/><Relationship Id="rId3" Type="http://schemas.openxmlformats.org/officeDocument/2006/relationships/image" Target="../media/image40.png"/><Relationship Id="rId7" Type="http://schemas.openxmlformats.org/officeDocument/2006/relationships/image" Target="../media/image27.png"/><Relationship Id="rId12" Type="http://schemas.openxmlformats.org/officeDocument/2006/relationships/image" Target="../media/image43.png"/><Relationship Id="rId17" Type="http://schemas.openxmlformats.org/officeDocument/2006/relationships/image" Target="../media/image47.png"/><Relationship Id="rId2" Type="http://schemas.openxmlformats.org/officeDocument/2006/relationships/image" Target="../media/image39.png"/><Relationship Id="rId16" Type="http://schemas.openxmlformats.org/officeDocument/2006/relationships/image" Target="../media/image25.png"/><Relationship Id="rId1" Type="http://schemas.openxmlformats.org/officeDocument/2006/relationships/image" Target="../media/image38.png"/><Relationship Id="rId6" Type="http://schemas.openxmlformats.org/officeDocument/2006/relationships/image" Target="../media/image32.png"/><Relationship Id="rId11" Type="http://schemas.openxmlformats.org/officeDocument/2006/relationships/image" Target="../media/image34.png"/><Relationship Id="rId5" Type="http://schemas.openxmlformats.org/officeDocument/2006/relationships/image" Target="../media/image24.png"/><Relationship Id="rId15" Type="http://schemas.openxmlformats.org/officeDocument/2006/relationships/image" Target="../media/image46.png"/><Relationship Id="rId10" Type="http://schemas.openxmlformats.org/officeDocument/2006/relationships/image" Target="../media/image26.png"/><Relationship Id="rId4" Type="http://schemas.openxmlformats.org/officeDocument/2006/relationships/image" Target="../media/image41.png"/><Relationship Id="rId9" Type="http://schemas.openxmlformats.org/officeDocument/2006/relationships/image" Target="../media/image33.png"/><Relationship Id="rId14" Type="http://schemas.openxmlformats.org/officeDocument/2006/relationships/image" Target="../media/image45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56.png"/><Relationship Id="rId13" Type="http://schemas.openxmlformats.org/officeDocument/2006/relationships/image" Target="../media/image61.png"/><Relationship Id="rId3" Type="http://schemas.openxmlformats.org/officeDocument/2006/relationships/image" Target="../media/image51.png"/><Relationship Id="rId7" Type="http://schemas.openxmlformats.org/officeDocument/2006/relationships/image" Target="../media/image55.png"/><Relationship Id="rId12" Type="http://schemas.openxmlformats.org/officeDocument/2006/relationships/image" Target="../media/image60.png"/><Relationship Id="rId17" Type="http://schemas.openxmlformats.org/officeDocument/2006/relationships/image" Target="../media/image28.png"/><Relationship Id="rId2" Type="http://schemas.openxmlformats.org/officeDocument/2006/relationships/image" Target="../media/image50.png"/><Relationship Id="rId16" Type="http://schemas.openxmlformats.org/officeDocument/2006/relationships/image" Target="../media/image63.png"/><Relationship Id="rId1" Type="http://schemas.openxmlformats.org/officeDocument/2006/relationships/image" Target="../media/image49.png"/><Relationship Id="rId6" Type="http://schemas.openxmlformats.org/officeDocument/2006/relationships/image" Target="../media/image54.png"/><Relationship Id="rId11" Type="http://schemas.openxmlformats.org/officeDocument/2006/relationships/image" Target="../media/image59.png"/><Relationship Id="rId5" Type="http://schemas.openxmlformats.org/officeDocument/2006/relationships/image" Target="../media/image53.png"/><Relationship Id="rId15" Type="http://schemas.openxmlformats.org/officeDocument/2006/relationships/image" Target="../media/image26.png"/><Relationship Id="rId10" Type="http://schemas.openxmlformats.org/officeDocument/2006/relationships/image" Target="../media/image58.png"/><Relationship Id="rId4" Type="http://schemas.openxmlformats.org/officeDocument/2006/relationships/image" Target="../media/image52.png"/><Relationship Id="rId9" Type="http://schemas.openxmlformats.org/officeDocument/2006/relationships/image" Target="../media/image57.png"/><Relationship Id="rId14" Type="http://schemas.openxmlformats.org/officeDocument/2006/relationships/image" Target="../media/image6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5</xdr:col>
      <xdr:colOff>466725</xdr:colOff>
      <xdr:row>6</xdr:row>
      <xdr:rowOff>80055</xdr:rowOff>
    </xdr:to>
    <xdr:pic>
      <xdr:nvPicPr>
        <xdr:cNvPr id="2" name="Picture 3" descr="사용자교육표지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4132" t="12064" r="56380" b="15088"/>
        <a:stretch>
          <a:fillRect/>
        </a:stretch>
      </xdr:blipFill>
      <xdr:spPr bwMode="auto">
        <a:xfrm>
          <a:off x="2743200" y="542925"/>
          <a:ext cx="2057400" cy="6229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676275</xdr:colOff>
      <xdr:row>16</xdr:row>
      <xdr:rowOff>95250</xdr:rowOff>
    </xdr:from>
    <xdr:to>
      <xdr:col>14</xdr:col>
      <xdr:colOff>322694</xdr:colOff>
      <xdr:row>55</xdr:row>
      <xdr:rowOff>27701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5" y="2963956"/>
          <a:ext cx="9216243" cy="692492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219075</xdr:colOff>
      <xdr:row>27</xdr:row>
      <xdr:rowOff>0</xdr:rowOff>
    </xdr:from>
    <xdr:to>
      <xdr:col>4</xdr:col>
      <xdr:colOff>276225</xdr:colOff>
      <xdr:row>28</xdr:row>
      <xdr:rowOff>95250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4886325"/>
          <a:ext cx="7429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85725</xdr:colOff>
      <xdr:row>27</xdr:row>
      <xdr:rowOff>28575</xdr:rowOff>
    </xdr:from>
    <xdr:to>
      <xdr:col>3</xdr:col>
      <xdr:colOff>85725</xdr:colOff>
      <xdr:row>28</xdr:row>
      <xdr:rowOff>76200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914900"/>
          <a:ext cx="685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355227</xdr:colOff>
      <xdr:row>40</xdr:row>
      <xdr:rowOff>58270</xdr:rowOff>
    </xdr:from>
    <xdr:to>
      <xdr:col>13</xdr:col>
      <xdr:colOff>593911</xdr:colOff>
      <xdr:row>40</xdr:row>
      <xdr:rowOff>145676</xdr:rowOff>
    </xdr:to>
    <xdr:sp macro="" textlink="">
      <xdr:nvSpPr>
        <xdr:cNvPr id="11" name="Rectangle 10"/>
        <xdr:cNvSpPr/>
      </xdr:nvSpPr>
      <xdr:spPr>
        <a:xfrm>
          <a:off x="3089462" y="7230035"/>
          <a:ext cx="6390714" cy="87406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19</xdr:col>
      <xdr:colOff>22412</xdr:colOff>
      <xdr:row>10</xdr:row>
      <xdr:rowOff>168088</xdr:rowOff>
    </xdr:from>
    <xdr:to>
      <xdr:col>35</xdr:col>
      <xdr:colOff>342614</xdr:colOff>
      <xdr:row>55</xdr:row>
      <xdr:rowOff>99853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10030" y="1961029"/>
          <a:ext cx="11257143" cy="800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33618</xdr:colOff>
      <xdr:row>40</xdr:row>
      <xdr:rowOff>100853</xdr:rowOff>
    </xdr:from>
    <xdr:to>
      <xdr:col>21</xdr:col>
      <xdr:colOff>462567</xdr:colOff>
      <xdr:row>42</xdr:row>
      <xdr:rowOff>22412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41004" t="1" b="1948"/>
        <a:stretch/>
      </xdr:blipFill>
      <xdr:spPr>
        <a:xfrm>
          <a:off x="13704794" y="7272618"/>
          <a:ext cx="1112508" cy="280147"/>
        </a:xfrm>
        <a:prstGeom prst="rect">
          <a:avLst/>
        </a:prstGeom>
      </xdr:spPr>
    </xdr:pic>
    <xdr:clientData/>
  </xdr:twoCellAnchor>
  <xdr:twoCellAnchor>
    <xdr:from>
      <xdr:col>20</xdr:col>
      <xdr:colOff>44824</xdr:colOff>
      <xdr:row>42</xdr:row>
      <xdr:rowOff>22412</xdr:rowOff>
    </xdr:from>
    <xdr:to>
      <xdr:col>20</xdr:col>
      <xdr:colOff>582706</xdr:colOff>
      <xdr:row>57</xdr:row>
      <xdr:rowOff>56029</xdr:rowOff>
    </xdr:to>
    <xdr:cxnSp macro="">
      <xdr:nvCxnSpPr>
        <xdr:cNvPr id="32" name="Straight Arrow Connector 31"/>
        <xdr:cNvCxnSpPr/>
      </xdr:nvCxnSpPr>
      <xdr:spPr>
        <a:xfrm flipH="1">
          <a:off x="13716000" y="7552765"/>
          <a:ext cx="537882" cy="27230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89647</xdr:colOff>
      <xdr:row>40</xdr:row>
      <xdr:rowOff>123264</xdr:rowOff>
    </xdr:from>
    <xdr:to>
      <xdr:col>13</xdr:col>
      <xdr:colOff>0</xdr:colOff>
      <xdr:row>64</xdr:row>
      <xdr:rowOff>11205</xdr:rowOff>
    </xdr:to>
    <xdr:cxnSp macro="">
      <xdr:nvCxnSpPr>
        <xdr:cNvPr id="43" name="Straight Arrow Connector 42"/>
        <xdr:cNvCxnSpPr/>
      </xdr:nvCxnSpPr>
      <xdr:spPr>
        <a:xfrm flipH="1">
          <a:off x="8292353" y="7295029"/>
          <a:ext cx="593912" cy="419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481853</xdr:colOff>
      <xdr:row>19</xdr:row>
      <xdr:rowOff>89647</xdr:rowOff>
    </xdr:from>
    <xdr:to>
      <xdr:col>27</xdr:col>
      <xdr:colOff>168088</xdr:colOff>
      <xdr:row>22</xdr:row>
      <xdr:rowOff>0</xdr:rowOff>
    </xdr:to>
    <xdr:sp macro="" textlink="">
      <xdr:nvSpPr>
        <xdr:cNvPr id="12" name="Rectangle 11"/>
        <xdr:cNvSpPr/>
      </xdr:nvSpPr>
      <xdr:spPr>
        <a:xfrm>
          <a:off x="18254382" y="3496235"/>
          <a:ext cx="369794" cy="448236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168088</xdr:colOff>
      <xdr:row>9</xdr:row>
      <xdr:rowOff>11206</xdr:rowOff>
    </xdr:from>
    <xdr:to>
      <xdr:col>29</xdr:col>
      <xdr:colOff>324970</xdr:colOff>
      <xdr:row>19</xdr:row>
      <xdr:rowOff>44824</xdr:rowOff>
    </xdr:to>
    <xdr:cxnSp macro="">
      <xdr:nvCxnSpPr>
        <xdr:cNvPr id="3" name="Straight Arrow Connector 2"/>
        <xdr:cNvCxnSpPr/>
      </xdr:nvCxnSpPr>
      <xdr:spPr>
        <a:xfrm flipV="1">
          <a:off x="18624176" y="1624853"/>
          <a:ext cx="1524000" cy="182655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36</xdr:col>
      <xdr:colOff>22409</xdr:colOff>
      <xdr:row>11</xdr:row>
      <xdr:rowOff>0</xdr:rowOff>
    </xdr:from>
    <xdr:to>
      <xdr:col>54</xdr:col>
      <xdr:colOff>0</xdr:colOff>
      <xdr:row>65</xdr:row>
      <xdr:rowOff>22411</xdr:rowOff>
    </xdr:to>
    <xdr:pic>
      <xdr:nvPicPr>
        <xdr:cNvPr id="13" name="Picture 12"/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630527" y="1972235"/>
          <a:ext cx="12281649" cy="9704294"/>
        </a:xfrm>
        <a:prstGeom prst="rect">
          <a:avLst/>
        </a:prstGeom>
      </xdr:spPr>
    </xdr:pic>
    <xdr:clientData/>
  </xdr:twoCellAnchor>
  <xdr:twoCellAnchor>
    <xdr:from>
      <xdr:col>42</xdr:col>
      <xdr:colOff>638735</xdr:colOff>
      <xdr:row>23</xdr:row>
      <xdr:rowOff>156882</xdr:rowOff>
    </xdr:from>
    <xdr:to>
      <xdr:col>43</xdr:col>
      <xdr:colOff>168089</xdr:colOff>
      <xdr:row>27</xdr:row>
      <xdr:rowOff>179293</xdr:rowOff>
    </xdr:to>
    <xdr:sp macro="" textlink="">
      <xdr:nvSpPr>
        <xdr:cNvPr id="14" name="Rectangle 13"/>
        <xdr:cNvSpPr/>
      </xdr:nvSpPr>
      <xdr:spPr>
        <a:xfrm>
          <a:off x="29348206" y="4280647"/>
          <a:ext cx="212912" cy="739587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61633</xdr:colOff>
      <xdr:row>8</xdr:row>
      <xdr:rowOff>168088</xdr:rowOff>
    </xdr:from>
    <xdr:to>
      <xdr:col>44</xdr:col>
      <xdr:colOff>67235</xdr:colOff>
      <xdr:row>23</xdr:row>
      <xdr:rowOff>156882</xdr:rowOff>
    </xdr:to>
    <xdr:cxnSp macro="">
      <xdr:nvCxnSpPr>
        <xdr:cNvPr id="6" name="Straight Arrow Connector 5"/>
        <xdr:cNvCxnSpPr>
          <a:stCxn id="14" idx="0"/>
        </xdr:cNvCxnSpPr>
      </xdr:nvCxnSpPr>
      <xdr:spPr>
        <a:xfrm flipV="1">
          <a:off x="29454662" y="1602441"/>
          <a:ext cx="689161" cy="26782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56029</xdr:colOff>
      <xdr:row>64</xdr:row>
      <xdr:rowOff>156882</xdr:rowOff>
    </xdr:from>
    <xdr:to>
      <xdr:col>35</xdr:col>
      <xdr:colOff>328612</xdr:colOff>
      <xdr:row>110</xdr:row>
      <xdr:rowOff>118877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043647" y="11631706"/>
          <a:ext cx="11209524" cy="8209524"/>
        </a:xfrm>
        <a:prstGeom prst="rect">
          <a:avLst/>
        </a:prstGeom>
      </xdr:spPr>
    </xdr:pic>
    <xdr:clientData/>
  </xdr:twoCellAnchor>
  <xdr:twoCellAnchor>
    <xdr:from>
      <xdr:col>22</xdr:col>
      <xdr:colOff>683558</xdr:colOff>
      <xdr:row>89</xdr:row>
      <xdr:rowOff>156882</xdr:rowOff>
    </xdr:from>
    <xdr:to>
      <xdr:col>25</xdr:col>
      <xdr:colOff>616322</xdr:colOff>
      <xdr:row>90</xdr:row>
      <xdr:rowOff>100852</xdr:rowOff>
    </xdr:to>
    <xdr:sp macro="" textlink="">
      <xdr:nvSpPr>
        <xdr:cNvPr id="19" name="Rectangle 18"/>
        <xdr:cNvSpPr/>
      </xdr:nvSpPr>
      <xdr:spPr>
        <a:xfrm>
          <a:off x="15721852" y="16114058"/>
          <a:ext cx="1983441" cy="12326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470648</xdr:colOff>
      <xdr:row>90</xdr:row>
      <xdr:rowOff>33617</xdr:rowOff>
    </xdr:from>
    <xdr:to>
      <xdr:col>23</xdr:col>
      <xdr:colOff>246529</xdr:colOff>
      <xdr:row>120</xdr:row>
      <xdr:rowOff>11208</xdr:rowOff>
    </xdr:to>
    <xdr:cxnSp macro="">
      <xdr:nvCxnSpPr>
        <xdr:cNvPr id="18" name="Straight Arrow Connector 17"/>
        <xdr:cNvCxnSpPr/>
      </xdr:nvCxnSpPr>
      <xdr:spPr>
        <a:xfrm flipH="1">
          <a:off x="15508942" y="16170088"/>
          <a:ext cx="459440" cy="53564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22412</xdr:colOff>
      <xdr:row>125</xdr:row>
      <xdr:rowOff>22412</xdr:rowOff>
    </xdr:from>
    <xdr:to>
      <xdr:col>35</xdr:col>
      <xdr:colOff>75947</xdr:colOff>
      <xdr:row>171</xdr:row>
      <xdr:rowOff>32026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010030" y="22434177"/>
          <a:ext cx="10990476" cy="8257143"/>
        </a:xfrm>
        <a:prstGeom prst="rect">
          <a:avLst/>
        </a:prstGeom>
      </xdr:spPr>
    </xdr:pic>
    <xdr:clientData/>
  </xdr:twoCellAnchor>
  <xdr:twoCellAnchor>
    <xdr:from>
      <xdr:col>23</xdr:col>
      <xdr:colOff>22412</xdr:colOff>
      <xdr:row>120</xdr:row>
      <xdr:rowOff>168088</xdr:rowOff>
    </xdr:from>
    <xdr:to>
      <xdr:col>31</xdr:col>
      <xdr:colOff>112058</xdr:colOff>
      <xdr:row>135</xdr:row>
      <xdr:rowOff>156882</xdr:rowOff>
    </xdr:to>
    <xdr:cxnSp macro="">
      <xdr:nvCxnSpPr>
        <xdr:cNvPr id="25" name="Straight Arrow Connector 24"/>
        <xdr:cNvCxnSpPr/>
      </xdr:nvCxnSpPr>
      <xdr:spPr>
        <a:xfrm flipH="1" flipV="1">
          <a:off x="15744265" y="21683382"/>
          <a:ext cx="5558117" cy="26782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11206</xdr:colOff>
      <xdr:row>135</xdr:row>
      <xdr:rowOff>44823</xdr:rowOff>
    </xdr:from>
    <xdr:to>
      <xdr:col>31</xdr:col>
      <xdr:colOff>212911</xdr:colOff>
      <xdr:row>137</xdr:row>
      <xdr:rowOff>112059</xdr:rowOff>
    </xdr:to>
    <xdr:sp macro="" textlink="">
      <xdr:nvSpPr>
        <xdr:cNvPr id="28" name="Rectangle 27"/>
        <xdr:cNvSpPr/>
      </xdr:nvSpPr>
      <xdr:spPr>
        <a:xfrm>
          <a:off x="21201530" y="24249529"/>
          <a:ext cx="201705" cy="42582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683558</xdr:colOff>
      <xdr:row>69</xdr:row>
      <xdr:rowOff>22412</xdr:rowOff>
    </xdr:from>
    <xdr:to>
      <xdr:col>5</xdr:col>
      <xdr:colOff>444561</xdr:colOff>
      <xdr:row>98</xdr:row>
      <xdr:rowOff>3834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67117" y="12393706"/>
          <a:ext cx="2495238" cy="5180952"/>
        </a:xfrm>
        <a:prstGeom prst="rect">
          <a:avLst/>
        </a:prstGeom>
      </xdr:spPr>
    </xdr:pic>
    <xdr:clientData/>
  </xdr:twoCellAnchor>
  <xdr:twoCellAnchor>
    <xdr:from>
      <xdr:col>4</xdr:col>
      <xdr:colOff>156885</xdr:colOff>
      <xdr:row>93</xdr:row>
      <xdr:rowOff>134471</xdr:rowOff>
    </xdr:from>
    <xdr:to>
      <xdr:col>5</xdr:col>
      <xdr:colOff>313766</xdr:colOff>
      <xdr:row>95</xdr:row>
      <xdr:rowOff>11206</xdr:rowOff>
    </xdr:to>
    <xdr:sp macro="" textlink="">
      <xdr:nvSpPr>
        <xdr:cNvPr id="30" name="Rectangle 29"/>
        <xdr:cNvSpPr/>
      </xdr:nvSpPr>
      <xdr:spPr>
        <a:xfrm>
          <a:off x="2891120" y="16808824"/>
          <a:ext cx="840440" cy="235323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286871</xdr:colOff>
      <xdr:row>94</xdr:row>
      <xdr:rowOff>62752</xdr:rowOff>
    </xdr:from>
    <xdr:to>
      <xdr:col>8</xdr:col>
      <xdr:colOff>0</xdr:colOff>
      <xdr:row>96</xdr:row>
      <xdr:rowOff>89647</xdr:rowOff>
    </xdr:to>
    <xdr:cxnSp macro="">
      <xdr:nvCxnSpPr>
        <xdr:cNvPr id="31" name="Straight Arrow Connector 30"/>
        <xdr:cNvCxnSpPr/>
      </xdr:nvCxnSpPr>
      <xdr:spPr>
        <a:xfrm flipH="1" flipV="1">
          <a:off x="3704665" y="16916399"/>
          <a:ext cx="1763806" cy="3854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13448</xdr:colOff>
      <xdr:row>87</xdr:row>
      <xdr:rowOff>145677</xdr:rowOff>
    </xdr:from>
    <xdr:to>
      <xdr:col>9</xdr:col>
      <xdr:colOff>112059</xdr:colOff>
      <xdr:row>91</xdr:row>
      <xdr:rowOff>103093</xdr:rowOff>
    </xdr:to>
    <xdr:cxnSp macro="">
      <xdr:nvCxnSpPr>
        <xdr:cNvPr id="34" name="Straight Arrow Connector 33"/>
        <xdr:cNvCxnSpPr/>
      </xdr:nvCxnSpPr>
      <xdr:spPr>
        <a:xfrm flipH="1">
          <a:off x="3431242" y="15744265"/>
          <a:ext cx="2832846" cy="67459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129991</xdr:colOff>
      <xdr:row>90</xdr:row>
      <xdr:rowOff>174815</xdr:rowOff>
    </xdr:from>
    <xdr:to>
      <xdr:col>5</xdr:col>
      <xdr:colOff>291353</xdr:colOff>
      <xdr:row>93</xdr:row>
      <xdr:rowOff>122647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97109" y="16311286"/>
          <a:ext cx="2212038" cy="485714"/>
        </a:xfrm>
        <a:prstGeom prst="rect">
          <a:avLst/>
        </a:prstGeom>
      </xdr:spPr>
    </xdr:pic>
    <xdr:clientData/>
  </xdr:twoCellAnchor>
  <xdr:twoCellAnchor editAs="oneCell">
    <xdr:from>
      <xdr:col>4</xdr:col>
      <xdr:colOff>145676</xdr:colOff>
      <xdr:row>92</xdr:row>
      <xdr:rowOff>89647</xdr:rowOff>
    </xdr:from>
    <xdr:to>
      <xdr:col>5</xdr:col>
      <xdr:colOff>180856</xdr:colOff>
      <xdr:row>93</xdr:row>
      <xdr:rowOff>36958</xdr:rowOff>
    </xdr:to>
    <xdr:pic>
      <xdr:nvPicPr>
        <xdr:cNvPr id="38" name="Picture 37"/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l="32584" t="11563" b="23124"/>
        <a:stretch/>
      </xdr:blipFill>
      <xdr:spPr>
        <a:xfrm>
          <a:off x="2879911" y="16584706"/>
          <a:ext cx="718739" cy="126605"/>
        </a:xfrm>
        <a:prstGeom prst="rect">
          <a:avLst/>
        </a:prstGeom>
      </xdr:spPr>
    </xdr:pic>
    <xdr:clientData/>
  </xdr:twoCellAnchor>
  <xdr:twoCellAnchor>
    <xdr:from>
      <xdr:col>2</xdr:col>
      <xdr:colOff>73961</xdr:colOff>
      <xdr:row>91</xdr:row>
      <xdr:rowOff>51550</xdr:rowOff>
    </xdr:from>
    <xdr:to>
      <xdr:col>5</xdr:col>
      <xdr:colOff>224118</xdr:colOff>
      <xdr:row>93</xdr:row>
      <xdr:rowOff>89649</xdr:rowOff>
    </xdr:to>
    <xdr:sp macro="" textlink="">
      <xdr:nvSpPr>
        <xdr:cNvPr id="33" name="Rectangle 32"/>
        <xdr:cNvSpPr/>
      </xdr:nvSpPr>
      <xdr:spPr>
        <a:xfrm>
          <a:off x="1441079" y="16367315"/>
          <a:ext cx="2200833" cy="396687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611844</xdr:colOff>
      <xdr:row>92</xdr:row>
      <xdr:rowOff>44824</xdr:rowOff>
    </xdr:from>
    <xdr:to>
      <xdr:col>5</xdr:col>
      <xdr:colOff>85166</xdr:colOff>
      <xdr:row>93</xdr:row>
      <xdr:rowOff>56029</xdr:rowOff>
    </xdr:to>
    <xdr:sp macro="" textlink="">
      <xdr:nvSpPr>
        <xdr:cNvPr id="44" name="Rectangle 43"/>
        <xdr:cNvSpPr/>
      </xdr:nvSpPr>
      <xdr:spPr>
        <a:xfrm flipV="1">
          <a:off x="2662520" y="16539883"/>
          <a:ext cx="840440" cy="190499"/>
        </a:xfrm>
        <a:prstGeom prst="rect">
          <a:avLst/>
        </a:prstGeom>
        <a:solidFill>
          <a:schemeClr val="accent2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85166</xdr:colOff>
      <xdr:row>91</xdr:row>
      <xdr:rowOff>156882</xdr:rowOff>
    </xdr:from>
    <xdr:to>
      <xdr:col>8</xdr:col>
      <xdr:colOff>638735</xdr:colOff>
      <xdr:row>92</xdr:row>
      <xdr:rowOff>140073</xdr:rowOff>
    </xdr:to>
    <xdr:cxnSp macro="">
      <xdr:nvCxnSpPr>
        <xdr:cNvPr id="41" name="Straight Arrow Connector 40"/>
        <xdr:cNvCxnSpPr>
          <a:stCxn id="44" idx="3"/>
        </xdr:cNvCxnSpPr>
      </xdr:nvCxnSpPr>
      <xdr:spPr>
        <a:xfrm flipV="1">
          <a:off x="3502960" y="16472647"/>
          <a:ext cx="2604246" cy="1624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0</xdr:colOff>
      <xdr:row>104</xdr:row>
      <xdr:rowOff>0</xdr:rowOff>
    </xdr:from>
    <xdr:to>
      <xdr:col>11</xdr:col>
      <xdr:colOff>495590</xdr:colOff>
      <xdr:row>117</xdr:row>
      <xdr:rowOff>154890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67118" y="18646588"/>
          <a:ext cx="6647619" cy="2485714"/>
        </a:xfrm>
        <a:prstGeom prst="rect">
          <a:avLst/>
        </a:prstGeom>
      </xdr:spPr>
    </xdr:pic>
    <xdr:clientData/>
  </xdr:twoCellAnchor>
  <xdr:twoCellAnchor>
    <xdr:from>
      <xdr:col>2</xdr:col>
      <xdr:colOff>11206</xdr:colOff>
      <xdr:row>114</xdr:row>
      <xdr:rowOff>89648</xdr:rowOff>
    </xdr:from>
    <xdr:to>
      <xdr:col>11</xdr:col>
      <xdr:colOff>291353</xdr:colOff>
      <xdr:row>116</xdr:row>
      <xdr:rowOff>127746</xdr:rowOff>
    </xdr:to>
    <xdr:sp macro="" textlink="">
      <xdr:nvSpPr>
        <xdr:cNvPr id="46" name="Rectangle 45"/>
        <xdr:cNvSpPr/>
      </xdr:nvSpPr>
      <xdr:spPr>
        <a:xfrm>
          <a:off x="1378324" y="20529177"/>
          <a:ext cx="6432176" cy="396687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291353</xdr:colOff>
      <xdr:row>116</xdr:row>
      <xdr:rowOff>123265</xdr:rowOff>
    </xdr:from>
    <xdr:to>
      <xdr:col>8</xdr:col>
      <xdr:colOff>672353</xdr:colOff>
      <xdr:row>119</xdr:row>
      <xdr:rowOff>145676</xdr:rowOff>
    </xdr:to>
    <xdr:cxnSp macro="">
      <xdr:nvCxnSpPr>
        <xdr:cNvPr id="47" name="Straight Arrow Connector 46"/>
        <xdr:cNvCxnSpPr/>
      </xdr:nvCxnSpPr>
      <xdr:spPr>
        <a:xfrm flipH="1" flipV="1">
          <a:off x="4392706" y="20921383"/>
          <a:ext cx="1748118" cy="56029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630892</xdr:colOff>
      <xdr:row>43</xdr:row>
      <xdr:rowOff>98610</xdr:rowOff>
    </xdr:from>
    <xdr:to>
      <xdr:col>4</xdr:col>
      <xdr:colOff>224118</xdr:colOff>
      <xdr:row>44</xdr:row>
      <xdr:rowOff>168087</xdr:rowOff>
    </xdr:to>
    <xdr:sp macro="" textlink="">
      <xdr:nvSpPr>
        <xdr:cNvPr id="49" name="Rectangle 48"/>
        <xdr:cNvSpPr/>
      </xdr:nvSpPr>
      <xdr:spPr>
        <a:xfrm>
          <a:off x="1314451" y="7808257"/>
          <a:ext cx="1643902" cy="2487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242046</xdr:colOff>
      <xdr:row>44</xdr:row>
      <xdr:rowOff>145676</xdr:rowOff>
    </xdr:from>
    <xdr:to>
      <xdr:col>3</xdr:col>
      <xdr:colOff>582706</xdr:colOff>
      <xdr:row>65</xdr:row>
      <xdr:rowOff>62752</xdr:rowOff>
    </xdr:to>
    <xdr:cxnSp macro="">
      <xdr:nvCxnSpPr>
        <xdr:cNvPr id="50" name="Straight Arrow Connector 49"/>
        <xdr:cNvCxnSpPr/>
      </xdr:nvCxnSpPr>
      <xdr:spPr>
        <a:xfrm flipH="1">
          <a:off x="1609164" y="8034617"/>
          <a:ext cx="1024218" cy="36822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15</xdr:col>
      <xdr:colOff>208238</xdr:colOff>
      <xdr:row>57</xdr:row>
      <xdr:rowOff>27508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9750"/>
          <a:ext cx="10495238" cy="8533333"/>
        </a:xfrm>
        <a:prstGeom prst="rect">
          <a:avLst/>
        </a:prstGeom>
      </xdr:spPr>
    </xdr:pic>
    <xdr:clientData/>
  </xdr:twoCellAnchor>
  <xdr:twoCellAnchor>
    <xdr:from>
      <xdr:col>6</xdr:col>
      <xdr:colOff>247650</xdr:colOff>
      <xdr:row>38</xdr:row>
      <xdr:rowOff>9525</xdr:rowOff>
    </xdr:from>
    <xdr:to>
      <xdr:col>7</xdr:col>
      <xdr:colOff>371475</xdr:colOff>
      <xdr:row>39</xdr:row>
      <xdr:rowOff>76200</xdr:rowOff>
    </xdr:to>
    <xdr:sp macro="" textlink="">
      <xdr:nvSpPr>
        <xdr:cNvPr id="6" name="Rectangle 5"/>
        <xdr:cNvSpPr/>
      </xdr:nvSpPr>
      <xdr:spPr>
        <a:xfrm>
          <a:off x="4362450" y="6886575"/>
          <a:ext cx="809625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400050</xdr:colOff>
      <xdr:row>36</xdr:row>
      <xdr:rowOff>123825</xdr:rowOff>
    </xdr:from>
    <xdr:to>
      <xdr:col>10</xdr:col>
      <xdr:colOff>523875</xdr:colOff>
      <xdr:row>38</xdr:row>
      <xdr:rowOff>9525</xdr:rowOff>
    </xdr:to>
    <xdr:sp macro="" textlink="">
      <xdr:nvSpPr>
        <xdr:cNvPr id="7" name="Rectangle 6"/>
        <xdr:cNvSpPr/>
      </xdr:nvSpPr>
      <xdr:spPr>
        <a:xfrm>
          <a:off x="6572250" y="6638925"/>
          <a:ext cx="809625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523875</xdr:colOff>
      <xdr:row>39</xdr:row>
      <xdr:rowOff>66675</xdr:rowOff>
    </xdr:from>
    <xdr:to>
      <xdr:col>13</xdr:col>
      <xdr:colOff>647700</xdr:colOff>
      <xdr:row>40</xdr:row>
      <xdr:rowOff>133350</xdr:rowOff>
    </xdr:to>
    <xdr:sp macro="" textlink="">
      <xdr:nvSpPr>
        <xdr:cNvPr id="8" name="Rectangle 7"/>
        <xdr:cNvSpPr/>
      </xdr:nvSpPr>
      <xdr:spPr>
        <a:xfrm>
          <a:off x="8753475" y="7124700"/>
          <a:ext cx="809625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485775</xdr:colOff>
      <xdr:row>43</xdr:row>
      <xdr:rowOff>76199</xdr:rowOff>
    </xdr:from>
    <xdr:to>
      <xdr:col>10</xdr:col>
      <xdr:colOff>466725</xdr:colOff>
      <xdr:row>47</xdr:row>
      <xdr:rowOff>85724</xdr:rowOff>
    </xdr:to>
    <xdr:sp macro="" textlink="">
      <xdr:nvSpPr>
        <xdr:cNvPr id="9" name="Rectangle 8"/>
        <xdr:cNvSpPr/>
      </xdr:nvSpPr>
      <xdr:spPr>
        <a:xfrm>
          <a:off x="5286375" y="7858124"/>
          <a:ext cx="2038350" cy="733425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590550</xdr:colOff>
      <xdr:row>51</xdr:row>
      <xdr:rowOff>123824</xdr:rowOff>
    </xdr:from>
    <xdr:to>
      <xdr:col>4</xdr:col>
      <xdr:colOff>38100</xdr:colOff>
      <xdr:row>53</xdr:row>
      <xdr:rowOff>9524</xdr:rowOff>
    </xdr:to>
    <xdr:sp macro="" textlink="">
      <xdr:nvSpPr>
        <xdr:cNvPr id="10" name="Rectangle 9"/>
        <xdr:cNvSpPr/>
      </xdr:nvSpPr>
      <xdr:spPr>
        <a:xfrm>
          <a:off x="1276350" y="9353549"/>
          <a:ext cx="1504950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447674</xdr:colOff>
      <xdr:row>51</xdr:row>
      <xdr:rowOff>47624</xdr:rowOff>
    </xdr:from>
    <xdr:to>
      <xdr:col>7</xdr:col>
      <xdr:colOff>419099</xdr:colOff>
      <xdr:row>52</xdr:row>
      <xdr:rowOff>114299</xdr:rowOff>
    </xdr:to>
    <xdr:sp macro="" textlink="">
      <xdr:nvSpPr>
        <xdr:cNvPr id="11" name="Rectangle 10"/>
        <xdr:cNvSpPr/>
      </xdr:nvSpPr>
      <xdr:spPr>
        <a:xfrm>
          <a:off x="3190874" y="9277349"/>
          <a:ext cx="2028825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142874</xdr:colOff>
      <xdr:row>51</xdr:row>
      <xdr:rowOff>85724</xdr:rowOff>
    </xdr:from>
    <xdr:to>
      <xdr:col>15</xdr:col>
      <xdr:colOff>114299</xdr:colOff>
      <xdr:row>52</xdr:row>
      <xdr:rowOff>152399</xdr:rowOff>
    </xdr:to>
    <xdr:sp macro="" textlink="">
      <xdr:nvSpPr>
        <xdr:cNvPr id="13" name="Rectangle 12"/>
        <xdr:cNvSpPr/>
      </xdr:nvSpPr>
      <xdr:spPr>
        <a:xfrm>
          <a:off x="8372474" y="9315449"/>
          <a:ext cx="2028825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619124</xdr:colOff>
      <xdr:row>51</xdr:row>
      <xdr:rowOff>57149</xdr:rowOff>
    </xdr:from>
    <xdr:to>
      <xdr:col>11</xdr:col>
      <xdr:colOff>257175</xdr:colOff>
      <xdr:row>52</xdr:row>
      <xdr:rowOff>123824</xdr:rowOff>
    </xdr:to>
    <xdr:sp macro="" textlink="">
      <xdr:nvSpPr>
        <xdr:cNvPr id="14" name="Rectangle 13"/>
        <xdr:cNvSpPr/>
      </xdr:nvSpPr>
      <xdr:spPr>
        <a:xfrm>
          <a:off x="6105524" y="9286874"/>
          <a:ext cx="1695451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609600</xdr:colOff>
      <xdr:row>48</xdr:row>
      <xdr:rowOff>142875</xdr:rowOff>
    </xdr:from>
    <xdr:to>
      <xdr:col>13</xdr:col>
      <xdr:colOff>552450</xdr:colOff>
      <xdr:row>50</xdr:row>
      <xdr:rowOff>28575</xdr:rowOff>
    </xdr:to>
    <xdr:sp macro="" textlink="">
      <xdr:nvSpPr>
        <xdr:cNvPr id="12" name="Rectangle 11"/>
        <xdr:cNvSpPr/>
      </xdr:nvSpPr>
      <xdr:spPr>
        <a:xfrm>
          <a:off x="1295400" y="8829675"/>
          <a:ext cx="8172450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85725</xdr:colOff>
      <xdr:row>55</xdr:row>
      <xdr:rowOff>38100</xdr:rowOff>
    </xdr:from>
    <xdr:to>
      <xdr:col>9</xdr:col>
      <xdr:colOff>371475</xdr:colOff>
      <xdr:row>56</xdr:row>
      <xdr:rowOff>95250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0525" y="9991725"/>
          <a:ext cx="23431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47624</xdr:colOff>
      <xdr:row>55</xdr:row>
      <xdr:rowOff>9524</xdr:rowOff>
    </xdr:from>
    <xdr:to>
      <xdr:col>9</xdr:col>
      <xdr:colOff>342900</xdr:colOff>
      <xdr:row>56</xdr:row>
      <xdr:rowOff>76199</xdr:rowOff>
    </xdr:to>
    <xdr:sp macro="" textlink="">
      <xdr:nvSpPr>
        <xdr:cNvPr id="15" name="Rectangle 14"/>
        <xdr:cNvSpPr/>
      </xdr:nvSpPr>
      <xdr:spPr>
        <a:xfrm>
          <a:off x="4162424" y="9963149"/>
          <a:ext cx="2352676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538162</xdr:colOff>
      <xdr:row>48</xdr:row>
      <xdr:rowOff>152400</xdr:rowOff>
    </xdr:from>
    <xdr:to>
      <xdr:col>8</xdr:col>
      <xdr:colOff>476250</xdr:colOff>
      <xdr:row>55</xdr:row>
      <xdr:rowOff>9524</xdr:rowOff>
    </xdr:to>
    <xdr:cxnSp macro="">
      <xdr:nvCxnSpPr>
        <xdr:cNvPr id="4" name="Straight Arrow Connector 3"/>
        <xdr:cNvCxnSpPr>
          <a:stCxn id="15" idx="0"/>
        </xdr:cNvCxnSpPr>
      </xdr:nvCxnSpPr>
      <xdr:spPr>
        <a:xfrm flipV="1">
          <a:off x="5338762" y="8839200"/>
          <a:ext cx="623888" cy="11239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171450</xdr:rowOff>
    </xdr:from>
    <xdr:to>
      <xdr:col>8</xdr:col>
      <xdr:colOff>104076</xdr:colOff>
      <xdr:row>50</xdr:row>
      <xdr:rowOff>75262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19250"/>
          <a:ext cx="5590476" cy="75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8</xdr:col>
      <xdr:colOff>580267</xdr:colOff>
      <xdr:row>92</xdr:row>
      <xdr:rowOff>132405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229725"/>
          <a:ext cx="6066667" cy="75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8</xdr:col>
      <xdr:colOff>332648</xdr:colOff>
      <xdr:row>136</xdr:row>
      <xdr:rowOff>94265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6830675"/>
          <a:ext cx="5819048" cy="78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8</xdr:col>
      <xdr:colOff>151695</xdr:colOff>
      <xdr:row>179</xdr:row>
      <xdr:rowOff>411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4793575"/>
          <a:ext cx="5638095" cy="7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192</xdr:row>
      <xdr:rowOff>92529</xdr:rowOff>
    </xdr:from>
    <xdr:to>
      <xdr:col>8</xdr:col>
      <xdr:colOff>418362</xdr:colOff>
      <xdr:row>221</xdr:row>
      <xdr:rowOff>132383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31624"/>
        <a:stretch/>
      </xdr:blipFill>
      <xdr:spPr>
        <a:xfrm>
          <a:off x="0" y="34600243"/>
          <a:ext cx="5904762" cy="52486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222</xdr:row>
      <xdr:rowOff>0</xdr:rowOff>
    </xdr:from>
    <xdr:to>
      <xdr:col>8</xdr:col>
      <xdr:colOff>504076</xdr:colOff>
      <xdr:row>263</xdr:row>
      <xdr:rowOff>94311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40176450"/>
          <a:ext cx="5990476" cy="75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263</xdr:row>
      <xdr:rowOff>179614</xdr:rowOff>
    </xdr:from>
    <xdr:to>
      <xdr:col>8</xdr:col>
      <xdr:colOff>65981</xdr:colOff>
      <xdr:row>305</xdr:row>
      <xdr:rowOff>64385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47418171"/>
          <a:ext cx="5552381" cy="74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305</xdr:row>
      <xdr:rowOff>54428</xdr:rowOff>
    </xdr:from>
    <xdr:to>
      <xdr:col>8</xdr:col>
      <xdr:colOff>256457</xdr:colOff>
      <xdr:row>330</xdr:row>
      <xdr:rowOff>125976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54836785"/>
          <a:ext cx="5742857" cy="45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179</xdr:row>
      <xdr:rowOff>70757</xdr:rowOff>
    </xdr:from>
    <xdr:to>
      <xdr:col>8</xdr:col>
      <xdr:colOff>418362</xdr:colOff>
      <xdr:row>185</xdr:row>
      <xdr:rowOff>92529</xdr:rowOff>
    </xdr:to>
    <xdr:pic>
      <xdr:nvPicPr>
        <xdr:cNvPr id="10" name="Picture 9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-369" t="781" r="369" b="84896"/>
        <a:stretch/>
      </xdr:blipFill>
      <xdr:spPr>
        <a:xfrm>
          <a:off x="0" y="32243486"/>
          <a:ext cx="5904762" cy="109945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62</xdr:row>
      <xdr:rowOff>0</xdr:rowOff>
    </xdr:from>
    <xdr:to>
      <xdr:col>9</xdr:col>
      <xdr:colOff>204440</xdr:colOff>
      <xdr:row>105</xdr:row>
      <xdr:rowOff>47367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2625" y="10826750"/>
          <a:ext cx="5665440" cy="755624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110</xdr:row>
      <xdr:rowOff>8548</xdr:rowOff>
    </xdr:from>
    <xdr:to>
      <xdr:col>10</xdr:col>
      <xdr:colOff>20471</xdr:colOff>
      <xdr:row>153</xdr:row>
      <xdr:rowOff>37843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2625" y="19217298"/>
          <a:ext cx="6164096" cy="753817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208</xdr:row>
      <xdr:rowOff>0</xdr:rowOff>
    </xdr:from>
    <xdr:to>
      <xdr:col>8</xdr:col>
      <xdr:colOff>623487</xdr:colOff>
      <xdr:row>251</xdr:row>
      <xdr:rowOff>56891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6322000"/>
          <a:ext cx="6084487" cy="7565766"/>
        </a:xfrm>
        <a:prstGeom prst="rect">
          <a:avLst/>
        </a:prstGeom>
      </xdr:spPr>
    </xdr:pic>
    <xdr:clientData/>
  </xdr:twoCellAnchor>
  <xdr:twoCellAnchor editAs="oneCell">
    <xdr:from>
      <xdr:col>0</xdr:col>
      <xdr:colOff>62901</xdr:colOff>
      <xdr:row>293</xdr:row>
      <xdr:rowOff>170732</xdr:rowOff>
    </xdr:from>
    <xdr:to>
      <xdr:col>8</xdr:col>
      <xdr:colOff>648293</xdr:colOff>
      <xdr:row>337</xdr:row>
      <xdr:rowOff>114572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901" y="52827807"/>
          <a:ext cx="6048788" cy="7851388"/>
        </a:xfrm>
        <a:prstGeom prst="rect">
          <a:avLst/>
        </a:prstGeom>
      </xdr:spPr>
    </xdr:pic>
    <xdr:clientData/>
  </xdr:twoCellAnchor>
  <xdr:twoCellAnchor editAs="oneCell">
    <xdr:from>
      <xdr:col>0</xdr:col>
      <xdr:colOff>107830</xdr:colOff>
      <xdr:row>337</xdr:row>
      <xdr:rowOff>152758</xdr:rowOff>
    </xdr:from>
    <xdr:to>
      <xdr:col>8</xdr:col>
      <xdr:colOff>188460</xdr:colOff>
      <xdr:row>378</xdr:row>
      <xdr:rowOff>74690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7830" y="60717381"/>
          <a:ext cx="5544026" cy="72903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378</xdr:row>
      <xdr:rowOff>62901</xdr:rowOff>
    </xdr:from>
    <xdr:to>
      <xdr:col>8</xdr:col>
      <xdr:colOff>156821</xdr:colOff>
      <xdr:row>399</xdr:row>
      <xdr:rowOff>70229</xdr:rowOff>
    </xdr:to>
    <xdr:pic>
      <xdr:nvPicPr>
        <xdr:cNvPr id="12" name="Picture 11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b="46473"/>
        <a:stretch/>
      </xdr:blipFill>
      <xdr:spPr>
        <a:xfrm>
          <a:off x="0" y="67995920"/>
          <a:ext cx="5620217" cy="3781384"/>
        </a:xfrm>
        <a:prstGeom prst="rect">
          <a:avLst/>
        </a:prstGeom>
      </xdr:spPr>
    </xdr:pic>
    <xdr:clientData/>
  </xdr:twoCellAnchor>
  <xdr:twoCellAnchor editAs="oneCell">
    <xdr:from>
      <xdr:col>8</xdr:col>
      <xdr:colOff>234461</xdr:colOff>
      <xdr:row>142</xdr:row>
      <xdr:rowOff>117231</xdr:rowOff>
    </xdr:from>
    <xdr:to>
      <xdr:col>9</xdr:col>
      <xdr:colOff>329711</xdr:colOff>
      <xdr:row>144</xdr:row>
      <xdr:rowOff>55647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695461" y="24913981"/>
          <a:ext cx="777875" cy="287666"/>
        </a:xfrm>
        <a:prstGeom prst="rect">
          <a:avLst/>
        </a:prstGeom>
      </xdr:spPr>
    </xdr:pic>
    <xdr:clientData/>
  </xdr:twoCellAnchor>
  <xdr:twoCellAnchor>
    <xdr:from>
      <xdr:col>4</xdr:col>
      <xdr:colOff>59307</xdr:colOff>
      <xdr:row>391</xdr:row>
      <xdr:rowOff>168518</xdr:rowOff>
    </xdr:from>
    <xdr:to>
      <xdr:col>9</xdr:col>
      <xdr:colOff>668961</xdr:colOff>
      <xdr:row>392</xdr:row>
      <xdr:rowOff>58614</xdr:rowOff>
    </xdr:to>
    <xdr:cxnSp macro="">
      <xdr:nvCxnSpPr>
        <xdr:cNvPr id="13" name="Straight Arrow Connector 12"/>
        <xdr:cNvCxnSpPr/>
      </xdr:nvCxnSpPr>
      <xdr:spPr>
        <a:xfrm flipV="1">
          <a:off x="2791005" y="70437858"/>
          <a:ext cx="4024277" cy="69813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366346</xdr:colOff>
      <xdr:row>28</xdr:row>
      <xdr:rowOff>102577</xdr:rowOff>
    </xdr:from>
    <xdr:to>
      <xdr:col>9</xdr:col>
      <xdr:colOff>59441</xdr:colOff>
      <xdr:row>30</xdr:row>
      <xdr:rowOff>164856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4721" y="4992077"/>
          <a:ext cx="1058345" cy="4115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23201</xdr:colOff>
      <xdr:row>16</xdr:row>
      <xdr:rowOff>72048</xdr:rowOff>
    </xdr:from>
    <xdr:to>
      <xdr:col>9</xdr:col>
      <xdr:colOff>512395</xdr:colOff>
      <xdr:row>61</xdr:row>
      <xdr:rowOff>167297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26" y="2866048"/>
          <a:ext cx="5950194" cy="79533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620023</xdr:colOff>
      <xdr:row>153</xdr:row>
      <xdr:rowOff>35945</xdr:rowOff>
    </xdr:from>
    <xdr:to>
      <xdr:col>9</xdr:col>
      <xdr:colOff>41873</xdr:colOff>
      <xdr:row>197</xdr:row>
      <xdr:rowOff>131195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23" y="27532643"/>
          <a:ext cx="5568171" cy="80027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35944</xdr:colOff>
      <xdr:row>252</xdr:row>
      <xdr:rowOff>17972</xdr:rowOff>
    </xdr:from>
    <xdr:to>
      <xdr:col>8</xdr:col>
      <xdr:colOff>283594</xdr:colOff>
      <xdr:row>293</xdr:row>
      <xdr:rowOff>103697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944" y="45306651"/>
          <a:ext cx="5711046" cy="74541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400</xdr:row>
      <xdr:rowOff>0</xdr:rowOff>
    </xdr:from>
    <xdr:to>
      <xdr:col>9</xdr:col>
      <xdr:colOff>329869</xdr:colOff>
      <xdr:row>418</xdr:row>
      <xdr:rowOff>3189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71886792"/>
          <a:ext cx="6476190" cy="32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418</xdr:row>
      <xdr:rowOff>0</xdr:rowOff>
    </xdr:from>
    <xdr:to>
      <xdr:col>10</xdr:col>
      <xdr:colOff>227898</xdr:colOff>
      <xdr:row>435</xdr:row>
      <xdr:rowOff>163859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75121698"/>
          <a:ext cx="7057143" cy="3219048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16</xdr:row>
      <xdr:rowOff>0</xdr:rowOff>
    </xdr:from>
    <xdr:to>
      <xdr:col>22</xdr:col>
      <xdr:colOff>332659</xdr:colOff>
      <xdr:row>66</xdr:row>
      <xdr:rowOff>42722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195094" y="2875472"/>
          <a:ext cx="7161905" cy="902857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22</xdr:row>
      <xdr:rowOff>5140</xdr:rowOff>
    </xdr:from>
    <xdr:to>
      <xdr:col>7</xdr:col>
      <xdr:colOff>638175</xdr:colOff>
      <xdr:row>62</xdr:row>
      <xdr:rowOff>171450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" y="3986590"/>
          <a:ext cx="4514850" cy="7405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76200</xdr:colOff>
      <xdr:row>37</xdr:row>
      <xdr:rowOff>57150</xdr:rowOff>
    </xdr:from>
    <xdr:to>
      <xdr:col>19</xdr:col>
      <xdr:colOff>447029</xdr:colOff>
      <xdr:row>74</xdr:row>
      <xdr:rowOff>94408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05800" y="6753225"/>
          <a:ext cx="5171429" cy="67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132</xdr:row>
      <xdr:rowOff>9525</xdr:rowOff>
    </xdr:from>
    <xdr:to>
      <xdr:col>8</xdr:col>
      <xdr:colOff>666750</xdr:colOff>
      <xdr:row>151</xdr:row>
      <xdr:rowOff>44206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3898225"/>
          <a:ext cx="6153150" cy="3473206"/>
        </a:xfrm>
        <a:prstGeom prst="rect">
          <a:avLst/>
        </a:prstGeom>
      </xdr:spPr>
    </xdr:pic>
    <xdr:clientData/>
  </xdr:twoCellAnchor>
  <xdr:twoCellAnchor editAs="oneCell">
    <xdr:from>
      <xdr:col>1</xdr:col>
      <xdr:colOff>657225</xdr:colOff>
      <xdr:row>165</xdr:row>
      <xdr:rowOff>0</xdr:rowOff>
    </xdr:from>
    <xdr:to>
      <xdr:col>7</xdr:col>
      <xdr:colOff>28575</xdr:colOff>
      <xdr:row>175</xdr:row>
      <xdr:rowOff>38100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3025" y="29860875"/>
          <a:ext cx="3486150" cy="1847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171450</xdr:colOff>
      <xdr:row>37</xdr:row>
      <xdr:rowOff>22483</xdr:rowOff>
    </xdr:from>
    <xdr:to>
      <xdr:col>37</xdr:col>
      <xdr:colOff>352886</xdr:colOff>
      <xdr:row>80</xdr:row>
      <xdr:rowOff>15755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059650" y="6718558"/>
          <a:ext cx="5667836" cy="7775197"/>
        </a:xfrm>
        <a:prstGeom prst="rect">
          <a:avLst/>
        </a:prstGeom>
      </xdr:spPr>
    </xdr:pic>
    <xdr:clientData/>
  </xdr:twoCellAnchor>
  <xdr:twoCellAnchor editAs="oneCell">
    <xdr:from>
      <xdr:col>20</xdr:col>
      <xdr:colOff>661376</xdr:colOff>
      <xdr:row>37</xdr:row>
      <xdr:rowOff>47625</xdr:rowOff>
    </xdr:from>
    <xdr:to>
      <xdr:col>29</xdr:col>
      <xdr:colOff>441766</xdr:colOff>
      <xdr:row>82</xdr:row>
      <xdr:rowOff>86263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7376" y="6743700"/>
          <a:ext cx="5952590" cy="81825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85725</xdr:colOff>
      <xdr:row>37</xdr:row>
      <xdr:rowOff>57150</xdr:rowOff>
    </xdr:from>
    <xdr:to>
      <xdr:col>45</xdr:col>
      <xdr:colOff>648113</xdr:colOff>
      <xdr:row>80</xdr:row>
      <xdr:rowOff>126613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460325" y="6753225"/>
          <a:ext cx="6048788" cy="7851388"/>
        </a:xfrm>
        <a:prstGeom prst="rect">
          <a:avLst/>
        </a:prstGeom>
      </xdr:spPr>
    </xdr:pic>
    <xdr:clientData/>
  </xdr:twoCellAnchor>
  <xdr:twoCellAnchor editAs="oneCell">
    <xdr:from>
      <xdr:col>0</xdr:col>
      <xdr:colOff>533400</xdr:colOff>
      <xdr:row>85</xdr:row>
      <xdr:rowOff>0</xdr:rowOff>
    </xdr:from>
    <xdr:to>
      <xdr:col>8</xdr:col>
      <xdr:colOff>266700</xdr:colOff>
      <xdr:row>104</xdr:row>
      <xdr:rowOff>148832</xdr:rowOff>
    </xdr:to>
    <xdr:pic>
      <xdr:nvPicPr>
        <xdr:cNvPr id="18" name="Picture 17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533400" y="15382875"/>
          <a:ext cx="5219700" cy="35873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85726</xdr:colOff>
      <xdr:row>56</xdr:row>
      <xdr:rowOff>133350</xdr:rowOff>
    </xdr:from>
    <xdr:to>
      <xdr:col>10</xdr:col>
      <xdr:colOff>600076</xdr:colOff>
      <xdr:row>57</xdr:row>
      <xdr:rowOff>57150</xdr:rowOff>
    </xdr:to>
    <xdr:sp macro="" textlink="">
      <xdr:nvSpPr>
        <xdr:cNvPr id="21" name="Right Arrow 20"/>
        <xdr:cNvSpPr/>
      </xdr:nvSpPr>
      <xdr:spPr>
        <a:xfrm>
          <a:off x="6257926" y="1026795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46</xdr:col>
      <xdr:colOff>28575</xdr:colOff>
      <xdr:row>37</xdr:row>
      <xdr:rowOff>47625</xdr:rowOff>
    </xdr:from>
    <xdr:to>
      <xdr:col>54</xdr:col>
      <xdr:colOff>110346</xdr:colOff>
      <xdr:row>81</xdr:row>
      <xdr:rowOff>87522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75375" y="6743700"/>
          <a:ext cx="5568171" cy="80027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57150</xdr:colOff>
      <xdr:row>37</xdr:row>
      <xdr:rowOff>0</xdr:rowOff>
    </xdr:from>
    <xdr:to>
      <xdr:col>62</xdr:col>
      <xdr:colOff>657633</xdr:colOff>
      <xdr:row>80</xdr:row>
      <xdr:rowOff>2796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7090350" y="6696075"/>
          <a:ext cx="6086883" cy="7784721"/>
        </a:xfrm>
        <a:prstGeom prst="rect">
          <a:avLst/>
        </a:prstGeom>
      </xdr:spPr>
    </xdr:pic>
    <xdr:clientData/>
  </xdr:twoCellAnchor>
  <xdr:twoCellAnchor editAs="oneCell">
    <xdr:from>
      <xdr:col>63</xdr:col>
      <xdr:colOff>0</xdr:colOff>
      <xdr:row>36</xdr:row>
      <xdr:rowOff>0</xdr:rowOff>
    </xdr:from>
    <xdr:to>
      <xdr:col>71</xdr:col>
      <xdr:colOff>224646</xdr:colOff>
      <xdr:row>77</xdr:row>
      <xdr:rowOff>34146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05400" y="6515100"/>
          <a:ext cx="5711046" cy="74541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71</xdr:col>
      <xdr:colOff>142875</xdr:colOff>
      <xdr:row>37</xdr:row>
      <xdr:rowOff>38100</xdr:rowOff>
    </xdr:from>
    <xdr:to>
      <xdr:col>81</xdr:col>
      <xdr:colOff>342900</xdr:colOff>
      <xdr:row>53</xdr:row>
      <xdr:rowOff>85725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8834675" y="6734175"/>
          <a:ext cx="7058025" cy="2943225"/>
        </a:xfrm>
        <a:prstGeom prst="rect">
          <a:avLst/>
        </a:prstGeom>
      </xdr:spPr>
    </xdr:pic>
    <xdr:clientData/>
  </xdr:twoCellAnchor>
  <xdr:twoCellAnchor editAs="oneCell">
    <xdr:from>
      <xdr:col>72</xdr:col>
      <xdr:colOff>28575</xdr:colOff>
      <xdr:row>57</xdr:row>
      <xdr:rowOff>38099</xdr:rowOff>
    </xdr:from>
    <xdr:to>
      <xdr:col>80</xdr:col>
      <xdr:colOff>210011</xdr:colOff>
      <xdr:row>63</xdr:row>
      <xdr:rowOff>171450</xdr:rowOff>
    </xdr:to>
    <xdr:pic>
      <xdr:nvPicPr>
        <xdr:cNvPr id="29" name="Picture 28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8575" b="75744"/>
        <a:stretch/>
      </xdr:blipFill>
      <xdr:spPr>
        <a:xfrm>
          <a:off x="49406175" y="10353674"/>
          <a:ext cx="5667836" cy="1219201"/>
        </a:xfrm>
        <a:prstGeom prst="rect">
          <a:avLst/>
        </a:prstGeom>
      </xdr:spPr>
    </xdr:pic>
    <xdr:clientData/>
  </xdr:twoCellAnchor>
  <xdr:twoCellAnchor editAs="oneCell">
    <xdr:from>
      <xdr:col>71</xdr:col>
      <xdr:colOff>676276</xdr:colOff>
      <xdr:row>67</xdr:row>
      <xdr:rowOff>1</xdr:rowOff>
    </xdr:from>
    <xdr:to>
      <xdr:col>75</xdr:col>
      <xdr:colOff>390526</xdr:colOff>
      <xdr:row>72</xdr:row>
      <xdr:rowOff>104776</xdr:rowOff>
    </xdr:to>
    <xdr:pic>
      <xdr:nvPicPr>
        <xdr:cNvPr id="30" name="Picture 29"/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14553" t="22391" r="45074" b="64640"/>
        <a:stretch/>
      </xdr:blipFill>
      <xdr:spPr>
        <a:xfrm>
          <a:off x="49368076" y="12125326"/>
          <a:ext cx="2457450" cy="100965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</xdr:colOff>
      <xdr:row>84</xdr:row>
      <xdr:rowOff>66675</xdr:rowOff>
    </xdr:from>
    <xdr:to>
      <xdr:col>20</xdr:col>
      <xdr:colOff>447675</xdr:colOff>
      <xdr:row>116</xdr:row>
      <xdr:rowOff>85725</xdr:rowOff>
    </xdr:to>
    <xdr:pic>
      <xdr:nvPicPr>
        <xdr:cNvPr id="31" name="Picture 30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8924925" y="15268575"/>
          <a:ext cx="5238750" cy="581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47625</xdr:colOff>
      <xdr:row>96</xdr:row>
      <xdr:rowOff>123825</xdr:rowOff>
    </xdr:from>
    <xdr:to>
      <xdr:col>11</xdr:col>
      <xdr:colOff>561975</xdr:colOff>
      <xdr:row>97</xdr:row>
      <xdr:rowOff>47625</xdr:rowOff>
    </xdr:to>
    <xdr:sp macro="" textlink="">
      <xdr:nvSpPr>
        <xdr:cNvPr id="32" name="Right Arrow 31"/>
        <xdr:cNvSpPr/>
      </xdr:nvSpPr>
      <xdr:spPr>
        <a:xfrm>
          <a:off x="6905625" y="174974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266700</xdr:colOff>
      <xdr:row>71</xdr:row>
      <xdr:rowOff>19050</xdr:rowOff>
    </xdr:from>
    <xdr:to>
      <xdr:col>4</xdr:col>
      <xdr:colOff>438150</xdr:colOff>
      <xdr:row>79</xdr:row>
      <xdr:rowOff>9525</xdr:rowOff>
    </xdr:to>
    <xdr:sp macro="" textlink="">
      <xdr:nvSpPr>
        <xdr:cNvPr id="34" name="Down Arrow 33"/>
        <xdr:cNvSpPr/>
      </xdr:nvSpPr>
      <xdr:spPr>
        <a:xfrm>
          <a:off x="3009900" y="12868275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22</xdr:col>
      <xdr:colOff>9525</xdr:colOff>
      <xdr:row>83</xdr:row>
      <xdr:rowOff>171450</xdr:rowOff>
    </xdr:from>
    <xdr:to>
      <xdr:col>35</xdr:col>
      <xdr:colOff>494125</xdr:colOff>
      <xdr:row>130</xdr:row>
      <xdr:rowOff>122768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097125" y="15192375"/>
          <a:ext cx="9400000" cy="8457143"/>
        </a:xfrm>
        <a:prstGeom prst="rect">
          <a:avLst/>
        </a:prstGeom>
      </xdr:spPr>
    </xdr:pic>
    <xdr:clientData/>
  </xdr:twoCellAnchor>
  <xdr:twoCellAnchor editAs="oneCell">
    <xdr:from>
      <xdr:col>37</xdr:col>
      <xdr:colOff>9525</xdr:colOff>
      <xdr:row>84</xdr:row>
      <xdr:rowOff>9525</xdr:rowOff>
    </xdr:from>
    <xdr:to>
      <xdr:col>47</xdr:col>
      <xdr:colOff>180096</xdr:colOff>
      <xdr:row>128</xdr:row>
      <xdr:rowOff>170434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5384125" y="15211425"/>
          <a:ext cx="7028571" cy="8123809"/>
        </a:xfrm>
        <a:prstGeom prst="rect">
          <a:avLst/>
        </a:prstGeom>
      </xdr:spPr>
    </xdr:pic>
    <xdr:clientData/>
  </xdr:twoCellAnchor>
  <xdr:twoCellAnchor>
    <xdr:from>
      <xdr:col>4</xdr:col>
      <xdr:colOff>266700</xdr:colOff>
      <xdr:row>113</xdr:row>
      <xdr:rowOff>0</xdr:rowOff>
    </xdr:from>
    <xdr:to>
      <xdr:col>4</xdr:col>
      <xdr:colOff>438150</xdr:colOff>
      <xdr:row>120</xdr:row>
      <xdr:rowOff>171450</xdr:rowOff>
    </xdr:to>
    <xdr:sp macro="" textlink="">
      <xdr:nvSpPr>
        <xdr:cNvPr id="38" name="Down Arrow 37"/>
        <xdr:cNvSpPr/>
      </xdr:nvSpPr>
      <xdr:spPr>
        <a:xfrm>
          <a:off x="3009900" y="20450175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238125</xdr:colOff>
      <xdr:row>152</xdr:row>
      <xdr:rowOff>171450</xdr:rowOff>
    </xdr:from>
    <xdr:to>
      <xdr:col>4</xdr:col>
      <xdr:colOff>409575</xdr:colOff>
      <xdr:row>160</xdr:row>
      <xdr:rowOff>161925</xdr:rowOff>
    </xdr:to>
    <xdr:sp macro="" textlink="">
      <xdr:nvSpPr>
        <xdr:cNvPr id="39" name="Down Arrow 38"/>
        <xdr:cNvSpPr/>
      </xdr:nvSpPr>
      <xdr:spPr>
        <a:xfrm>
          <a:off x="2981325" y="27679650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40" name="Right Arrow 39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0</xdr:colOff>
      <xdr:row>132</xdr:row>
      <xdr:rowOff>0</xdr:rowOff>
    </xdr:from>
    <xdr:to>
      <xdr:col>21</xdr:col>
      <xdr:colOff>656457</xdr:colOff>
      <xdr:row>182</xdr:row>
      <xdr:rowOff>75059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915400" y="23888700"/>
          <a:ext cx="6142857" cy="9123809"/>
        </a:xfrm>
        <a:prstGeom prst="rect">
          <a:avLst/>
        </a:prstGeom>
      </xdr:spPr>
    </xdr:pic>
    <xdr:clientData/>
  </xdr:twoCellAnchor>
  <xdr:twoCellAnchor editAs="oneCell">
    <xdr:from>
      <xdr:col>23</xdr:col>
      <xdr:colOff>657225</xdr:colOff>
      <xdr:row>133</xdr:row>
      <xdr:rowOff>9525</xdr:rowOff>
    </xdr:from>
    <xdr:to>
      <xdr:col>32</xdr:col>
      <xdr:colOff>651816</xdr:colOff>
      <xdr:row>175</xdr:row>
      <xdr:rowOff>165700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6430625" y="24079200"/>
          <a:ext cx="6166791" cy="7757125"/>
        </a:xfrm>
        <a:prstGeom prst="rect">
          <a:avLst/>
        </a:prstGeom>
      </xdr:spPr>
    </xdr:pic>
    <xdr:clientData/>
  </xdr:twoCellAnchor>
  <xdr:twoCellAnchor editAs="oneCell">
    <xdr:from>
      <xdr:col>33</xdr:col>
      <xdr:colOff>676275</xdr:colOff>
      <xdr:row>137</xdr:row>
      <xdr:rowOff>47625</xdr:rowOff>
    </xdr:from>
    <xdr:to>
      <xdr:col>35</xdr:col>
      <xdr:colOff>609600</xdr:colOff>
      <xdr:row>139</xdr:row>
      <xdr:rowOff>76200</xdr:rowOff>
    </xdr:to>
    <xdr:pic>
      <xdr:nvPicPr>
        <xdr:cNvPr id="43" name="Picture 42"/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l="27339" t="75517" r="51501" b="19448"/>
        <a:stretch/>
      </xdr:blipFill>
      <xdr:spPr>
        <a:xfrm>
          <a:off x="23307675" y="24841200"/>
          <a:ext cx="1304925" cy="390525"/>
        </a:xfrm>
        <a:prstGeom prst="rect">
          <a:avLst/>
        </a:prstGeom>
      </xdr:spPr>
    </xdr:pic>
    <xdr:clientData/>
  </xdr:twoCellAnchor>
  <xdr:twoCellAnchor>
    <xdr:from>
      <xdr:col>20</xdr:col>
      <xdr:colOff>85726</xdr:colOff>
      <xdr:row>54</xdr:row>
      <xdr:rowOff>114300</xdr:rowOff>
    </xdr:from>
    <xdr:to>
      <xdr:col>21</xdr:col>
      <xdr:colOff>600076</xdr:colOff>
      <xdr:row>55</xdr:row>
      <xdr:rowOff>38100</xdr:rowOff>
    </xdr:to>
    <xdr:sp macro="" textlink="">
      <xdr:nvSpPr>
        <xdr:cNvPr id="44" name="Right Arrow 43"/>
        <xdr:cNvSpPr/>
      </xdr:nvSpPr>
      <xdr:spPr>
        <a:xfrm>
          <a:off x="13801726" y="988695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57150</xdr:colOff>
      <xdr:row>97</xdr:row>
      <xdr:rowOff>9525</xdr:rowOff>
    </xdr:from>
    <xdr:to>
      <xdr:col>22</xdr:col>
      <xdr:colOff>571500</xdr:colOff>
      <xdr:row>97</xdr:row>
      <xdr:rowOff>114300</xdr:rowOff>
    </xdr:to>
    <xdr:sp macro="" textlink="">
      <xdr:nvSpPr>
        <xdr:cNvPr id="45" name="Right Arrow 44"/>
        <xdr:cNvSpPr/>
      </xdr:nvSpPr>
      <xdr:spPr>
        <a:xfrm>
          <a:off x="14458950" y="1756410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9525</xdr:colOff>
      <xdr:row>140</xdr:row>
      <xdr:rowOff>114300</xdr:rowOff>
    </xdr:from>
    <xdr:to>
      <xdr:col>24</xdr:col>
      <xdr:colOff>523875</xdr:colOff>
      <xdr:row>141</xdr:row>
      <xdr:rowOff>38100</xdr:rowOff>
    </xdr:to>
    <xdr:sp macro="" textlink="">
      <xdr:nvSpPr>
        <xdr:cNvPr id="46" name="Right Arrow 45"/>
        <xdr:cNvSpPr/>
      </xdr:nvSpPr>
      <xdr:spPr>
        <a:xfrm>
          <a:off x="15782925" y="2545080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89</xdr:col>
      <xdr:colOff>247650</xdr:colOff>
      <xdr:row>36</xdr:row>
      <xdr:rowOff>66675</xdr:rowOff>
    </xdr:from>
    <xdr:to>
      <xdr:col>97</xdr:col>
      <xdr:colOff>323155</xdr:colOff>
      <xdr:row>56</xdr:row>
      <xdr:rowOff>75746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1283850" y="6581775"/>
          <a:ext cx="5561905" cy="3628571"/>
        </a:xfrm>
        <a:prstGeom prst="rect">
          <a:avLst/>
        </a:prstGeom>
      </xdr:spPr>
    </xdr:pic>
    <xdr:clientData/>
  </xdr:twoCellAnchor>
  <xdr:twoCellAnchor editAs="oneCell">
    <xdr:from>
      <xdr:col>82</xdr:col>
      <xdr:colOff>38100</xdr:colOff>
      <xdr:row>36</xdr:row>
      <xdr:rowOff>38100</xdr:rowOff>
    </xdr:from>
    <xdr:to>
      <xdr:col>89</xdr:col>
      <xdr:colOff>352425</xdr:colOff>
      <xdr:row>76</xdr:row>
      <xdr:rowOff>114300</xdr:rowOff>
    </xdr:to>
    <xdr:pic>
      <xdr:nvPicPr>
        <xdr:cNvPr id="50" name="Picture 49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73700" y="6553200"/>
          <a:ext cx="5114925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66675</xdr:rowOff>
    </xdr:from>
    <xdr:to>
      <xdr:col>12</xdr:col>
      <xdr:colOff>151352</xdr:colOff>
      <xdr:row>44</xdr:row>
      <xdr:rowOff>56405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57400"/>
          <a:ext cx="8380952" cy="59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12</xdr:col>
      <xdr:colOff>84686</xdr:colOff>
      <xdr:row>95</xdr:row>
      <xdr:rowOff>84583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143875"/>
          <a:ext cx="8314286" cy="91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84</xdr:row>
      <xdr:rowOff>133350</xdr:rowOff>
    </xdr:from>
    <xdr:to>
      <xdr:col>11</xdr:col>
      <xdr:colOff>656200</xdr:colOff>
      <xdr:row>123</xdr:row>
      <xdr:rowOff>27706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5335250"/>
          <a:ext cx="8200000" cy="69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120</xdr:row>
      <xdr:rowOff>133350</xdr:rowOff>
    </xdr:from>
    <xdr:to>
      <xdr:col>12</xdr:col>
      <xdr:colOff>418019</xdr:colOff>
      <xdr:row>139</xdr:row>
      <xdr:rowOff>132920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1850350"/>
          <a:ext cx="8647619" cy="34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138</xdr:row>
      <xdr:rowOff>114300</xdr:rowOff>
    </xdr:from>
    <xdr:to>
      <xdr:col>11</xdr:col>
      <xdr:colOff>637152</xdr:colOff>
      <xdr:row>181</xdr:row>
      <xdr:rowOff>132375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5088850"/>
          <a:ext cx="8180952" cy="78000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11</xdr:row>
      <xdr:rowOff>9525</xdr:rowOff>
    </xdr:from>
    <xdr:to>
      <xdr:col>27</xdr:col>
      <xdr:colOff>189448</xdr:colOff>
      <xdr:row>61</xdr:row>
      <xdr:rowOff>103632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87000" y="2000250"/>
          <a:ext cx="8419048" cy="9142857"/>
        </a:xfrm>
        <a:prstGeom prst="rect">
          <a:avLst/>
        </a:prstGeom>
      </xdr:spPr>
    </xdr:pic>
    <xdr:clientData/>
  </xdr:twoCellAnchor>
  <xdr:twoCellAnchor editAs="oneCell">
    <xdr:from>
      <xdr:col>14</xdr:col>
      <xdr:colOff>657225</xdr:colOff>
      <xdr:row>60</xdr:row>
      <xdr:rowOff>171450</xdr:rowOff>
    </xdr:from>
    <xdr:to>
      <xdr:col>25</xdr:col>
      <xdr:colOff>541996</xdr:colOff>
      <xdr:row>105</xdr:row>
      <xdr:rowOff>38100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b="13998"/>
        <a:stretch/>
      </xdr:blipFill>
      <xdr:spPr>
        <a:xfrm>
          <a:off x="10258425" y="11029950"/>
          <a:ext cx="7428571" cy="801052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105</xdr:row>
      <xdr:rowOff>9525</xdr:rowOff>
    </xdr:from>
    <xdr:to>
      <xdr:col>27</xdr:col>
      <xdr:colOff>27543</xdr:colOff>
      <xdr:row>151</xdr:row>
      <xdr:rowOff>160865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287000" y="19011900"/>
          <a:ext cx="8257143" cy="847619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27</xdr:col>
      <xdr:colOff>151352</xdr:colOff>
      <xdr:row>201</xdr:row>
      <xdr:rowOff>46511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287000" y="27508200"/>
          <a:ext cx="8380952" cy="8914286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201</xdr:row>
      <xdr:rowOff>47625</xdr:rowOff>
    </xdr:from>
    <xdr:to>
      <xdr:col>27</xdr:col>
      <xdr:colOff>256114</xdr:colOff>
      <xdr:row>252</xdr:row>
      <xdr:rowOff>36948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287000" y="36423600"/>
          <a:ext cx="8485714" cy="92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252</xdr:row>
      <xdr:rowOff>0</xdr:rowOff>
    </xdr:from>
    <xdr:to>
      <xdr:col>26</xdr:col>
      <xdr:colOff>456200</xdr:colOff>
      <xdr:row>303</xdr:row>
      <xdr:rowOff>160751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287000" y="45605700"/>
          <a:ext cx="8000000" cy="9390476"/>
        </a:xfrm>
        <a:prstGeom prst="rect">
          <a:avLst/>
        </a:prstGeom>
      </xdr:spPr>
    </xdr:pic>
    <xdr:clientData/>
  </xdr:twoCellAnchor>
  <xdr:twoCellAnchor editAs="oneCell">
    <xdr:from>
      <xdr:col>15</xdr:col>
      <xdr:colOff>219075</xdr:colOff>
      <xdr:row>302</xdr:row>
      <xdr:rowOff>142875</xdr:rowOff>
    </xdr:from>
    <xdr:to>
      <xdr:col>26</xdr:col>
      <xdr:colOff>256227</xdr:colOff>
      <xdr:row>317</xdr:row>
      <xdr:rowOff>56821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506075" y="54797325"/>
          <a:ext cx="7580952" cy="2628571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11</xdr:row>
      <xdr:rowOff>0</xdr:rowOff>
    </xdr:from>
    <xdr:to>
      <xdr:col>38</xdr:col>
      <xdr:colOff>542086</xdr:colOff>
      <xdr:row>52</xdr:row>
      <xdr:rowOff>151453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9888200" y="1990725"/>
          <a:ext cx="6714286" cy="7571428"/>
        </a:xfrm>
        <a:prstGeom prst="rect">
          <a:avLst/>
        </a:prstGeom>
      </xdr:spPr>
    </xdr:pic>
    <xdr:clientData/>
  </xdr:twoCellAnchor>
  <xdr:twoCellAnchor editAs="oneCell">
    <xdr:from>
      <xdr:col>29</xdr:col>
      <xdr:colOff>371475</xdr:colOff>
      <xdr:row>52</xdr:row>
      <xdr:rowOff>114300</xdr:rowOff>
    </xdr:from>
    <xdr:to>
      <xdr:col>39</xdr:col>
      <xdr:colOff>170618</xdr:colOff>
      <xdr:row>82</xdr:row>
      <xdr:rowOff>113621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0259675" y="9525000"/>
          <a:ext cx="6657143" cy="5428571"/>
        </a:xfrm>
        <a:prstGeom prst="rect">
          <a:avLst/>
        </a:prstGeom>
      </xdr:spPr>
    </xdr:pic>
    <xdr:clientData/>
  </xdr:twoCellAnchor>
  <xdr:twoCellAnchor editAs="oneCell">
    <xdr:from>
      <xdr:col>40</xdr:col>
      <xdr:colOff>0</xdr:colOff>
      <xdr:row>11</xdr:row>
      <xdr:rowOff>0</xdr:rowOff>
    </xdr:from>
    <xdr:to>
      <xdr:col>52</xdr:col>
      <xdr:colOff>27543</xdr:colOff>
      <xdr:row>57</xdr:row>
      <xdr:rowOff>151340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7432000" y="1990725"/>
          <a:ext cx="8257143" cy="8476190"/>
        </a:xfrm>
        <a:prstGeom prst="rect">
          <a:avLst/>
        </a:prstGeom>
      </xdr:spPr>
    </xdr:pic>
    <xdr:clientData/>
  </xdr:twoCellAnchor>
  <xdr:twoCellAnchor>
    <xdr:from>
      <xdr:col>41</xdr:col>
      <xdr:colOff>171450</xdr:colOff>
      <xdr:row>30</xdr:row>
      <xdr:rowOff>47624</xdr:rowOff>
    </xdr:from>
    <xdr:to>
      <xdr:col>46</xdr:col>
      <xdr:colOff>57150</xdr:colOff>
      <xdr:row>32</xdr:row>
      <xdr:rowOff>133349</xdr:rowOff>
    </xdr:to>
    <xdr:sp macro="" textlink="">
      <xdr:nvSpPr>
        <xdr:cNvPr id="19" name="Rectangle 18"/>
        <xdr:cNvSpPr/>
      </xdr:nvSpPr>
      <xdr:spPr>
        <a:xfrm>
          <a:off x="28289250" y="5476874"/>
          <a:ext cx="3314700" cy="44767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46</xdr:col>
      <xdr:colOff>38100</xdr:colOff>
      <xdr:row>25</xdr:row>
      <xdr:rowOff>0</xdr:rowOff>
    </xdr:from>
    <xdr:to>
      <xdr:col>53</xdr:col>
      <xdr:colOff>28575</xdr:colOff>
      <xdr:row>30</xdr:row>
      <xdr:rowOff>66675</xdr:rowOff>
    </xdr:to>
    <xdr:cxnSp macro="">
      <xdr:nvCxnSpPr>
        <xdr:cNvPr id="21" name="Straight Arrow Connector 20"/>
        <xdr:cNvCxnSpPr/>
      </xdr:nvCxnSpPr>
      <xdr:spPr>
        <a:xfrm flipV="1">
          <a:off x="31584900" y="4524375"/>
          <a:ext cx="4791075" cy="971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53</xdr:col>
      <xdr:colOff>19050</xdr:colOff>
      <xdr:row>19</xdr:row>
      <xdr:rowOff>76200</xdr:rowOff>
    </xdr:from>
    <xdr:to>
      <xdr:col>59</xdr:col>
      <xdr:colOff>66676</xdr:colOff>
      <xdr:row>25</xdr:row>
      <xdr:rowOff>28576</xdr:rowOff>
    </xdr:to>
    <xdr:pic>
      <xdr:nvPicPr>
        <xdr:cNvPr id="22" name="Picture 21"/>
        <xdr:cNvPicPr>
          <a:picLocks noChangeAspect="1"/>
        </xdr:cNvPicPr>
      </xdr:nvPicPr>
      <xdr:blipFill rotWithShape="1">
        <a:blip xmlns:r="http://schemas.openxmlformats.org/officeDocument/2006/relationships" r:embed="rId15"/>
        <a:srcRect l="19412" t="22452" r="12722" b="64461"/>
        <a:stretch/>
      </xdr:blipFill>
      <xdr:spPr>
        <a:xfrm>
          <a:off x="36366450" y="3514725"/>
          <a:ext cx="4162426" cy="1038226"/>
        </a:xfrm>
        <a:prstGeom prst="rect">
          <a:avLst/>
        </a:prstGeom>
      </xdr:spPr>
    </xdr:pic>
    <xdr:clientData/>
  </xdr:twoCellAnchor>
  <xdr:twoCellAnchor editAs="oneCell">
    <xdr:from>
      <xdr:col>52</xdr:col>
      <xdr:colOff>676274</xdr:colOff>
      <xdr:row>27</xdr:row>
      <xdr:rowOff>66675</xdr:rowOff>
    </xdr:from>
    <xdr:to>
      <xdr:col>59</xdr:col>
      <xdr:colOff>180975</xdr:colOff>
      <xdr:row>32</xdr:row>
      <xdr:rowOff>161925</xdr:rowOff>
    </xdr:to>
    <xdr:pic>
      <xdr:nvPicPr>
        <xdr:cNvPr id="23" name="Picture 22"/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l="16587" t="22133" r="9907" b="65439"/>
        <a:stretch/>
      </xdr:blipFill>
      <xdr:spPr>
        <a:xfrm>
          <a:off x="36337874" y="4953000"/>
          <a:ext cx="4305301" cy="1000125"/>
        </a:xfrm>
        <a:prstGeom prst="rect">
          <a:avLst/>
        </a:prstGeom>
      </xdr:spPr>
    </xdr:pic>
    <xdr:clientData/>
  </xdr:twoCellAnchor>
  <xdr:twoCellAnchor>
    <xdr:from>
      <xdr:col>46</xdr:col>
      <xdr:colOff>38100</xdr:colOff>
      <xdr:row>30</xdr:row>
      <xdr:rowOff>23813</xdr:rowOff>
    </xdr:from>
    <xdr:to>
      <xdr:col>52</xdr:col>
      <xdr:colOff>676274</xdr:colOff>
      <xdr:row>31</xdr:row>
      <xdr:rowOff>133350</xdr:rowOff>
    </xdr:to>
    <xdr:cxnSp macro="">
      <xdr:nvCxnSpPr>
        <xdr:cNvPr id="24" name="Straight Arrow Connector 23"/>
        <xdr:cNvCxnSpPr>
          <a:endCxn id="23" idx="1"/>
        </xdr:cNvCxnSpPr>
      </xdr:nvCxnSpPr>
      <xdr:spPr>
        <a:xfrm flipV="1">
          <a:off x="31584900" y="5453063"/>
          <a:ext cx="4752974" cy="2905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57</xdr:col>
      <xdr:colOff>466725</xdr:colOff>
      <xdr:row>28</xdr:row>
      <xdr:rowOff>171451</xdr:rowOff>
    </xdr:from>
    <xdr:to>
      <xdr:col>60</xdr:col>
      <xdr:colOff>285750</xdr:colOff>
      <xdr:row>30</xdr:row>
      <xdr:rowOff>19051</xdr:rowOff>
    </xdr:to>
    <xdr:pic>
      <xdr:nvPicPr>
        <xdr:cNvPr id="27" name="Picture 26"/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l="35288" t="4615" r="32674" b="92781"/>
        <a:stretch/>
      </xdr:blipFill>
      <xdr:spPr>
        <a:xfrm>
          <a:off x="39557325" y="5238751"/>
          <a:ext cx="1876425" cy="209550"/>
        </a:xfrm>
        <a:prstGeom prst="rect">
          <a:avLst/>
        </a:prstGeom>
      </xdr:spPr>
    </xdr:pic>
    <xdr:clientData/>
  </xdr:twoCellAnchor>
  <xdr:twoCellAnchor editAs="oneCell">
    <xdr:from>
      <xdr:col>56</xdr:col>
      <xdr:colOff>123825</xdr:colOff>
      <xdr:row>19</xdr:row>
      <xdr:rowOff>95249</xdr:rowOff>
    </xdr:from>
    <xdr:to>
      <xdr:col>59</xdr:col>
      <xdr:colOff>0</xdr:colOff>
      <xdr:row>21</xdr:row>
      <xdr:rowOff>0</xdr:rowOff>
    </xdr:to>
    <xdr:pic>
      <xdr:nvPicPr>
        <xdr:cNvPr id="28" name="Picture 27"/>
        <xdr:cNvPicPr>
          <a:picLocks noChangeAspect="1"/>
        </xdr:cNvPicPr>
      </xdr:nvPicPr>
      <xdr:blipFill rotWithShape="1">
        <a:blip xmlns:r="http://schemas.openxmlformats.org/officeDocument/2006/relationships" r:embed="rId15"/>
        <a:srcRect l="24226" t="4803" r="44247" b="91835"/>
        <a:stretch/>
      </xdr:blipFill>
      <xdr:spPr>
        <a:xfrm>
          <a:off x="38528625" y="3533774"/>
          <a:ext cx="1933575" cy="266701"/>
        </a:xfrm>
        <a:prstGeom prst="rect">
          <a:avLst/>
        </a:prstGeom>
      </xdr:spPr>
    </xdr:pic>
    <xdr:clientData/>
  </xdr:twoCellAnchor>
  <xdr:twoCellAnchor editAs="oneCell">
    <xdr:from>
      <xdr:col>53</xdr:col>
      <xdr:colOff>9525</xdr:colOff>
      <xdr:row>36</xdr:row>
      <xdr:rowOff>28575</xdr:rowOff>
    </xdr:from>
    <xdr:to>
      <xdr:col>56</xdr:col>
      <xdr:colOff>409575</xdr:colOff>
      <xdr:row>39</xdr:row>
      <xdr:rowOff>85725</xdr:rowOff>
    </xdr:to>
    <xdr:pic>
      <xdr:nvPicPr>
        <xdr:cNvPr id="29" name="Picture 28"/>
        <xdr:cNvPicPr>
          <a:picLocks noChangeAspect="1"/>
        </xdr:cNvPicPr>
      </xdr:nvPicPr>
      <xdr:blipFill rotWithShape="1">
        <a:blip xmlns:r="http://schemas.openxmlformats.org/officeDocument/2006/relationships" r:embed="rId17"/>
        <a:srcRect l="31179" t="27568" r="24863" b="64354"/>
        <a:stretch/>
      </xdr:blipFill>
      <xdr:spPr>
        <a:xfrm>
          <a:off x="36356925" y="6543675"/>
          <a:ext cx="2457450" cy="600075"/>
        </a:xfrm>
        <a:prstGeom prst="rect">
          <a:avLst/>
        </a:prstGeom>
      </xdr:spPr>
    </xdr:pic>
    <xdr:clientData/>
  </xdr:twoCellAnchor>
  <xdr:twoCellAnchor>
    <xdr:from>
      <xdr:col>46</xdr:col>
      <xdr:colOff>76200</xdr:colOff>
      <xdr:row>32</xdr:row>
      <xdr:rowOff>104775</xdr:rowOff>
    </xdr:from>
    <xdr:to>
      <xdr:col>53</xdr:col>
      <xdr:colOff>9525</xdr:colOff>
      <xdr:row>37</xdr:row>
      <xdr:rowOff>147638</xdr:rowOff>
    </xdr:to>
    <xdr:cxnSp macro="">
      <xdr:nvCxnSpPr>
        <xdr:cNvPr id="30" name="Straight Arrow Connector 29"/>
        <xdr:cNvCxnSpPr>
          <a:endCxn id="29" idx="1"/>
        </xdr:cNvCxnSpPr>
      </xdr:nvCxnSpPr>
      <xdr:spPr>
        <a:xfrm>
          <a:off x="31623000" y="5895975"/>
          <a:ext cx="4733925" cy="9477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nakin/Desktop/Design+%20India%20Development%20Specifications/Design+%20India%20Development%20Specifications/2.%20Composite%20column%20design/Composite%20Colum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nakin/AppData/Local/Temp/Rar$DIa0.985/&#44160;&#51613;Report_Desig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 Menu"/>
      <sheetName val="Scope"/>
      <sheetName val="Interface"/>
    </sheetNames>
    <sheetDataSet>
      <sheetData sheetId="0">
        <row r="46">
          <cell r="B46">
            <v>1.5</v>
          </cell>
        </row>
        <row r="48">
          <cell r="B48">
            <v>1.1000000000000001</v>
          </cell>
        </row>
      </sheetData>
      <sheetData sheetId="1" refreshError="1"/>
      <sheetData sheetId="2">
        <row r="18">
          <cell r="X18">
            <v>100</v>
          </cell>
        </row>
        <row r="19">
          <cell r="X19">
            <v>50</v>
          </cell>
        </row>
        <row r="29">
          <cell r="R29">
            <v>26.9</v>
          </cell>
        </row>
        <row r="31">
          <cell r="R31">
            <v>1</v>
          </cell>
        </row>
        <row r="40">
          <cell r="R40">
            <v>5026.5482457436692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tCheck"/>
      <sheetName val="Sectional Properties"/>
      <sheetName val="Design_SB2"/>
      <sheetName val="Design_B"/>
      <sheetName val="Design_SR"/>
      <sheetName val="Design_P"/>
      <sheetName val="Design_O"/>
      <sheetName val="Design_SO"/>
      <sheetName val="Design_T"/>
      <sheetName val="Design_ST"/>
      <sheetName val="Design_HT"/>
    </sheetNames>
    <sheetDataSet>
      <sheetData sheetId="0">
        <row r="7">
          <cell r="U7">
            <v>1E-3</v>
          </cell>
        </row>
        <row r="14">
          <cell r="F14" t="str">
            <v>N</v>
          </cell>
          <cell r="O14">
            <v>1</v>
          </cell>
        </row>
        <row r="15">
          <cell r="F15" t="str">
            <v>mm</v>
          </cell>
          <cell r="O15">
            <v>1</v>
          </cell>
        </row>
        <row r="16">
          <cell r="F16" t="str">
            <v>Nㆍmm</v>
          </cell>
        </row>
        <row r="17">
          <cell r="F17" t="str">
            <v>N / mm²</v>
          </cell>
          <cell r="O17">
            <v>1</v>
          </cell>
        </row>
        <row r="18">
          <cell r="F18" t="str">
            <v>mm²</v>
          </cell>
          <cell r="O18">
            <v>1</v>
          </cell>
        </row>
      </sheetData>
      <sheetData sheetId="1">
        <row r="10">
          <cell r="C10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M25"/>
  <sheetViews>
    <sheetView topLeftCell="A4" workbookViewId="0">
      <selection activeCell="F20" sqref="F20:L20"/>
    </sheetView>
  </sheetViews>
  <sheetFormatPr defaultRowHeight="14.25"/>
  <cols>
    <col min="5" max="5" width="17.75" customWidth="1"/>
    <col min="11" max="11" width="9.875" bestFit="1" customWidth="1"/>
  </cols>
  <sheetData>
    <row r="4" spans="5:13" ht="14.25" customHeight="1">
      <c r="G4" s="133" t="s">
        <v>0</v>
      </c>
      <c r="H4" s="133"/>
      <c r="I4" s="133"/>
      <c r="J4" s="133"/>
      <c r="K4" s="133"/>
      <c r="L4" s="133"/>
      <c r="M4" s="7"/>
    </row>
    <row r="5" spans="5:13" ht="14.25" customHeight="1">
      <c r="G5" s="133"/>
      <c r="H5" s="133"/>
      <c r="I5" s="133"/>
      <c r="J5" s="133"/>
      <c r="K5" s="133"/>
      <c r="L5" s="133"/>
      <c r="M5" s="7"/>
    </row>
    <row r="6" spans="5:13" ht="14.25" customHeight="1">
      <c r="G6" s="133"/>
      <c r="H6" s="133"/>
      <c r="I6" s="133"/>
      <c r="J6" s="133"/>
      <c r="K6" s="133"/>
      <c r="L6" s="133"/>
      <c r="M6" s="7"/>
    </row>
    <row r="7" spans="5:13" ht="14.25" customHeight="1">
      <c r="G7" s="133"/>
      <c r="H7" s="133"/>
      <c r="I7" s="133"/>
      <c r="J7" s="133"/>
      <c r="K7" s="133"/>
      <c r="L7" s="133"/>
      <c r="M7" s="7"/>
    </row>
    <row r="8" spans="5:13" ht="14.25" customHeight="1">
      <c r="G8" s="7"/>
      <c r="H8" s="7"/>
      <c r="I8" s="7"/>
      <c r="J8" s="7"/>
      <c r="K8" s="7"/>
      <c r="L8" s="7"/>
      <c r="M8" s="7"/>
    </row>
    <row r="10" spans="5:13" ht="15">
      <c r="J10" s="20"/>
      <c r="K10" s="21"/>
    </row>
    <row r="13" spans="5:13" ht="15.75" thickBot="1">
      <c r="K13" s="20" t="s">
        <v>12</v>
      </c>
      <c r="L13" s="21">
        <f ca="1">(TODAY())</f>
        <v>42954</v>
      </c>
    </row>
    <row r="14" spans="5:13" ht="15">
      <c r="E14" s="4" t="s">
        <v>1</v>
      </c>
      <c r="F14" s="134" t="s">
        <v>24</v>
      </c>
      <c r="G14" s="134"/>
      <c r="H14" s="134"/>
      <c r="I14" s="134"/>
      <c r="J14" s="134"/>
      <c r="K14" s="134"/>
      <c r="L14" s="135"/>
    </row>
    <row r="15" spans="5:13" ht="15">
      <c r="E15" s="5" t="s">
        <v>2</v>
      </c>
      <c r="F15" s="129" t="s">
        <v>25</v>
      </c>
      <c r="G15" s="129"/>
      <c r="H15" s="129"/>
      <c r="I15" s="129"/>
      <c r="J15" s="129"/>
      <c r="K15" s="129"/>
      <c r="L15" s="130"/>
    </row>
    <row r="16" spans="5:13" ht="15">
      <c r="E16" s="5" t="s">
        <v>23</v>
      </c>
      <c r="F16" s="129" t="s">
        <v>26</v>
      </c>
      <c r="G16" s="129"/>
      <c r="H16" s="129"/>
      <c r="I16" s="129"/>
      <c r="J16" s="129"/>
      <c r="K16" s="129"/>
      <c r="L16" s="130"/>
    </row>
    <row r="17" spans="5:12" ht="15">
      <c r="E17" s="5" t="s">
        <v>3</v>
      </c>
      <c r="F17" s="129" t="s">
        <v>27</v>
      </c>
      <c r="G17" s="129"/>
      <c r="H17" s="129"/>
      <c r="I17" s="129"/>
      <c r="J17" s="129"/>
      <c r="K17" s="129"/>
      <c r="L17" s="130"/>
    </row>
    <row r="18" spans="5:12" ht="30">
      <c r="E18" s="5" t="s">
        <v>4</v>
      </c>
      <c r="F18" s="129"/>
      <c r="G18" s="129"/>
      <c r="H18" s="129"/>
      <c r="I18" s="129"/>
      <c r="J18" s="129"/>
      <c r="K18" s="129"/>
      <c r="L18" s="130"/>
    </row>
    <row r="19" spans="5:12" ht="15">
      <c r="E19" s="5" t="s">
        <v>5</v>
      </c>
      <c r="F19" s="129" t="s">
        <v>172</v>
      </c>
      <c r="G19" s="129"/>
      <c r="H19" s="129"/>
      <c r="I19" s="129"/>
      <c r="J19" s="129"/>
      <c r="K19" s="129"/>
      <c r="L19" s="130"/>
    </row>
    <row r="20" spans="5:12" ht="15">
      <c r="E20" s="5" t="s">
        <v>6</v>
      </c>
      <c r="F20" s="129" t="s">
        <v>26</v>
      </c>
      <c r="G20" s="129"/>
      <c r="H20" s="129"/>
      <c r="I20" s="129"/>
      <c r="J20" s="129"/>
      <c r="K20" s="129"/>
      <c r="L20" s="130"/>
    </row>
    <row r="21" spans="5:12" ht="33.75" customHeight="1" thickBot="1">
      <c r="E21" s="6" t="s">
        <v>7</v>
      </c>
      <c r="F21" s="131" t="s">
        <v>171</v>
      </c>
      <c r="G21" s="131"/>
      <c r="H21" s="131"/>
      <c r="I21" s="131"/>
      <c r="J21" s="131"/>
      <c r="K21" s="131"/>
      <c r="L21" s="132"/>
    </row>
    <row r="22" spans="5:12" ht="15">
      <c r="E22" s="3"/>
      <c r="F22" s="1"/>
    </row>
    <row r="23" spans="5:12" ht="15">
      <c r="E23" s="3"/>
      <c r="F23" s="1"/>
    </row>
    <row r="24" spans="5:12" ht="15">
      <c r="E24" s="3"/>
      <c r="F24" s="1"/>
    </row>
    <row r="25" spans="5:12" ht="15">
      <c r="E25" s="2"/>
      <c r="F25" s="1"/>
    </row>
  </sheetData>
  <mergeCells count="9">
    <mergeCell ref="F19:L19"/>
    <mergeCell ref="F20:L20"/>
    <mergeCell ref="F21:L21"/>
    <mergeCell ref="G4:L7"/>
    <mergeCell ref="F14:L14"/>
    <mergeCell ref="F15:L15"/>
    <mergeCell ref="F16:L16"/>
    <mergeCell ref="F17:L17"/>
    <mergeCell ref="F18:L18"/>
  </mergeCells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2"/>
  <sheetViews>
    <sheetView topLeftCell="B1" workbookViewId="0">
      <selection activeCell="N4" sqref="N4"/>
    </sheetView>
  </sheetViews>
  <sheetFormatPr defaultRowHeight="14.25"/>
  <cols>
    <col min="1" max="1" width="17.875" style="12" customWidth="1"/>
    <col min="2" max="2" width="37.125" style="12" customWidth="1"/>
    <col min="3" max="3" width="22.875" style="12" customWidth="1"/>
    <col min="4" max="4" width="40.125" style="12" customWidth="1"/>
    <col min="5" max="34" width="3" style="12" customWidth="1"/>
    <col min="35" max="35" width="9" style="12"/>
  </cols>
  <sheetData>
    <row r="1" spans="1:35">
      <c r="A1" s="183"/>
      <c r="B1" s="183"/>
      <c r="C1" s="183"/>
      <c r="D1" s="183"/>
      <c r="E1" s="183" t="s">
        <v>166</v>
      </c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</row>
    <row r="2" spans="1:35">
      <c r="A2" s="183"/>
      <c r="B2" s="183"/>
      <c r="C2" s="183"/>
      <c r="D2" s="183"/>
      <c r="E2" s="23"/>
      <c r="F2" s="23"/>
      <c r="G2" s="23"/>
      <c r="H2" s="23"/>
      <c r="I2" s="183" t="s">
        <v>15</v>
      </c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</row>
    <row r="3" spans="1:35">
      <c r="A3" s="183"/>
      <c r="B3" s="183"/>
      <c r="C3" s="183"/>
      <c r="D3" s="183"/>
      <c r="E3" s="13">
        <v>1</v>
      </c>
      <c r="F3" s="13">
        <v>2</v>
      </c>
      <c r="G3" s="14">
        <v>3</v>
      </c>
      <c r="H3" s="14">
        <v>4</v>
      </c>
      <c r="I3" s="13">
        <v>5</v>
      </c>
      <c r="J3" s="13">
        <v>6</v>
      </c>
      <c r="K3" s="13">
        <v>7</v>
      </c>
      <c r="L3" s="13">
        <v>8</v>
      </c>
      <c r="M3" s="13">
        <v>9</v>
      </c>
      <c r="N3" s="14">
        <v>10</v>
      </c>
      <c r="O3" s="14">
        <v>11</v>
      </c>
      <c r="P3" s="13">
        <v>12</v>
      </c>
      <c r="Q3" s="13">
        <v>13</v>
      </c>
      <c r="R3" s="13">
        <v>14</v>
      </c>
      <c r="S3" s="13">
        <v>15</v>
      </c>
      <c r="T3" s="13">
        <v>16</v>
      </c>
      <c r="U3" s="14">
        <v>17</v>
      </c>
      <c r="V3" s="14">
        <v>18</v>
      </c>
      <c r="W3" s="13">
        <v>19</v>
      </c>
      <c r="X3" s="13">
        <v>20</v>
      </c>
      <c r="Y3" s="13">
        <v>21</v>
      </c>
      <c r="Z3" s="13">
        <v>22</v>
      </c>
      <c r="AA3" s="13">
        <v>23</v>
      </c>
      <c r="AB3" s="14">
        <v>24</v>
      </c>
      <c r="AC3" s="14">
        <v>25</v>
      </c>
      <c r="AD3" s="13">
        <v>26</v>
      </c>
      <c r="AE3" s="13">
        <v>27</v>
      </c>
      <c r="AF3" s="13">
        <v>28</v>
      </c>
      <c r="AG3" s="13">
        <v>29</v>
      </c>
      <c r="AH3" s="13">
        <v>30</v>
      </c>
    </row>
    <row r="4" spans="1:35">
      <c r="A4" s="184" t="s">
        <v>135</v>
      </c>
      <c r="B4" s="175" t="s">
        <v>138</v>
      </c>
      <c r="C4" s="175"/>
      <c r="D4" s="175"/>
      <c r="F4" s="16"/>
      <c r="G4" s="15"/>
      <c r="H4" s="15"/>
      <c r="I4" s="15"/>
      <c r="J4" s="15"/>
      <c r="K4" s="15"/>
      <c r="L4" s="15"/>
      <c r="M4" s="15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</row>
    <row r="5" spans="1:35">
      <c r="A5" s="184"/>
      <c r="B5" s="175" t="s">
        <v>139</v>
      </c>
      <c r="C5" s="175"/>
      <c r="D5" s="175"/>
      <c r="E5" s="16"/>
      <c r="F5" s="115"/>
      <c r="G5" s="115"/>
      <c r="H5" s="115"/>
      <c r="I5" s="115"/>
      <c r="J5" s="115"/>
      <c r="K5" s="115"/>
      <c r="L5" s="115"/>
      <c r="M5" s="15"/>
      <c r="N5" s="15"/>
      <c r="O5" s="15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</row>
    <row r="6" spans="1:35">
      <c r="A6" s="184"/>
      <c r="B6" s="175" t="s">
        <v>153</v>
      </c>
      <c r="C6" s="175"/>
      <c r="D6" s="175"/>
      <c r="E6" s="16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5"/>
      <c r="Q6" s="15"/>
      <c r="R6" s="15"/>
      <c r="S6" s="115"/>
      <c r="T6" s="115"/>
      <c r="U6" s="115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</row>
    <row r="7" spans="1:35">
      <c r="A7" s="184"/>
      <c r="B7" s="175" t="s">
        <v>137</v>
      </c>
      <c r="C7" s="175"/>
      <c r="D7" s="175"/>
      <c r="E7" s="16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6"/>
      <c r="AH7" s="16"/>
    </row>
    <row r="8" spans="1:35">
      <c r="A8" s="17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</row>
    <row r="9" spans="1:35">
      <c r="A9" s="183"/>
      <c r="B9" s="183"/>
      <c r="C9" s="183"/>
      <c r="D9" s="183"/>
      <c r="E9" s="183" t="s">
        <v>166</v>
      </c>
      <c r="F9" s="183"/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83"/>
      <c r="R9" s="183"/>
      <c r="S9" s="183"/>
      <c r="T9" s="183"/>
      <c r="U9" s="183"/>
      <c r="V9" s="183"/>
      <c r="W9" s="183"/>
      <c r="X9" s="183"/>
      <c r="Y9" s="183"/>
      <c r="Z9" s="183"/>
      <c r="AA9" s="183"/>
      <c r="AB9" s="183"/>
      <c r="AC9" s="183"/>
      <c r="AD9" s="183"/>
      <c r="AE9" s="183"/>
      <c r="AF9" s="183"/>
      <c r="AG9" s="183"/>
      <c r="AH9" s="183"/>
    </row>
    <row r="10" spans="1:35">
      <c r="A10" s="183"/>
      <c r="B10" s="183"/>
      <c r="C10" s="183"/>
      <c r="D10" s="183"/>
      <c r="E10" s="23"/>
      <c r="F10" s="23"/>
      <c r="G10" s="23"/>
      <c r="H10" s="23"/>
      <c r="I10" s="183" t="s">
        <v>15</v>
      </c>
      <c r="J10" s="183"/>
      <c r="K10" s="183"/>
      <c r="L10" s="183"/>
      <c r="M10" s="183"/>
      <c r="N10" s="183"/>
      <c r="O10" s="183"/>
      <c r="P10" s="183"/>
      <c r="Q10" s="183"/>
      <c r="R10" s="183"/>
      <c r="S10" s="183"/>
      <c r="T10" s="18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</row>
    <row r="11" spans="1:35">
      <c r="A11" s="183"/>
      <c r="B11" s="183"/>
      <c r="C11" s="183"/>
      <c r="D11" s="183"/>
      <c r="E11" s="13">
        <v>1</v>
      </c>
      <c r="F11" s="13">
        <v>2</v>
      </c>
      <c r="G11" s="14">
        <v>3</v>
      </c>
      <c r="H11" s="14">
        <v>4</v>
      </c>
      <c r="I11" s="13">
        <v>5</v>
      </c>
      <c r="J11" s="13">
        <v>6</v>
      </c>
      <c r="K11" s="13">
        <v>7</v>
      </c>
      <c r="L11" s="13">
        <v>8</v>
      </c>
      <c r="M11" s="13">
        <v>9</v>
      </c>
      <c r="N11" s="14">
        <v>10</v>
      </c>
      <c r="O11" s="14">
        <v>11</v>
      </c>
      <c r="P11" s="13">
        <v>12</v>
      </c>
      <c r="Q11" s="13">
        <v>13</v>
      </c>
      <c r="R11" s="13">
        <v>14</v>
      </c>
      <c r="S11" s="13">
        <v>15</v>
      </c>
      <c r="T11" s="13">
        <v>16</v>
      </c>
      <c r="U11" s="14">
        <v>17</v>
      </c>
      <c r="V11" s="14">
        <v>18</v>
      </c>
      <c r="W11" s="13">
        <v>19</v>
      </c>
      <c r="X11" s="13">
        <v>20</v>
      </c>
      <c r="Y11" s="13">
        <v>21</v>
      </c>
      <c r="Z11" s="13">
        <v>22</v>
      </c>
      <c r="AA11" s="13">
        <v>23</v>
      </c>
      <c r="AB11" s="14">
        <v>24</v>
      </c>
      <c r="AC11" s="14">
        <v>25</v>
      </c>
      <c r="AD11" s="13">
        <v>26</v>
      </c>
      <c r="AE11" s="13">
        <v>27</v>
      </c>
      <c r="AF11" s="13">
        <v>28</v>
      </c>
      <c r="AG11" s="13">
        <v>29</v>
      </c>
      <c r="AH11" s="13">
        <v>30</v>
      </c>
    </row>
    <row r="12" spans="1:35">
      <c r="A12" s="117"/>
      <c r="B12" s="23" t="s">
        <v>140</v>
      </c>
      <c r="C12" s="181" t="s">
        <v>149</v>
      </c>
      <c r="D12" s="182"/>
      <c r="E12" s="19"/>
      <c r="F12" s="19"/>
      <c r="G12" s="14"/>
      <c r="H12" s="14"/>
      <c r="I12" s="13"/>
      <c r="J12" s="13"/>
      <c r="K12" s="13"/>
      <c r="L12" s="13"/>
      <c r="M12" s="13"/>
      <c r="N12" s="14"/>
      <c r="O12" s="14"/>
      <c r="P12" s="13"/>
      <c r="Q12" s="13"/>
      <c r="R12" s="13"/>
      <c r="S12" s="13"/>
      <c r="T12" s="13"/>
      <c r="U12" s="14"/>
      <c r="V12" s="14"/>
      <c r="W12" s="13"/>
      <c r="X12" s="13"/>
      <c r="Y12" s="13"/>
      <c r="Z12" s="13"/>
      <c r="AA12" s="13"/>
      <c r="AB12" s="14"/>
      <c r="AC12" s="14"/>
      <c r="AD12" s="13"/>
      <c r="AE12" s="13"/>
      <c r="AF12" s="13"/>
      <c r="AG12" s="13"/>
      <c r="AH12" s="13"/>
    </row>
    <row r="13" spans="1:35">
      <c r="A13" s="172" t="s">
        <v>136</v>
      </c>
      <c r="B13" s="178" t="s">
        <v>138</v>
      </c>
      <c r="C13" s="178" t="s">
        <v>120</v>
      </c>
      <c r="D13" s="23" t="s">
        <v>141</v>
      </c>
      <c r="E13" s="13"/>
      <c r="F13" s="13"/>
      <c r="G13" s="19"/>
      <c r="H13" s="14"/>
      <c r="I13" s="13"/>
      <c r="J13" s="13"/>
      <c r="K13" s="13"/>
      <c r="L13" s="13"/>
      <c r="M13" s="13"/>
      <c r="N13" s="14"/>
      <c r="O13" s="14"/>
      <c r="P13" s="13"/>
      <c r="Q13" s="13"/>
      <c r="R13" s="13"/>
      <c r="S13" s="13"/>
      <c r="T13" s="13"/>
      <c r="U13" s="14"/>
      <c r="V13" s="14"/>
      <c r="W13" s="13"/>
      <c r="X13" s="13"/>
      <c r="Y13" s="13"/>
      <c r="Z13" s="13"/>
      <c r="AA13" s="13"/>
      <c r="AB13" s="14"/>
      <c r="AC13" s="14"/>
      <c r="AD13" s="13"/>
      <c r="AE13" s="13"/>
      <c r="AF13" s="13"/>
      <c r="AG13" s="13"/>
      <c r="AH13" s="13"/>
    </row>
    <row r="14" spans="1:35">
      <c r="A14" s="173"/>
      <c r="B14" s="180"/>
      <c r="C14" s="180"/>
      <c r="D14" s="23" t="s">
        <v>142</v>
      </c>
      <c r="E14" s="13"/>
      <c r="F14" s="13"/>
      <c r="G14" s="14"/>
      <c r="H14" s="19"/>
      <c r="I14" s="13"/>
      <c r="J14" s="13"/>
      <c r="K14" s="13"/>
      <c r="L14" s="13"/>
      <c r="M14" s="13"/>
      <c r="N14" s="14"/>
      <c r="O14" s="14"/>
      <c r="P14" s="13"/>
      <c r="Q14" s="13"/>
      <c r="R14" s="13"/>
      <c r="S14" s="13"/>
      <c r="T14" s="13"/>
      <c r="U14" s="14"/>
      <c r="V14" s="14"/>
      <c r="W14" s="13"/>
      <c r="X14" s="13"/>
      <c r="Y14" s="13"/>
      <c r="Z14" s="13"/>
      <c r="AA14" s="13"/>
      <c r="AB14" s="14"/>
      <c r="AC14" s="14"/>
      <c r="AD14" s="13"/>
      <c r="AE14" s="13"/>
      <c r="AF14" s="13"/>
      <c r="AG14" s="13"/>
      <c r="AH14" s="13"/>
    </row>
    <row r="15" spans="1:35">
      <c r="A15" s="173"/>
      <c r="B15" s="180"/>
      <c r="C15" s="180"/>
      <c r="D15" s="23" t="s">
        <v>143</v>
      </c>
      <c r="E15" s="13"/>
      <c r="F15" s="13"/>
      <c r="G15" s="14"/>
      <c r="H15" s="14"/>
      <c r="I15" s="19"/>
      <c r="J15" s="13"/>
      <c r="K15" s="13"/>
      <c r="L15" s="13"/>
      <c r="M15" s="13"/>
      <c r="N15" s="14"/>
      <c r="O15" s="14"/>
      <c r="P15" s="13"/>
      <c r="Q15" s="13"/>
      <c r="R15" s="13"/>
      <c r="S15" s="13"/>
      <c r="T15" s="13"/>
      <c r="U15" s="14"/>
      <c r="V15" s="14"/>
      <c r="W15" s="13"/>
      <c r="X15" s="13"/>
      <c r="Y15" s="13"/>
      <c r="Z15" s="13"/>
      <c r="AA15" s="13"/>
      <c r="AB15" s="14"/>
      <c r="AC15" s="14"/>
      <c r="AD15" s="13"/>
      <c r="AE15" s="13"/>
      <c r="AF15" s="13"/>
      <c r="AG15" s="13"/>
      <c r="AH15" s="13"/>
    </row>
    <row r="16" spans="1:35">
      <c r="A16" s="173"/>
      <c r="B16" s="180"/>
      <c r="C16" s="180"/>
      <c r="D16" s="23" t="s">
        <v>144</v>
      </c>
      <c r="E16" s="13"/>
      <c r="F16" s="13"/>
      <c r="G16" s="14"/>
      <c r="H16" s="14"/>
      <c r="I16" s="13"/>
      <c r="J16" s="19"/>
      <c r="K16" s="13"/>
      <c r="L16" s="13"/>
      <c r="M16" s="13"/>
      <c r="N16" s="14"/>
      <c r="O16" s="14"/>
      <c r="P16" s="13"/>
      <c r="Q16" s="13"/>
      <c r="R16" s="13"/>
      <c r="S16" s="13"/>
      <c r="T16" s="13"/>
      <c r="U16" s="14"/>
      <c r="V16" s="14"/>
      <c r="W16" s="13"/>
      <c r="X16" s="13"/>
      <c r="Y16" s="13"/>
      <c r="Z16" s="13"/>
      <c r="AA16" s="13"/>
      <c r="AB16" s="14"/>
      <c r="AC16" s="14"/>
      <c r="AD16" s="13"/>
      <c r="AE16" s="13"/>
      <c r="AF16" s="13"/>
      <c r="AG16" s="13"/>
      <c r="AH16" s="13"/>
    </row>
    <row r="17" spans="1:34">
      <c r="A17" s="173"/>
      <c r="B17" s="180"/>
      <c r="C17" s="180"/>
      <c r="D17" s="23" t="s">
        <v>145</v>
      </c>
      <c r="E17" s="13"/>
      <c r="F17" s="13"/>
      <c r="G17" s="14"/>
      <c r="H17" s="14"/>
      <c r="I17" s="13"/>
      <c r="J17" s="13"/>
      <c r="K17" s="19"/>
      <c r="L17" s="13"/>
      <c r="M17" s="13"/>
      <c r="N17" s="14"/>
      <c r="O17" s="14"/>
      <c r="P17" s="13"/>
      <c r="Q17" s="13"/>
      <c r="R17" s="13"/>
      <c r="S17" s="13"/>
      <c r="T17" s="13"/>
      <c r="U17" s="14"/>
      <c r="V17" s="14"/>
      <c r="W17" s="13"/>
      <c r="X17" s="13"/>
      <c r="Y17" s="13"/>
      <c r="Z17" s="13"/>
      <c r="AA17" s="13"/>
      <c r="AB17" s="14"/>
      <c r="AC17" s="14"/>
      <c r="AD17" s="13"/>
      <c r="AE17" s="13"/>
      <c r="AF17" s="13"/>
      <c r="AG17" s="13"/>
      <c r="AH17" s="13"/>
    </row>
    <row r="18" spans="1:34">
      <c r="A18" s="173"/>
      <c r="B18" s="180"/>
      <c r="C18" s="179"/>
      <c r="D18" s="23" t="s">
        <v>146</v>
      </c>
      <c r="E18" s="13"/>
      <c r="F18" s="13"/>
      <c r="G18" s="14"/>
      <c r="H18" s="14"/>
      <c r="I18" s="13"/>
      <c r="J18" s="13"/>
      <c r="K18" s="13"/>
      <c r="L18" s="19"/>
      <c r="M18" s="13"/>
      <c r="N18" s="14"/>
      <c r="O18" s="14"/>
      <c r="P18" s="13"/>
      <c r="Q18" s="13"/>
      <c r="R18" s="13"/>
      <c r="S18" s="13"/>
      <c r="T18" s="13"/>
      <c r="U18" s="14"/>
      <c r="V18" s="14"/>
      <c r="W18" s="13"/>
      <c r="X18" s="13"/>
      <c r="Y18" s="13"/>
      <c r="Z18" s="13"/>
      <c r="AA18" s="13"/>
      <c r="AB18" s="14"/>
      <c r="AC18" s="14"/>
      <c r="AD18" s="13"/>
      <c r="AE18" s="13"/>
      <c r="AF18" s="13"/>
      <c r="AG18" s="13"/>
      <c r="AH18" s="13"/>
    </row>
    <row r="19" spans="1:34">
      <c r="A19" s="173"/>
      <c r="B19" s="180"/>
      <c r="C19" s="178" t="s">
        <v>147</v>
      </c>
      <c r="D19" s="23" t="s">
        <v>141</v>
      </c>
      <c r="E19" s="13"/>
      <c r="F19" s="13"/>
      <c r="G19" s="19"/>
      <c r="H19" s="14"/>
      <c r="I19" s="13"/>
      <c r="J19" s="13"/>
      <c r="K19" s="13"/>
      <c r="L19" s="13"/>
      <c r="M19" s="13"/>
      <c r="N19" s="14"/>
      <c r="O19" s="14"/>
      <c r="P19" s="13"/>
      <c r="Q19" s="13"/>
      <c r="R19" s="13"/>
      <c r="S19" s="13"/>
      <c r="T19" s="13"/>
      <c r="U19" s="14"/>
      <c r="V19" s="14"/>
      <c r="W19" s="13"/>
      <c r="X19" s="13"/>
      <c r="Y19" s="13"/>
      <c r="Z19" s="13"/>
      <c r="AA19" s="13"/>
      <c r="AB19" s="14"/>
      <c r="AC19" s="14"/>
      <c r="AD19" s="13"/>
      <c r="AE19" s="13"/>
      <c r="AF19" s="13"/>
      <c r="AG19" s="13"/>
      <c r="AH19" s="13"/>
    </row>
    <row r="20" spans="1:34">
      <c r="A20" s="173"/>
      <c r="B20" s="180"/>
      <c r="C20" s="180"/>
      <c r="D20" s="23" t="s">
        <v>142</v>
      </c>
      <c r="E20" s="13"/>
      <c r="F20" s="13"/>
      <c r="G20" s="14"/>
      <c r="H20" s="19"/>
      <c r="I20" s="13"/>
      <c r="J20" s="13"/>
      <c r="K20" s="13"/>
      <c r="L20" s="13"/>
      <c r="M20" s="13"/>
      <c r="N20" s="14"/>
      <c r="O20" s="14"/>
      <c r="P20" s="13"/>
      <c r="Q20" s="13"/>
      <c r="R20" s="13"/>
      <c r="S20" s="13"/>
      <c r="T20" s="13"/>
      <c r="U20" s="14"/>
      <c r="V20" s="14"/>
      <c r="W20" s="13"/>
      <c r="X20" s="13"/>
      <c r="Y20" s="13"/>
      <c r="Z20" s="13"/>
      <c r="AA20" s="13"/>
      <c r="AB20" s="14"/>
      <c r="AC20" s="14"/>
      <c r="AD20" s="13"/>
      <c r="AE20" s="13"/>
      <c r="AF20" s="13"/>
      <c r="AG20" s="13"/>
      <c r="AH20" s="13"/>
    </row>
    <row r="21" spans="1:34">
      <c r="A21" s="173"/>
      <c r="B21" s="180"/>
      <c r="C21" s="180"/>
      <c r="D21" s="23" t="s">
        <v>143</v>
      </c>
      <c r="E21" s="13"/>
      <c r="F21" s="13"/>
      <c r="G21" s="14"/>
      <c r="H21" s="14"/>
      <c r="I21" s="19"/>
      <c r="J21" s="13"/>
      <c r="K21" s="13"/>
      <c r="L21" s="13"/>
      <c r="M21" s="13"/>
      <c r="N21" s="14"/>
      <c r="O21" s="14"/>
      <c r="P21" s="13"/>
      <c r="Q21" s="13"/>
      <c r="R21" s="13"/>
      <c r="S21" s="13"/>
      <c r="T21" s="13"/>
      <c r="U21" s="14"/>
      <c r="V21" s="14"/>
      <c r="W21" s="13"/>
      <c r="X21" s="13"/>
      <c r="Y21" s="13"/>
      <c r="Z21" s="13"/>
      <c r="AA21" s="13"/>
      <c r="AB21" s="14"/>
      <c r="AC21" s="14"/>
      <c r="AD21" s="13"/>
      <c r="AE21" s="13"/>
      <c r="AF21" s="13"/>
      <c r="AG21" s="13"/>
      <c r="AH21" s="13"/>
    </row>
    <row r="22" spans="1:34">
      <c r="A22" s="173"/>
      <c r="B22" s="180"/>
      <c r="C22" s="180"/>
      <c r="D22" s="23" t="s">
        <v>144</v>
      </c>
      <c r="E22" s="13"/>
      <c r="F22" s="13"/>
      <c r="G22" s="14"/>
      <c r="H22" s="14"/>
      <c r="I22" s="13"/>
      <c r="J22" s="19"/>
      <c r="K22" s="13"/>
      <c r="L22" s="13"/>
      <c r="M22" s="13"/>
      <c r="N22" s="14"/>
      <c r="O22" s="14"/>
      <c r="P22" s="13"/>
      <c r="Q22" s="13"/>
      <c r="R22" s="13"/>
      <c r="S22" s="13"/>
      <c r="T22" s="13"/>
      <c r="U22" s="14"/>
      <c r="V22" s="14"/>
      <c r="W22" s="13"/>
      <c r="X22" s="13"/>
      <c r="Y22" s="13"/>
      <c r="Z22" s="13"/>
      <c r="AA22" s="13"/>
      <c r="AB22" s="14"/>
      <c r="AC22" s="14"/>
      <c r="AD22" s="13"/>
      <c r="AE22" s="13"/>
      <c r="AF22" s="13"/>
      <c r="AG22" s="13"/>
      <c r="AH22" s="13"/>
    </row>
    <row r="23" spans="1:34">
      <c r="A23" s="173"/>
      <c r="B23" s="180"/>
      <c r="C23" s="180"/>
      <c r="D23" s="23" t="s">
        <v>145</v>
      </c>
      <c r="E23" s="13"/>
      <c r="F23" s="13"/>
      <c r="G23" s="14"/>
      <c r="H23" s="14"/>
      <c r="I23" s="13"/>
      <c r="J23" s="13"/>
      <c r="K23" s="19"/>
      <c r="L23" s="13"/>
      <c r="M23" s="13"/>
      <c r="N23" s="14"/>
      <c r="O23" s="14"/>
      <c r="P23" s="13"/>
      <c r="Q23" s="13"/>
      <c r="R23" s="13"/>
      <c r="S23" s="13"/>
      <c r="T23" s="13"/>
      <c r="U23" s="14"/>
      <c r="V23" s="14"/>
      <c r="W23" s="13"/>
      <c r="X23" s="13"/>
      <c r="Y23" s="13"/>
      <c r="Z23" s="13"/>
      <c r="AA23" s="13"/>
      <c r="AB23" s="14"/>
      <c r="AC23" s="14"/>
      <c r="AD23" s="13"/>
      <c r="AE23" s="13"/>
      <c r="AF23" s="13"/>
      <c r="AG23" s="13"/>
      <c r="AH23" s="13"/>
    </row>
    <row r="24" spans="1:34">
      <c r="A24" s="173"/>
      <c r="B24" s="180"/>
      <c r="C24" s="179"/>
      <c r="D24" s="23" t="s">
        <v>146</v>
      </c>
      <c r="E24" s="13"/>
      <c r="F24" s="13"/>
      <c r="G24" s="14"/>
      <c r="H24" s="14"/>
      <c r="I24" s="13"/>
      <c r="J24" s="13"/>
      <c r="K24" s="13"/>
      <c r="L24" s="19"/>
      <c r="M24" s="13"/>
      <c r="N24" s="14"/>
      <c r="O24" s="14"/>
      <c r="P24" s="13"/>
      <c r="Q24" s="13"/>
      <c r="R24" s="13"/>
      <c r="S24" s="13"/>
      <c r="T24" s="13"/>
      <c r="U24" s="14"/>
      <c r="V24" s="14"/>
      <c r="W24" s="13"/>
      <c r="X24" s="13"/>
      <c r="Y24" s="13"/>
      <c r="Z24" s="13"/>
      <c r="AA24" s="13"/>
      <c r="AB24" s="14"/>
      <c r="AC24" s="14"/>
      <c r="AD24" s="13"/>
      <c r="AE24" s="13"/>
      <c r="AF24" s="13"/>
      <c r="AG24" s="13"/>
      <c r="AH24" s="13"/>
    </row>
    <row r="25" spans="1:34">
      <c r="A25" s="173"/>
      <c r="B25" s="180"/>
      <c r="C25" s="178" t="s">
        <v>148</v>
      </c>
      <c r="D25" s="23" t="s">
        <v>141</v>
      </c>
      <c r="E25" s="13"/>
      <c r="F25" s="13"/>
      <c r="G25" s="19"/>
      <c r="H25" s="14"/>
      <c r="I25" s="13"/>
      <c r="J25" s="13"/>
      <c r="K25" s="13"/>
      <c r="L25" s="13"/>
      <c r="M25" s="13"/>
      <c r="N25" s="14"/>
      <c r="O25" s="14"/>
      <c r="P25" s="13"/>
      <c r="Q25" s="13"/>
      <c r="R25" s="13"/>
      <c r="S25" s="13"/>
      <c r="T25" s="13"/>
      <c r="U25" s="14"/>
      <c r="V25" s="14"/>
      <c r="W25" s="13"/>
      <c r="X25" s="13"/>
      <c r="Y25" s="13"/>
      <c r="Z25" s="13"/>
      <c r="AA25" s="13"/>
      <c r="AB25" s="14"/>
      <c r="AC25" s="14"/>
      <c r="AD25" s="13"/>
      <c r="AE25" s="13"/>
      <c r="AF25" s="13"/>
      <c r="AG25" s="13"/>
      <c r="AH25" s="13"/>
    </row>
    <row r="26" spans="1:34">
      <c r="A26" s="173"/>
      <c r="B26" s="180"/>
      <c r="C26" s="180"/>
      <c r="D26" s="23" t="s">
        <v>142</v>
      </c>
      <c r="E26" s="13"/>
      <c r="F26" s="13"/>
      <c r="G26" s="14"/>
      <c r="H26" s="19"/>
      <c r="I26" s="13"/>
      <c r="J26" s="13"/>
      <c r="K26" s="13"/>
      <c r="L26" s="13"/>
      <c r="M26" s="13"/>
      <c r="N26" s="14"/>
      <c r="O26" s="14"/>
      <c r="P26" s="13"/>
      <c r="Q26" s="13"/>
      <c r="R26" s="13"/>
      <c r="S26" s="13"/>
      <c r="T26" s="13"/>
      <c r="U26" s="14"/>
      <c r="V26" s="14"/>
      <c r="W26" s="13"/>
      <c r="X26" s="13"/>
      <c r="Y26" s="13"/>
      <c r="Z26" s="13"/>
      <c r="AA26" s="13"/>
      <c r="AB26" s="14"/>
      <c r="AC26" s="14"/>
      <c r="AD26" s="13"/>
      <c r="AE26" s="13"/>
      <c r="AF26" s="13"/>
      <c r="AG26" s="13"/>
      <c r="AH26" s="13"/>
    </row>
    <row r="27" spans="1:34">
      <c r="A27" s="173"/>
      <c r="B27" s="180"/>
      <c r="C27" s="180"/>
      <c r="D27" s="23" t="s">
        <v>143</v>
      </c>
      <c r="E27" s="13"/>
      <c r="F27" s="13"/>
      <c r="G27" s="14"/>
      <c r="H27" s="14"/>
      <c r="I27" s="19"/>
      <c r="J27" s="13"/>
      <c r="K27" s="13"/>
      <c r="L27" s="13"/>
      <c r="M27" s="13"/>
      <c r="N27" s="14"/>
      <c r="O27" s="14"/>
      <c r="P27" s="13"/>
      <c r="Q27" s="13"/>
      <c r="R27" s="13"/>
      <c r="S27" s="13"/>
      <c r="T27" s="13"/>
      <c r="U27" s="14"/>
      <c r="V27" s="14"/>
      <c r="W27" s="13"/>
      <c r="X27" s="13"/>
      <c r="Y27" s="13"/>
      <c r="Z27" s="13"/>
      <c r="AA27" s="13"/>
      <c r="AB27" s="14"/>
      <c r="AC27" s="14"/>
      <c r="AD27" s="13"/>
      <c r="AE27" s="13"/>
      <c r="AF27" s="13"/>
      <c r="AG27" s="13"/>
      <c r="AH27" s="13"/>
    </row>
    <row r="28" spans="1:34">
      <c r="A28" s="173"/>
      <c r="B28" s="180"/>
      <c r="C28" s="180"/>
      <c r="D28" s="23" t="s">
        <v>144</v>
      </c>
      <c r="E28" s="13"/>
      <c r="F28" s="13"/>
      <c r="G28" s="14"/>
      <c r="H28" s="14"/>
      <c r="I28" s="13"/>
      <c r="J28" s="19"/>
      <c r="K28" s="13"/>
      <c r="L28" s="13"/>
      <c r="M28" s="13"/>
      <c r="N28" s="14"/>
      <c r="O28" s="14"/>
      <c r="P28" s="13"/>
      <c r="Q28" s="13"/>
      <c r="R28" s="13"/>
      <c r="S28" s="13"/>
      <c r="T28" s="13"/>
      <c r="U28" s="14"/>
      <c r="V28" s="14"/>
      <c r="W28" s="13"/>
      <c r="X28" s="13"/>
      <c r="Y28" s="13"/>
      <c r="Z28" s="13"/>
      <c r="AA28" s="13"/>
      <c r="AB28" s="14"/>
      <c r="AC28" s="14"/>
      <c r="AD28" s="13"/>
      <c r="AE28" s="13"/>
      <c r="AF28" s="13"/>
      <c r="AG28" s="13"/>
      <c r="AH28" s="13"/>
    </row>
    <row r="29" spans="1:34">
      <c r="A29" s="173"/>
      <c r="B29" s="180"/>
      <c r="C29" s="180"/>
      <c r="D29" s="23" t="s">
        <v>145</v>
      </c>
      <c r="E29" s="13"/>
      <c r="F29" s="13"/>
      <c r="G29" s="14"/>
      <c r="H29" s="14"/>
      <c r="I29" s="13"/>
      <c r="J29" s="13"/>
      <c r="K29" s="19"/>
      <c r="L29" s="13"/>
      <c r="M29" s="13"/>
      <c r="N29" s="14"/>
      <c r="O29" s="14"/>
      <c r="P29" s="13"/>
      <c r="Q29" s="13"/>
      <c r="R29" s="13"/>
      <c r="S29" s="13"/>
      <c r="T29" s="13"/>
      <c r="U29" s="14"/>
      <c r="V29" s="14"/>
      <c r="W29" s="13"/>
      <c r="X29" s="13"/>
      <c r="Y29" s="13"/>
      <c r="Z29" s="13"/>
      <c r="AA29" s="13"/>
      <c r="AB29" s="14"/>
      <c r="AC29" s="14"/>
      <c r="AD29" s="13"/>
      <c r="AE29" s="13"/>
      <c r="AF29" s="13"/>
      <c r="AG29" s="13"/>
      <c r="AH29" s="13"/>
    </row>
    <row r="30" spans="1:34">
      <c r="A30" s="173"/>
      <c r="B30" s="180"/>
      <c r="C30" s="179"/>
      <c r="D30" s="23" t="s">
        <v>146</v>
      </c>
      <c r="E30" s="13"/>
      <c r="F30" s="13"/>
      <c r="G30" s="14"/>
      <c r="H30" s="14"/>
      <c r="I30" s="13"/>
      <c r="J30" s="13"/>
      <c r="K30" s="13"/>
      <c r="L30" s="19"/>
      <c r="M30" s="13"/>
      <c r="N30" s="14"/>
      <c r="O30" s="14"/>
      <c r="P30" s="13"/>
      <c r="Q30" s="13"/>
      <c r="R30" s="13"/>
      <c r="S30" s="13"/>
      <c r="T30" s="13"/>
      <c r="U30" s="14"/>
      <c r="V30" s="14"/>
      <c r="W30" s="13"/>
      <c r="X30" s="13"/>
      <c r="Y30" s="13"/>
      <c r="Z30" s="13"/>
      <c r="AA30" s="13"/>
      <c r="AB30" s="14"/>
      <c r="AC30" s="14"/>
      <c r="AD30" s="13"/>
      <c r="AE30" s="13"/>
      <c r="AF30" s="13"/>
      <c r="AG30" s="13"/>
      <c r="AH30" s="13"/>
    </row>
    <row r="31" spans="1:34">
      <c r="A31" s="173"/>
      <c r="B31" s="180"/>
      <c r="C31" s="178" t="s">
        <v>83</v>
      </c>
      <c r="D31" s="23" t="s">
        <v>141</v>
      </c>
      <c r="E31" s="13"/>
      <c r="F31" s="13"/>
      <c r="G31" s="19"/>
      <c r="H31" s="14"/>
      <c r="I31" s="13"/>
      <c r="J31" s="13"/>
      <c r="K31" s="13"/>
      <c r="L31" s="13"/>
      <c r="M31" s="13"/>
      <c r="N31" s="14"/>
      <c r="O31" s="14"/>
      <c r="P31" s="13"/>
      <c r="Q31" s="13"/>
      <c r="R31" s="13"/>
      <c r="S31" s="13"/>
      <c r="T31" s="13"/>
      <c r="U31" s="14"/>
      <c r="V31" s="14"/>
      <c r="W31" s="13"/>
      <c r="X31" s="13"/>
      <c r="Y31" s="13"/>
      <c r="Z31" s="13"/>
      <c r="AA31" s="13"/>
      <c r="AB31" s="14"/>
      <c r="AC31" s="14"/>
      <c r="AD31" s="13"/>
      <c r="AE31" s="13"/>
      <c r="AF31" s="13"/>
      <c r="AG31" s="13"/>
      <c r="AH31" s="13"/>
    </row>
    <row r="32" spans="1:34">
      <c r="A32" s="173"/>
      <c r="B32" s="180"/>
      <c r="C32" s="180"/>
      <c r="D32" s="23" t="s">
        <v>142</v>
      </c>
      <c r="E32" s="13"/>
      <c r="F32" s="13"/>
      <c r="G32" s="14"/>
      <c r="H32" s="19"/>
      <c r="I32" s="13"/>
      <c r="J32" s="13"/>
      <c r="K32" s="13"/>
      <c r="L32" s="13"/>
      <c r="M32" s="13"/>
      <c r="N32" s="14"/>
      <c r="O32" s="14"/>
      <c r="P32" s="13"/>
      <c r="Q32" s="13"/>
      <c r="R32" s="13"/>
      <c r="S32" s="13"/>
      <c r="T32" s="13"/>
      <c r="U32" s="14"/>
      <c r="V32" s="14"/>
      <c r="W32" s="13"/>
      <c r="X32" s="13"/>
      <c r="Y32" s="13"/>
      <c r="Z32" s="13"/>
      <c r="AA32" s="13"/>
      <c r="AB32" s="14"/>
      <c r="AC32" s="14"/>
      <c r="AD32" s="13"/>
      <c r="AE32" s="13"/>
      <c r="AF32" s="13"/>
      <c r="AG32" s="13"/>
      <c r="AH32" s="13"/>
    </row>
    <row r="33" spans="1:45">
      <c r="A33" s="173"/>
      <c r="B33" s="180"/>
      <c r="C33" s="180"/>
      <c r="D33" s="23" t="s">
        <v>143</v>
      </c>
      <c r="E33" s="13"/>
      <c r="F33" s="13"/>
      <c r="G33" s="14"/>
      <c r="H33" s="14"/>
      <c r="I33" s="19"/>
      <c r="J33" s="13"/>
      <c r="K33" s="13"/>
      <c r="L33" s="13"/>
      <c r="M33" s="13"/>
      <c r="N33" s="14"/>
      <c r="O33" s="14"/>
      <c r="P33" s="13"/>
      <c r="Q33" s="13"/>
      <c r="R33" s="13"/>
      <c r="S33" s="13"/>
      <c r="T33" s="13"/>
      <c r="U33" s="14"/>
      <c r="V33" s="14"/>
      <c r="W33" s="13"/>
      <c r="X33" s="13"/>
      <c r="Y33" s="13"/>
      <c r="Z33" s="13"/>
      <c r="AA33" s="13"/>
      <c r="AB33" s="14"/>
      <c r="AC33" s="14"/>
      <c r="AD33" s="13"/>
      <c r="AE33" s="13"/>
      <c r="AF33" s="13"/>
      <c r="AG33" s="13"/>
      <c r="AH33" s="13"/>
    </row>
    <row r="34" spans="1:45">
      <c r="A34" s="173"/>
      <c r="B34" s="180"/>
      <c r="C34" s="180"/>
      <c r="D34" s="23" t="s">
        <v>144</v>
      </c>
      <c r="E34" s="13"/>
      <c r="F34" s="13"/>
      <c r="G34" s="14"/>
      <c r="H34" s="14"/>
      <c r="I34" s="13"/>
      <c r="J34" s="19"/>
      <c r="K34" s="13"/>
      <c r="L34" s="13"/>
      <c r="M34" s="13"/>
      <c r="N34" s="14"/>
      <c r="O34" s="14"/>
      <c r="P34" s="13"/>
      <c r="Q34" s="13"/>
      <c r="R34" s="13"/>
      <c r="S34" s="13"/>
      <c r="T34" s="13"/>
      <c r="U34" s="14"/>
      <c r="V34" s="14"/>
      <c r="W34" s="13"/>
      <c r="X34" s="13"/>
      <c r="Y34" s="13"/>
      <c r="Z34" s="13"/>
      <c r="AA34" s="13"/>
      <c r="AB34" s="14"/>
      <c r="AC34" s="14"/>
      <c r="AD34" s="13"/>
      <c r="AE34" s="13"/>
      <c r="AF34" s="13"/>
      <c r="AG34" s="13"/>
      <c r="AH34" s="13"/>
    </row>
    <row r="35" spans="1:45">
      <c r="A35" s="173"/>
      <c r="B35" s="180"/>
      <c r="C35" s="180"/>
      <c r="D35" s="23" t="s">
        <v>145</v>
      </c>
      <c r="E35" s="13"/>
      <c r="F35" s="13"/>
      <c r="G35" s="14"/>
      <c r="H35" s="14"/>
      <c r="I35" s="13"/>
      <c r="J35" s="13"/>
      <c r="K35" s="19"/>
      <c r="L35" s="13"/>
      <c r="M35" s="13"/>
      <c r="N35" s="14"/>
      <c r="O35" s="14"/>
      <c r="P35" s="13"/>
      <c r="Q35" s="13"/>
      <c r="R35" s="13"/>
      <c r="S35" s="13"/>
      <c r="T35" s="13"/>
      <c r="U35" s="14"/>
      <c r="V35" s="14"/>
      <c r="W35" s="13"/>
      <c r="X35" s="13"/>
      <c r="Y35" s="13"/>
      <c r="Z35" s="13"/>
      <c r="AA35" s="13"/>
      <c r="AB35" s="14"/>
      <c r="AC35" s="14"/>
      <c r="AD35" s="13"/>
      <c r="AE35" s="13"/>
      <c r="AF35" s="13"/>
      <c r="AG35" s="13"/>
      <c r="AH35" s="13"/>
    </row>
    <row r="36" spans="1:45">
      <c r="A36" s="173"/>
      <c r="B36" s="179"/>
      <c r="C36" s="179"/>
      <c r="D36" s="23" t="s">
        <v>146</v>
      </c>
      <c r="E36" s="13"/>
      <c r="F36" s="13"/>
      <c r="G36" s="14"/>
      <c r="H36" s="14"/>
      <c r="I36" s="13"/>
      <c r="J36" s="13"/>
      <c r="K36" s="13"/>
      <c r="L36" s="19"/>
      <c r="M36" s="13"/>
      <c r="N36" s="14"/>
      <c r="O36" s="14"/>
      <c r="P36" s="13"/>
      <c r="Q36" s="13"/>
      <c r="R36" s="13"/>
      <c r="S36" s="13"/>
      <c r="T36" s="13"/>
      <c r="U36" s="14"/>
      <c r="V36" s="14"/>
      <c r="W36" s="13"/>
      <c r="X36" s="13"/>
      <c r="Y36" s="13"/>
      <c r="Z36" s="13"/>
      <c r="AA36" s="13"/>
      <c r="AB36" s="14"/>
      <c r="AC36" s="14"/>
      <c r="AD36" s="13"/>
      <c r="AE36" s="13"/>
      <c r="AF36" s="13"/>
      <c r="AG36" s="13"/>
      <c r="AH36" s="13"/>
    </row>
    <row r="37" spans="1:45">
      <c r="A37" s="173"/>
      <c r="B37" s="172" t="s">
        <v>139</v>
      </c>
      <c r="C37" s="178" t="s">
        <v>126</v>
      </c>
      <c r="D37" s="118" t="s">
        <v>150</v>
      </c>
      <c r="E37" s="14"/>
      <c r="F37" s="14"/>
      <c r="G37" s="14"/>
      <c r="H37" s="14"/>
      <c r="I37" s="13"/>
      <c r="J37" s="13"/>
      <c r="K37" s="13"/>
      <c r="L37" s="13"/>
      <c r="M37" s="19"/>
      <c r="N37" s="14"/>
      <c r="O37" s="14"/>
      <c r="P37" s="13"/>
      <c r="Q37" s="13"/>
      <c r="R37" s="13"/>
      <c r="S37" s="13"/>
      <c r="T37" s="13"/>
      <c r="U37" s="14"/>
      <c r="V37" s="14"/>
      <c r="W37" s="13"/>
      <c r="X37" s="13"/>
      <c r="Y37" s="13"/>
      <c r="Z37" s="13"/>
      <c r="AA37" s="13"/>
      <c r="AB37" s="14"/>
      <c r="AC37" s="14"/>
      <c r="AD37" s="13"/>
      <c r="AE37" s="13"/>
      <c r="AF37" s="13"/>
      <c r="AG37" s="13"/>
      <c r="AH37" s="13"/>
    </row>
    <row r="38" spans="1:45">
      <c r="A38" s="173"/>
      <c r="B38" s="173"/>
      <c r="C38" s="179"/>
      <c r="D38" s="118" t="s">
        <v>151</v>
      </c>
      <c r="E38" s="14"/>
      <c r="F38" s="14"/>
      <c r="G38" s="14"/>
      <c r="H38" s="14"/>
      <c r="I38" s="13"/>
      <c r="J38" s="13"/>
      <c r="K38" s="13"/>
      <c r="L38" s="13"/>
      <c r="M38" s="13"/>
      <c r="N38" s="19"/>
      <c r="O38" s="14"/>
      <c r="P38" s="13"/>
      <c r="Q38" s="13"/>
      <c r="R38" s="13"/>
      <c r="S38" s="13"/>
      <c r="T38" s="13"/>
      <c r="U38" s="14"/>
      <c r="V38" s="14"/>
      <c r="W38" s="13"/>
      <c r="X38" s="13"/>
      <c r="Y38" s="13"/>
      <c r="Z38" s="13"/>
      <c r="AA38" s="13"/>
      <c r="AB38" s="14"/>
      <c r="AC38" s="14"/>
      <c r="AD38" s="13"/>
      <c r="AE38" s="13"/>
      <c r="AF38" s="13"/>
      <c r="AG38" s="13"/>
      <c r="AH38" s="13"/>
    </row>
    <row r="39" spans="1:45">
      <c r="A39" s="173"/>
      <c r="B39" s="173"/>
      <c r="C39" s="178" t="s">
        <v>83</v>
      </c>
      <c r="D39" s="118" t="s">
        <v>150</v>
      </c>
      <c r="E39" s="14"/>
      <c r="F39" s="14"/>
      <c r="G39" s="14"/>
      <c r="H39" s="14"/>
      <c r="I39" s="13"/>
      <c r="J39" s="13"/>
      <c r="K39" s="13"/>
      <c r="L39" s="13"/>
      <c r="M39" s="19"/>
      <c r="N39" s="14"/>
      <c r="O39" s="14"/>
      <c r="P39" s="13"/>
      <c r="Q39" s="13"/>
      <c r="R39" s="13"/>
      <c r="S39" s="13"/>
      <c r="T39" s="13"/>
      <c r="U39" s="14"/>
      <c r="V39" s="14"/>
      <c r="W39" s="13"/>
      <c r="X39" s="13"/>
      <c r="Y39" s="13"/>
      <c r="Z39" s="13"/>
      <c r="AA39" s="13"/>
      <c r="AB39" s="14"/>
      <c r="AC39" s="14"/>
      <c r="AD39" s="13"/>
      <c r="AE39" s="13"/>
      <c r="AF39" s="13"/>
      <c r="AG39" s="13"/>
      <c r="AH39" s="13"/>
    </row>
    <row r="40" spans="1:45">
      <c r="A40" s="173"/>
      <c r="B40" s="173"/>
      <c r="C40" s="179"/>
      <c r="D40" s="118" t="s">
        <v>152</v>
      </c>
      <c r="E40" s="14"/>
      <c r="F40" s="14"/>
      <c r="G40" s="14"/>
      <c r="H40" s="14"/>
      <c r="I40" s="13"/>
      <c r="J40" s="13"/>
      <c r="K40" s="13"/>
      <c r="L40" s="13"/>
      <c r="M40" s="13"/>
      <c r="N40" s="19"/>
      <c r="O40" s="19"/>
      <c r="P40" s="13"/>
      <c r="Q40" s="13"/>
      <c r="R40" s="13"/>
      <c r="S40" s="13"/>
      <c r="T40" s="13"/>
      <c r="U40" s="14"/>
      <c r="V40" s="14"/>
      <c r="W40" s="13"/>
      <c r="X40" s="13"/>
      <c r="Y40" s="13"/>
      <c r="Z40" s="13"/>
      <c r="AA40" s="13"/>
      <c r="AB40" s="14"/>
      <c r="AC40" s="14"/>
      <c r="AD40" s="13"/>
      <c r="AE40" s="13"/>
      <c r="AF40" s="13"/>
      <c r="AG40" s="13"/>
      <c r="AH40" s="13"/>
      <c r="AI40" s="119"/>
      <c r="AJ40" s="31"/>
      <c r="AK40" s="31"/>
      <c r="AL40" s="31"/>
      <c r="AM40" s="31"/>
      <c r="AN40" s="31"/>
      <c r="AO40" s="31"/>
      <c r="AP40" s="31"/>
      <c r="AQ40" s="31"/>
      <c r="AR40" s="31"/>
      <c r="AS40" s="31"/>
    </row>
    <row r="41" spans="1:45">
      <c r="A41" s="173"/>
      <c r="B41" s="171" t="s">
        <v>154</v>
      </c>
      <c r="C41" s="176" t="s">
        <v>155</v>
      </c>
      <c r="D41" s="177"/>
      <c r="E41" s="14"/>
      <c r="F41" s="14"/>
      <c r="G41" s="14"/>
      <c r="H41" s="14"/>
      <c r="I41" s="13"/>
      <c r="J41" s="13"/>
      <c r="K41" s="13"/>
      <c r="L41" s="13"/>
      <c r="M41" s="13"/>
      <c r="N41" s="14"/>
      <c r="O41" s="14"/>
      <c r="P41" s="19"/>
      <c r="Q41" s="19"/>
      <c r="R41" s="13"/>
      <c r="S41" s="13"/>
      <c r="T41" s="13"/>
      <c r="U41" s="14"/>
      <c r="V41" s="14"/>
      <c r="W41" s="13"/>
      <c r="X41" s="13"/>
      <c r="Y41" s="13"/>
      <c r="Z41" s="13"/>
      <c r="AA41" s="13"/>
      <c r="AB41" s="14"/>
      <c r="AC41" s="14"/>
      <c r="AD41" s="13"/>
      <c r="AE41" s="13"/>
      <c r="AF41" s="13"/>
      <c r="AG41" s="13"/>
      <c r="AH41" s="13"/>
      <c r="AI41" s="119"/>
      <c r="AJ41" s="31"/>
      <c r="AK41" s="31"/>
      <c r="AL41" s="31"/>
      <c r="AM41" s="31"/>
      <c r="AN41" s="31"/>
      <c r="AO41" s="31"/>
      <c r="AP41" s="31"/>
      <c r="AQ41" s="31"/>
      <c r="AR41" s="31"/>
      <c r="AS41" s="31"/>
    </row>
    <row r="42" spans="1:45">
      <c r="A42" s="173"/>
      <c r="B42" s="171"/>
      <c r="C42" s="176" t="s">
        <v>156</v>
      </c>
      <c r="D42" s="177"/>
      <c r="E42" s="14"/>
      <c r="F42" s="14"/>
      <c r="G42" s="14"/>
      <c r="H42" s="14"/>
      <c r="I42" s="13"/>
      <c r="J42" s="13"/>
      <c r="K42" s="13"/>
      <c r="L42" s="13"/>
      <c r="M42" s="13"/>
      <c r="N42" s="14"/>
      <c r="O42" s="14"/>
      <c r="P42" s="13"/>
      <c r="Q42" s="13"/>
      <c r="R42" s="19"/>
      <c r="S42" s="13"/>
      <c r="T42" s="13"/>
      <c r="U42" s="14"/>
      <c r="V42" s="14"/>
      <c r="W42" s="13"/>
      <c r="X42" s="13"/>
      <c r="Y42" s="13"/>
      <c r="Z42" s="13"/>
      <c r="AA42" s="13"/>
      <c r="AB42" s="14"/>
      <c r="AC42" s="14"/>
      <c r="AD42" s="13"/>
      <c r="AE42" s="13"/>
      <c r="AF42" s="13"/>
      <c r="AG42" s="13"/>
      <c r="AH42" s="13"/>
      <c r="AI42" s="119"/>
      <c r="AJ42" s="31"/>
      <c r="AK42" s="31"/>
      <c r="AL42" s="31"/>
      <c r="AM42" s="31"/>
      <c r="AN42" s="31"/>
      <c r="AO42" s="31"/>
      <c r="AP42" s="31"/>
      <c r="AQ42" s="31"/>
      <c r="AR42" s="31"/>
      <c r="AS42" s="31"/>
    </row>
    <row r="43" spans="1:45">
      <c r="A43" s="173"/>
      <c r="B43" s="171" t="s">
        <v>157</v>
      </c>
      <c r="C43" s="171" t="s">
        <v>16</v>
      </c>
      <c r="D43" s="116" t="s">
        <v>17</v>
      </c>
      <c r="E43" s="14"/>
      <c r="F43" s="14"/>
      <c r="G43" s="14"/>
      <c r="H43" s="14"/>
      <c r="I43" s="13"/>
      <c r="J43" s="13"/>
      <c r="K43" s="13"/>
      <c r="L43" s="13"/>
      <c r="M43" s="13"/>
      <c r="N43" s="14"/>
      <c r="O43" s="14"/>
      <c r="P43" s="13"/>
      <c r="Q43" s="13"/>
      <c r="R43" s="13"/>
      <c r="S43" s="19"/>
      <c r="T43" s="19"/>
      <c r="U43" s="14"/>
      <c r="V43" s="14"/>
      <c r="W43" s="13"/>
      <c r="X43" s="13"/>
      <c r="Y43" s="13"/>
      <c r="Z43" s="13"/>
      <c r="AA43" s="13"/>
      <c r="AB43" s="14"/>
      <c r="AC43" s="14"/>
      <c r="AD43" s="13"/>
      <c r="AE43" s="13"/>
      <c r="AF43" s="13"/>
      <c r="AG43" s="13"/>
      <c r="AH43" s="13"/>
      <c r="AI43" s="119"/>
      <c r="AJ43" s="119"/>
      <c r="AK43" s="119"/>
      <c r="AL43" s="119"/>
      <c r="AM43" s="119"/>
      <c r="AN43" s="119"/>
      <c r="AO43" s="119"/>
      <c r="AP43" s="119"/>
      <c r="AQ43" s="119"/>
      <c r="AR43" s="31"/>
      <c r="AS43" s="31"/>
    </row>
    <row r="44" spans="1:45">
      <c r="A44" s="173"/>
      <c r="B44" s="171"/>
      <c r="C44" s="171"/>
      <c r="D44" s="116" t="s">
        <v>18</v>
      </c>
      <c r="E44" s="14"/>
      <c r="F44" s="14"/>
      <c r="G44" s="14"/>
      <c r="H44" s="14"/>
      <c r="I44" s="13"/>
      <c r="J44" s="13"/>
      <c r="K44" s="13"/>
      <c r="L44" s="13"/>
      <c r="M44" s="13"/>
      <c r="N44" s="14"/>
      <c r="O44" s="14"/>
      <c r="P44" s="13"/>
      <c r="Q44" s="13"/>
      <c r="R44" s="13"/>
      <c r="S44" s="13"/>
      <c r="T44" s="13"/>
      <c r="U44" s="19"/>
      <c r="V44" s="19"/>
      <c r="W44" s="13"/>
      <c r="X44" s="13"/>
      <c r="Y44" s="13"/>
      <c r="Z44" s="13"/>
      <c r="AA44" s="13"/>
      <c r="AB44" s="14"/>
      <c r="AC44" s="14"/>
      <c r="AD44" s="13"/>
      <c r="AE44" s="13"/>
      <c r="AF44" s="13"/>
      <c r="AG44" s="13"/>
      <c r="AH44" s="13"/>
      <c r="AI44" s="119"/>
      <c r="AJ44" s="119"/>
      <c r="AK44" s="119"/>
      <c r="AL44" s="119"/>
      <c r="AM44" s="119"/>
      <c r="AN44" s="119"/>
      <c r="AO44" s="119"/>
      <c r="AP44" s="119"/>
      <c r="AQ44" s="119"/>
      <c r="AR44" s="31"/>
      <c r="AS44" s="31"/>
    </row>
    <row r="45" spans="1:45">
      <c r="A45" s="173"/>
      <c r="B45" s="171"/>
      <c r="C45" s="171"/>
      <c r="D45" s="116" t="s">
        <v>19</v>
      </c>
      <c r="E45" s="14"/>
      <c r="F45" s="14"/>
      <c r="G45" s="14"/>
      <c r="H45" s="14"/>
      <c r="I45" s="13"/>
      <c r="J45" s="13"/>
      <c r="K45" s="13"/>
      <c r="L45" s="13"/>
      <c r="M45" s="13"/>
      <c r="N45" s="14"/>
      <c r="O45" s="14"/>
      <c r="P45" s="13"/>
      <c r="Q45" s="13"/>
      <c r="R45" s="13"/>
      <c r="S45" s="13"/>
      <c r="T45" s="13"/>
      <c r="U45" s="14"/>
      <c r="V45" s="14"/>
      <c r="W45" s="19"/>
      <c r="X45" s="19"/>
      <c r="Y45" s="13"/>
      <c r="Z45" s="13"/>
      <c r="AA45" s="13"/>
      <c r="AB45" s="14"/>
      <c r="AC45" s="14"/>
      <c r="AD45" s="13"/>
      <c r="AE45" s="13"/>
      <c r="AF45" s="13"/>
      <c r="AG45" s="13"/>
      <c r="AH45" s="13"/>
      <c r="AI45" s="119"/>
      <c r="AJ45" s="119"/>
      <c r="AK45" s="119"/>
      <c r="AL45" s="119"/>
      <c r="AM45" s="119"/>
      <c r="AN45" s="119"/>
      <c r="AO45" s="119"/>
      <c r="AP45" s="119"/>
      <c r="AQ45" s="119"/>
      <c r="AR45" s="31"/>
      <c r="AS45" s="31"/>
    </row>
    <row r="46" spans="1:45">
      <c r="A46" s="173"/>
      <c r="B46" s="171"/>
      <c r="C46" s="171"/>
      <c r="D46" s="116" t="s">
        <v>20</v>
      </c>
      <c r="E46" s="14"/>
      <c r="F46" s="14"/>
      <c r="G46" s="14"/>
      <c r="H46" s="14"/>
      <c r="I46" s="13"/>
      <c r="J46" s="13"/>
      <c r="K46" s="13"/>
      <c r="L46" s="13"/>
      <c r="M46" s="13"/>
      <c r="N46" s="14"/>
      <c r="O46" s="14"/>
      <c r="P46" s="13"/>
      <c r="Q46" s="13"/>
      <c r="R46" s="13"/>
      <c r="S46" s="13"/>
      <c r="T46" s="13"/>
      <c r="U46" s="14"/>
      <c r="V46" s="14"/>
      <c r="W46" s="13"/>
      <c r="X46" s="19"/>
      <c r="Y46" s="19"/>
      <c r="Z46" s="13"/>
      <c r="AA46" s="13"/>
      <c r="AB46" s="14"/>
      <c r="AC46" s="14"/>
      <c r="AD46" s="13"/>
      <c r="AE46" s="13"/>
      <c r="AF46" s="13"/>
      <c r="AG46" s="13"/>
      <c r="AH46" s="13"/>
      <c r="AI46" s="119"/>
      <c r="AJ46" s="119"/>
      <c r="AK46" s="119"/>
      <c r="AL46" s="119"/>
      <c r="AM46" s="119"/>
      <c r="AN46" s="119"/>
      <c r="AO46" s="119"/>
      <c r="AP46" s="119"/>
      <c r="AQ46" s="119"/>
      <c r="AR46" s="31"/>
      <c r="AS46" s="31"/>
    </row>
    <row r="47" spans="1:45">
      <c r="A47" s="173"/>
      <c r="B47" s="171"/>
      <c r="C47" s="171" t="s">
        <v>21</v>
      </c>
      <c r="D47" s="116" t="s">
        <v>17</v>
      </c>
      <c r="E47" s="14"/>
      <c r="F47" s="14"/>
      <c r="G47" s="14"/>
      <c r="H47" s="14"/>
      <c r="I47" s="13"/>
      <c r="J47" s="13"/>
      <c r="K47" s="13"/>
      <c r="L47" s="13"/>
      <c r="M47" s="13"/>
      <c r="N47" s="14"/>
      <c r="O47" s="14"/>
      <c r="P47" s="13"/>
      <c r="Q47" s="13"/>
      <c r="R47" s="13"/>
      <c r="S47" s="13"/>
      <c r="T47" s="13"/>
      <c r="U47" s="14"/>
      <c r="V47" s="14"/>
      <c r="W47" s="13"/>
      <c r="X47" s="13"/>
      <c r="Y47" s="13"/>
      <c r="Z47" s="19"/>
      <c r="AA47" s="19"/>
      <c r="AB47" s="14"/>
      <c r="AC47" s="14"/>
      <c r="AD47" s="13"/>
      <c r="AE47" s="13"/>
      <c r="AF47" s="13"/>
      <c r="AG47" s="13"/>
      <c r="AH47" s="13"/>
      <c r="AI47" s="119"/>
      <c r="AJ47" s="119"/>
      <c r="AK47" s="119"/>
      <c r="AL47" s="119"/>
      <c r="AM47" s="119"/>
      <c r="AN47" s="119"/>
      <c r="AO47" s="119"/>
      <c r="AP47" s="119"/>
      <c r="AQ47" s="119"/>
      <c r="AR47" s="31"/>
      <c r="AS47" s="31"/>
    </row>
    <row r="48" spans="1:45">
      <c r="A48" s="173"/>
      <c r="B48" s="171"/>
      <c r="C48" s="171"/>
      <c r="D48" s="116" t="s">
        <v>18</v>
      </c>
      <c r="E48" s="14"/>
      <c r="F48" s="14"/>
      <c r="G48" s="14"/>
      <c r="H48" s="14"/>
      <c r="I48" s="13"/>
      <c r="J48" s="13"/>
      <c r="K48" s="13"/>
      <c r="L48" s="13"/>
      <c r="M48" s="13"/>
      <c r="N48" s="14"/>
      <c r="O48" s="14"/>
      <c r="P48" s="13"/>
      <c r="Q48" s="13"/>
      <c r="R48" s="13"/>
      <c r="S48" s="13"/>
      <c r="T48" s="13"/>
      <c r="U48" s="14"/>
      <c r="V48" s="14"/>
      <c r="W48" s="13"/>
      <c r="X48" s="13"/>
      <c r="Y48" s="13"/>
      <c r="Z48" s="13"/>
      <c r="AA48" s="19"/>
      <c r="AB48" s="19"/>
      <c r="AC48" s="14"/>
      <c r="AD48" s="13"/>
      <c r="AE48" s="13"/>
      <c r="AF48" s="13"/>
      <c r="AG48" s="13"/>
      <c r="AH48" s="13"/>
      <c r="AI48" s="119"/>
      <c r="AJ48" s="119"/>
      <c r="AK48" s="119"/>
      <c r="AL48" s="119"/>
      <c r="AM48" s="119"/>
      <c r="AN48" s="119"/>
      <c r="AO48" s="119"/>
      <c r="AP48" s="119"/>
      <c r="AQ48" s="119"/>
      <c r="AR48" s="31"/>
      <c r="AS48" s="31"/>
    </row>
    <row r="49" spans="1:45">
      <c r="A49" s="173"/>
      <c r="B49" s="171"/>
      <c r="C49" s="171"/>
      <c r="D49" s="116" t="s">
        <v>19</v>
      </c>
      <c r="E49" s="14"/>
      <c r="F49" s="14"/>
      <c r="G49" s="14"/>
      <c r="H49" s="14"/>
      <c r="I49" s="13"/>
      <c r="J49" s="13"/>
      <c r="K49" s="13"/>
      <c r="L49" s="13"/>
      <c r="M49" s="13"/>
      <c r="N49" s="14"/>
      <c r="O49" s="14"/>
      <c r="P49" s="13"/>
      <c r="Q49" s="13"/>
      <c r="R49" s="13"/>
      <c r="S49" s="13"/>
      <c r="T49" s="13"/>
      <c r="U49" s="14"/>
      <c r="V49" s="14"/>
      <c r="W49" s="13"/>
      <c r="X49" s="13"/>
      <c r="Y49" s="13"/>
      <c r="Z49" s="13"/>
      <c r="AA49" s="13"/>
      <c r="AB49" s="19"/>
      <c r="AC49" s="19"/>
      <c r="AD49" s="13"/>
      <c r="AE49" s="13"/>
      <c r="AF49" s="13"/>
      <c r="AG49" s="13"/>
      <c r="AH49" s="13"/>
      <c r="AI49" s="119"/>
      <c r="AJ49" s="119"/>
      <c r="AK49" s="119"/>
      <c r="AL49" s="119"/>
      <c r="AM49" s="119"/>
      <c r="AN49" s="119"/>
      <c r="AO49" s="119"/>
      <c r="AP49" s="119"/>
      <c r="AQ49" s="119"/>
      <c r="AR49" s="31"/>
      <c r="AS49" s="31"/>
    </row>
    <row r="50" spans="1:45">
      <c r="A50" s="173"/>
      <c r="B50" s="171"/>
      <c r="C50" s="171" t="s">
        <v>22</v>
      </c>
      <c r="D50" s="116" t="s">
        <v>17</v>
      </c>
      <c r="E50" s="14"/>
      <c r="F50" s="14"/>
      <c r="G50" s="14"/>
      <c r="H50" s="14"/>
      <c r="I50" s="13"/>
      <c r="J50" s="13"/>
      <c r="K50" s="13"/>
      <c r="L50" s="13"/>
      <c r="M50" s="13"/>
      <c r="N50" s="14"/>
      <c r="O50" s="14"/>
      <c r="P50" s="13"/>
      <c r="Q50" s="13"/>
      <c r="R50" s="13"/>
      <c r="S50" s="13"/>
      <c r="T50" s="13"/>
      <c r="U50" s="14"/>
      <c r="V50" s="14"/>
      <c r="W50" s="13"/>
      <c r="X50" s="13"/>
      <c r="Y50" s="13"/>
      <c r="Z50" s="13"/>
      <c r="AA50" s="13"/>
      <c r="AB50" s="14"/>
      <c r="AC50" s="14"/>
      <c r="AD50" s="19"/>
      <c r="AE50" s="19"/>
      <c r="AF50" s="13"/>
      <c r="AG50" s="13"/>
      <c r="AH50" s="13"/>
      <c r="AI50" s="119"/>
      <c r="AJ50" s="119"/>
      <c r="AK50" s="119"/>
      <c r="AL50" s="119"/>
      <c r="AM50" s="119"/>
      <c r="AN50" s="119"/>
      <c r="AO50" s="119"/>
      <c r="AP50" s="119"/>
      <c r="AQ50" s="119"/>
      <c r="AR50" s="31"/>
      <c r="AS50" s="31"/>
    </row>
    <row r="51" spans="1:45">
      <c r="A51" s="174"/>
      <c r="B51" s="171"/>
      <c r="C51" s="171"/>
      <c r="D51" s="116" t="s">
        <v>18</v>
      </c>
      <c r="E51" s="14"/>
      <c r="F51" s="14"/>
      <c r="G51" s="14"/>
      <c r="H51" s="14"/>
      <c r="I51" s="13"/>
      <c r="J51" s="13"/>
      <c r="K51" s="13"/>
      <c r="L51" s="13"/>
      <c r="M51" s="13"/>
      <c r="N51" s="14"/>
      <c r="O51" s="14"/>
      <c r="P51" s="13"/>
      <c r="Q51" s="13"/>
      <c r="R51" s="13"/>
      <c r="S51" s="13"/>
      <c r="T51" s="13"/>
      <c r="U51" s="14"/>
      <c r="V51" s="14"/>
      <c r="W51" s="13"/>
      <c r="X51" s="13"/>
      <c r="Y51" s="13"/>
      <c r="Z51" s="13"/>
      <c r="AA51" s="13"/>
      <c r="AB51" s="14"/>
      <c r="AC51" s="14"/>
      <c r="AD51" s="13"/>
      <c r="AE51" s="19"/>
      <c r="AF51" s="19"/>
      <c r="AG51" s="13"/>
      <c r="AH51" s="13"/>
      <c r="AI51" s="119"/>
      <c r="AJ51" s="119"/>
      <c r="AK51" s="119"/>
      <c r="AL51" s="119"/>
      <c r="AM51" s="119"/>
      <c r="AN51" s="119"/>
      <c r="AO51" s="119"/>
      <c r="AP51" s="119"/>
      <c r="AQ51" s="119"/>
      <c r="AR51" s="31"/>
      <c r="AS51" s="31"/>
    </row>
    <row r="52" spans="1:45">
      <c r="B52" s="120"/>
      <c r="C52" s="120"/>
      <c r="D52" s="120"/>
      <c r="AI52" s="119"/>
      <c r="AJ52" s="31"/>
      <c r="AK52" s="31"/>
      <c r="AL52" s="31"/>
      <c r="AM52" s="31"/>
      <c r="AN52" s="31"/>
      <c r="AO52" s="31"/>
      <c r="AP52" s="31"/>
      <c r="AQ52" s="31"/>
      <c r="AR52" s="31"/>
      <c r="AS52" s="31"/>
    </row>
  </sheetData>
  <mergeCells count="28">
    <mergeCell ref="A1:D3"/>
    <mergeCell ref="E1:AH1"/>
    <mergeCell ref="I2:T2"/>
    <mergeCell ref="A4:A7"/>
    <mergeCell ref="A9:D11"/>
    <mergeCell ref="E9:AH9"/>
    <mergeCell ref="I10:T10"/>
    <mergeCell ref="C31:C36"/>
    <mergeCell ref="B13:B36"/>
    <mergeCell ref="C12:D12"/>
    <mergeCell ref="C13:C18"/>
    <mergeCell ref="C19:C24"/>
    <mergeCell ref="C47:C49"/>
    <mergeCell ref="C50:C51"/>
    <mergeCell ref="A13:A51"/>
    <mergeCell ref="B4:D4"/>
    <mergeCell ref="B5:D5"/>
    <mergeCell ref="B6:D6"/>
    <mergeCell ref="B7:D7"/>
    <mergeCell ref="C41:D41"/>
    <mergeCell ref="C42:D42"/>
    <mergeCell ref="C37:C38"/>
    <mergeCell ref="C39:C40"/>
    <mergeCell ref="B37:B40"/>
    <mergeCell ref="B41:B42"/>
    <mergeCell ref="B43:B51"/>
    <mergeCell ref="C43:C46"/>
    <mergeCell ref="C25:C3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workbookViewId="0">
      <selection activeCell="B5" sqref="B5:O5"/>
    </sheetView>
  </sheetViews>
  <sheetFormatPr defaultRowHeight="14.25"/>
  <cols>
    <col min="1" max="1" width="3" customWidth="1"/>
  </cols>
  <sheetData>
    <row r="1" spans="1:15">
      <c r="A1" s="189" t="s">
        <v>11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1"/>
    </row>
    <row r="2" spans="1:15">
      <c r="A2" s="192"/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4"/>
    </row>
    <row r="3" spans="1:15">
      <c r="A3" s="192"/>
      <c r="B3" s="193"/>
      <c r="C3" s="193"/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  <c r="O3" s="194"/>
    </row>
    <row r="4" spans="1:15" ht="15" thickBot="1">
      <c r="A4" s="195"/>
      <c r="B4" s="196"/>
      <c r="C4" s="196"/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7"/>
    </row>
    <row r="5" spans="1:15">
      <c r="A5" s="122">
        <v>1</v>
      </c>
      <c r="B5" s="185"/>
      <c r="C5" s="185"/>
      <c r="D5" s="185"/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6"/>
    </row>
    <row r="6" spans="1:15">
      <c r="A6" s="123">
        <f>A5+1</f>
        <v>2</v>
      </c>
      <c r="B6" s="185"/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6"/>
    </row>
    <row r="7" spans="1:15">
      <c r="A7" s="123">
        <f t="shared" ref="A7:A42" si="0">A6+1</f>
        <v>3</v>
      </c>
      <c r="B7" s="185"/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6"/>
    </row>
    <row r="8" spans="1:15">
      <c r="A8" s="123">
        <f t="shared" si="0"/>
        <v>4</v>
      </c>
      <c r="B8" s="185"/>
      <c r="C8" s="185"/>
      <c r="D8" s="185"/>
      <c r="E8" s="185"/>
      <c r="F8" s="185"/>
      <c r="G8" s="185"/>
      <c r="H8" s="185"/>
      <c r="I8" s="185"/>
      <c r="J8" s="185"/>
      <c r="K8" s="185"/>
      <c r="L8" s="185"/>
      <c r="M8" s="185"/>
      <c r="N8" s="185"/>
      <c r="O8" s="186"/>
    </row>
    <row r="9" spans="1:15">
      <c r="A9" s="123">
        <f t="shared" si="0"/>
        <v>5</v>
      </c>
      <c r="B9" s="185"/>
      <c r="C9" s="185"/>
      <c r="D9" s="185"/>
      <c r="E9" s="185"/>
      <c r="F9" s="185"/>
      <c r="G9" s="185"/>
      <c r="H9" s="185"/>
      <c r="I9" s="185"/>
      <c r="J9" s="185"/>
      <c r="K9" s="185"/>
      <c r="L9" s="185"/>
      <c r="M9" s="185"/>
      <c r="N9" s="185"/>
      <c r="O9" s="186"/>
    </row>
    <row r="10" spans="1:15">
      <c r="A10" s="123">
        <f t="shared" si="0"/>
        <v>6</v>
      </c>
      <c r="B10" s="185"/>
      <c r="C10" s="185"/>
      <c r="D10" s="185"/>
      <c r="E10" s="185"/>
      <c r="F10" s="185"/>
      <c r="G10" s="185"/>
      <c r="H10" s="185"/>
      <c r="I10" s="185"/>
      <c r="J10" s="185"/>
      <c r="K10" s="185"/>
      <c r="L10" s="185"/>
      <c r="M10" s="185"/>
      <c r="N10" s="185"/>
      <c r="O10" s="186"/>
    </row>
    <row r="11" spans="1:15">
      <c r="A11" s="123">
        <f t="shared" si="0"/>
        <v>7</v>
      </c>
      <c r="B11" s="185"/>
      <c r="C11" s="185"/>
      <c r="D11" s="185"/>
      <c r="E11" s="185"/>
      <c r="F11" s="185"/>
      <c r="G11" s="185"/>
      <c r="H11" s="185"/>
      <c r="I11" s="185"/>
      <c r="J11" s="185"/>
      <c r="K11" s="185"/>
      <c r="L11" s="185"/>
      <c r="M11" s="185"/>
      <c r="N11" s="185"/>
      <c r="O11" s="186"/>
    </row>
    <row r="12" spans="1:15">
      <c r="A12" s="123">
        <f t="shared" si="0"/>
        <v>8</v>
      </c>
      <c r="B12" s="185"/>
      <c r="C12" s="185"/>
      <c r="D12" s="185"/>
      <c r="E12" s="185"/>
      <c r="F12" s="185"/>
      <c r="G12" s="185"/>
      <c r="H12" s="185"/>
      <c r="I12" s="185"/>
      <c r="J12" s="185"/>
      <c r="K12" s="185"/>
      <c r="L12" s="185"/>
      <c r="M12" s="185"/>
      <c r="N12" s="185"/>
      <c r="O12" s="186"/>
    </row>
    <row r="13" spans="1:15">
      <c r="A13" s="123">
        <f t="shared" si="0"/>
        <v>9</v>
      </c>
      <c r="B13" s="185"/>
      <c r="C13" s="185"/>
      <c r="D13" s="185"/>
      <c r="E13" s="185"/>
      <c r="F13" s="185"/>
      <c r="G13" s="185"/>
      <c r="H13" s="185"/>
      <c r="I13" s="185"/>
      <c r="J13" s="185"/>
      <c r="K13" s="185"/>
      <c r="L13" s="185"/>
      <c r="M13" s="185"/>
      <c r="N13" s="185"/>
      <c r="O13" s="186"/>
    </row>
    <row r="14" spans="1:15">
      <c r="A14" s="123">
        <f t="shared" si="0"/>
        <v>10</v>
      </c>
      <c r="B14" s="185"/>
      <c r="C14" s="185"/>
      <c r="D14" s="185"/>
      <c r="E14" s="185"/>
      <c r="F14" s="185"/>
      <c r="G14" s="185"/>
      <c r="H14" s="185"/>
      <c r="I14" s="185"/>
      <c r="J14" s="185"/>
      <c r="K14" s="185"/>
      <c r="L14" s="185"/>
      <c r="M14" s="185"/>
      <c r="N14" s="185"/>
      <c r="O14" s="186"/>
    </row>
    <row r="15" spans="1:15">
      <c r="A15" s="123">
        <f t="shared" si="0"/>
        <v>11</v>
      </c>
      <c r="B15" s="185"/>
      <c r="C15" s="185"/>
      <c r="D15" s="185"/>
      <c r="E15" s="185"/>
      <c r="F15" s="185"/>
      <c r="G15" s="185"/>
      <c r="H15" s="185"/>
      <c r="I15" s="185"/>
      <c r="J15" s="185"/>
      <c r="K15" s="185"/>
      <c r="L15" s="185"/>
      <c r="M15" s="185"/>
      <c r="N15" s="185"/>
      <c r="O15" s="186"/>
    </row>
    <row r="16" spans="1:15">
      <c r="A16" s="123">
        <f t="shared" si="0"/>
        <v>12</v>
      </c>
      <c r="B16" s="185"/>
      <c r="C16" s="185"/>
      <c r="D16" s="185"/>
      <c r="E16" s="185"/>
      <c r="F16" s="185"/>
      <c r="G16" s="185"/>
      <c r="H16" s="185"/>
      <c r="I16" s="185"/>
      <c r="J16" s="185"/>
      <c r="K16" s="185"/>
      <c r="L16" s="185"/>
      <c r="M16" s="185"/>
      <c r="N16" s="185"/>
      <c r="O16" s="186"/>
    </row>
    <row r="17" spans="1:15">
      <c r="A17" s="123">
        <f t="shared" si="0"/>
        <v>13</v>
      </c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6"/>
    </row>
    <row r="18" spans="1:15">
      <c r="A18" s="123">
        <f t="shared" si="0"/>
        <v>14</v>
      </c>
      <c r="B18" s="185"/>
      <c r="C18" s="185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6"/>
    </row>
    <row r="19" spans="1:15">
      <c r="A19" s="123">
        <f t="shared" si="0"/>
        <v>15</v>
      </c>
      <c r="B19" s="185"/>
      <c r="C19" s="185"/>
      <c r="D19" s="185"/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6"/>
    </row>
    <row r="20" spans="1:15">
      <c r="A20" s="123">
        <f t="shared" si="0"/>
        <v>16</v>
      </c>
      <c r="B20" s="185"/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6"/>
    </row>
    <row r="21" spans="1:15">
      <c r="A21" s="123">
        <f t="shared" si="0"/>
        <v>17</v>
      </c>
      <c r="B21" s="185"/>
      <c r="C21" s="185"/>
      <c r="D21" s="185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6"/>
    </row>
    <row r="22" spans="1:15">
      <c r="A22" s="123">
        <f t="shared" si="0"/>
        <v>18</v>
      </c>
      <c r="B22" s="185"/>
      <c r="C22" s="185"/>
      <c r="D22" s="185"/>
      <c r="E22" s="185"/>
      <c r="F22" s="185"/>
      <c r="G22" s="185"/>
      <c r="H22" s="185"/>
      <c r="I22" s="185"/>
      <c r="J22" s="185"/>
      <c r="K22" s="185"/>
      <c r="L22" s="185"/>
      <c r="M22" s="185"/>
      <c r="N22" s="185"/>
      <c r="O22" s="186"/>
    </row>
    <row r="23" spans="1:15">
      <c r="A23" s="123">
        <f t="shared" si="0"/>
        <v>19</v>
      </c>
      <c r="B23" s="185"/>
      <c r="C23" s="185"/>
      <c r="D23" s="185"/>
      <c r="E23" s="185"/>
      <c r="F23" s="185"/>
      <c r="G23" s="185"/>
      <c r="H23" s="185"/>
      <c r="I23" s="185"/>
      <c r="J23" s="185"/>
      <c r="K23" s="185"/>
      <c r="L23" s="185"/>
      <c r="M23" s="185"/>
      <c r="N23" s="185"/>
      <c r="O23" s="186"/>
    </row>
    <row r="24" spans="1:15">
      <c r="A24" s="123">
        <f t="shared" si="0"/>
        <v>20</v>
      </c>
      <c r="B24" s="185"/>
      <c r="C24" s="185"/>
      <c r="D24" s="185"/>
      <c r="E24" s="185"/>
      <c r="F24" s="185"/>
      <c r="G24" s="185"/>
      <c r="H24" s="185"/>
      <c r="I24" s="185"/>
      <c r="J24" s="185"/>
      <c r="K24" s="185"/>
      <c r="L24" s="185"/>
      <c r="M24" s="185"/>
      <c r="N24" s="185"/>
      <c r="O24" s="186"/>
    </row>
    <row r="25" spans="1:15">
      <c r="A25" s="123">
        <f t="shared" si="0"/>
        <v>21</v>
      </c>
      <c r="B25" s="185"/>
      <c r="C25" s="185"/>
      <c r="D25" s="185"/>
      <c r="E25" s="185"/>
      <c r="F25" s="185"/>
      <c r="G25" s="185"/>
      <c r="H25" s="185"/>
      <c r="I25" s="185"/>
      <c r="J25" s="185"/>
      <c r="K25" s="185"/>
      <c r="L25" s="185"/>
      <c r="M25" s="185"/>
      <c r="N25" s="185"/>
      <c r="O25" s="186"/>
    </row>
    <row r="26" spans="1:15">
      <c r="A26" s="123">
        <f t="shared" si="0"/>
        <v>22</v>
      </c>
      <c r="B26" s="185"/>
      <c r="C26" s="185"/>
      <c r="D26" s="185"/>
      <c r="E26" s="185"/>
      <c r="F26" s="185"/>
      <c r="G26" s="185"/>
      <c r="H26" s="185"/>
      <c r="I26" s="185"/>
      <c r="J26" s="185"/>
      <c r="K26" s="185"/>
      <c r="L26" s="185"/>
      <c r="M26" s="185"/>
      <c r="N26" s="185"/>
      <c r="O26" s="186"/>
    </row>
    <row r="27" spans="1:15">
      <c r="A27" s="123">
        <f t="shared" si="0"/>
        <v>23</v>
      </c>
      <c r="B27" s="185"/>
      <c r="C27" s="185"/>
      <c r="D27" s="185"/>
      <c r="E27" s="185"/>
      <c r="F27" s="185"/>
      <c r="G27" s="185"/>
      <c r="H27" s="185"/>
      <c r="I27" s="185"/>
      <c r="J27" s="185"/>
      <c r="K27" s="185"/>
      <c r="L27" s="185"/>
      <c r="M27" s="185"/>
      <c r="N27" s="185"/>
      <c r="O27" s="186"/>
    </row>
    <row r="28" spans="1:15">
      <c r="A28" s="123">
        <f t="shared" si="0"/>
        <v>24</v>
      </c>
      <c r="B28" s="185"/>
      <c r="C28" s="185"/>
      <c r="D28" s="185"/>
      <c r="E28" s="185"/>
      <c r="F28" s="185"/>
      <c r="G28" s="185"/>
      <c r="H28" s="185"/>
      <c r="I28" s="185"/>
      <c r="J28" s="185"/>
      <c r="K28" s="185"/>
      <c r="L28" s="185"/>
      <c r="M28" s="185"/>
      <c r="N28" s="185"/>
      <c r="O28" s="186"/>
    </row>
    <row r="29" spans="1:15">
      <c r="A29" s="123">
        <f t="shared" si="0"/>
        <v>25</v>
      </c>
      <c r="B29" s="185"/>
      <c r="C29" s="185"/>
      <c r="D29" s="185"/>
      <c r="E29" s="185"/>
      <c r="F29" s="185"/>
      <c r="G29" s="185"/>
      <c r="H29" s="185"/>
      <c r="I29" s="185"/>
      <c r="J29" s="185"/>
      <c r="K29" s="185"/>
      <c r="L29" s="185"/>
      <c r="M29" s="185"/>
      <c r="N29" s="185"/>
      <c r="O29" s="186"/>
    </row>
    <row r="30" spans="1:15">
      <c r="A30" s="123">
        <f t="shared" si="0"/>
        <v>26</v>
      </c>
      <c r="B30" s="185"/>
      <c r="C30" s="185"/>
      <c r="D30" s="185"/>
      <c r="E30" s="185"/>
      <c r="F30" s="185"/>
      <c r="G30" s="185"/>
      <c r="H30" s="185"/>
      <c r="I30" s="185"/>
      <c r="J30" s="185"/>
      <c r="K30" s="185"/>
      <c r="L30" s="185"/>
      <c r="M30" s="185"/>
      <c r="N30" s="185"/>
      <c r="O30" s="186"/>
    </row>
    <row r="31" spans="1:15">
      <c r="A31" s="123">
        <f t="shared" si="0"/>
        <v>27</v>
      </c>
      <c r="B31" s="185"/>
      <c r="C31" s="185"/>
      <c r="D31" s="185"/>
      <c r="E31" s="185"/>
      <c r="F31" s="185"/>
      <c r="G31" s="185"/>
      <c r="H31" s="185"/>
      <c r="I31" s="185"/>
      <c r="J31" s="185"/>
      <c r="K31" s="185"/>
      <c r="L31" s="185"/>
      <c r="M31" s="185"/>
      <c r="N31" s="185"/>
      <c r="O31" s="186"/>
    </row>
    <row r="32" spans="1:15">
      <c r="A32" s="123">
        <f t="shared" si="0"/>
        <v>28</v>
      </c>
      <c r="B32" s="185"/>
      <c r="C32" s="185"/>
      <c r="D32" s="185"/>
      <c r="E32" s="185"/>
      <c r="F32" s="185"/>
      <c r="G32" s="185"/>
      <c r="H32" s="185"/>
      <c r="I32" s="185"/>
      <c r="J32" s="185"/>
      <c r="K32" s="185"/>
      <c r="L32" s="185"/>
      <c r="M32" s="185"/>
      <c r="N32" s="185"/>
      <c r="O32" s="186"/>
    </row>
    <row r="33" spans="1:15">
      <c r="A33" s="123">
        <f t="shared" si="0"/>
        <v>29</v>
      </c>
      <c r="B33" s="185"/>
      <c r="C33" s="185"/>
      <c r="D33" s="185"/>
      <c r="E33" s="185"/>
      <c r="F33" s="185"/>
      <c r="G33" s="185"/>
      <c r="H33" s="185"/>
      <c r="I33" s="185"/>
      <c r="J33" s="185"/>
      <c r="K33" s="185"/>
      <c r="L33" s="185"/>
      <c r="M33" s="185"/>
      <c r="N33" s="185"/>
      <c r="O33" s="186"/>
    </row>
    <row r="34" spans="1:15">
      <c r="A34" s="123">
        <f t="shared" si="0"/>
        <v>30</v>
      </c>
      <c r="B34" s="185"/>
      <c r="C34" s="185"/>
      <c r="D34" s="185"/>
      <c r="E34" s="185"/>
      <c r="F34" s="185"/>
      <c r="G34" s="185"/>
      <c r="H34" s="185"/>
      <c r="I34" s="185"/>
      <c r="J34" s="185"/>
      <c r="K34" s="185"/>
      <c r="L34" s="185"/>
      <c r="M34" s="185"/>
      <c r="N34" s="185"/>
      <c r="O34" s="186"/>
    </row>
    <row r="35" spans="1:15">
      <c r="A35" s="123">
        <f t="shared" si="0"/>
        <v>31</v>
      </c>
      <c r="B35" s="185"/>
      <c r="C35" s="185"/>
      <c r="D35" s="185"/>
      <c r="E35" s="185"/>
      <c r="F35" s="185"/>
      <c r="G35" s="185"/>
      <c r="H35" s="185"/>
      <c r="I35" s="185"/>
      <c r="J35" s="185"/>
      <c r="K35" s="185"/>
      <c r="L35" s="185"/>
      <c r="M35" s="185"/>
      <c r="N35" s="185"/>
      <c r="O35" s="186"/>
    </row>
    <row r="36" spans="1:15">
      <c r="A36" s="123">
        <f t="shared" si="0"/>
        <v>32</v>
      </c>
      <c r="B36" s="185"/>
      <c r="C36" s="185"/>
      <c r="D36" s="185"/>
      <c r="E36" s="185"/>
      <c r="F36" s="185"/>
      <c r="G36" s="185"/>
      <c r="H36" s="185"/>
      <c r="I36" s="185"/>
      <c r="J36" s="185"/>
      <c r="K36" s="185"/>
      <c r="L36" s="185"/>
      <c r="M36" s="185"/>
      <c r="N36" s="185"/>
      <c r="O36" s="186"/>
    </row>
    <row r="37" spans="1:15">
      <c r="A37" s="123">
        <f t="shared" si="0"/>
        <v>33</v>
      </c>
      <c r="B37" s="185"/>
      <c r="C37" s="185"/>
      <c r="D37" s="185"/>
      <c r="E37" s="185"/>
      <c r="F37" s="185"/>
      <c r="G37" s="185"/>
      <c r="H37" s="185"/>
      <c r="I37" s="185"/>
      <c r="J37" s="185"/>
      <c r="K37" s="185"/>
      <c r="L37" s="185"/>
      <c r="M37" s="185"/>
      <c r="N37" s="185"/>
      <c r="O37" s="186"/>
    </row>
    <row r="38" spans="1:15">
      <c r="A38" s="123">
        <f t="shared" si="0"/>
        <v>34</v>
      </c>
      <c r="B38" s="185"/>
      <c r="C38" s="185"/>
      <c r="D38" s="185"/>
      <c r="E38" s="185"/>
      <c r="F38" s="185"/>
      <c r="G38" s="185"/>
      <c r="H38" s="185"/>
      <c r="I38" s="185"/>
      <c r="J38" s="185"/>
      <c r="K38" s="185"/>
      <c r="L38" s="185"/>
      <c r="M38" s="185"/>
      <c r="N38" s="185"/>
      <c r="O38" s="186"/>
    </row>
    <row r="39" spans="1:15">
      <c r="A39" s="123">
        <f t="shared" si="0"/>
        <v>35</v>
      </c>
      <c r="B39" s="185"/>
      <c r="C39" s="185"/>
      <c r="D39" s="185"/>
      <c r="E39" s="185"/>
      <c r="F39" s="185"/>
      <c r="G39" s="185"/>
      <c r="H39" s="185"/>
      <c r="I39" s="185"/>
      <c r="J39" s="185"/>
      <c r="K39" s="185"/>
      <c r="L39" s="185"/>
      <c r="M39" s="185"/>
      <c r="N39" s="185"/>
      <c r="O39" s="186"/>
    </row>
    <row r="40" spans="1:15">
      <c r="A40" s="123">
        <f t="shared" si="0"/>
        <v>36</v>
      </c>
      <c r="B40" s="185"/>
      <c r="C40" s="185"/>
      <c r="D40" s="185"/>
      <c r="E40" s="185"/>
      <c r="F40" s="185"/>
      <c r="G40" s="185"/>
      <c r="H40" s="185"/>
      <c r="I40" s="185"/>
      <c r="J40" s="185"/>
      <c r="K40" s="185"/>
      <c r="L40" s="185"/>
      <c r="M40" s="185"/>
      <c r="N40" s="185"/>
      <c r="O40" s="186"/>
    </row>
    <row r="41" spans="1:15">
      <c r="A41" s="123">
        <f t="shared" si="0"/>
        <v>37</v>
      </c>
      <c r="B41" s="185"/>
      <c r="C41" s="185"/>
      <c r="D41" s="185"/>
      <c r="E41" s="185"/>
      <c r="F41" s="185"/>
      <c r="G41" s="185"/>
      <c r="H41" s="185"/>
      <c r="I41" s="185"/>
      <c r="J41" s="185"/>
      <c r="K41" s="185"/>
      <c r="L41" s="185"/>
      <c r="M41" s="185"/>
      <c r="N41" s="185"/>
      <c r="O41" s="186"/>
    </row>
    <row r="42" spans="1:15" ht="15" thickBot="1">
      <c r="A42" s="124">
        <f t="shared" si="0"/>
        <v>38</v>
      </c>
      <c r="B42" s="187"/>
      <c r="C42" s="187"/>
      <c r="D42" s="187"/>
      <c r="E42" s="187"/>
      <c r="F42" s="187"/>
      <c r="G42" s="187"/>
      <c r="H42" s="187"/>
      <c r="I42" s="187"/>
      <c r="J42" s="187"/>
      <c r="K42" s="187"/>
      <c r="L42" s="187"/>
      <c r="M42" s="187"/>
      <c r="N42" s="187"/>
      <c r="O42" s="188"/>
    </row>
  </sheetData>
  <mergeCells count="39">
    <mergeCell ref="A1:O4"/>
    <mergeCell ref="B5:O5"/>
    <mergeCell ref="B6:O6"/>
    <mergeCell ref="B7:O7"/>
    <mergeCell ref="B8:O8"/>
    <mergeCell ref="B9:O9"/>
    <mergeCell ref="B10:O10"/>
    <mergeCell ref="B11:O11"/>
    <mergeCell ref="B12:O12"/>
    <mergeCell ref="B13:O13"/>
    <mergeCell ref="B14:O14"/>
    <mergeCell ref="B15:O15"/>
    <mergeCell ref="B16:O16"/>
    <mergeCell ref="B17:O17"/>
    <mergeCell ref="B18:O18"/>
    <mergeCell ref="B19:O19"/>
    <mergeCell ref="B20:O20"/>
    <mergeCell ref="B21:O21"/>
    <mergeCell ref="B22:O22"/>
    <mergeCell ref="B23:O23"/>
    <mergeCell ref="B24:O24"/>
    <mergeCell ref="B25:O25"/>
    <mergeCell ref="B26:O26"/>
    <mergeCell ref="B27:O27"/>
    <mergeCell ref="B28:O28"/>
    <mergeCell ref="B29:O29"/>
    <mergeCell ref="B30:O30"/>
    <mergeCell ref="B31:O31"/>
    <mergeCell ref="B32:O32"/>
    <mergeCell ref="B33:O33"/>
    <mergeCell ref="B39:O39"/>
    <mergeCell ref="B40:O40"/>
    <mergeCell ref="B41:O41"/>
    <mergeCell ref="B42:O42"/>
    <mergeCell ref="B34:O34"/>
    <mergeCell ref="B35:O35"/>
    <mergeCell ref="B36:O36"/>
    <mergeCell ref="B37:O37"/>
    <mergeCell ref="B38:O38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21"/>
  <sheetViews>
    <sheetView topLeftCell="A33" zoomScale="85" zoomScaleNormal="85" workbookViewId="0">
      <selection activeCell="J69" sqref="J69"/>
    </sheetView>
  </sheetViews>
  <sheetFormatPr defaultRowHeight="14.25"/>
  <cols>
    <col min="19" max="19" width="9" style="26"/>
    <col min="37" max="37" width="9" style="198"/>
  </cols>
  <sheetData>
    <row r="1" spans="1:54">
      <c r="A1" s="125"/>
      <c r="B1" s="125"/>
      <c r="C1" s="125"/>
      <c r="D1" s="125"/>
      <c r="E1" s="125"/>
      <c r="F1" s="125"/>
      <c r="G1" s="136" t="s">
        <v>8</v>
      </c>
      <c r="H1" s="136"/>
      <c r="I1" s="136"/>
      <c r="J1" s="136"/>
      <c r="K1" s="136"/>
      <c r="L1" s="136"/>
      <c r="M1" s="125"/>
      <c r="N1" s="125"/>
      <c r="O1" s="125"/>
      <c r="P1" s="125"/>
      <c r="Q1" s="125"/>
      <c r="R1" s="125"/>
      <c r="S1" s="127"/>
      <c r="T1" s="127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99"/>
      <c r="AL1" s="125"/>
      <c r="AM1" s="125"/>
      <c r="AN1" s="125"/>
      <c r="AO1" s="125"/>
      <c r="AP1" s="125"/>
      <c r="AQ1" s="125"/>
      <c r="AR1" s="125"/>
      <c r="AS1" s="125"/>
      <c r="AT1" s="125"/>
      <c r="AU1" s="125"/>
      <c r="AV1" s="125"/>
      <c r="AW1" s="125"/>
      <c r="AX1" s="125"/>
      <c r="AY1" s="125"/>
      <c r="AZ1" s="125"/>
      <c r="BA1" s="125"/>
      <c r="BB1" s="125"/>
    </row>
    <row r="2" spans="1:54">
      <c r="A2" s="125"/>
      <c r="B2" s="125"/>
      <c r="C2" s="125"/>
      <c r="D2" s="125"/>
      <c r="E2" s="125"/>
      <c r="F2" s="125"/>
      <c r="G2" s="136"/>
      <c r="H2" s="136"/>
      <c r="I2" s="136"/>
      <c r="J2" s="136"/>
      <c r="K2" s="136"/>
      <c r="L2" s="136"/>
      <c r="M2" s="125"/>
      <c r="N2" s="125"/>
      <c r="O2" s="125"/>
      <c r="P2" s="125"/>
      <c r="Q2" s="125"/>
      <c r="R2" s="125"/>
      <c r="S2" s="127"/>
      <c r="T2" s="127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5"/>
      <c r="AG2" s="125"/>
      <c r="AH2" s="125"/>
      <c r="AI2" s="125"/>
      <c r="AJ2" s="125"/>
      <c r="AK2" s="199"/>
      <c r="AL2" s="125"/>
      <c r="AM2" s="125"/>
      <c r="AN2" s="125"/>
      <c r="AO2" s="125"/>
      <c r="AP2" s="125"/>
      <c r="AQ2" s="125"/>
      <c r="AR2" s="125"/>
      <c r="AS2" s="125"/>
      <c r="AT2" s="125"/>
      <c r="AU2" s="125"/>
      <c r="AV2" s="125"/>
      <c r="AW2" s="125"/>
      <c r="AX2" s="125"/>
      <c r="AY2" s="125"/>
      <c r="AZ2" s="125"/>
      <c r="BA2" s="125"/>
      <c r="BB2" s="125"/>
    </row>
    <row r="3" spans="1:54" ht="14.25" customHeight="1">
      <c r="A3" s="125"/>
      <c r="B3" s="125"/>
      <c r="C3" s="125"/>
      <c r="D3" s="125"/>
      <c r="E3" s="125"/>
      <c r="F3" s="125"/>
      <c r="G3" s="136"/>
      <c r="H3" s="136"/>
      <c r="I3" s="136"/>
      <c r="J3" s="136"/>
      <c r="K3" s="136"/>
      <c r="L3" s="136"/>
      <c r="M3" s="125"/>
      <c r="N3" s="125"/>
      <c r="O3" s="125"/>
      <c r="P3" s="125"/>
      <c r="Q3" s="125"/>
      <c r="R3" s="125"/>
      <c r="S3" s="127"/>
      <c r="T3" s="127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99"/>
      <c r="AL3" s="125"/>
      <c r="AM3" s="125"/>
      <c r="AN3" s="125"/>
      <c r="AO3" s="125"/>
      <c r="AP3" s="125"/>
      <c r="AQ3" s="125"/>
      <c r="AR3" s="125"/>
      <c r="AS3" s="125"/>
      <c r="AT3" s="125"/>
      <c r="AU3" s="125"/>
      <c r="AV3" s="125"/>
      <c r="AW3" s="125"/>
      <c r="AX3" s="125"/>
      <c r="AY3" s="125"/>
      <c r="AZ3" s="125"/>
      <c r="BA3" s="125"/>
      <c r="BB3" s="125"/>
    </row>
    <row r="4" spans="1:54" ht="14.25" customHeight="1">
      <c r="A4" s="125"/>
      <c r="B4" s="125"/>
      <c r="C4" s="125"/>
      <c r="D4" s="125"/>
      <c r="E4" s="125"/>
      <c r="F4" s="125"/>
      <c r="G4" s="136"/>
      <c r="H4" s="136"/>
      <c r="I4" s="136"/>
      <c r="J4" s="136"/>
      <c r="K4" s="136"/>
      <c r="L4" s="136"/>
      <c r="M4" s="125"/>
      <c r="N4" s="125"/>
      <c r="O4" s="125"/>
      <c r="P4" s="125"/>
      <c r="Q4" s="125"/>
      <c r="R4" s="125"/>
      <c r="S4" s="127"/>
      <c r="T4" s="127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5"/>
      <c r="AH4" s="125"/>
      <c r="AI4" s="125"/>
      <c r="AJ4" s="125"/>
      <c r="AK4" s="199"/>
      <c r="AL4" s="125"/>
      <c r="AM4" s="125"/>
      <c r="AN4" s="125"/>
      <c r="AO4" s="125"/>
      <c r="AP4" s="125"/>
      <c r="AQ4" s="125"/>
      <c r="AR4" s="125"/>
      <c r="AS4" s="125"/>
      <c r="AT4" s="125"/>
      <c r="AU4" s="125"/>
      <c r="AV4" s="125"/>
      <c r="AW4" s="125"/>
      <c r="AX4" s="125"/>
      <c r="AY4" s="125"/>
      <c r="AZ4" s="125"/>
      <c r="BA4" s="125"/>
      <c r="BB4" s="125"/>
    </row>
    <row r="5" spans="1:54" ht="14.25" customHeight="1">
      <c r="B5" s="27" t="s">
        <v>29</v>
      </c>
      <c r="C5" s="28"/>
      <c r="T5" s="27" t="s">
        <v>30</v>
      </c>
      <c r="U5" s="28"/>
      <c r="AK5" s="28" t="s">
        <v>178</v>
      </c>
      <c r="AL5" s="28"/>
    </row>
    <row r="6" spans="1:54" ht="14.25" customHeight="1">
      <c r="B6" t="s">
        <v>174</v>
      </c>
    </row>
    <row r="7" spans="1:54" ht="14.25" customHeight="1">
      <c r="B7" t="s">
        <v>173</v>
      </c>
      <c r="T7" t="s">
        <v>175</v>
      </c>
    </row>
    <row r="9" spans="1:54">
      <c r="AD9" t="s">
        <v>177</v>
      </c>
      <c r="AS9" t="s">
        <v>177</v>
      </c>
    </row>
    <row r="13" spans="1:54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</row>
    <row r="14" spans="1:54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</row>
    <row r="15" spans="1:54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</row>
    <row r="16" spans="1:54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</row>
    <row r="17" spans="1:22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V17" s="22"/>
    </row>
    <row r="18" spans="1:22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</row>
    <row r="19" spans="1:22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</row>
    <row r="20" spans="1:22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</row>
    <row r="21" spans="1:22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</row>
    <row r="22" spans="1:22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</row>
    <row r="23" spans="1:22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</row>
    <row r="24" spans="1:22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</row>
    <row r="25" spans="1:22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</row>
    <row r="26" spans="1:22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</row>
    <row r="27" spans="1:22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</row>
    <row r="28" spans="1:22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</row>
    <row r="29" spans="1:22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</row>
    <row r="30" spans="1:22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</row>
    <row r="31" spans="1:22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</row>
    <row r="32" spans="1:2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</row>
    <row r="33" spans="1:18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</row>
    <row r="34" spans="1:18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</row>
    <row r="35" spans="1:18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</row>
    <row r="36" spans="1:18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</row>
    <row r="37" spans="1:18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</row>
    <row r="38" spans="1:18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</row>
    <row r="39" spans="1:18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</row>
    <row r="40" spans="1:18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</row>
    <row r="41" spans="1:18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</row>
    <row r="42" spans="1:18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</row>
    <row r="43" spans="1:18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</row>
    <row r="44" spans="1:18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</row>
    <row r="45" spans="1:18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</row>
    <row r="46" spans="1:18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</row>
    <row r="47" spans="1:18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</row>
    <row r="48" spans="1:18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</row>
    <row r="49" spans="1:21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</row>
    <row r="50" spans="1:21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</row>
    <row r="51" spans="1:2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</row>
    <row r="52" spans="1:2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</row>
    <row r="53" spans="1:2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</row>
    <row r="54" spans="1:2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</row>
    <row r="55" spans="1:2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</row>
    <row r="56" spans="1:2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</row>
    <row r="57" spans="1:2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</row>
    <row r="58" spans="1:2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U58" t="s">
        <v>175</v>
      </c>
    </row>
    <row r="59" spans="1:2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</row>
    <row r="60" spans="1:2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</row>
    <row r="61" spans="1:2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</row>
    <row r="62" spans="1:2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</row>
    <row r="65" spans="3:13">
      <c r="M65" t="s">
        <v>176</v>
      </c>
    </row>
    <row r="66" spans="3:13">
      <c r="C66" t="s">
        <v>192</v>
      </c>
    </row>
    <row r="70" spans="3:13">
      <c r="I70" t="s">
        <v>31</v>
      </c>
    </row>
    <row r="88" spans="10:10">
      <c r="J88" t="s">
        <v>189</v>
      </c>
    </row>
    <row r="92" spans="10:10">
      <c r="J92" t="s">
        <v>190</v>
      </c>
    </row>
    <row r="97" spans="9:19">
      <c r="I97" t="s">
        <v>188</v>
      </c>
    </row>
    <row r="111" spans="9:19">
      <c r="S111"/>
    </row>
    <row r="120" spans="10:23">
      <c r="J120" t="s">
        <v>191</v>
      </c>
    </row>
    <row r="121" spans="10:23">
      <c r="W121" t="s">
        <v>179</v>
      </c>
    </row>
  </sheetData>
  <mergeCells count="1">
    <mergeCell ref="G1:L4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10"/>
  <sheetViews>
    <sheetView topLeftCell="A18" workbookViewId="0">
      <selection activeCell="R48" sqref="R48"/>
    </sheetView>
  </sheetViews>
  <sheetFormatPr defaultRowHeight="14.25"/>
  <sheetData>
    <row r="1" spans="1:16">
      <c r="A1" s="137" t="s">
        <v>10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29"/>
    </row>
    <row r="2" spans="1:16">
      <c r="A2" s="137"/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29"/>
    </row>
    <row r="3" spans="1:16">
      <c r="A3" s="137"/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29"/>
    </row>
    <row r="4" spans="1:16">
      <c r="A4" s="137"/>
      <c r="B4" s="137"/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29"/>
    </row>
    <row r="5" spans="1:16">
      <c r="I5" s="8"/>
    </row>
    <row r="6" spans="1:16">
      <c r="B6" t="s">
        <v>32</v>
      </c>
    </row>
    <row r="7" spans="1:16">
      <c r="B7" t="s">
        <v>33</v>
      </c>
    </row>
    <row r="8" spans="1:16">
      <c r="B8" t="s">
        <v>34</v>
      </c>
    </row>
    <row r="9" spans="1:16">
      <c r="B9" t="s">
        <v>35</v>
      </c>
    </row>
    <row r="10" spans="1:16">
      <c r="B10" t="s">
        <v>36</v>
      </c>
    </row>
  </sheetData>
  <mergeCells count="1">
    <mergeCell ref="A1:O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4"/>
  <sheetViews>
    <sheetView topLeftCell="A115" zoomScale="175" zoomScaleNormal="175" workbookViewId="0">
      <selection activeCell="N188" sqref="N188"/>
    </sheetView>
  </sheetViews>
  <sheetFormatPr defaultRowHeight="14.25"/>
  <sheetData>
    <row r="1" spans="1:15">
      <c r="A1" s="137" t="s">
        <v>114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</row>
    <row r="2" spans="1:15">
      <c r="A2" s="137"/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</row>
    <row r="3" spans="1:15">
      <c r="A3" s="137"/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</row>
    <row r="4" spans="1:15" ht="15" thickBot="1">
      <c r="A4" s="137"/>
      <c r="B4" s="137"/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</row>
    <row r="5" spans="1:15">
      <c r="A5" s="89" t="s">
        <v>115</v>
      </c>
      <c r="B5" s="68"/>
      <c r="C5" s="68"/>
      <c r="D5" s="90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</row>
    <row r="6" spans="1:15">
      <c r="A6" s="44" t="s">
        <v>116</v>
      </c>
      <c r="B6" s="69"/>
      <c r="C6" s="69"/>
      <c r="D6" s="86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</row>
    <row r="7" spans="1:15" ht="15" thickBot="1">
      <c r="A7" s="87" t="s">
        <v>117</v>
      </c>
      <c r="B7" s="70"/>
      <c r="C7" s="70"/>
      <c r="D7" s="88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</row>
    <row r="8" spans="1:15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</row>
    <row r="9" spans="1:15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</row>
    <row r="314" spans="10:10">
      <c r="J314" s="22"/>
    </row>
  </sheetData>
  <mergeCells count="1">
    <mergeCell ref="A1:O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5"/>
  <sheetViews>
    <sheetView topLeftCell="F55" zoomScale="106" zoomScaleNormal="106" workbookViewId="0">
      <selection activeCell="D8" sqref="D8"/>
    </sheetView>
  </sheetViews>
  <sheetFormatPr defaultRowHeight="14.25"/>
  <sheetData>
    <row r="1" spans="1:15">
      <c r="A1" s="133" t="s">
        <v>14</v>
      </c>
      <c r="B1" s="133"/>
      <c r="C1" s="133"/>
      <c r="D1" s="133"/>
      <c r="E1" s="133"/>
      <c r="F1" s="133"/>
      <c r="G1" s="133" t="s">
        <v>31</v>
      </c>
      <c r="H1" s="133"/>
      <c r="I1" s="133"/>
      <c r="J1" s="133"/>
      <c r="K1" s="133"/>
      <c r="L1" s="133"/>
      <c r="M1" s="29"/>
      <c r="N1" s="29"/>
      <c r="O1" s="29"/>
    </row>
    <row r="2" spans="1:15">
      <c r="A2" s="133"/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29"/>
      <c r="N2" s="29"/>
      <c r="O2" s="29"/>
    </row>
    <row r="3" spans="1:15">
      <c r="A3" s="133"/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29"/>
      <c r="N3" s="29"/>
      <c r="O3" s="29"/>
    </row>
    <row r="4" spans="1:15">
      <c r="A4" s="133"/>
      <c r="B4" s="133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29"/>
      <c r="N4" s="29"/>
      <c r="O4" s="29"/>
    </row>
    <row r="5" spans="1:15">
      <c r="A5" t="s">
        <v>28</v>
      </c>
    </row>
    <row r="8" spans="1:15">
      <c r="A8" t="s">
        <v>37</v>
      </c>
    </row>
    <row r="9" spans="1:15">
      <c r="A9" t="s">
        <v>38</v>
      </c>
    </row>
    <row r="10" spans="1:15">
      <c r="A10" t="s">
        <v>39</v>
      </c>
    </row>
    <row r="11" spans="1:15">
      <c r="A11" t="s">
        <v>40</v>
      </c>
    </row>
    <row r="16" spans="1:15">
      <c r="M16" t="s">
        <v>169</v>
      </c>
    </row>
    <row r="53" spans="24:24">
      <c r="X53" s="128" t="s">
        <v>170</v>
      </c>
    </row>
    <row r="392" spans="11:15">
      <c r="K392" s="22" t="s">
        <v>168</v>
      </c>
      <c r="L392" s="22"/>
      <c r="M392" s="22"/>
      <c r="N392" s="22"/>
      <c r="O392" s="22"/>
    </row>
    <row r="415" spans="11:15">
      <c r="K415" s="22"/>
      <c r="L415" s="22"/>
      <c r="M415" s="22"/>
      <c r="N415" s="22"/>
      <c r="O415" s="22"/>
    </row>
  </sheetData>
  <mergeCells count="2">
    <mergeCell ref="A1:F4"/>
    <mergeCell ref="G1:L4"/>
  </mergeCells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137"/>
  <sheetViews>
    <sheetView tabSelected="1" topLeftCell="A31" workbookViewId="0">
      <selection activeCell="CT64" sqref="CT64"/>
    </sheetView>
  </sheetViews>
  <sheetFormatPr defaultRowHeight="14.25"/>
  <sheetData>
    <row r="1" spans="1:30">
      <c r="A1" s="133" t="s">
        <v>14</v>
      </c>
      <c r="B1" s="133"/>
      <c r="C1" s="133"/>
      <c r="D1" s="133"/>
      <c r="E1" s="133"/>
      <c r="F1" s="133"/>
      <c r="G1" s="133" t="s">
        <v>31</v>
      </c>
      <c r="H1" s="133"/>
      <c r="I1" s="133"/>
      <c r="J1" s="133"/>
      <c r="K1" s="133"/>
      <c r="L1" s="133"/>
      <c r="M1" s="29"/>
      <c r="N1" s="29"/>
      <c r="O1" s="29"/>
    </row>
    <row r="2" spans="1:30">
      <c r="A2" s="133"/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29"/>
      <c r="N2" s="29"/>
      <c r="O2" s="29"/>
    </row>
    <row r="3" spans="1:30">
      <c r="A3" s="133"/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29"/>
      <c r="N3" s="29"/>
      <c r="O3" s="29"/>
    </row>
    <row r="4" spans="1:30">
      <c r="A4" s="133"/>
      <c r="B4" s="133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29"/>
      <c r="N4" s="29"/>
      <c r="O4" s="29"/>
    </row>
    <row r="5" spans="1:30">
      <c r="A5" t="s">
        <v>28</v>
      </c>
    </row>
    <row r="10" spans="1:30">
      <c r="AD10" t="s">
        <v>181</v>
      </c>
    </row>
    <row r="34" spans="73:83">
      <c r="BU34" t="s">
        <v>184</v>
      </c>
    </row>
    <row r="36" spans="73:83">
      <c r="CE36" t="s">
        <v>193</v>
      </c>
    </row>
    <row r="37" spans="73:83">
      <c r="BU37" t="s">
        <v>183</v>
      </c>
    </row>
    <row r="56" spans="9:73">
      <c r="I56" s="200" t="s">
        <v>180</v>
      </c>
      <c r="J56" s="200"/>
      <c r="K56" s="200"/>
      <c r="L56" s="200"/>
      <c r="BU56" t="s">
        <v>182</v>
      </c>
    </row>
    <row r="67" spans="73:73">
      <c r="BU67" t="s">
        <v>185</v>
      </c>
    </row>
    <row r="102" spans="33:33">
      <c r="AG102" t="s">
        <v>186</v>
      </c>
    </row>
    <row r="137" spans="35:35">
      <c r="AI137" t="s">
        <v>187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18"/>
  <sheetViews>
    <sheetView zoomScale="60" zoomScaleNormal="60" workbookViewId="0">
      <selection activeCell="J37" sqref="J37"/>
    </sheetView>
  </sheetViews>
  <sheetFormatPr defaultRowHeight="14.25"/>
  <cols>
    <col min="3" max="3" width="12.25" bestFit="1" customWidth="1"/>
    <col min="8" max="8" width="9.875" bestFit="1" customWidth="1"/>
    <col min="13" max="13" width="9" style="25"/>
    <col min="15" max="15" width="10.625" customWidth="1"/>
    <col min="16" max="16" width="12.25" bestFit="1" customWidth="1"/>
  </cols>
  <sheetData>
    <row r="1" spans="1:28">
      <c r="A1" s="29"/>
      <c r="B1" s="29"/>
      <c r="C1" s="29"/>
      <c r="D1" s="29"/>
      <c r="E1" s="29"/>
      <c r="F1" s="133" t="s">
        <v>9</v>
      </c>
      <c r="G1" s="133"/>
      <c r="H1" s="133"/>
      <c r="I1" s="133"/>
      <c r="J1" s="133"/>
      <c r="K1" s="133"/>
      <c r="L1" s="29"/>
      <c r="M1" s="29"/>
      <c r="N1" s="29"/>
      <c r="O1" s="29"/>
    </row>
    <row r="2" spans="1:28">
      <c r="A2" s="29"/>
      <c r="B2" s="29"/>
      <c r="C2" s="29"/>
      <c r="D2" s="29"/>
      <c r="E2" s="29"/>
      <c r="F2" s="133"/>
      <c r="G2" s="133"/>
      <c r="H2" s="133"/>
      <c r="I2" s="133"/>
      <c r="J2" s="133"/>
      <c r="K2" s="133"/>
      <c r="L2" s="29"/>
      <c r="M2" s="29"/>
      <c r="N2" s="29"/>
      <c r="O2" s="29"/>
    </row>
    <row r="3" spans="1:28">
      <c r="A3" s="29"/>
      <c r="B3" s="29"/>
      <c r="C3" s="29"/>
      <c r="D3" s="29"/>
      <c r="E3" s="29"/>
      <c r="F3" s="133"/>
      <c r="G3" s="133"/>
      <c r="H3" s="133"/>
      <c r="I3" s="133"/>
      <c r="J3" s="133"/>
      <c r="K3" s="133"/>
      <c r="L3" s="29"/>
      <c r="M3" s="29"/>
      <c r="N3" s="29"/>
      <c r="O3" s="29"/>
    </row>
    <row r="4" spans="1:28">
      <c r="A4" s="29"/>
      <c r="B4" s="29"/>
      <c r="C4" s="29"/>
      <c r="D4" s="29"/>
      <c r="E4" s="29"/>
      <c r="F4" s="133"/>
      <c r="G4" s="133"/>
      <c r="H4" s="133"/>
      <c r="I4" s="133"/>
      <c r="J4" s="133"/>
      <c r="K4" s="133"/>
      <c r="L4" s="29"/>
      <c r="M4" s="29"/>
      <c r="N4" s="29"/>
      <c r="O4" s="29"/>
    </row>
    <row r="5" spans="1:28" ht="15" thickBot="1">
      <c r="A5" t="s">
        <v>41</v>
      </c>
    </row>
    <row r="6" spans="1:28" ht="15" thickBot="1">
      <c r="A6" s="38" t="s">
        <v>44</v>
      </c>
      <c r="B6" s="45" t="s">
        <v>45</v>
      </c>
      <c r="C6" s="39"/>
      <c r="D6" s="39"/>
      <c r="E6" s="39"/>
      <c r="F6" s="39"/>
      <c r="G6" s="39"/>
      <c r="H6" s="39"/>
      <c r="I6" s="39"/>
      <c r="J6" s="39"/>
      <c r="K6" s="39"/>
      <c r="L6" s="40"/>
    </row>
    <row r="7" spans="1:28">
      <c r="A7" s="42" t="s">
        <v>46</v>
      </c>
      <c r="B7" s="43">
        <v>350</v>
      </c>
      <c r="C7" s="69"/>
      <c r="D7" s="43" t="s">
        <v>50</v>
      </c>
      <c r="E7" s="43">
        <v>25</v>
      </c>
      <c r="F7" s="24"/>
      <c r="G7" s="43" t="s">
        <v>53</v>
      </c>
      <c r="H7" s="43">
        <v>50000000</v>
      </c>
      <c r="I7" s="69"/>
      <c r="J7" s="43"/>
      <c r="K7" s="43"/>
      <c r="L7" s="86"/>
    </row>
    <row r="8" spans="1:28">
      <c r="A8" s="42" t="s">
        <v>47</v>
      </c>
      <c r="B8" s="43">
        <v>500</v>
      </c>
      <c r="C8" s="69"/>
      <c r="D8" s="43" t="s">
        <v>51</v>
      </c>
      <c r="E8" s="43">
        <v>25</v>
      </c>
      <c r="F8" s="24"/>
      <c r="G8" s="43" t="s">
        <v>52</v>
      </c>
      <c r="H8" s="43">
        <v>200000000</v>
      </c>
      <c r="I8" s="69"/>
      <c r="J8" s="43"/>
      <c r="K8" s="43"/>
      <c r="L8" s="86"/>
    </row>
    <row r="9" spans="1:28">
      <c r="A9" s="42" t="s">
        <v>48</v>
      </c>
      <c r="B9" s="43">
        <v>20</v>
      </c>
      <c r="C9" s="69"/>
      <c r="D9" s="43"/>
      <c r="E9" s="43"/>
      <c r="F9" s="69"/>
      <c r="G9" s="43"/>
      <c r="H9" s="43"/>
      <c r="I9" s="69"/>
      <c r="J9" s="43"/>
      <c r="K9" s="43"/>
      <c r="L9" s="86"/>
    </row>
    <row r="10" spans="1:28">
      <c r="A10" s="42" t="s">
        <v>49</v>
      </c>
      <c r="B10" s="43">
        <v>415</v>
      </c>
      <c r="C10" s="69"/>
      <c r="D10" s="43" t="s">
        <v>69</v>
      </c>
      <c r="E10" s="43">
        <v>0.48</v>
      </c>
      <c r="F10" s="69"/>
      <c r="G10" s="43" t="s">
        <v>101</v>
      </c>
      <c r="H10" s="43">
        <v>400000</v>
      </c>
      <c r="I10" s="69"/>
      <c r="J10" s="43"/>
      <c r="K10" s="43"/>
      <c r="L10" s="86"/>
    </row>
    <row r="11" spans="1:28">
      <c r="A11" s="42"/>
      <c r="B11" s="43"/>
      <c r="C11" s="69"/>
      <c r="D11" s="43"/>
      <c r="E11" s="43"/>
      <c r="F11" s="69"/>
      <c r="G11" s="43"/>
      <c r="H11" s="43"/>
      <c r="I11" s="69"/>
      <c r="J11" s="43"/>
      <c r="K11" s="43"/>
      <c r="L11" s="86"/>
    </row>
    <row r="12" spans="1:28">
      <c r="A12" s="42"/>
      <c r="B12" s="43"/>
      <c r="C12" s="69"/>
      <c r="D12" s="43"/>
      <c r="E12" s="43"/>
      <c r="F12" s="69"/>
      <c r="G12" s="43"/>
      <c r="H12" s="43"/>
      <c r="I12" s="69"/>
      <c r="J12" s="43"/>
      <c r="K12" s="43"/>
      <c r="L12" s="86"/>
    </row>
    <row r="13" spans="1:28">
      <c r="A13" s="42" t="s">
        <v>80</v>
      </c>
      <c r="B13" s="43">
        <v>1200</v>
      </c>
      <c r="C13" s="69"/>
      <c r="D13" s="42" t="s">
        <v>89</v>
      </c>
      <c r="E13" s="43">
        <v>4730</v>
      </c>
      <c r="F13" s="69"/>
      <c r="G13" s="43"/>
      <c r="H13" s="43"/>
      <c r="I13" s="69"/>
      <c r="J13" s="43"/>
      <c r="K13" s="43"/>
      <c r="L13" s="86"/>
    </row>
    <row r="14" spans="1:28">
      <c r="A14" s="42" t="s">
        <v>84</v>
      </c>
      <c r="B14" s="43">
        <v>150</v>
      </c>
      <c r="C14" s="69"/>
      <c r="D14" s="43" t="s">
        <v>90</v>
      </c>
      <c r="E14" s="43">
        <v>4200</v>
      </c>
      <c r="F14" s="69"/>
      <c r="G14" s="43"/>
      <c r="H14" s="43"/>
      <c r="I14" s="69"/>
      <c r="J14" s="43"/>
      <c r="K14" s="43"/>
      <c r="L14" s="86"/>
    </row>
    <row r="15" spans="1:28" ht="15" thickBot="1">
      <c r="A15" s="42" t="s">
        <v>99</v>
      </c>
      <c r="B15" s="43">
        <f>B8</f>
        <v>500</v>
      </c>
      <c r="C15" s="69"/>
      <c r="D15" s="43"/>
      <c r="E15" s="43"/>
      <c r="F15" s="69"/>
      <c r="G15" s="43"/>
      <c r="H15" s="43"/>
      <c r="I15" s="69"/>
      <c r="J15" s="43"/>
      <c r="K15" s="43"/>
      <c r="L15" s="86"/>
    </row>
    <row r="16" spans="1:28" ht="15.75" thickBot="1">
      <c r="A16" s="51" t="s">
        <v>42</v>
      </c>
      <c r="B16" s="52"/>
      <c r="C16" s="52"/>
      <c r="D16" s="52"/>
      <c r="E16" s="52"/>
      <c r="F16" s="52"/>
      <c r="G16" s="52"/>
      <c r="H16" s="52"/>
      <c r="I16" s="52"/>
      <c r="J16" s="53" t="s">
        <v>43</v>
      </c>
      <c r="K16" s="52"/>
      <c r="L16" s="54"/>
      <c r="M16" s="71"/>
      <c r="N16" s="51" t="s">
        <v>67</v>
      </c>
      <c r="O16" s="52"/>
      <c r="P16" s="52"/>
      <c r="Q16" s="52"/>
      <c r="R16" s="52"/>
      <c r="S16" s="52"/>
      <c r="T16" s="52"/>
      <c r="U16" s="52"/>
      <c r="V16" s="52"/>
      <c r="W16" s="52"/>
      <c r="X16" s="53" t="s">
        <v>43</v>
      </c>
      <c r="Y16" s="54"/>
      <c r="Z16" s="52"/>
      <c r="AA16" s="52"/>
      <c r="AB16" s="54"/>
    </row>
    <row r="17" spans="1:28">
      <c r="A17" s="30" t="s">
        <v>55</v>
      </c>
      <c r="B17" s="31"/>
      <c r="C17" s="31">
        <f>H8</f>
        <v>200000000</v>
      </c>
      <c r="D17" s="31"/>
      <c r="E17" s="31"/>
      <c r="F17" s="31"/>
      <c r="G17" s="31"/>
      <c r="H17" s="31"/>
      <c r="I17" s="31"/>
      <c r="J17" s="31" t="s">
        <v>63</v>
      </c>
      <c r="K17" s="31"/>
      <c r="L17" s="32"/>
      <c r="M17" s="72"/>
      <c r="N17" s="30" t="s">
        <v>70</v>
      </c>
      <c r="O17" s="31">
        <f>H8</f>
        <v>200000000</v>
      </c>
      <c r="P17" s="31"/>
      <c r="S17" s="31" t="s">
        <v>118</v>
      </c>
      <c r="T17" s="31">
        <f>O17/O18</f>
        <v>0.82837632937833339</v>
      </c>
      <c r="U17" s="31"/>
      <c r="V17" s="31"/>
      <c r="W17" s="31"/>
      <c r="X17" s="31" t="s">
        <v>63</v>
      </c>
      <c r="Y17" s="31"/>
      <c r="Z17" s="31"/>
      <c r="AA17" s="31"/>
      <c r="AB17" s="32"/>
    </row>
    <row r="18" spans="1:28">
      <c r="A18" s="30" t="s">
        <v>57</v>
      </c>
      <c r="B18" s="31"/>
      <c r="C18" s="31">
        <f>(1.2-SQRT(1.2^2 -(6.68*C17)/(B9*B7*B8^2)))*B8</f>
        <v>188.73018936122099</v>
      </c>
      <c r="D18" s="31"/>
      <c r="E18" s="31"/>
      <c r="F18" s="31"/>
      <c r="G18" s="31"/>
      <c r="H18" s="31"/>
      <c r="I18" s="31"/>
      <c r="J18" s="31"/>
      <c r="K18" s="31"/>
      <c r="L18" s="32"/>
      <c r="M18" s="72"/>
      <c r="N18" s="30" t="s">
        <v>68</v>
      </c>
      <c r="O18" s="31">
        <f>0.36*E10*(1-0.42*E10)*B7*B8*B8*B9</f>
        <v>241436160</v>
      </c>
      <c r="P18" s="31"/>
      <c r="Q18" s="31"/>
      <c r="R18" s="31"/>
      <c r="U18" s="31"/>
      <c r="V18" s="31"/>
      <c r="W18" s="31"/>
      <c r="X18" s="31"/>
      <c r="Y18" s="31"/>
      <c r="Z18" s="31"/>
      <c r="AA18" s="31"/>
      <c r="AB18" s="32"/>
    </row>
    <row r="19" spans="1:28">
      <c r="A19" s="30" t="s">
        <v>56</v>
      </c>
      <c r="B19" s="31" t="s">
        <v>54</v>
      </c>
      <c r="C19" s="31">
        <f>E10*B8</f>
        <v>240</v>
      </c>
      <c r="D19" s="31"/>
      <c r="E19" s="31"/>
      <c r="F19" s="31"/>
      <c r="G19" s="31"/>
      <c r="H19" s="31"/>
      <c r="I19" s="31"/>
      <c r="J19" s="31"/>
      <c r="K19" s="31"/>
      <c r="L19" s="32"/>
      <c r="M19" s="72"/>
      <c r="N19" s="30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2"/>
    </row>
    <row r="20" spans="1:28">
      <c r="A20" s="30" t="str">
        <f>IF(C18&lt;=C19,"X is less then Xu max : Under Reinforced ","X is Grater then Xu max : Over reinforced")</f>
        <v xml:space="preserve">X is less then Xu max : Under Reinforced 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2"/>
      <c r="M20" s="72"/>
      <c r="N20" s="30" t="str">
        <f>IF(O17&gt;=O18,"Mu &gt;= Mu_limit   DOUBLE REINFORCEMENT DESIGN","Mu &lt; Mu_limit   SINGLE REINFORCEMENT DESIGN")</f>
        <v>Mu &lt; Mu_limit   SINGLE REINFORCEMENT DESIGN</v>
      </c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2"/>
    </row>
    <row r="21" spans="1:28">
      <c r="A21" s="30" t="s">
        <v>58</v>
      </c>
      <c r="B21" s="31"/>
      <c r="C21" s="31">
        <f>C17/(0.87*B10*(B8-0.4168*C18))</f>
        <v>1314.7185258850968</v>
      </c>
      <c r="D21" s="31"/>
      <c r="E21" s="31"/>
      <c r="F21" s="31"/>
      <c r="G21" s="31"/>
      <c r="H21" s="31"/>
      <c r="I21" s="31"/>
      <c r="J21" s="31"/>
      <c r="K21" s="31"/>
      <c r="L21" s="32"/>
      <c r="M21" s="72"/>
      <c r="N21" s="30" t="s">
        <v>56</v>
      </c>
      <c r="O21" s="31" t="s">
        <v>54</v>
      </c>
      <c r="P21" s="31">
        <f>E10*B8</f>
        <v>240</v>
      </c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2"/>
    </row>
    <row r="22" spans="1:28">
      <c r="D22" s="31"/>
      <c r="E22" s="31"/>
      <c r="F22" s="31"/>
      <c r="G22" s="31"/>
      <c r="H22" s="31"/>
      <c r="I22" s="31"/>
      <c r="J22" s="31"/>
      <c r="K22" s="31"/>
      <c r="L22" s="32"/>
      <c r="M22" s="72"/>
      <c r="N22" s="30" t="s">
        <v>71</v>
      </c>
      <c r="O22" s="31"/>
      <c r="P22" s="31">
        <f>O18/(0.87*B10*(B8-0.4168*P21))</f>
        <v>1671.89777342553</v>
      </c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2"/>
    </row>
    <row r="23" spans="1:28">
      <c r="A23" s="46" t="s">
        <v>59</v>
      </c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8"/>
      <c r="M23" s="72"/>
      <c r="N23" s="30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2"/>
    </row>
    <row r="24" spans="1:28">
      <c r="A24" s="30"/>
      <c r="B24" s="31"/>
      <c r="C24" s="31"/>
      <c r="D24" s="31"/>
      <c r="E24" s="31"/>
      <c r="F24" s="31"/>
      <c r="G24" s="31"/>
      <c r="H24" s="31"/>
      <c r="I24" s="31"/>
      <c r="J24" s="31" t="s">
        <v>64</v>
      </c>
      <c r="K24" s="31"/>
      <c r="L24" s="32"/>
      <c r="M24" s="72"/>
      <c r="N24" s="30" t="s">
        <v>72</v>
      </c>
      <c r="O24" s="31"/>
      <c r="P24" s="31">
        <f>O17-O18</f>
        <v>-41436160</v>
      </c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2"/>
    </row>
    <row r="25" spans="1:28">
      <c r="A25" s="30" t="s">
        <v>60</v>
      </c>
      <c r="B25" s="31"/>
      <c r="C25" s="31">
        <f>(0.85/B10)*B7*B8</f>
        <v>358.43373493975906</v>
      </c>
      <c r="D25" s="31"/>
      <c r="E25" s="31"/>
      <c r="F25" s="31"/>
      <c r="G25" s="31"/>
      <c r="H25" s="31"/>
      <c r="I25" s="31"/>
      <c r="J25" s="31"/>
      <c r="K25" s="31"/>
      <c r="L25" s="32"/>
      <c r="M25" s="72"/>
      <c r="N25" s="30" t="s">
        <v>73</v>
      </c>
      <c r="O25" s="31"/>
      <c r="P25" s="31">
        <f>P24/(0.87*B10*(B8-E7))</f>
        <v>-241.61202341124934</v>
      </c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2"/>
    </row>
    <row r="26" spans="1:28">
      <c r="A26" s="30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2"/>
      <c r="M26" s="72"/>
      <c r="N26" s="30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2"/>
    </row>
    <row r="27" spans="1:28">
      <c r="A27" s="30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2"/>
      <c r="M27" s="72"/>
      <c r="N27" s="30" t="s">
        <v>75</v>
      </c>
      <c r="O27" s="31"/>
      <c r="P27" s="31">
        <v>352</v>
      </c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2"/>
    </row>
    <row r="28" spans="1:28">
      <c r="A28" s="46" t="s">
        <v>61</v>
      </c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8"/>
      <c r="M28" s="72"/>
      <c r="N28" s="30" t="s">
        <v>74</v>
      </c>
      <c r="O28" s="31"/>
      <c r="P28" s="31">
        <f>0.87*B10*P25/P27</f>
        <v>-247.82392344497609</v>
      </c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2"/>
    </row>
    <row r="29" spans="1:28">
      <c r="A29" s="30"/>
      <c r="B29" s="31"/>
      <c r="C29" s="31"/>
      <c r="D29" s="31"/>
      <c r="E29" s="31"/>
      <c r="F29" s="31"/>
      <c r="G29" s="31"/>
      <c r="H29" s="31"/>
      <c r="I29" s="31"/>
      <c r="J29" s="50" t="s">
        <v>65</v>
      </c>
      <c r="K29" s="31"/>
      <c r="L29" s="32"/>
      <c r="M29" s="72"/>
      <c r="N29" s="30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2"/>
    </row>
    <row r="30" spans="1:28">
      <c r="A30" s="30" t="s">
        <v>62</v>
      </c>
      <c r="B30" s="31"/>
      <c r="C30" s="31">
        <f>0.04*B7*B8</f>
        <v>7000</v>
      </c>
      <c r="D30" s="31"/>
      <c r="E30" s="31"/>
      <c r="F30" s="31"/>
      <c r="G30" s="31"/>
      <c r="H30" s="31"/>
      <c r="I30" s="31"/>
      <c r="J30" s="31"/>
      <c r="K30" s="31"/>
      <c r="L30" s="32"/>
      <c r="M30" s="72"/>
      <c r="N30" s="46" t="s">
        <v>59</v>
      </c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8"/>
    </row>
    <row r="31" spans="1:28">
      <c r="A31" s="30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2"/>
      <c r="M31" s="72"/>
      <c r="N31" s="30"/>
      <c r="O31" s="31"/>
      <c r="P31" s="31"/>
      <c r="Q31" s="31"/>
      <c r="R31" s="31"/>
      <c r="S31" s="31"/>
      <c r="T31" s="31"/>
      <c r="U31" s="31"/>
      <c r="V31" s="31"/>
      <c r="W31" s="31"/>
      <c r="X31" s="31" t="s">
        <v>64</v>
      </c>
      <c r="Y31" s="31"/>
      <c r="Z31" s="31"/>
      <c r="AA31" s="31"/>
      <c r="AB31" s="32"/>
    </row>
    <row r="32" spans="1:28">
      <c r="A32" s="30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2"/>
      <c r="M32" s="72"/>
      <c r="N32" s="30" t="s">
        <v>60</v>
      </c>
      <c r="O32" s="31"/>
      <c r="P32" s="31">
        <f>(0.85/B10)*B7*B8</f>
        <v>358.43373493975906</v>
      </c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2"/>
    </row>
    <row r="33" spans="1:28">
      <c r="A33" s="30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2"/>
      <c r="M33" s="72"/>
      <c r="N33" s="30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2"/>
    </row>
    <row r="34" spans="1:28">
      <c r="A34" s="30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2"/>
      <c r="M34" s="72"/>
      <c r="N34" s="46" t="s">
        <v>76</v>
      </c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8"/>
    </row>
    <row r="35" spans="1:28">
      <c r="A35" s="30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2"/>
      <c r="M35" s="72"/>
      <c r="N35" s="30"/>
      <c r="O35" s="31"/>
      <c r="P35" s="31"/>
      <c r="Q35" s="31"/>
      <c r="R35" s="31"/>
      <c r="S35" s="31"/>
      <c r="T35" s="31"/>
      <c r="U35" s="31"/>
      <c r="V35" s="31"/>
      <c r="W35" s="31"/>
      <c r="X35" s="50" t="s">
        <v>65</v>
      </c>
      <c r="Y35" s="31"/>
      <c r="Z35" s="31"/>
      <c r="AA35" s="31"/>
      <c r="AB35" s="32"/>
    </row>
    <row r="36" spans="1:28">
      <c r="A36" s="30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2"/>
      <c r="M36" s="72"/>
      <c r="N36" s="30" t="s">
        <v>77</v>
      </c>
      <c r="O36" s="31"/>
      <c r="P36" s="31">
        <f>(0.85/B10)*B7*B8</f>
        <v>358.43373493975906</v>
      </c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2"/>
    </row>
    <row r="37" spans="1:28">
      <c r="A37" s="30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2"/>
      <c r="M37" s="72"/>
      <c r="N37" s="30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2"/>
    </row>
    <row r="38" spans="1:28">
      <c r="A38" s="30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2"/>
      <c r="M38" s="72"/>
      <c r="N38" s="30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2"/>
    </row>
    <row r="39" spans="1:28">
      <c r="A39" s="30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2"/>
      <c r="M39" s="72"/>
      <c r="N39" s="46" t="s">
        <v>61</v>
      </c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8"/>
    </row>
    <row r="40" spans="1:28">
      <c r="A40" s="30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2"/>
      <c r="M40" s="72"/>
      <c r="N40" s="30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2"/>
    </row>
    <row r="41" spans="1:28">
      <c r="A41" s="30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2"/>
      <c r="M41" s="72"/>
      <c r="N41" s="30" t="s">
        <v>62</v>
      </c>
      <c r="O41" s="31"/>
      <c r="P41" s="31">
        <f>0.04*B7*B8</f>
        <v>7000</v>
      </c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2"/>
    </row>
    <row r="42" spans="1:28">
      <c r="A42" s="30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2"/>
      <c r="M42" s="72"/>
      <c r="N42" s="30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2"/>
    </row>
    <row r="43" spans="1:28">
      <c r="A43" s="30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2"/>
      <c r="M43" s="72"/>
      <c r="N43" s="46" t="s">
        <v>78</v>
      </c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8"/>
    </row>
    <row r="44" spans="1:28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2"/>
      <c r="M44" s="72"/>
      <c r="N44" s="30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2"/>
    </row>
    <row r="45" spans="1:28">
      <c r="A45" s="30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2"/>
      <c r="M45" s="72"/>
      <c r="N45" s="30" t="s">
        <v>79</v>
      </c>
      <c r="O45" s="31"/>
      <c r="P45" s="31">
        <f>0.04*B7*B8</f>
        <v>7000</v>
      </c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2"/>
    </row>
    <row r="46" spans="1:28" ht="15" thickBot="1">
      <c r="A46" s="33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5"/>
      <c r="M46" s="73"/>
      <c r="N46" s="33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5"/>
    </row>
    <row r="47" spans="1:28" ht="15.75" thickBot="1">
      <c r="A47" s="51" t="s">
        <v>66</v>
      </c>
      <c r="B47" s="53"/>
      <c r="C47" s="60" t="s">
        <v>81</v>
      </c>
      <c r="D47" s="53"/>
      <c r="E47" s="53"/>
      <c r="F47" s="52"/>
      <c r="G47" s="52"/>
      <c r="H47" s="52"/>
      <c r="I47" s="52"/>
      <c r="J47" s="53" t="s">
        <v>43</v>
      </c>
      <c r="K47" s="52"/>
      <c r="L47" s="54"/>
      <c r="M47" s="74"/>
      <c r="N47" s="51" t="s">
        <v>66</v>
      </c>
      <c r="O47" s="60"/>
      <c r="P47" s="60" t="s">
        <v>82</v>
      </c>
      <c r="Q47" s="53"/>
      <c r="R47" s="53"/>
      <c r="S47" s="53"/>
      <c r="T47" s="53"/>
      <c r="U47" s="53"/>
      <c r="V47" s="53"/>
      <c r="W47" s="53" t="s">
        <v>43</v>
      </c>
      <c r="X47" s="52"/>
      <c r="Y47" s="52"/>
      <c r="Z47" s="52"/>
      <c r="AA47" s="52"/>
      <c r="AB47" s="54"/>
    </row>
    <row r="48" spans="1:28">
      <c r="A48" s="30" t="s">
        <v>55</v>
      </c>
      <c r="B48" s="31"/>
      <c r="C48" s="31">
        <f>H8</f>
        <v>200000000</v>
      </c>
      <c r="D48" s="31"/>
      <c r="E48" s="31"/>
      <c r="F48" s="31"/>
      <c r="G48" s="31"/>
      <c r="H48" s="31"/>
      <c r="I48" s="31"/>
      <c r="J48" s="31" t="s">
        <v>63</v>
      </c>
      <c r="K48" s="31"/>
      <c r="L48" s="32"/>
      <c r="M48" s="72"/>
      <c r="N48" s="30" t="s">
        <v>55</v>
      </c>
      <c r="O48" s="31"/>
      <c r="P48" s="31">
        <f>H8</f>
        <v>200000000</v>
      </c>
      <c r="Q48" s="31"/>
      <c r="R48" s="31"/>
      <c r="S48" s="31"/>
      <c r="T48" s="31"/>
      <c r="U48" s="31"/>
      <c r="V48" s="31"/>
      <c r="W48" s="31" t="s">
        <v>63</v>
      </c>
      <c r="X48" s="31"/>
      <c r="Y48" s="31"/>
      <c r="Z48" s="31"/>
      <c r="AA48" s="31"/>
      <c r="AB48" s="32"/>
    </row>
    <row r="49" spans="1:28">
      <c r="A49" s="30" t="s">
        <v>57</v>
      </c>
      <c r="B49" s="31"/>
      <c r="C49" s="31">
        <f>(1.2-SQRT(1.2^2 -(6.68*C48)/(B9*B7*B8^2)))*B8</f>
        <v>188.73018936122099</v>
      </c>
      <c r="D49" s="31"/>
      <c r="E49" s="31"/>
      <c r="F49" s="31"/>
      <c r="G49" s="31"/>
      <c r="H49" s="31"/>
      <c r="I49" s="31"/>
      <c r="J49" s="31"/>
      <c r="K49" s="31"/>
      <c r="L49" s="32"/>
      <c r="M49" s="72"/>
      <c r="N49" s="30" t="s">
        <v>57</v>
      </c>
      <c r="O49" s="31"/>
      <c r="P49" s="31">
        <f>(1.2-SQRT(1.2^2 -(6.68*P48)/(B9*B7*B8^2)))*B8</f>
        <v>188.73018936122099</v>
      </c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2"/>
    </row>
    <row r="50" spans="1:28">
      <c r="A50" s="30" t="s">
        <v>56</v>
      </c>
      <c r="B50" s="31" t="s">
        <v>54</v>
      </c>
      <c r="C50" s="31">
        <f>E10*B8</f>
        <v>240</v>
      </c>
      <c r="D50" s="31"/>
      <c r="E50" s="31"/>
      <c r="F50" s="31"/>
      <c r="G50" s="31"/>
      <c r="H50" s="31"/>
      <c r="I50" s="31"/>
      <c r="J50" s="31"/>
      <c r="K50" s="31"/>
      <c r="L50" s="32"/>
      <c r="M50" s="72"/>
      <c r="N50" s="30" t="s">
        <v>56</v>
      </c>
      <c r="O50" s="31" t="s">
        <v>54</v>
      </c>
      <c r="P50" s="31">
        <f>E10*B8</f>
        <v>240</v>
      </c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2"/>
    </row>
    <row r="51" spans="1:28">
      <c r="A51" s="30" t="str">
        <f>IF(C49&lt;=C50,"X is less then Xu max : Under Reinforced ","X is Grater then Xu max : Over reinforced")</f>
        <v xml:space="preserve">X is less then Xu max : Under Reinforced 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2"/>
      <c r="M51" s="72"/>
      <c r="N51" s="30" t="s">
        <v>80</v>
      </c>
      <c r="O51" s="31"/>
      <c r="P51" s="31">
        <f>B13</f>
        <v>1200</v>
      </c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2"/>
    </row>
    <row r="52" spans="1:28">
      <c r="A52" t="str">
        <f>IF(C49&lt;=B14,"Xu &lt;= Df : Continue ","Xu &gt; Df : Calculate Df  Follow T beam design x &gt; Df")</f>
        <v>Xu &gt; Df : Calculate Df  Follow T beam design x &gt; Df</v>
      </c>
      <c r="D52" s="31"/>
      <c r="E52" s="31"/>
      <c r="F52" s="31"/>
      <c r="G52" s="31"/>
      <c r="H52" s="31"/>
      <c r="I52" s="31"/>
      <c r="J52" s="31"/>
      <c r="K52" s="31"/>
      <c r="L52" s="32"/>
      <c r="M52" s="72"/>
      <c r="N52" s="30" t="s">
        <v>84</v>
      </c>
      <c r="O52" s="31"/>
      <c r="P52" s="31">
        <f>B14</f>
        <v>150</v>
      </c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2"/>
    </row>
    <row r="53" spans="1:28">
      <c r="A53" s="30" t="s">
        <v>58</v>
      </c>
      <c r="B53" s="31"/>
      <c r="C53" s="31">
        <f>C48/(0.87*B10*(B8-0.4168*C49))</f>
        <v>1314.7185258850968</v>
      </c>
      <c r="D53" s="31"/>
      <c r="E53" s="31"/>
      <c r="F53" s="31"/>
      <c r="G53" s="31"/>
      <c r="H53" s="31"/>
      <c r="I53" s="31"/>
      <c r="J53" s="31"/>
      <c r="K53" s="31"/>
      <c r="L53" s="32"/>
      <c r="M53" s="72"/>
      <c r="N53" s="30" t="s">
        <v>47</v>
      </c>
      <c r="O53" s="31"/>
      <c r="P53" s="31">
        <f>B8</f>
        <v>500</v>
      </c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2"/>
    </row>
    <row r="54" spans="1:28">
      <c r="A54" s="46" t="s">
        <v>59</v>
      </c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8"/>
      <c r="M54" s="72"/>
      <c r="N54" s="30" t="str">
        <f>IF(P49&lt;=P50,"X is less then Xu max : Under Reinforced ","X is Grater then Xu max : Over reinforced")</f>
        <v xml:space="preserve">X is less then Xu max : Under Reinforced </v>
      </c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2"/>
    </row>
    <row r="55" spans="1:28">
      <c r="A55" s="30"/>
      <c r="B55" s="31"/>
      <c r="C55" s="31"/>
      <c r="D55" s="31"/>
      <c r="E55" s="31"/>
      <c r="F55" s="31"/>
      <c r="G55" s="31"/>
      <c r="H55" s="31"/>
      <c r="I55" s="31"/>
      <c r="J55" s="31" t="s">
        <v>64</v>
      </c>
      <c r="K55" s="31"/>
      <c r="L55" s="32"/>
      <c r="M55" s="72"/>
      <c r="N55" s="30" t="str">
        <f>IF(P49&lt;=B14,"Xu &lt;= Df : Follow  T beam design X &lt; Df ","Xu &gt; Df : Calculate Df  Proceed for Design")</f>
        <v>Xu &gt; Df : Calculate Df  Proceed for Design</v>
      </c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2"/>
    </row>
    <row r="56" spans="1:28">
      <c r="A56" s="30" t="s">
        <v>60</v>
      </c>
      <c r="B56" s="31"/>
      <c r="C56" s="31">
        <f>(0.85/B10)*B7*B8</f>
        <v>358.43373493975906</v>
      </c>
      <c r="D56" s="31"/>
      <c r="E56" s="31"/>
      <c r="F56" s="31"/>
      <c r="G56" s="31"/>
      <c r="H56" s="31"/>
      <c r="I56" s="31"/>
      <c r="J56" s="31"/>
      <c r="K56" s="31"/>
      <c r="L56" s="32"/>
      <c r="M56" s="72"/>
      <c r="N56" s="30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2"/>
    </row>
    <row r="57" spans="1:28">
      <c r="A57" s="30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2"/>
      <c r="M57" s="72"/>
      <c r="N57" s="30" t="s">
        <v>100</v>
      </c>
      <c r="O57" s="31"/>
      <c r="P57" s="31">
        <f>(1.2-SQRT(1.44-(((6.68*P48*P51)/(B9*P51*P53*P53 * B7)) - 1.5*(P51/B7 -1 )*(2-P52/P53)*(P52/P53))))*P53</f>
        <v>-195.99443644861171</v>
      </c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2"/>
    </row>
    <row r="58" spans="1:28">
      <c r="A58" s="30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2"/>
      <c r="M58" s="72"/>
      <c r="N58" s="30" t="s">
        <v>58</v>
      </c>
      <c r="O58" s="31"/>
      <c r="P58" s="31">
        <f>((0.36*B9*B7*-P57)+(0.45*B9*(B13-B7)*B14))/(0.87*B10)</f>
        <v>4546.2013013446922</v>
      </c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2"/>
    </row>
    <row r="59" spans="1:28">
      <c r="A59" s="46" t="s">
        <v>61</v>
      </c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8"/>
      <c r="M59" s="72"/>
      <c r="N59" s="30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2"/>
    </row>
    <row r="60" spans="1:28">
      <c r="A60" s="30"/>
      <c r="B60" s="31"/>
      <c r="C60" s="31"/>
      <c r="D60" s="31"/>
      <c r="E60" s="31"/>
      <c r="F60" s="31"/>
      <c r="G60" s="31"/>
      <c r="H60" s="31"/>
      <c r="I60" s="31"/>
      <c r="J60" s="50" t="s">
        <v>65</v>
      </c>
      <c r="K60" s="31"/>
      <c r="L60" s="32"/>
      <c r="M60" s="72"/>
      <c r="N60" s="46" t="s">
        <v>59</v>
      </c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8"/>
    </row>
    <row r="61" spans="1:28">
      <c r="A61" s="30" t="s">
        <v>62</v>
      </c>
      <c r="B61" s="31"/>
      <c r="C61" s="31">
        <f>0.04*B7*B8</f>
        <v>7000</v>
      </c>
      <c r="D61" s="31"/>
      <c r="E61" s="31"/>
      <c r="F61" s="31"/>
      <c r="G61" s="31"/>
      <c r="H61" s="31"/>
      <c r="I61" s="31"/>
      <c r="J61" s="31"/>
      <c r="K61" s="31"/>
      <c r="L61" s="32"/>
      <c r="M61" s="72"/>
      <c r="N61" s="30"/>
      <c r="O61" s="31"/>
      <c r="P61" s="31"/>
      <c r="Q61" s="31"/>
      <c r="R61" s="31"/>
      <c r="S61" s="31"/>
      <c r="T61" s="31"/>
      <c r="U61" s="31"/>
      <c r="V61" s="31"/>
      <c r="W61" s="31" t="s">
        <v>64</v>
      </c>
      <c r="X61" s="31"/>
      <c r="Y61" s="31"/>
      <c r="Z61" s="31"/>
      <c r="AA61" s="31"/>
      <c r="AB61" s="32"/>
    </row>
    <row r="62" spans="1:28">
      <c r="A62" s="30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2"/>
      <c r="M62" s="72"/>
      <c r="N62" s="30" t="s">
        <v>60</v>
      </c>
      <c r="O62" s="31"/>
      <c r="P62" s="31">
        <f>(0.85/B10)*B7*B8</f>
        <v>358.43373493975906</v>
      </c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2"/>
    </row>
    <row r="63" spans="1:28">
      <c r="A63" s="30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2"/>
      <c r="M63" s="72"/>
      <c r="N63" s="30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2"/>
    </row>
    <row r="64" spans="1:28">
      <c r="A64" s="30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2"/>
      <c r="M64" s="72"/>
      <c r="N64" s="30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2"/>
    </row>
    <row r="65" spans="1:28">
      <c r="A65" s="30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2"/>
      <c r="M65" s="72"/>
      <c r="N65" s="46" t="s">
        <v>61</v>
      </c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8"/>
    </row>
    <row r="66" spans="1:28">
      <c r="A66" s="30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2"/>
      <c r="M66" s="72"/>
      <c r="N66" s="30"/>
      <c r="O66" s="31"/>
      <c r="P66" s="31"/>
      <c r="Q66" s="31"/>
      <c r="R66" s="31"/>
      <c r="S66" s="31"/>
      <c r="T66" s="31"/>
      <c r="U66" s="31"/>
      <c r="V66" s="31"/>
      <c r="W66" s="50" t="s">
        <v>65</v>
      </c>
      <c r="X66" s="31"/>
      <c r="Y66" s="31"/>
      <c r="Z66" s="31"/>
      <c r="AA66" s="31"/>
      <c r="AB66" s="32"/>
    </row>
    <row r="67" spans="1:28">
      <c r="A67" s="30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2"/>
      <c r="M67" s="72"/>
      <c r="N67" s="30" t="s">
        <v>62</v>
      </c>
      <c r="O67" s="31"/>
      <c r="P67" s="31">
        <f>0.04*B7*B8</f>
        <v>7000</v>
      </c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2"/>
    </row>
    <row r="68" spans="1:28">
      <c r="A68" s="30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2"/>
      <c r="M68" s="72"/>
      <c r="N68" s="30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2"/>
    </row>
    <row r="69" spans="1:28">
      <c r="A69" s="30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2"/>
      <c r="M69" s="72"/>
      <c r="N69" s="30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2"/>
    </row>
    <row r="70" spans="1:28">
      <c r="A70" s="30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2"/>
      <c r="M70" s="72"/>
      <c r="N70" s="30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2"/>
    </row>
    <row r="71" spans="1:28">
      <c r="A71" s="30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2"/>
      <c r="M71" s="72"/>
      <c r="N71" s="30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2"/>
    </row>
    <row r="72" spans="1:28">
      <c r="A72" s="30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2"/>
      <c r="M72" s="72"/>
      <c r="N72" s="30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2"/>
    </row>
    <row r="73" spans="1:28">
      <c r="A73" s="30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2"/>
      <c r="M73" s="72"/>
      <c r="N73" s="30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2"/>
    </row>
    <row r="74" spans="1:28">
      <c r="A74" s="30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2"/>
      <c r="M74" s="72"/>
      <c r="N74" s="30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2"/>
    </row>
    <row r="75" spans="1:28">
      <c r="A75" s="30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2"/>
      <c r="M75" s="72"/>
      <c r="N75" s="30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2"/>
    </row>
    <row r="76" spans="1:28">
      <c r="A76" s="30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2"/>
      <c r="M76" s="72"/>
      <c r="N76" s="30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2"/>
    </row>
    <row r="77" spans="1:28">
      <c r="A77" s="30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2"/>
      <c r="M77" s="72"/>
      <c r="N77" s="30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2"/>
    </row>
    <row r="78" spans="1:28">
      <c r="A78" s="30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2"/>
      <c r="M78" s="72"/>
      <c r="N78" s="30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2"/>
    </row>
    <row r="79" spans="1:28">
      <c r="A79" s="30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2"/>
      <c r="M79" s="72"/>
      <c r="N79" s="30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2"/>
    </row>
    <row r="80" spans="1:28">
      <c r="A80" s="30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2"/>
      <c r="M80" s="72"/>
      <c r="N80" s="30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2"/>
    </row>
    <row r="81" spans="1:28">
      <c r="A81" s="30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2"/>
      <c r="M81" s="72"/>
      <c r="N81" s="30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2"/>
    </row>
    <row r="82" spans="1:28" ht="15" thickBot="1">
      <c r="A82" s="33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5"/>
      <c r="M82" s="73"/>
      <c r="N82" s="33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5"/>
    </row>
    <row r="83" spans="1:28" ht="15.75" thickBot="1">
      <c r="A83" s="36" t="s">
        <v>83</v>
      </c>
      <c r="B83" s="55"/>
      <c r="C83" s="57"/>
      <c r="D83" s="55"/>
      <c r="E83" s="55"/>
      <c r="F83" s="55"/>
      <c r="G83" s="55"/>
      <c r="H83" s="55"/>
      <c r="I83" s="55"/>
      <c r="J83" s="55"/>
      <c r="K83" s="55"/>
      <c r="L83" s="56"/>
      <c r="M83" s="37"/>
      <c r="N83" s="79" t="s">
        <v>98</v>
      </c>
      <c r="O83" s="80"/>
      <c r="P83" s="80"/>
      <c r="Q83" s="80"/>
      <c r="R83" s="80"/>
      <c r="S83" s="80"/>
      <c r="T83" s="80"/>
      <c r="U83" s="80"/>
      <c r="V83" s="80"/>
      <c r="W83" s="53" t="s">
        <v>43</v>
      </c>
      <c r="X83" s="80"/>
      <c r="Y83" s="80"/>
      <c r="Z83" s="80"/>
      <c r="AA83" s="80"/>
      <c r="AB83" s="81"/>
    </row>
    <row r="84" spans="1:28">
      <c r="A84" s="30" t="s">
        <v>55</v>
      </c>
      <c r="B84" s="31"/>
      <c r="C84" s="31">
        <v>9844000000</v>
      </c>
      <c r="D84" s="31"/>
      <c r="E84" s="31"/>
      <c r="F84" s="31"/>
      <c r="G84" s="31"/>
      <c r="H84" s="31"/>
      <c r="I84" s="31"/>
      <c r="J84" s="31" t="s">
        <v>63</v>
      </c>
      <c r="K84" s="31"/>
      <c r="L84" s="32"/>
      <c r="M84" s="75"/>
      <c r="N84" s="82" t="s">
        <v>102</v>
      </c>
      <c r="O84" s="83"/>
      <c r="P84" s="83">
        <f>H10</f>
        <v>400000</v>
      </c>
      <c r="Q84" s="83"/>
      <c r="R84" s="83" t="s">
        <v>46</v>
      </c>
      <c r="S84" s="83">
        <v>350</v>
      </c>
      <c r="T84" s="83"/>
      <c r="U84" s="83" t="s">
        <v>108</v>
      </c>
      <c r="V84" s="83">
        <v>550</v>
      </c>
      <c r="W84" s="83"/>
      <c r="X84" s="83"/>
      <c r="Y84" s="83"/>
      <c r="Z84" s="83"/>
      <c r="AA84" s="83"/>
      <c r="AB84" s="84"/>
    </row>
    <row r="85" spans="1:28">
      <c r="A85" t="s">
        <v>88</v>
      </c>
      <c r="C85">
        <f>E13</f>
        <v>4730</v>
      </c>
      <c r="E85" s="31"/>
      <c r="F85" s="31"/>
      <c r="G85" s="31"/>
      <c r="H85" s="31"/>
      <c r="I85" s="31"/>
      <c r="J85" s="31"/>
      <c r="K85" s="31"/>
      <c r="L85" s="32"/>
      <c r="M85" s="75"/>
      <c r="N85" s="30" t="s">
        <v>107</v>
      </c>
      <c r="O85" s="31"/>
      <c r="P85" s="31">
        <f>P84/(S84*V84)</f>
        <v>2.0779220779220777</v>
      </c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63"/>
    </row>
    <row r="86" spans="1:28">
      <c r="A86" t="s">
        <v>91</v>
      </c>
      <c r="C86">
        <f>E14</f>
        <v>4200</v>
      </c>
      <c r="E86" s="31"/>
      <c r="F86" s="31"/>
      <c r="G86" s="31"/>
      <c r="H86" s="31"/>
      <c r="I86" s="31"/>
      <c r="J86" s="31"/>
      <c r="K86" s="31"/>
      <c r="L86" s="32"/>
      <c r="M86" s="75"/>
      <c r="N86" s="49" t="s">
        <v>85</v>
      </c>
      <c r="O86" s="50"/>
      <c r="P86" s="50">
        <v>3217</v>
      </c>
      <c r="Q86" s="31"/>
      <c r="R86" s="31"/>
      <c r="S86" s="31"/>
      <c r="T86" s="31"/>
      <c r="U86" s="31"/>
      <c r="V86" s="31"/>
      <c r="W86" s="31"/>
      <c r="X86" s="50"/>
      <c r="Y86" s="50"/>
      <c r="Z86" s="50"/>
      <c r="AA86" s="50"/>
      <c r="AB86" s="63"/>
    </row>
    <row r="87" spans="1:28">
      <c r="A87" t="s">
        <v>92</v>
      </c>
      <c r="C87">
        <f>C85/C86</f>
        <v>1.1261904761904762</v>
      </c>
      <c r="D87" s="31"/>
      <c r="I87" s="31"/>
      <c r="J87" s="31"/>
      <c r="K87" s="31"/>
      <c r="L87" s="32"/>
      <c r="M87" s="75"/>
      <c r="N87" s="49" t="s">
        <v>103</v>
      </c>
      <c r="O87" s="50"/>
      <c r="P87" s="50">
        <v>0.79</v>
      </c>
      <c r="Q87" s="50"/>
      <c r="R87" s="50"/>
      <c r="S87" s="50"/>
      <c r="T87" s="50"/>
      <c r="U87" s="50"/>
      <c r="V87" s="50"/>
      <c r="W87" s="50" t="s">
        <v>104</v>
      </c>
      <c r="X87" s="50"/>
      <c r="Y87" s="50"/>
      <c r="Z87" s="50"/>
      <c r="AA87" s="50"/>
      <c r="AB87" s="63"/>
    </row>
    <row r="88" spans="1:28">
      <c r="A88" s="30" t="s">
        <v>94</v>
      </c>
      <c r="B88" s="31"/>
      <c r="C88" s="62" t="s">
        <v>87</v>
      </c>
      <c r="D88" s="31"/>
      <c r="I88" s="31"/>
      <c r="J88" s="61" t="s">
        <v>93</v>
      </c>
      <c r="K88" s="31"/>
      <c r="L88" s="32"/>
      <c r="M88" s="75"/>
      <c r="N88" s="49" t="s">
        <v>106</v>
      </c>
      <c r="O88" s="50"/>
      <c r="P88" s="50">
        <v>3.1</v>
      </c>
      <c r="Q88" s="50"/>
      <c r="R88" s="50"/>
      <c r="S88" s="50"/>
      <c r="T88" s="50"/>
      <c r="U88" s="50"/>
      <c r="V88" s="50"/>
      <c r="W88" s="50" t="s">
        <v>105</v>
      </c>
      <c r="X88" s="50"/>
      <c r="Y88" s="50"/>
      <c r="Z88" s="50"/>
      <c r="AA88" s="50"/>
      <c r="AB88" s="63"/>
    </row>
    <row r="89" spans="1:28">
      <c r="A89" s="30" t="s">
        <v>86</v>
      </c>
      <c r="B89" s="31"/>
      <c r="C89" s="31">
        <f>0.2*(C85+2*C86)</f>
        <v>2626</v>
      </c>
      <c r="D89" s="31"/>
      <c r="E89" s="31"/>
      <c r="F89" s="31"/>
      <c r="G89" s="31"/>
      <c r="H89" s="31"/>
      <c r="I89" s="31"/>
      <c r="J89" s="31"/>
      <c r="K89" s="31"/>
      <c r="L89" s="32"/>
      <c r="M89" s="75"/>
      <c r="N89" s="49" t="str">
        <f>IF( P85&lt;= P87,"Provide Nominal ","Design for Shear")</f>
        <v>Design for Shear</v>
      </c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63"/>
    </row>
    <row r="90" spans="1:28">
      <c r="A90" s="58" t="s">
        <v>85</v>
      </c>
      <c r="B90" s="41"/>
      <c r="C90" s="41">
        <f>C84/(0.87*B10*C89)</f>
        <v>10382.681552166594</v>
      </c>
      <c r="D90" s="41"/>
      <c r="E90" s="41"/>
      <c r="F90" s="41"/>
      <c r="G90" s="41"/>
      <c r="H90" s="41"/>
      <c r="I90" s="41"/>
      <c r="J90" s="41"/>
      <c r="K90" s="41"/>
      <c r="L90" s="59"/>
      <c r="M90" s="75"/>
      <c r="N90" s="49" t="s">
        <v>109</v>
      </c>
      <c r="O90" s="50"/>
      <c r="P90" s="50">
        <f>S84*(P85-P87)/(0.87*B10)</f>
        <v>1.2485049917538491</v>
      </c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63"/>
    </row>
    <row r="91" spans="1:28">
      <c r="A91" s="58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59"/>
      <c r="M91" s="75"/>
      <c r="N91" s="49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63"/>
    </row>
    <row r="92" spans="1:28">
      <c r="A92" s="58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59"/>
      <c r="M92" s="75"/>
      <c r="N92" s="30"/>
      <c r="O92" s="31"/>
      <c r="P92" s="31"/>
      <c r="Q92" s="31"/>
      <c r="R92" s="31"/>
      <c r="S92" s="31"/>
      <c r="T92" s="31"/>
      <c r="U92" s="31"/>
      <c r="V92" s="31"/>
      <c r="W92" s="31"/>
      <c r="X92" s="50"/>
      <c r="Y92" s="50"/>
      <c r="Z92" s="50"/>
      <c r="AA92" s="50"/>
      <c r="AB92" s="63"/>
    </row>
    <row r="93" spans="1:28">
      <c r="A93" s="46" t="s">
        <v>59</v>
      </c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8"/>
      <c r="M93" s="75"/>
      <c r="N93" s="30"/>
      <c r="O93" s="31"/>
      <c r="P93" s="31"/>
      <c r="Q93" s="31"/>
      <c r="R93" s="31"/>
      <c r="S93" s="31"/>
      <c r="T93" s="31"/>
      <c r="U93" s="31"/>
      <c r="V93" s="31"/>
      <c r="W93" s="31"/>
      <c r="X93" s="50"/>
      <c r="Y93" s="50"/>
      <c r="Z93" s="50"/>
      <c r="AA93" s="50"/>
      <c r="AB93" s="63"/>
    </row>
    <row r="94" spans="1:28">
      <c r="A94" s="30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2"/>
      <c r="M94" s="75"/>
      <c r="N94" s="30"/>
      <c r="O94" s="31"/>
      <c r="P94" s="31"/>
      <c r="Q94" s="31"/>
      <c r="R94" s="31"/>
      <c r="S94" s="31"/>
      <c r="T94" s="31"/>
      <c r="U94" s="31"/>
      <c r="V94" s="31"/>
      <c r="W94" s="31"/>
      <c r="X94" s="50"/>
      <c r="Y94" s="50"/>
      <c r="Z94" s="50"/>
      <c r="AA94" s="50"/>
      <c r="AB94" s="63"/>
    </row>
    <row r="95" spans="1:28">
      <c r="A95" s="30" t="s">
        <v>60</v>
      </c>
      <c r="B95" s="31"/>
      <c r="C95" s="31">
        <f>0.03*E14*B7</f>
        <v>44100</v>
      </c>
      <c r="D95" s="31"/>
      <c r="E95" s="31"/>
      <c r="F95" s="31"/>
      <c r="G95" s="31"/>
      <c r="H95" s="31"/>
      <c r="I95" s="31"/>
      <c r="J95" s="31"/>
      <c r="K95" s="31"/>
      <c r="L95" s="32"/>
      <c r="M95" s="75"/>
      <c r="N95" s="46" t="s">
        <v>110</v>
      </c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65"/>
      <c r="AA95" s="65"/>
      <c r="AB95" s="66"/>
    </row>
    <row r="96" spans="1:28">
      <c r="A96" s="30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2"/>
      <c r="M96" s="75"/>
      <c r="N96" s="30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50"/>
      <c r="AA96" s="50"/>
      <c r="AB96" s="63"/>
    </row>
    <row r="97" spans="1:28">
      <c r="A97" s="30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2"/>
      <c r="M97" s="75"/>
      <c r="N97" s="30" t="s">
        <v>111</v>
      </c>
      <c r="O97" s="31"/>
      <c r="P97" s="31">
        <f>0.4*S84/(0.87*B10)</f>
        <v>0.38775792826478328</v>
      </c>
      <c r="Q97" s="31"/>
      <c r="R97" s="31"/>
      <c r="S97" s="31"/>
      <c r="T97" s="31"/>
      <c r="U97" s="31"/>
      <c r="V97" s="31"/>
      <c r="W97" s="31"/>
      <c r="X97" s="31"/>
      <c r="Y97" s="31"/>
      <c r="Z97" s="50"/>
      <c r="AA97" s="50"/>
      <c r="AB97" s="63"/>
    </row>
    <row r="98" spans="1:28">
      <c r="A98" s="64" t="s">
        <v>95</v>
      </c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6"/>
      <c r="M98" s="75"/>
      <c r="N98" s="30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50"/>
      <c r="AA98" s="50"/>
      <c r="AB98" s="63"/>
    </row>
    <row r="99" spans="1:28">
      <c r="A99" s="30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2"/>
      <c r="M99" s="75"/>
      <c r="N99" s="30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50"/>
      <c r="AA99" s="50"/>
      <c r="AB99" s="63"/>
    </row>
    <row r="100" spans="1:28">
      <c r="A100" s="30" t="s">
        <v>96</v>
      </c>
      <c r="B100" s="31"/>
      <c r="C100" s="31">
        <f>0.0012*B7*1000</f>
        <v>420</v>
      </c>
      <c r="D100" s="31"/>
      <c r="E100" s="31" t="s">
        <v>97</v>
      </c>
      <c r="F100" s="31"/>
      <c r="G100" s="31"/>
      <c r="H100" s="31"/>
      <c r="I100" s="31"/>
      <c r="J100" s="31"/>
      <c r="K100" s="31"/>
      <c r="L100" s="32"/>
      <c r="M100" s="75"/>
      <c r="N100" s="49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63"/>
    </row>
    <row r="101" spans="1:28">
      <c r="A101" s="30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2"/>
      <c r="M101" s="75"/>
      <c r="N101" s="49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63"/>
    </row>
    <row r="102" spans="1:28">
      <c r="A102" s="64" t="s">
        <v>95</v>
      </c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6"/>
      <c r="M102" s="75"/>
      <c r="N102" s="49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63"/>
    </row>
    <row r="103" spans="1:28">
      <c r="A103" s="30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2"/>
      <c r="M103" s="75"/>
      <c r="N103" s="49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63"/>
    </row>
    <row r="104" spans="1:28">
      <c r="A104" s="30" t="s">
        <v>96</v>
      </c>
      <c r="B104" s="31"/>
      <c r="C104" s="31">
        <f>0.002*B7*1000</f>
        <v>700.00000000000011</v>
      </c>
      <c r="D104" s="31"/>
      <c r="E104" s="31" t="s">
        <v>97</v>
      </c>
      <c r="F104" s="31"/>
      <c r="G104" s="31"/>
      <c r="H104" s="31"/>
      <c r="I104" s="31"/>
      <c r="J104" s="31"/>
      <c r="K104" s="31"/>
      <c r="L104" s="32"/>
      <c r="M104" s="75"/>
      <c r="N104" s="49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63"/>
    </row>
    <row r="105" spans="1:28">
      <c r="A105" s="30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2"/>
      <c r="M105" s="75"/>
      <c r="N105" s="49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63"/>
    </row>
    <row r="106" spans="1:28">
      <c r="A106" s="30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2"/>
      <c r="M106" s="75"/>
      <c r="N106" s="49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63"/>
    </row>
    <row r="107" spans="1:28">
      <c r="A107" s="30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2"/>
      <c r="M107" s="75"/>
      <c r="N107" s="49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63"/>
    </row>
    <row r="108" spans="1:28">
      <c r="A108" s="30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2"/>
      <c r="M108" s="75"/>
      <c r="N108" s="49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63"/>
    </row>
    <row r="109" spans="1:28">
      <c r="A109" s="30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2"/>
      <c r="M109" s="75"/>
      <c r="N109" s="49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63"/>
    </row>
    <row r="110" spans="1:28">
      <c r="A110" s="30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2"/>
      <c r="M110" s="75"/>
      <c r="N110" s="49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63"/>
    </row>
    <row r="111" spans="1:28">
      <c r="A111" s="30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2"/>
      <c r="M111" s="75"/>
      <c r="N111" s="49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63"/>
    </row>
    <row r="112" spans="1:28">
      <c r="A112" s="30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2"/>
      <c r="M112" s="75"/>
      <c r="N112" s="49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63"/>
    </row>
    <row r="113" spans="1:28">
      <c r="A113" s="30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2"/>
      <c r="M113" s="75"/>
      <c r="N113" s="49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63"/>
    </row>
    <row r="114" spans="1:28">
      <c r="A114" s="30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2"/>
      <c r="M114" s="75"/>
      <c r="N114" s="49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63"/>
    </row>
    <row r="115" spans="1:28">
      <c r="A115" s="30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2"/>
      <c r="M115" s="75"/>
      <c r="N115" s="49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63"/>
    </row>
    <row r="116" spans="1:28">
      <c r="A116" s="30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2"/>
      <c r="M116" s="75"/>
      <c r="N116" s="49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63"/>
    </row>
    <row r="117" spans="1:28">
      <c r="A117" s="30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2"/>
      <c r="M117" s="75"/>
      <c r="N117" s="49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63"/>
    </row>
    <row r="118" spans="1:28" ht="15" thickBot="1">
      <c r="A118" s="33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5"/>
      <c r="M118" s="76"/>
      <c r="N118" s="85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8"/>
    </row>
  </sheetData>
  <mergeCells count="1">
    <mergeCell ref="F1:K4"/>
  </mergeCells>
  <conditionalFormatting sqref="A20 A51">
    <cfRule type="containsText" dxfId="23" priority="33" operator="containsText" text="X is Grater then Xu max : Over reinforced">
      <formula>NOT(ISERROR(SEARCH("X is Grater then Xu max : Over reinforced",A20)))</formula>
    </cfRule>
    <cfRule type="containsText" dxfId="22" priority="34" operator="containsText" text="X is less then Xu max : Under Reinforced">
      <formula>NOT(ISERROR(SEARCH("X is less then Xu max : Under Reinforced",A20)))</formula>
    </cfRule>
    <cfRule type="cellIs" dxfId="21" priority="35" operator="equal">
      <formula>FALSE</formula>
    </cfRule>
    <cfRule type="cellIs" dxfId="20" priority="36" operator="equal">
      <formula>TRUE</formula>
    </cfRule>
  </conditionalFormatting>
  <conditionalFormatting sqref="N20">
    <cfRule type="containsText" dxfId="19" priority="27" operator="containsText" text="Mu &gt;= Mu_limit   DOUBLE REINFORCEMENT DESIGN">
      <formula>NOT(ISERROR(SEARCH("Mu &gt;= Mu_limit   DOUBLE REINFORCEMENT DESIGN",N20)))</formula>
    </cfRule>
    <cfRule type="containsText" dxfId="18" priority="28" operator="containsText" text="Mu &lt; Mu_limit   SINGLE REINFORCEMENT DESIGN">
      <formula>NOT(ISERROR(SEARCH("Mu &lt; Mu_limit   SINGLE REINFORCEMENT DESIGN",N20)))</formula>
    </cfRule>
    <cfRule type="containsText" dxfId="17" priority="29" operator="containsText" text="X is Grater then Xu max : Over reinforced">
      <formula>NOT(ISERROR(SEARCH("X is Grater then Xu max : Over reinforced",N20)))</formula>
    </cfRule>
    <cfRule type="containsText" dxfId="16" priority="30" operator="containsText" text="X is less then Xu max : Under Reinforced">
      <formula>NOT(ISERROR(SEARCH("X is less then Xu max : Under Reinforced",N20)))</formula>
    </cfRule>
    <cfRule type="cellIs" dxfId="15" priority="31" operator="equal">
      <formula>FALSE</formula>
    </cfRule>
    <cfRule type="cellIs" dxfId="14" priority="32" operator="equal">
      <formula>TRUE</formula>
    </cfRule>
  </conditionalFormatting>
  <conditionalFormatting sqref="A52">
    <cfRule type="containsText" dxfId="13" priority="17" operator="containsText" text="Xu &gt; Df : Calculate Df  Follow T beam design x &gt; Df">
      <formula>NOT(ISERROR(SEARCH("Xu &gt; Df : Calculate Df  Follow T beam design x &gt; Df",A52)))</formula>
    </cfRule>
    <cfRule type="containsText" dxfId="12" priority="18" operator="containsText" text="Xu &lt;= Df : Continue">
      <formula>NOT(ISERROR(SEARCH("Xu &lt;= Df : Continue",A52)))</formula>
    </cfRule>
  </conditionalFormatting>
  <conditionalFormatting sqref="N52">
    <cfRule type="containsText" dxfId="11" priority="9" operator="containsText" text="Xu &lt;= Df : Follow  T beam design X &lt; Df ">
      <formula>NOT(ISERROR(SEARCH("Xu &lt;= Df : Follow  T beam design X &lt; Df ",N52)))</formula>
    </cfRule>
    <cfRule type="containsText" dxfId="10" priority="10" operator="containsText" text="Xu &gt; Df : Calculate Df  Proceed for Design">
      <formula>NOT(ISERROR(SEARCH("Xu &gt; Df : Calculate Df  Proceed for Design",N52)))</formula>
    </cfRule>
    <cfRule type="containsText" dxfId="9" priority="11" operator="containsText" text="Xu &gt; Df : Calculate Df  Follow T beam design x &gt; Df">
      <formula>NOT(ISERROR(SEARCH("Xu &gt; Df : Calculate Df  Follow T beam design x &gt; Df",N52)))</formula>
    </cfRule>
    <cfRule type="containsText" dxfId="8" priority="12" operator="containsText" text="Xu &lt;= Df : Continue">
      <formula>NOT(ISERROR(SEARCH("Xu &lt;= Df : Continue",N52)))</formula>
    </cfRule>
  </conditionalFormatting>
  <conditionalFormatting sqref="N54">
    <cfRule type="containsText" dxfId="7" priority="5" operator="containsText" text="X is Grater then Xu max : Over reinforced">
      <formula>NOT(ISERROR(SEARCH("X is Grater then Xu max : Over reinforced",N54)))</formula>
    </cfRule>
    <cfRule type="containsText" dxfId="6" priority="6" operator="containsText" text="X is less then Xu max : Under Reinforced">
      <formula>NOT(ISERROR(SEARCH("X is less then Xu max : Under Reinforced",N54)))</formula>
    </cfRule>
    <cfRule type="cellIs" dxfId="5" priority="7" operator="equal">
      <formula>FALSE</formula>
    </cfRule>
    <cfRule type="cellIs" dxfId="4" priority="8" operator="equal">
      <formula>TRUE</formula>
    </cfRule>
  </conditionalFormatting>
  <conditionalFormatting sqref="N55">
    <cfRule type="containsText" dxfId="3" priority="1" operator="containsText" text="Xu &lt;= Df : Follow  T beam design X &lt; Df ">
      <formula>NOT(ISERROR(SEARCH("Xu &lt;= Df : Follow  T beam design X &lt; Df ",N55)))</formula>
    </cfRule>
    <cfRule type="containsText" dxfId="2" priority="2" operator="containsText" text="Xu &gt; Df : Calculate Df  Proceed for Design">
      <formula>NOT(ISERROR(SEARCH("Xu &gt; Df : Calculate Df  Proceed for Design",N55)))</formula>
    </cfRule>
    <cfRule type="containsText" dxfId="1" priority="3" operator="containsText" text="Xu &gt; Df : Calculate Df  Follow T beam design x &gt; Df">
      <formula>NOT(ISERROR(SEARCH("Xu &gt; Df : Calculate Df  Follow T beam design x &gt; Df",N55)))</formula>
    </cfRule>
    <cfRule type="containsText" dxfId="0" priority="4" operator="containsText" text="Xu &lt;= Df : Continue">
      <formula>NOT(ISERROR(SEARCH("Xu &lt;= Df : Continue",N55)))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7"/>
  <sheetViews>
    <sheetView workbookViewId="0">
      <selection activeCell="A6" sqref="A6"/>
    </sheetView>
  </sheetViews>
  <sheetFormatPr defaultRowHeight="14.25"/>
  <sheetData>
    <row r="1" spans="1:45">
      <c r="A1" s="67"/>
      <c r="B1" s="67"/>
      <c r="C1" s="67"/>
      <c r="D1" s="67"/>
      <c r="E1" s="67"/>
      <c r="F1" s="138" t="s">
        <v>112</v>
      </c>
      <c r="G1" s="138"/>
      <c r="H1" s="138"/>
      <c r="I1" s="138"/>
      <c r="J1" s="138"/>
      <c r="K1" s="138"/>
      <c r="L1" s="67"/>
      <c r="M1" s="67"/>
      <c r="N1" s="67"/>
      <c r="O1" s="67"/>
      <c r="P1" s="67"/>
      <c r="Q1" s="67"/>
    </row>
    <row r="2" spans="1:45">
      <c r="A2" s="67"/>
      <c r="B2" s="67"/>
      <c r="C2" s="67"/>
      <c r="D2" s="67"/>
      <c r="E2" s="67"/>
      <c r="F2" s="138"/>
      <c r="G2" s="138"/>
      <c r="H2" s="138"/>
      <c r="I2" s="138"/>
      <c r="J2" s="138"/>
      <c r="K2" s="138"/>
      <c r="L2" s="67"/>
      <c r="M2" s="67"/>
      <c r="N2" s="67"/>
      <c r="O2" s="67"/>
      <c r="P2" s="67"/>
      <c r="Q2" s="67"/>
    </row>
    <row r="3" spans="1:45">
      <c r="A3" s="67"/>
      <c r="B3" s="67"/>
      <c r="C3" s="67"/>
      <c r="D3" s="67"/>
      <c r="E3" s="67"/>
      <c r="F3" s="138"/>
      <c r="G3" s="138"/>
      <c r="H3" s="138"/>
      <c r="I3" s="138"/>
      <c r="J3" s="138"/>
      <c r="K3" s="138"/>
      <c r="L3" s="67"/>
      <c r="M3" s="67"/>
      <c r="N3" s="67"/>
      <c r="O3" s="67"/>
      <c r="P3" s="67"/>
      <c r="Q3" s="67"/>
    </row>
    <row r="4" spans="1:45">
      <c r="A4" s="67"/>
      <c r="B4" s="67"/>
      <c r="C4" s="67"/>
      <c r="D4" s="67"/>
      <c r="E4" s="67"/>
      <c r="F4" s="138"/>
      <c r="G4" s="138"/>
      <c r="H4" s="138"/>
      <c r="I4" s="138"/>
      <c r="J4" s="138"/>
      <c r="K4" s="138"/>
      <c r="L4" s="67"/>
      <c r="M4" s="67"/>
      <c r="N4" s="67"/>
      <c r="O4" s="67"/>
      <c r="P4" s="67"/>
      <c r="Q4" s="67"/>
    </row>
    <row r="5" spans="1:45">
      <c r="A5" t="s">
        <v>167</v>
      </c>
    </row>
    <row r="10" spans="1:45">
      <c r="AO10" s="126" t="s">
        <v>161</v>
      </c>
      <c r="AP10" s="126"/>
      <c r="AQ10" s="126"/>
      <c r="AR10" s="126"/>
      <c r="AS10" s="126"/>
    </row>
    <row r="11" spans="1:45">
      <c r="A11" t="s">
        <v>113</v>
      </c>
      <c r="P11" t="s">
        <v>159</v>
      </c>
      <c r="AD11" t="s">
        <v>160</v>
      </c>
    </row>
    <row r="18" spans="6:61">
      <c r="F18" s="24"/>
    </row>
    <row r="20" spans="6:61">
      <c r="BH20" t="s">
        <v>66</v>
      </c>
    </row>
    <row r="28" spans="6:61">
      <c r="BI28" t="s">
        <v>66</v>
      </c>
    </row>
    <row r="37" spans="58:58">
      <c r="BF37" t="s">
        <v>83</v>
      </c>
    </row>
  </sheetData>
  <mergeCells count="1">
    <mergeCell ref="F1:K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zoomScale="90" zoomScaleNormal="90" workbookViewId="0">
      <selection activeCell="E45" sqref="E45"/>
    </sheetView>
  </sheetViews>
  <sheetFormatPr defaultRowHeight="12.75"/>
  <cols>
    <col min="1" max="1" width="9" style="9"/>
    <col min="2" max="2" width="22.625" style="10" customWidth="1"/>
    <col min="3" max="3" width="20.375" style="9" bestFit="1" customWidth="1"/>
    <col min="4" max="4" width="20.375" style="9" customWidth="1"/>
    <col min="5" max="5" width="20.125" style="9" bestFit="1" customWidth="1"/>
    <col min="6" max="6" width="17.375" style="9" bestFit="1" customWidth="1"/>
    <col min="7" max="7" width="16.875" style="9" bestFit="1" customWidth="1"/>
    <col min="8" max="13" width="16.875" style="9" customWidth="1"/>
    <col min="14" max="14" width="23.75" style="9" bestFit="1" customWidth="1"/>
    <col min="15" max="15" width="23.75" style="9" customWidth="1"/>
    <col min="16" max="16" width="17.625" style="9" bestFit="1" customWidth="1"/>
    <col min="17" max="18" width="9" style="9"/>
    <col min="19" max="19" width="25.25" style="9" bestFit="1" customWidth="1"/>
    <col min="20" max="16384" width="9" style="9"/>
  </cols>
  <sheetData>
    <row r="1" spans="1:23" ht="12.75" customHeight="1">
      <c r="A1" s="143" t="s">
        <v>13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5"/>
      <c r="Q1" s="121"/>
      <c r="R1" s="121"/>
      <c r="S1" s="121"/>
      <c r="T1" s="121"/>
      <c r="U1" s="121"/>
      <c r="V1" s="121"/>
      <c r="W1" s="121"/>
    </row>
    <row r="2" spans="1:23" ht="12.75" customHeight="1">
      <c r="A2" s="146"/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8"/>
      <c r="Q2" s="121"/>
      <c r="R2" s="121"/>
      <c r="S2" s="121"/>
      <c r="T2" s="121"/>
      <c r="U2" s="121"/>
      <c r="V2" s="121"/>
      <c r="W2" s="121"/>
    </row>
    <row r="3" spans="1:23" ht="12.75" customHeight="1">
      <c r="A3" s="146"/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8"/>
      <c r="Q3" s="121"/>
      <c r="R3" s="121"/>
      <c r="S3" s="121"/>
      <c r="T3" s="121"/>
      <c r="U3" s="121"/>
      <c r="V3" s="121"/>
      <c r="W3" s="121"/>
    </row>
    <row r="4" spans="1:23" ht="12.75" customHeight="1" thickBot="1">
      <c r="A4" s="149"/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1"/>
      <c r="Q4" s="121"/>
      <c r="R4" s="121"/>
      <c r="S4" s="121"/>
      <c r="T4" s="121"/>
      <c r="U4" s="121"/>
      <c r="V4" s="121"/>
      <c r="W4" s="121"/>
    </row>
    <row r="5" spans="1:23" ht="12.75" customHeight="1">
      <c r="A5" s="104"/>
      <c r="B5" s="105"/>
      <c r="C5" s="106"/>
      <c r="D5" s="107"/>
      <c r="E5" s="104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7"/>
      <c r="Q5" s="103"/>
      <c r="R5" s="103"/>
      <c r="S5" s="103"/>
      <c r="T5" s="103"/>
      <c r="U5" s="103"/>
      <c r="V5" s="103"/>
      <c r="W5" s="103"/>
    </row>
    <row r="6" spans="1:23">
      <c r="A6" s="108"/>
      <c r="B6" s="109"/>
      <c r="C6" s="91"/>
      <c r="D6" s="110"/>
      <c r="E6" s="108"/>
      <c r="F6" s="91"/>
      <c r="G6" s="91"/>
      <c r="H6" s="91"/>
      <c r="I6" s="91"/>
      <c r="J6" s="91"/>
      <c r="K6" s="91"/>
      <c r="L6" s="91"/>
      <c r="M6" s="91"/>
      <c r="N6" s="91"/>
      <c r="O6" s="91"/>
      <c r="P6" s="110"/>
    </row>
    <row r="7" spans="1:23" ht="15.75">
      <c r="A7" s="108"/>
      <c r="B7" s="111" t="s">
        <v>134</v>
      </c>
      <c r="C7" s="91"/>
      <c r="D7" s="110"/>
      <c r="E7" s="108"/>
      <c r="F7" s="91"/>
      <c r="G7" s="91"/>
      <c r="H7" s="91"/>
      <c r="I7" s="91"/>
      <c r="J7" s="91"/>
      <c r="K7" s="91"/>
      <c r="L7" s="91"/>
      <c r="M7" s="91"/>
      <c r="N7" s="91"/>
      <c r="O7" s="91"/>
      <c r="P7" s="110"/>
    </row>
    <row r="8" spans="1:23">
      <c r="A8" s="108"/>
      <c r="B8" s="109"/>
      <c r="C8" s="91"/>
      <c r="D8" s="110"/>
      <c r="E8" s="108"/>
      <c r="F8" s="91"/>
      <c r="G8" s="91"/>
      <c r="H8" s="91"/>
      <c r="I8" s="91"/>
      <c r="J8" s="91"/>
      <c r="K8" s="91"/>
      <c r="L8" s="91"/>
      <c r="M8" s="91"/>
      <c r="N8" s="91"/>
      <c r="O8" s="91"/>
      <c r="P8" s="110"/>
    </row>
    <row r="9" spans="1:23" ht="13.5" thickBot="1">
      <c r="A9" s="108"/>
      <c r="B9" s="109"/>
      <c r="C9" s="91"/>
      <c r="D9" s="110"/>
      <c r="E9" s="112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4"/>
      <c r="Q9" s="11"/>
    </row>
    <row r="10" spans="1:23" ht="14.25" customHeight="1" thickBot="1">
      <c r="A10" s="97"/>
      <c r="B10" s="98"/>
      <c r="C10" s="99" t="s">
        <v>124</v>
      </c>
      <c r="D10" s="100"/>
      <c r="E10" s="141" t="s">
        <v>127</v>
      </c>
      <c r="F10" s="167"/>
      <c r="G10" s="167"/>
      <c r="H10" s="141" t="s">
        <v>131</v>
      </c>
      <c r="I10" s="142"/>
      <c r="J10" s="141" t="s">
        <v>132</v>
      </c>
      <c r="K10" s="142"/>
      <c r="L10" s="141" t="s">
        <v>133</v>
      </c>
      <c r="M10" s="142"/>
      <c r="N10" s="141" t="s">
        <v>130</v>
      </c>
      <c r="O10" s="167"/>
      <c r="P10" s="142"/>
    </row>
    <row r="11" spans="1:23" ht="14.25" customHeight="1" thickBot="1">
      <c r="A11" s="168" t="s">
        <v>119</v>
      </c>
      <c r="B11" s="168" t="s">
        <v>120</v>
      </c>
      <c r="C11" s="165" t="s">
        <v>162</v>
      </c>
      <c r="D11" s="101" t="s">
        <v>128</v>
      </c>
      <c r="E11" s="158" t="s">
        <v>29</v>
      </c>
      <c r="F11" s="159"/>
      <c r="G11" s="159"/>
      <c r="H11" s="139"/>
      <c r="I11" s="140"/>
      <c r="J11" s="139"/>
      <c r="K11" s="140"/>
      <c r="L11" s="102"/>
      <c r="M11" s="102"/>
      <c r="N11" s="152"/>
      <c r="O11" s="153"/>
      <c r="P11" s="154"/>
    </row>
    <row r="12" spans="1:23" ht="14.25" customHeight="1" thickBot="1">
      <c r="A12" s="169"/>
      <c r="B12" s="169"/>
      <c r="C12" s="166"/>
      <c r="D12" s="101" t="s">
        <v>129</v>
      </c>
      <c r="E12" s="160" t="s">
        <v>30</v>
      </c>
      <c r="F12" s="161"/>
      <c r="G12" s="161"/>
      <c r="H12" s="139"/>
      <c r="I12" s="140"/>
      <c r="J12" s="139"/>
      <c r="K12" s="140"/>
      <c r="L12" s="102"/>
      <c r="M12" s="102"/>
      <c r="N12" s="152"/>
      <c r="O12" s="153"/>
      <c r="P12" s="154"/>
    </row>
    <row r="13" spans="1:23" ht="14.25" customHeight="1" thickBot="1">
      <c r="A13" s="169"/>
      <c r="B13" s="169"/>
      <c r="C13" s="164" t="s">
        <v>163</v>
      </c>
      <c r="D13" s="155" t="s">
        <v>158</v>
      </c>
      <c r="E13" s="158" t="s">
        <v>29</v>
      </c>
      <c r="F13" s="159"/>
      <c r="G13" s="159"/>
      <c r="H13" s="139"/>
      <c r="I13" s="140"/>
      <c r="J13" s="139"/>
      <c r="K13" s="140"/>
      <c r="L13" s="102"/>
      <c r="M13" s="102"/>
      <c r="N13" s="152"/>
      <c r="O13" s="153"/>
      <c r="P13" s="154"/>
    </row>
    <row r="14" spans="1:23" ht="14.25" customHeight="1" thickBot="1">
      <c r="A14" s="169"/>
      <c r="B14" s="169"/>
      <c r="C14" s="164"/>
      <c r="D14" s="156"/>
      <c r="E14" s="160" t="s">
        <v>30</v>
      </c>
      <c r="F14" s="161"/>
      <c r="G14" s="161"/>
      <c r="H14" s="139"/>
      <c r="I14" s="140"/>
      <c r="J14" s="139"/>
      <c r="K14" s="140"/>
      <c r="L14" s="102"/>
      <c r="M14" s="102"/>
      <c r="N14" s="152"/>
      <c r="O14" s="153"/>
      <c r="P14" s="154"/>
    </row>
    <row r="15" spans="1:23" ht="14.25" customHeight="1" thickBot="1">
      <c r="A15" s="169"/>
      <c r="B15" s="169"/>
      <c r="C15" s="165" t="s">
        <v>164</v>
      </c>
      <c r="D15" s="155" t="s">
        <v>158</v>
      </c>
      <c r="E15" s="158" t="s">
        <v>29</v>
      </c>
      <c r="F15" s="159"/>
      <c r="G15" s="159"/>
      <c r="H15" s="139"/>
      <c r="I15" s="140"/>
      <c r="J15" s="139"/>
      <c r="K15" s="140"/>
      <c r="L15" s="102"/>
      <c r="M15" s="102"/>
      <c r="N15" s="152"/>
      <c r="O15" s="153"/>
      <c r="P15" s="154"/>
    </row>
    <row r="16" spans="1:23" ht="14.25" customHeight="1" thickBot="1">
      <c r="A16" s="169"/>
      <c r="B16" s="169"/>
      <c r="C16" s="166"/>
      <c r="D16" s="156"/>
      <c r="E16" s="160" t="s">
        <v>30</v>
      </c>
      <c r="F16" s="161"/>
      <c r="G16" s="161"/>
      <c r="H16" s="139"/>
      <c r="I16" s="140"/>
      <c r="J16" s="139"/>
      <c r="K16" s="140"/>
      <c r="L16" s="102"/>
      <c r="M16" s="102"/>
      <c r="N16" s="152"/>
      <c r="O16" s="153"/>
      <c r="P16" s="154"/>
    </row>
    <row r="17" spans="1:18" ht="14.25" customHeight="1" thickBot="1">
      <c r="A17" s="169"/>
      <c r="B17" s="169"/>
      <c r="C17" s="165" t="s">
        <v>165</v>
      </c>
      <c r="D17" s="155" t="s">
        <v>158</v>
      </c>
      <c r="E17" s="158" t="s">
        <v>29</v>
      </c>
      <c r="F17" s="159"/>
      <c r="G17" s="159"/>
      <c r="H17" s="139"/>
      <c r="I17" s="140"/>
      <c r="J17" s="139"/>
      <c r="K17" s="140"/>
      <c r="L17" s="102"/>
      <c r="M17" s="102"/>
      <c r="N17" s="152"/>
      <c r="O17" s="153"/>
      <c r="P17" s="154"/>
    </row>
    <row r="18" spans="1:18" ht="14.25" customHeight="1" thickBot="1">
      <c r="A18" s="169"/>
      <c r="B18" s="170"/>
      <c r="C18" s="166"/>
      <c r="D18" s="156"/>
      <c r="E18" s="160" t="s">
        <v>30</v>
      </c>
      <c r="F18" s="161"/>
      <c r="G18" s="161"/>
      <c r="H18" s="139"/>
      <c r="I18" s="140"/>
      <c r="J18" s="139"/>
      <c r="K18" s="140"/>
      <c r="L18" s="102"/>
      <c r="M18" s="102"/>
      <c r="N18" s="152"/>
      <c r="O18" s="153"/>
      <c r="P18" s="154"/>
    </row>
    <row r="19" spans="1:18" ht="14.25" customHeight="1" thickBot="1">
      <c r="A19" s="169"/>
      <c r="B19" s="168" t="s">
        <v>121</v>
      </c>
      <c r="C19" s="165" t="s">
        <v>162</v>
      </c>
      <c r="D19" s="101" t="s">
        <v>128</v>
      </c>
      <c r="E19" s="158" t="s">
        <v>29</v>
      </c>
      <c r="F19" s="159"/>
      <c r="G19" s="159"/>
      <c r="H19" s="139"/>
      <c r="I19" s="140"/>
      <c r="J19" s="139"/>
      <c r="K19" s="140"/>
      <c r="L19" s="102"/>
      <c r="M19" s="102"/>
      <c r="N19" s="152"/>
      <c r="O19" s="153"/>
      <c r="P19" s="154"/>
    </row>
    <row r="20" spans="1:18" ht="14.25" customHeight="1" thickBot="1">
      <c r="A20" s="169"/>
      <c r="B20" s="169"/>
      <c r="C20" s="166"/>
      <c r="D20" s="101" t="s">
        <v>129</v>
      </c>
      <c r="E20" s="160" t="s">
        <v>30</v>
      </c>
      <c r="F20" s="161"/>
      <c r="G20" s="161"/>
      <c r="H20" s="139"/>
      <c r="I20" s="140"/>
      <c r="J20" s="139"/>
      <c r="K20" s="140"/>
      <c r="L20" s="102"/>
      <c r="M20" s="102"/>
      <c r="N20" s="152"/>
      <c r="O20" s="153"/>
      <c r="P20" s="154"/>
    </row>
    <row r="21" spans="1:18" ht="14.25" customHeight="1" thickBot="1">
      <c r="A21" s="169"/>
      <c r="B21" s="169"/>
      <c r="C21" s="164" t="s">
        <v>163</v>
      </c>
      <c r="D21" s="155" t="s">
        <v>158</v>
      </c>
      <c r="E21" s="158" t="s">
        <v>29</v>
      </c>
      <c r="F21" s="159"/>
      <c r="G21" s="159"/>
      <c r="H21" s="139"/>
      <c r="I21" s="140"/>
      <c r="J21" s="139"/>
      <c r="K21" s="140"/>
      <c r="L21" s="102"/>
      <c r="M21" s="102"/>
      <c r="N21" s="152"/>
      <c r="O21" s="153"/>
      <c r="P21" s="154"/>
    </row>
    <row r="22" spans="1:18" ht="15" customHeight="1" thickBot="1">
      <c r="A22" s="169"/>
      <c r="B22" s="169"/>
      <c r="C22" s="164"/>
      <c r="D22" s="156"/>
      <c r="E22" s="160" t="s">
        <v>30</v>
      </c>
      <c r="F22" s="161"/>
      <c r="G22" s="161"/>
      <c r="H22" s="139"/>
      <c r="I22" s="140"/>
      <c r="J22" s="139"/>
      <c r="K22" s="140"/>
      <c r="L22" s="102"/>
      <c r="M22" s="102"/>
      <c r="N22" s="152"/>
      <c r="O22" s="153"/>
      <c r="P22" s="154"/>
    </row>
    <row r="23" spans="1:18" ht="15" customHeight="1" thickBot="1">
      <c r="A23" s="169"/>
      <c r="B23" s="169"/>
      <c r="C23" s="165" t="s">
        <v>164</v>
      </c>
      <c r="D23" s="155" t="s">
        <v>158</v>
      </c>
      <c r="E23" s="158" t="s">
        <v>29</v>
      </c>
      <c r="F23" s="159"/>
      <c r="G23" s="159"/>
      <c r="H23" s="139"/>
      <c r="I23" s="140"/>
      <c r="J23" s="139"/>
      <c r="K23" s="140"/>
      <c r="L23" s="102"/>
      <c r="M23" s="102"/>
      <c r="N23" s="152"/>
      <c r="O23" s="153"/>
      <c r="P23" s="154"/>
    </row>
    <row r="24" spans="1:18" ht="15" customHeight="1" thickBot="1">
      <c r="A24" s="169"/>
      <c r="B24" s="169"/>
      <c r="C24" s="166"/>
      <c r="D24" s="156"/>
      <c r="E24" s="160" t="s">
        <v>30</v>
      </c>
      <c r="F24" s="161"/>
      <c r="G24" s="161"/>
      <c r="H24" s="139"/>
      <c r="I24" s="140"/>
      <c r="J24" s="139"/>
      <c r="K24" s="140"/>
      <c r="L24" s="102"/>
      <c r="M24" s="102"/>
      <c r="N24" s="152"/>
      <c r="O24" s="153"/>
      <c r="P24" s="154"/>
      <c r="Q24" s="93"/>
      <c r="R24" s="93"/>
    </row>
    <row r="25" spans="1:18" ht="15" customHeight="1" thickBot="1">
      <c r="A25" s="169"/>
      <c r="B25" s="169"/>
      <c r="C25" s="165" t="s">
        <v>165</v>
      </c>
      <c r="D25" s="155" t="s">
        <v>158</v>
      </c>
      <c r="E25" s="158" t="s">
        <v>29</v>
      </c>
      <c r="F25" s="159"/>
      <c r="G25" s="159"/>
      <c r="H25" s="139"/>
      <c r="I25" s="140"/>
      <c r="J25" s="139"/>
      <c r="K25" s="140"/>
      <c r="L25" s="102"/>
      <c r="M25" s="102"/>
      <c r="N25" s="152"/>
      <c r="O25" s="153"/>
      <c r="P25" s="154"/>
      <c r="Q25" s="93"/>
      <c r="R25" s="93"/>
    </row>
    <row r="26" spans="1:18" ht="15" customHeight="1" thickBot="1">
      <c r="A26" s="169"/>
      <c r="B26" s="170"/>
      <c r="C26" s="166"/>
      <c r="D26" s="156"/>
      <c r="E26" s="160" t="s">
        <v>30</v>
      </c>
      <c r="F26" s="161"/>
      <c r="G26" s="161"/>
      <c r="H26" s="139"/>
      <c r="I26" s="140"/>
      <c r="J26" s="139"/>
      <c r="K26" s="140"/>
      <c r="L26" s="102"/>
      <c r="M26" s="102"/>
      <c r="N26" s="152"/>
      <c r="O26" s="153"/>
      <c r="P26" s="154"/>
      <c r="Q26" s="92"/>
      <c r="R26" s="93"/>
    </row>
    <row r="27" spans="1:18" ht="15" customHeight="1" thickBot="1">
      <c r="A27" s="169"/>
      <c r="B27" s="168" t="s">
        <v>66</v>
      </c>
      <c r="C27" s="165" t="s">
        <v>162</v>
      </c>
      <c r="D27" s="101" t="s">
        <v>128</v>
      </c>
      <c r="E27" s="158" t="s">
        <v>29</v>
      </c>
      <c r="F27" s="159"/>
      <c r="G27" s="159"/>
      <c r="H27" s="139"/>
      <c r="I27" s="140"/>
      <c r="J27" s="139"/>
      <c r="K27" s="140"/>
      <c r="L27" s="102"/>
      <c r="M27" s="102"/>
      <c r="N27" s="152"/>
      <c r="O27" s="153"/>
      <c r="P27" s="154"/>
      <c r="Q27" s="93"/>
      <c r="R27" s="93"/>
    </row>
    <row r="28" spans="1:18" ht="15" customHeight="1" thickBot="1">
      <c r="A28" s="169"/>
      <c r="B28" s="169"/>
      <c r="C28" s="166"/>
      <c r="D28" s="101" t="s">
        <v>129</v>
      </c>
      <c r="E28" s="160" t="s">
        <v>30</v>
      </c>
      <c r="F28" s="161"/>
      <c r="G28" s="161"/>
      <c r="H28" s="139"/>
      <c r="I28" s="140"/>
      <c r="J28" s="139"/>
      <c r="K28" s="140"/>
      <c r="L28" s="102"/>
      <c r="M28" s="102"/>
      <c r="N28" s="152"/>
      <c r="O28" s="153"/>
      <c r="P28" s="154"/>
      <c r="Q28" s="93"/>
      <c r="R28" s="93"/>
    </row>
    <row r="29" spans="1:18" ht="15" customHeight="1" thickBot="1">
      <c r="A29" s="169"/>
      <c r="B29" s="169"/>
      <c r="C29" s="164" t="s">
        <v>163</v>
      </c>
      <c r="D29" s="155" t="s">
        <v>158</v>
      </c>
      <c r="E29" s="158" t="s">
        <v>29</v>
      </c>
      <c r="F29" s="159"/>
      <c r="G29" s="159"/>
      <c r="H29" s="139"/>
      <c r="I29" s="140"/>
      <c r="J29" s="139"/>
      <c r="K29" s="140"/>
      <c r="L29" s="102"/>
      <c r="M29" s="102"/>
      <c r="N29" s="152"/>
      <c r="O29" s="153"/>
      <c r="P29" s="154"/>
    </row>
    <row r="30" spans="1:18" ht="15" customHeight="1" thickBot="1">
      <c r="A30" s="169"/>
      <c r="B30" s="169"/>
      <c r="C30" s="164"/>
      <c r="D30" s="156"/>
      <c r="E30" s="160" t="s">
        <v>30</v>
      </c>
      <c r="F30" s="161"/>
      <c r="G30" s="161"/>
      <c r="H30" s="139"/>
      <c r="I30" s="140"/>
      <c r="J30" s="139"/>
      <c r="K30" s="140"/>
      <c r="L30" s="102"/>
      <c r="M30" s="102"/>
      <c r="N30" s="152"/>
      <c r="O30" s="153"/>
      <c r="P30" s="154"/>
    </row>
    <row r="31" spans="1:18" ht="15" customHeight="1" thickBot="1">
      <c r="A31" s="169"/>
      <c r="B31" s="169"/>
      <c r="C31" s="165" t="s">
        <v>164</v>
      </c>
      <c r="D31" s="155" t="s">
        <v>158</v>
      </c>
      <c r="E31" s="158" t="s">
        <v>29</v>
      </c>
      <c r="F31" s="159"/>
      <c r="G31" s="159"/>
      <c r="H31" s="139"/>
      <c r="I31" s="140"/>
      <c r="J31" s="139"/>
      <c r="K31" s="140"/>
      <c r="L31" s="102"/>
      <c r="M31" s="102"/>
      <c r="N31" s="152"/>
      <c r="O31" s="153"/>
      <c r="P31" s="154"/>
    </row>
    <row r="32" spans="1:18" ht="15" customHeight="1" thickBot="1">
      <c r="A32" s="169"/>
      <c r="B32" s="169"/>
      <c r="C32" s="166"/>
      <c r="D32" s="156"/>
      <c r="E32" s="160" t="s">
        <v>30</v>
      </c>
      <c r="F32" s="161"/>
      <c r="G32" s="161"/>
      <c r="H32" s="139"/>
      <c r="I32" s="140"/>
      <c r="J32" s="139"/>
      <c r="K32" s="140"/>
      <c r="L32" s="102"/>
      <c r="M32" s="102"/>
      <c r="N32" s="152"/>
      <c r="O32" s="153"/>
      <c r="P32" s="154"/>
    </row>
    <row r="33" spans="1:16" ht="15" customHeight="1" thickBot="1">
      <c r="A33" s="169"/>
      <c r="B33" s="169"/>
      <c r="C33" s="165" t="s">
        <v>165</v>
      </c>
      <c r="D33" s="155" t="s">
        <v>158</v>
      </c>
      <c r="E33" s="158" t="s">
        <v>29</v>
      </c>
      <c r="F33" s="159"/>
      <c r="G33" s="159"/>
      <c r="H33" s="139"/>
      <c r="I33" s="140"/>
      <c r="J33" s="139"/>
      <c r="K33" s="140"/>
      <c r="L33" s="102"/>
      <c r="M33" s="102"/>
      <c r="N33" s="152"/>
      <c r="O33" s="153"/>
      <c r="P33" s="154"/>
    </row>
    <row r="34" spans="1:16" ht="15" customHeight="1" thickBot="1">
      <c r="A34" s="169"/>
      <c r="B34" s="170"/>
      <c r="C34" s="166"/>
      <c r="D34" s="156"/>
      <c r="E34" s="160" t="s">
        <v>30</v>
      </c>
      <c r="F34" s="161"/>
      <c r="G34" s="161"/>
      <c r="H34" s="139"/>
      <c r="I34" s="140"/>
      <c r="J34" s="139"/>
      <c r="K34" s="140"/>
      <c r="L34" s="102"/>
      <c r="M34" s="102"/>
      <c r="N34" s="152"/>
      <c r="O34" s="153"/>
      <c r="P34" s="154"/>
    </row>
    <row r="35" spans="1:16" ht="15" customHeight="1" thickBot="1">
      <c r="A35" s="169"/>
      <c r="B35" s="168" t="s">
        <v>83</v>
      </c>
      <c r="C35" s="165" t="s">
        <v>122</v>
      </c>
      <c r="D35" s="101" t="s">
        <v>128</v>
      </c>
      <c r="E35" s="158" t="s">
        <v>29</v>
      </c>
      <c r="F35" s="159"/>
      <c r="G35" s="159"/>
      <c r="H35" s="139"/>
      <c r="I35" s="140"/>
      <c r="J35" s="139"/>
      <c r="K35" s="140"/>
      <c r="L35" s="102"/>
      <c r="M35" s="102"/>
      <c r="N35" s="152"/>
      <c r="O35" s="153"/>
      <c r="P35" s="154"/>
    </row>
    <row r="36" spans="1:16" ht="15" customHeight="1" thickBot="1">
      <c r="A36" s="169"/>
      <c r="B36" s="169"/>
      <c r="C36" s="166"/>
      <c r="D36" s="101" t="s">
        <v>129</v>
      </c>
      <c r="E36" s="160" t="s">
        <v>30</v>
      </c>
      <c r="F36" s="161"/>
      <c r="G36" s="161"/>
      <c r="H36" s="139"/>
      <c r="I36" s="140"/>
      <c r="J36" s="139"/>
      <c r="K36" s="140"/>
      <c r="L36" s="102"/>
      <c r="M36" s="102"/>
      <c r="N36" s="152"/>
      <c r="O36" s="153"/>
      <c r="P36" s="154"/>
    </row>
    <row r="37" spans="1:16" ht="15" customHeight="1" thickBot="1">
      <c r="A37" s="169"/>
      <c r="B37" s="169"/>
      <c r="C37" s="164" t="s">
        <v>123</v>
      </c>
      <c r="D37" s="155" t="s">
        <v>158</v>
      </c>
      <c r="E37" s="158" t="s">
        <v>29</v>
      </c>
      <c r="F37" s="159"/>
      <c r="G37" s="159"/>
      <c r="H37" s="139"/>
      <c r="I37" s="140"/>
      <c r="J37" s="139"/>
      <c r="K37" s="140"/>
      <c r="L37" s="102"/>
      <c r="M37" s="102"/>
      <c r="N37" s="152"/>
      <c r="O37" s="153"/>
      <c r="P37" s="154"/>
    </row>
    <row r="38" spans="1:16" ht="15" customHeight="1" thickBot="1">
      <c r="A38" s="169"/>
      <c r="B38" s="169"/>
      <c r="C38" s="164"/>
      <c r="D38" s="156"/>
      <c r="E38" s="160" t="s">
        <v>30</v>
      </c>
      <c r="F38" s="161"/>
      <c r="G38" s="161"/>
      <c r="H38" s="139"/>
      <c r="I38" s="140"/>
      <c r="J38" s="139"/>
      <c r="K38" s="140"/>
      <c r="L38" s="102"/>
      <c r="M38" s="102"/>
      <c r="N38" s="152"/>
      <c r="O38" s="153"/>
      <c r="P38" s="154"/>
    </row>
    <row r="39" spans="1:16" ht="15" customHeight="1" thickBot="1">
      <c r="A39" s="169"/>
      <c r="B39" s="169"/>
      <c r="C39" s="165" t="s">
        <v>126</v>
      </c>
      <c r="D39" s="155" t="s">
        <v>158</v>
      </c>
      <c r="E39" s="158" t="s">
        <v>29</v>
      </c>
      <c r="F39" s="159"/>
      <c r="G39" s="159"/>
      <c r="H39" s="139"/>
      <c r="I39" s="140"/>
      <c r="J39" s="139"/>
      <c r="K39" s="140"/>
      <c r="L39" s="102"/>
      <c r="M39" s="102"/>
      <c r="N39" s="152"/>
      <c r="O39" s="153"/>
      <c r="P39" s="154"/>
    </row>
    <row r="40" spans="1:16" ht="15" customHeight="1" thickBot="1">
      <c r="A40" s="169"/>
      <c r="B40" s="169"/>
      <c r="C40" s="166"/>
      <c r="D40" s="156"/>
      <c r="E40" s="160" t="s">
        <v>30</v>
      </c>
      <c r="F40" s="161"/>
      <c r="G40" s="161"/>
      <c r="H40" s="139"/>
      <c r="I40" s="140"/>
      <c r="J40" s="139"/>
      <c r="K40" s="140"/>
      <c r="L40" s="102"/>
      <c r="M40" s="102"/>
      <c r="N40" s="152"/>
      <c r="O40" s="153"/>
      <c r="P40" s="154"/>
    </row>
    <row r="41" spans="1:16" ht="15" customHeight="1" thickBot="1">
      <c r="A41" s="169"/>
      <c r="B41" s="169"/>
      <c r="C41" s="165" t="s">
        <v>125</v>
      </c>
      <c r="D41" s="155" t="s">
        <v>158</v>
      </c>
      <c r="E41" s="158" t="s">
        <v>29</v>
      </c>
      <c r="F41" s="159"/>
      <c r="G41" s="159"/>
      <c r="H41" s="139"/>
      <c r="I41" s="140"/>
      <c r="J41" s="139"/>
      <c r="K41" s="140"/>
      <c r="L41" s="102"/>
      <c r="M41" s="102"/>
      <c r="N41" s="152"/>
      <c r="O41" s="153"/>
      <c r="P41" s="154"/>
    </row>
    <row r="42" spans="1:16" ht="15" customHeight="1" thickBot="1">
      <c r="A42" s="170"/>
      <c r="B42" s="170"/>
      <c r="C42" s="166"/>
      <c r="D42" s="157"/>
      <c r="E42" s="162" t="s">
        <v>30</v>
      </c>
      <c r="F42" s="163"/>
      <c r="G42" s="163"/>
      <c r="H42" s="139"/>
      <c r="I42" s="140"/>
      <c r="J42" s="139"/>
      <c r="K42" s="140"/>
      <c r="L42" s="102"/>
      <c r="M42" s="102"/>
      <c r="N42" s="152"/>
      <c r="O42" s="153"/>
      <c r="P42" s="154"/>
    </row>
    <row r="59" spans="1:18">
      <c r="A59" s="95"/>
      <c r="B59" s="95"/>
      <c r="C59" s="96"/>
      <c r="D59" s="96"/>
      <c r="E59" s="96"/>
      <c r="F59" s="96"/>
      <c r="G59" s="94"/>
      <c r="H59" s="94"/>
      <c r="I59" s="94"/>
      <c r="J59" s="94"/>
      <c r="K59" s="94"/>
      <c r="L59" s="94"/>
      <c r="M59" s="94"/>
      <c r="N59" s="93"/>
      <c r="O59" s="93"/>
      <c r="P59" s="93"/>
      <c r="Q59" s="93"/>
      <c r="R59" s="93"/>
    </row>
  </sheetData>
  <mergeCells count="167">
    <mergeCell ref="N10:P10"/>
    <mergeCell ref="N11:P11"/>
    <mergeCell ref="N12:P12"/>
    <mergeCell ref="N13:P13"/>
    <mergeCell ref="A11:A42"/>
    <mergeCell ref="B11:B18"/>
    <mergeCell ref="B19:B26"/>
    <mergeCell ref="B27:B34"/>
    <mergeCell ref="B35:B42"/>
    <mergeCell ref="C11:C12"/>
    <mergeCell ref="C13:C14"/>
    <mergeCell ref="C15:C16"/>
    <mergeCell ref="C17:C18"/>
    <mergeCell ref="C19:C20"/>
    <mergeCell ref="E18:G18"/>
    <mergeCell ref="E19:G19"/>
    <mergeCell ref="E20:G20"/>
    <mergeCell ref="C33:C34"/>
    <mergeCell ref="C35:C36"/>
    <mergeCell ref="C37:C38"/>
    <mergeCell ref="C39:C40"/>
    <mergeCell ref="C41:C42"/>
    <mergeCell ref="E10:G10"/>
    <mergeCell ref="E11:G11"/>
    <mergeCell ref="C21:C22"/>
    <mergeCell ref="C23:C24"/>
    <mergeCell ref="C25:C26"/>
    <mergeCell ref="C27:C28"/>
    <mergeCell ref="C29:C30"/>
    <mergeCell ref="C31:C32"/>
    <mergeCell ref="D13:D14"/>
    <mergeCell ref="D15:D16"/>
    <mergeCell ref="D17:D18"/>
    <mergeCell ref="D21:D22"/>
    <mergeCell ref="D23:D24"/>
    <mergeCell ref="D25:D26"/>
    <mergeCell ref="D29:D30"/>
    <mergeCell ref="D31:D32"/>
    <mergeCell ref="E27:G27"/>
    <mergeCell ref="E28:G28"/>
    <mergeCell ref="E29:G29"/>
    <mergeCell ref="E30:G30"/>
    <mergeCell ref="E31:G31"/>
    <mergeCell ref="E32:G32"/>
    <mergeCell ref="E12:G12"/>
    <mergeCell ref="E13:G13"/>
    <mergeCell ref="E14:G14"/>
    <mergeCell ref="E21:G21"/>
    <mergeCell ref="E22:G22"/>
    <mergeCell ref="E23:G23"/>
    <mergeCell ref="E24:G24"/>
    <mergeCell ref="E25:G25"/>
    <mergeCell ref="E26:G26"/>
    <mergeCell ref="E15:G15"/>
    <mergeCell ref="E16:G16"/>
    <mergeCell ref="E17:G17"/>
    <mergeCell ref="D33:D34"/>
    <mergeCell ref="D37:D38"/>
    <mergeCell ref="D39:D40"/>
    <mergeCell ref="D41:D42"/>
    <mergeCell ref="E39:G39"/>
    <mergeCell ref="E40:G40"/>
    <mergeCell ref="E41:G41"/>
    <mergeCell ref="E42:G42"/>
    <mergeCell ref="E36:G36"/>
    <mergeCell ref="E37:G37"/>
    <mergeCell ref="E38:G38"/>
    <mergeCell ref="E33:G33"/>
    <mergeCell ref="E34:G34"/>
    <mergeCell ref="E35:G35"/>
    <mergeCell ref="N41:P41"/>
    <mergeCell ref="N42:P42"/>
    <mergeCell ref="H10:I10"/>
    <mergeCell ref="H11:I11"/>
    <mergeCell ref="H12:I12"/>
    <mergeCell ref="N32:P32"/>
    <mergeCell ref="N33:P33"/>
    <mergeCell ref="N34:P34"/>
    <mergeCell ref="N35:P35"/>
    <mergeCell ref="N36:P36"/>
    <mergeCell ref="N37:P37"/>
    <mergeCell ref="N26:P26"/>
    <mergeCell ref="N27:P27"/>
    <mergeCell ref="N28:P28"/>
    <mergeCell ref="N29:P29"/>
    <mergeCell ref="N30:P30"/>
    <mergeCell ref="N31:P31"/>
    <mergeCell ref="N20:P20"/>
    <mergeCell ref="N21:P21"/>
    <mergeCell ref="N22:P22"/>
    <mergeCell ref="N23:P23"/>
    <mergeCell ref="N24:P24"/>
    <mergeCell ref="N25:P25"/>
    <mergeCell ref="N14:P14"/>
    <mergeCell ref="H13:I13"/>
    <mergeCell ref="H14:I14"/>
    <mergeCell ref="H15:I15"/>
    <mergeCell ref="H16:I16"/>
    <mergeCell ref="H17:I17"/>
    <mergeCell ref="H18:I18"/>
    <mergeCell ref="N38:P38"/>
    <mergeCell ref="N39:P39"/>
    <mergeCell ref="N40:P40"/>
    <mergeCell ref="N15:P15"/>
    <mergeCell ref="N16:P16"/>
    <mergeCell ref="N17:P17"/>
    <mergeCell ref="N18:P18"/>
    <mergeCell ref="N19:P19"/>
    <mergeCell ref="H25:I25"/>
    <mergeCell ref="H26:I26"/>
    <mergeCell ref="H27:I27"/>
    <mergeCell ref="H28:I28"/>
    <mergeCell ref="H29:I29"/>
    <mergeCell ref="H30:I30"/>
    <mergeCell ref="H19:I19"/>
    <mergeCell ref="H20:I20"/>
    <mergeCell ref="H21:I21"/>
    <mergeCell ref="H22:I22"/>
    <mergeCell ref="H23:I23"/>
    <mergeCell ref="H24:I24"/>
    <mergeCell ref="H37:I37"/>
    <mergeCell ref="H38:I38"/>
    <mergeCell ref="H39:I39"/>
    <mergeCell ref="H40:I40"/>
    <mergeCell ref="H41:I41"/>
    <mergeCell ref="H42:I42"/>
    <mergeCell ref="H31:I31"/>
    <mergeCell ref="H32:I32"/>
    <mergeCell ref="H33:I33"/>
    <mergeCell ref="H34:I34"/>
    <mergeCell ref="H35:I35"/>
    <mergeCell ref="H36:I36"/>
    <mergeCell ref="J17:K17"/>
    <mergeCell ref="J18:K18"/>
    <mergeCell ref="J19:K19"/>
    <mergeCell ref="J20:K20"/>
    <mergeCell ref="J21:K21"/>
    <mergeCell ref="J10:K10"/>
    <mergeCell ref="J11:K11"/>
    <mergeCell ref="J12:K12"/>
    <mergeCell ref="J13:K13"/>
    <mergeCell ref="J14:K14"/>
    <mergeCell ref="J15:K15"/>
    <mergeCell ref="J40:K40"/>
    <mergeCell ref="J41:K41"/>
    <mergeCell ref="J42:K42"/>
    <mergeCell ref="L10:M10"/>
    <mergeCell ref="A1:P4"/>
    <mergeCell ref="J34:K34"/>
    <mergeCell ref="J35:K35"/>
    <mergeCell ref="J36:K36"/>
    <mergeCell ref="J37:K37"/>
    <mergeCell ref="J38:K38"/>
    <mergeCell ref="J39:K39"/>
    <mergeCell ref="J28:K28"/>
    <mergeCell ref="J29:K29"/>
    <mergeCell ref="J30:K30"/>
    <mergeCell ref="J31:K31"/>
    <mergeCell ref="J32:K32"/>
    <mergeCell ref="J33:K33"/>
    <mergeCell ref="J22:K22"/>
    <mergeCell ref="J23:K23"/>
    <mergeCell ref="J24:K24"/>
    <mergeCell ref="J25:K25"/>
    <mergeCell ref="J26:K26"/>
    <mergeCell ref="J27:K27"/>
    <mergeCell ref="J16:K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Scope</vt:lpstr>
      <vt:lpstr>UI Changes</vt:lpstr>
      <vt:lpstr>UI CHECK</vt:lpstr>
      <vt:lpstr>CODE PROVISIONS</vt:lpstr>
      <vt:lpstr>Flow Chart</vt:lpstr>
      <vt:lpstr>FLOWCHART</vt:lpstr>
      <vt:lpstr>DESIGN_PROCEDURE</vt:lpstr>
      <vt:lpstr>REPORT</vt:lpstr>
      <vt:lpstr>TESTCASE</vt:lpstr>
      <vt:lpstr>PLANNING1</vt:lpstr>
      <vt:lpstr>Comments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Pinakin</dc:creator>
  <cp:lastModifiedBy>midas</cp:lastModifiedBy>
  <dcterms:created xsi:type="dcterms:W3CDTF">2017-07-28T08:29:44Z</dcterms:created>
  <dcterms:modified xsi:type="dcterms:W3CDTF">2017-08-07T13:26:46Z</dcterms:modified>
</cp:coreProperties>
</file>