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sh\PycharmProjects\Sisimna\"/>
    </mc:Choice>
  </mc:AlternateContent>
  <xr:revisionPtr revIDLastSave="0" documentId="13_ncr:1_{3388D9D5-9027-4778-B4D3-F83B8C40D283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총계" sheetId="1" r:id="rId1"/>
    <sheet name="12월" sheetId="17" r:id="rId2"/>
    <sheet name="1월" sheetId="2" r:id="rId3"/>
    <sheet name="2월" sheetId="14" r:id="rId4"/>
    <sheet name="3월" sheetId="15" r:id="rId5"/>
    <sheet name="4월" sheetId="16" r:id="rId6"/>
    <sheet name="Sheet1" sheetId="1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T14" i="1" l="1"/>
  <c r="S14" i="1"/>
  <c r="R14" i="1"/>
  <c r="Q14" i="1"/>
  <c r="P14" i="1"/>
  <c r="O14" i="1"/>
  <c r="N14" i="1"/>
  <c r="M14" i="1"/>
  <c r="L14" i="1"/>
  <c r="K14" i="1"/>
  <c r="J14" i="1"/>
  <c r="I1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5" i="1"/>
  <c r="V36" i="1"/>
  <c r="V37" i="1"/>
  <c r="V38" i="1"/>
  <c r="V39" i="1"/>
  <c r="V40" i="1"/>
  <c r="V31" i="1"/>
  <c r="V29" i="1"/>
  <c r="V28" i="1"/>
  <c r="H13" i="1"/>
  <c r="V13" i="1" s="1"/>
  <c r="V30" i="1"/>
  <c r="V34" i="1" l="1"/>
  <c r="F21" i="16"/>
  <c r="F19" i="16"/>
  <c r="F8" i="15"/>
  <c r="F8" i="16"/>
  <c r="F16" i="16"/>
  <c r="F22" i="15"/>
  <c r="F20" i="15"/>
  <c r="V22" i="1"/>
  <c r="V18" i="1"/>
  <c r="V15" i="1"/>
  <c r="M32" i="1"/>
  <c r="N32" i="1"/>
  <c r="O32" i="1"/>
  <c r="P32" i="1"/>
  <c r="Q32" i="1"/>
  <c r="R32" i="1"/>
  <c r="S32" i="1"/>
  <c r="L32" i="1"/>
  <c r="K32" i="1"/>
  <c r="J32" i="1"/>
  <c r="I32" i="1"/>
  <c r="F17" i="15" l="1"/>
  <c r="F16" i="15" s="1"/>
  <c r="F19" i="14"/>
  <c r="F16" i="14" l="1"/>
  <c r="F21" i="14"/>
  <c r="F8" i="14" l="1"/>
  <c r="F22" i="2"/>
  <c r="F20" i="2"/>
  <c r="F8" i="2"/>
  <c r="F16" i="2"/>
  <c r="F18" i="17" l="1"/>
  <c r="F16" i="17"/>
  <c r="F8" i="17"/>
  <c r="F20" i="17" s="1"/>
  <c r="F23" i="16"/>
  <c r="F23" i="14"/>
  <c r="J5" i="1"/>
  <c r="V16" i="1"/>
  <c r="V17" i="1"/>
  <c r="V19" i="1"/>
  <c r="V20" i="1"/>
  <c r="V23" i="1"/>
  <c r="V24" i="1"/>
  <c r="V25" i="1"/>
  <c r="V26" i="1"/>
  <c r="V27" i="1"/>
  <c r="F24" i="15" l="1"/>
  <c r="I5" i="1"/>
  <c r="K5" i="1"/>
  <c r="K41" i="1" s="1"/>
  <c r="L5" i="1"/>
  <c r="M5" i="1"/>
  <c r="M41" i="1" s="1"/>
  <c r="N5" i="1"/>
  <c r="O5" i="1"/>
  <c r="P5" i="1"/>
  <c r="Q5" i="1"/>
  <c r="R5" i="1"/>
  <c r="S5" i="1"/>
  <c r="T5" i="1"/>
  <c r="I41" i="1"/>
  <c r="J41" i="1"/>
  <c r="L41" i="1"/>
  <c r="N41" i="1"/>
  <c r="Q41" i="1"/>
  <c r="R41" i="1"/>
  <c r="S41" i="1"/>
  <c r="T41" i="1"/>
  <c r="H33" i="1"/>
  <c r="V33" i="1" s="1"/>
  <c r="H14" i="1"/>
  <c r="H12" i="1"/>
  <c r="V12" i="1" s="1"/>
  <c r="H11" i="1"/>
  <c r="V11" i="1" s="1"/>
  <c r="H10" i="1"/>
  <c r="V10" i="1" s="1"/>
  <c r="H9" i="1"/>
  <c r="V9" i="1" s="1"/>
  <c r="H8" i="1"/>
  <c r="V8" i="1" s="1"/>
  <c r="H7" i="1"/>
  <c r="V7" i="1" s="1"/>
  <c r="H6" i="1"/>
  <c r="V6" i="1" s="1"/>
  <c r="P41" i="1" l="1"/>
  <c r="O41" i="1"/>
  <c r="V14" i="1"/>
  <c r="V5" i="1"/>
  <c r="J4" i="1"/>
  <c r="N4" i="1"/>
  <c r="T4" i="1"/>
  <c r="Q4" i="1"/>
  <c r="M4" i="1"/>
  <c r="F24" i="2"/>
  <c r="L4" i="1"/>
  <c r="P4" i="1"/>
  <c r="I4" i="1"/>
  <c r="R4" i="1"/>
  <c r="S4" i="1"/>
  <c r="O4" i="1"/>
  <c r="K4" i="1"/>
  <c r="H5" i="1"/>
  <c r="H32" i="1"/>
  <c r="H41" i="1" s="1"/>
  <c r="V41" i="1" l="1"/>
  <c r="V4" i="1"/>
  <c r="H4" i="1"/>
</calcChain>
</file>

<file path=xl/sharedStrings.xml><?xml version="1.0" encoding="utf-8"?>
<sst xmlns="http://schemas.openxmlformats.org/spreadsheetml/2006/main" count="390" uniqueCount="139">
  <si>
    <t>14. 시심나교회</t>
    <phoneticPr fontId="5" type="noConversion"/>
  </si>
  <si>
    <t>지  출  내  용</t>
  </si>
  <si>
    <t>사업의 취지 및 내용</t>
    <phoneticPr fontId="4" type="noConversion"/>
  </si>
  <si>
    <t>산출근거</t>
    <phoneticPr fontId="10" type="noConversion"/>
  </si>
  <si>
    <t>횟수</t>
    <phoneticPr fontId="10" type="noConversion"/>
  </si>
  <si>
    <t>2022년 예산</t>
    <phoneticPr fontId="4" type="noConversion"/>
  </si>
  <si>
    <t>지출코드</t>
  </si>
  <si>
    <t xml:space="preserve">세부항목 </t>
  </si>
  <si>
    <t>A</t>
  </si>
  <si>
    <t>00</t>
  </si>
  <si>
    <t>시심나교회</t>
  </si>
  <si>
    <t>시심나운영비</t>
  </si>
  <si>
    <t>01</t>
    <phoneticPr fontId="10" type="noConversion"/>
  </si>
  <si>
    <t>CM모임</t>
    <phoneticPr fontId="5" type="noConversion"/>
  </si>
  <si>
    <t>02</t>
  </si>
  <si>
    <t>간사활동비/심방비</t>
    <phoneticPr fontId="10" type="noConversion"/>
  </si>
  <si>
    <t>03</t>
  </si>
  <si>
    <t>04</t>
  </si>
  <si>
    <t>임원활동비</t>
    <phoneticPr fontId="10" type="noConversion"/>
  </si>
  <si>
    <t>22.5만원*4분기</t>
    <phoneticPr fontId="10" type="noConversion"/>
  </si>
  <si>
    <t>05</t>
  </si>
  <si>
    <t>부서활동비</t>
    <phoneticPr fontId="10" type="noConversion"/>
  </si>
  <si>
    <t>5만원*6개부서</t>
    <phoneticPr fontId="10" type="noConversion"/>
  </si>
  <si>
    <t>06</t>
  </si>
  <si>
    <t>예배팀</t>
    <phoneticPr fontId="5" type="noConversion"/>
  </si>
  <si>
    <t>20만원*12개월</t>
    <phoneticPr fontId="10" type="noConversion"/>
  </si>
  <si>
    <t>07</t>
  </si>
  <si>
    <t>동아리</t>
    <phoneticPr fontId="5" type="noConversion"/>
  </si>
  <si>
    <t>5만원*2개</t>
    <phoneticPr fontId="10" type="noConversion"/>
  </si>
  <si>
    <t>08</t>
  </si>
  <si>
    <t>B</t>
    <phoneticPr fontId="5" type="noConversion"/>
  </si>
  <si>
    <t>00</t>
    <phoneticPr fontId="5" type="noConversion"/>
  </si>
  <si>
    <t>정기행사비</t>
    <phoneticPr fontId="5" type="noConversion"/>
  </si>
  <si>
    <t>겨울수련회</t>
    <phoneticPr fontId="5" type="noConversion"/>
  </si>
  <si>
    <t>여름수련회</t>
    <phoneticPr fontId="10" type="noConversion"/>
  </si>
  <si>
    <t>성탄축제</t>
    <phoneticPr fontId="10" type="noConversion"/>
  </si>
  <si>
    <t>신입생환영회</t>
    <phoneticPr fontId="10" type="noConversion"/>
  </si>
  <si>
    <t>군지체 명절 선물</t>
    <phoneticPr fontId="10" type="noConversion"/>
  </si>
  <si>
    <t>명사특강</t>
    <phoneticPr fontId="10" type="noConversion"/>
  </si>
  <si>
    <t>어버이주일</t>
    <phoneticPr fontId="10" type="noConversion"/>
  </si>
  <si>
    <t>체육대회</t>
    <phoneticPr fontId="10" type="noConversion"/>
  </si>
  <si>
    <t>서번트 Festival</t>
    <phoneticPr fontId="10" type="noConversion"/>
  </si>
  <si>
    <t>시심나성경공부(엠마오)</t>
    <phoneticPr fontId="10" type="noConversion"/>
  </si>
  <si>
    <t>C</t>
    <phoneticPr fontId="5" type="noConversion"/>
  </si>
  <si>
    <t>경상비</t>
    <phoneticPr fontId="5" type="noConversion"/>
  </si>
  <si>
    <t>01</t>
    <phoneticPr fontId="5" type="noConversion"/>
  </si>
  <si>
    <t>D</t>
    <phoneticPr fontId="5" type="noConversion"/>
  </si>
  <si>
    <t>비정기행사비</t>
    <phoneticPr fontId="5" type="noConversion"/>
  </si>
  <si>
    <t>서기부1년기록물</t>
    <phoneticPr fontId="10" type="noConversion"/>
  </si>
  <si>
    <t>만남의광장</t>
    <phoneticPr fontId="10" type="noConversion"/>
  </si>
  <si>
    <t>수능자격시험</t>
    <phoneticPr fontId="10" type="noConversion"/>
  </si>
  <si>
    <t>묵상집</t>
    <phoneticPr fontId="10" type="noConversion"/>
  </si>
  <si>
    <t>봉사활동</t>
    <phoneticPr fontId="10" type="noConversion"/>
  </si>
  <si>
    <t>생일선물</t>
    <phoneticPr fontId="10" type="noConversion"/>
  </si>
  <si>
    <t>CM리더교육비</t>
    <phoneticPr fontId="5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</si>
  <si>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</si>
  <si>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</si>
  <si>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</si>
  <si>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</si>
  <si>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</si>
  <si>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</si>
  <si>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</si>
  <si>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</si>
  <si>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</si>
  <si>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</si>
  <si>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</si>
  <si>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</si>
  <si>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계</t>
    <phoneticPr fontId="4" type="noConversion"/>
  </si>
  <si>
    <t>지출코드</t>
    <phoneticPr fontId="4" type="noConversion"/>
  </si>
  <si>
    <t>1월 지출 내역</t>
    <phoneticPr fontId="4" type="noConversion"/>
  </si>
  <si>
    <t>지출내역</t>
    <phoneticPr fontId="4" type="noConversion"/>
  </si>
  <si>
    <t>금액</t>
    <phoneticPr fontId="4" type="noConversion"/>
  </si>
  <si>
    <t>지출항목</t>
    <phoneticPr fontId="4" type="noConversion"/>
  </si>
  <si>
    <t>AA00</t>
    <phoneticPr fontId="4" type="noConversion"/>
  </si>
  <si>
    <t>시심나운영비</t>
    <phoneticPr fontId="4" type="noConversion"/>
  </si>
  <si>
    <t>정기행사비</t>
    <phoneticPr fontId="4" type="noConversion"/>
  </si>
  <si>
    <t>AB00</t>
    <phoneticPr fontId="4" type="noConversion"/>
  </si>
  <si>
    <t>경상비</t>
    <phoneticPr fontId="4" type="noConversion"/>
  </si>
  <si>
    <t>AC00</t>
    <phoneticPr fontId="4" type="noConversion"/>
  </si>
  <si>
    <t>AD00</t>
    <phoneticPr fontId="4" type="noConversion"/>
  </si>
  <si>
    <t>비정기행사비</t>
    <phoneticPr fontId="4" type="noConversion"/>
  </si>
  <si>
    <t>AA01</t>
    <phoneticPr fontId="4" type="noConversion"/>
  </si>
  <si>
    <t>AA02</t>
    <phoneticPr fontId="4" type="noConversion"/>
  </si>
  <si>
    <t>AA03</t>
    <phoneticPr fontId="4" type="noConversion"/>
  </si>
  <si>
    <t>AA04</t>
    <phoneticPr fontId="4" type="noConversion"/>
  </si>
  <si>
    <t>AA05</t>
    <phoneticPr fontId="4" type="noConversion"/>
  </si>
  <si>
    <t>AA06</t>
    <phoneticPr fontId="4" type="noConversion"/>
  </si>
  <si>
    <t>AA07</t>
    <phoneticPr fontId="4" type="noConversion"/>
  </si>
  <si>
    <t>AB04</t>
    <phoneticPr fontId="4" type="noConversion"/>
  </si>
  <si>
    <t>신입생환영회</t>
    <phoneticPr fontId="4" type="noConversion"/>
  </si>
  <si>
    <t>AC01</t>
    <phoneticPr fontId="4" type="noConversion"/>
  </si>
  <si>
    <t>AD01</t>
    <phoneticPr fontId="4" type="noConversion"/>
  </si>
  <si>
    <t>1월 지출 총계</t>
    <phoneticPr fontId="4" type="noConversion"/>
  </si>
  <si>
    <t>담당</t>
    <phoneticPr fontId="4" type="noConversion"/>
  </si>
  <si>
    <t>간사</t>
    <phoneticPr fontId="4" type="noConversion"/>
  </si>
  <si>
    <t>부장</t>
    <phoneticPr fontId="4" type="noConversion"/>
  </si>
  <si>
    <t>시심나운영비 합계</t>
    <phoneticPr fontId="4" type="noConversion"/>
  </si>
  <si>
    <t>정기행사비 합계</t>
    <phoneticPr fontId="4" type="noConversion"/>
  </si>
  <si>
    <t>경상비 합계</t>
    <phoneticPr fontId="4" type="noConversion"/>
  </si>
  <si>
    <t>비정기행사비 합계</t>
    <phoneticPr fontId="4" type="noConversion"/>
  </si>
  <si>
    <t>15만원*12개월</t>
    <phoneticPr fontId="10" type="noConversion"/>
  </si>
  <si>
    <t>AB03</t>
    <phoneticPr fontId="4" type="noConversion"/>
  </si>
  <si>
    <t>성탄축제</t>
    <phoneticPr fontId="4" type="noConversion"/>
  </si>
  <si>
    <t>AB06</t>
    <phoneticPr fontId="4" type="noConversion"/>
  </si>
  <si>
    <t>군지체 명절선물</t>
    <phoneticPr fontId="4" type="noConversion"/>
  </si>
  <si>
    <t>12월 지출 내역</t>
    <phoneticPr fontId="4" type="noConversion"/>
  </si>
  <si>
    <t>12월 지출 총계</t>
    <phoneticPr fontId="4" type="noConversion"/>
  </si>
  <si>
    <t>AB13</t>
    <phoneticPr fontId="4" type="noConversion"/>
  </si>
  <si>
    <t>시심나 성경공부(엠마오)</t>
    <phoneticPr fontId="4" type="noConversion"/>
  </si>
  <si>
    <t>2월 지출 내역</t>
    <phoneticPr fontId="4" type="noConversion"/>
  </si>
  <si>
    <t>2월 지출 총계</t>
    <phoneticPr fontId="4" type="noConversion"/>
  </si>
  <si>
    <t>AB05</t>
    <phoneticPr fontId="4" type="noConversion"/>
  </si>
  <si>
    <t>대청소</t>
    <phoneticPr fontId="4" type="noConversion"/>
  </si>
  <si>
    <t>시심나성경공부(엠마오)</t>
    <phoneticPr fontId="4" type="noConversion"/>
  </si>
  <si>
    <t>3월 지출 내역</t>
    <phoneticPr fontId="4" type="noConversion"/>
  </si>
  <si>
    <t>AB01</t>
    <phoneticPr fontId="4" type="noConversion"/>
  </si>
  <si>
    <t xml:space="preserve"> 겨울수련회</t>
    <phoneticPr fontId="4" type="noConversion"/>
  </si>
  <si>
    <t>AB05</t>
  </si>
  <si>
    <t>대청소</t>
    <phoneticPr fontId="4" type="noConversion"/>
  </si>
  <si>
    <t>잔여 금액: 168260</t>
    <phoneticPr fontId="4" type="noConversion"/>
  </si>
  <si>
    <t>4월 지출 내역</t>
    <phoneticPr fontId="4" type="noConversion"/>
  </si>
  <si>
    <t>AB08</t>
    <phoneticPr fontId="4" type="noConversion"/>
  </si>
  <si>
    <t>AB13</t>
    <phoneticPr fontId="4" type="noConversion"/>
  </si>
  <si>
    <t>부활절</t>
    <phoneticPr fontId="4" type="noConversion"/>
  </si>
  <si>
    <t>재정부</t>
    <phoneticPr fontId="10" type="noConversion"/>
  </si>
  <si>
    <t>예배팀교육비</t>
    <phoneticPr fontId="10" type="noConversion"/>
  </si>
  <si>
    <t>8개CM*4만원*12개월</t>
    <phoneticPr fontId="10" type="noConversion"/>
  </si>
  <si>
    <t>15만원*3회</t>
    <phoneticPr fontId="10" type="noConversion"/>
  </si>
  <si>
    <t>22.5만원*12개월</t>
    <phoneticPr fontId="10" type="noConversion"/>
  </si>
  <si>
    <t>5만원*2개분기</t>
    <phoneticPr fontId="10" type="noConversion"/>
  </si>
  <si>
    <t>전도축제(2월)</t>
    <phoneticPr fontId="10" type="noConversion"/>
  </si>
  <si>
    <t>찬양대회</t>
    <phoneticPr fontId="10" type="noConversion"/>
  </si>
  <si>
    <t>친해지길바라(3월)</t>
    <phoneticPr fontId="10" type="noConversion"/>
  </si>
  <si>
    <t>반기회(5월)</t>
    <phoneticPr fontId="10" type="noConversion"/>
  </si>
  <si>
    <t>총회</t>
    <phoneticPr fontId="10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</si>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</sst>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;[Red]\-#,##0\ "/>
    <numFmt numFmtId="177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name val="함초롬바탕"/>
      <family val="1"/>
      <charset val="129"/>
    </font>
    <font>
      <sz val="10"/>
      <color theme="1"/>
      <name val="함초롬바탕"/>
      <family val="1"/>
      <charset val="129"/>
    </font>
    <font>
      <b/>
      <sz val="10"/>
      <color theme="1"/>
      <name val="함초롬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41" fontId="15" fillId="0" borderId="0" applyFont="0" applyFill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3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7" fillId="0" borderId="0" xfId="2" applyFont="1">
      <alignment vertical="center"/>
    </xf>
    <xf numFmtId="0" fontId="12" fillId="0" borderId="0" xfId="0" applyFont="1">
      <alignment vertical="center"/>
    </xf>
    <xf numFmtId="0" fontId="8" fillId="0" borderId="8" xfId="2" applyFont="1" applyBorder="1" applyAlignment="1">
      <alignment horizontal="center" vertical="center"/>
    </xf>
    <xf numFmtId="0" fontId="13" fillId="2" borderId="14" xfId="3" applyFont="1" applyFill="1" applyBorder="1" applyAlignment="1">
      <alignment horizontal="center" vertical="center"/>
    </xf>
    <xf numFmtId="49" fontId="14" fillId="2" borderId="15" xfId="4" applyNumberFormat="1" applyFont="1" applyFill="1" applyBorder="1" applyAlignment="1">
      <alignment horizontal="center" vertical="center"/>
    </xf>
    <xf numFmtId="0" fontId="13" fillId="2" borderId="16" xfId="3" quotePrefix="1" applyFont="1" applyFill="1" applyBorder="1" applyAlignment="1">
      <alignment horizontal="center" vertical="center"/>
    </xf>
    <xf numFmtId="0" fontId="13" fillId="2" borderId="17" xfId="3" applyFont="1" applyFill="1" applyBorder="1">
      <alignment vertical="center"/>
    </xf>
    <xf numFmtId="0" fontId="13" fillId="2" borderId="18" xfId="2" applyFont="1" applyFill="1" applyBorder="1">
      <alignment vertical="center"/>
    </xf>
    <xf numFmtId="176" fontId="13" fillId="2" borderId="18" xfId="2" applyNumberFormat="1" applyFont="1" applyFill="1" applyBorder="1">
      <alignment vertical="center"/>
    </xf>
    <xf numFmtId="176" fontId="13" fillId="2" borderId="18" xfId="2" applyNumberFormat="1" applyFont="1" applyFill="1" applyBorder="1" applyAlignment="1">
      <alignment horizontal="right" vertical="center"/>
    </xf>
    <xf numFmtId="0" fontId="8" fillId="0" borderId="19" xfId="3" applyFont="1" applyBorder="1" applyAlignment="1">
      <alignment horizontal="center" vertical="center"/>
    </xf>
    <xf numFmtId="49" fontId="12" fillId="0" borderId="20" xfId="4" applyNumberFormat="1" applyFont="1" applyBorder="1" applyAlignment="1">
      <alignment horizontal="center" vertical="center"/>
    </xf>
    <xf numFmtId="0" fontId="8" fillId="0" borderId="21" xfId="3" quotePrefix="1" applyFont="1" applyBorder="1" applyAlignment="1">
      <alignment horizontal="center" vertical="center"/>
    </xf>
    <xf numFmtId="0" fontId="8" fillId="0" borderId="22" xfId="3" applyFont="1" applyBorder="1">
      <alignment vertical="center"/>
    </xf>
    <xf numFmtId="0" fontId="8" fillId="0" borderId="23" xfId="2" applyFont="1" applyBorder="1">
      <alignment vertical="center"/>
    </xf>
    <xf numFmtId="176" fontId="8" fillId="0" borderId="23" xfId="2" applyNumberFormat="1" applyFont="1" applyBorder="1">
      <alignment vertical="center"/>
    </xf>
    <xf numFmtId="176" fontId="8" fillId="0" borderId="23" xfId="2" applyNumberFormat="1" applyFont="1" applyBorder="1" applyAlignment="1">
      <alignment horizontal="right" vertical="center"/>
    </xf>
    <xf numFmtId="0" fontId="8" fillId="0" borderId="24" xfId="3" applyFont="1" applyBorder="1" applyAlignment="1">
      <alignment horizontal="center" vertical="center"/>
    </xf>
    <xf numFmtId="0" fontId="8" fillId="0" borderId="26" xfId="3" applyFont="1" applyBorder="1">
      <alignment vertical="center"/>
    </xf>
    <xf numFmtId="0" fontId="8" fillId="0" borderId="27" xfId="2" applyFont="1" applyBorder="1">
      <alignment vertical="center"/>
    </xf>
    <xf numFmtId="176" fontId="8" fillId="0" borderId="27" xfId="2" applyNumberFormat="1" applyFont="1" applyBorder="1">
      <alignment vertical="center"/>
    </xf>
    <xf numFmtId="176" fontId="8" fillId="0" borderId="27" xfId="2" applyNumberFormat="1" applyFont="1" applyBorder="1" applyAlignment="1">
      <alignment horizontal="right" vertical="center"/>
    </xf>
    <xf numFmtId="0" fontId="8" fillId="0" borderId="28" xfId="3" applyFont="1" applyBorder="1">
      <alignment vertical="center"/>
    </xf>
    <xf numFmtId="0" fontId="8" fillId="0" borderId="29" xfId="2" applyFont="1" applyBorder="1">
      <alignment vertical="center"/>
    </xf>
    <xf numFmtId="176" fontId="8" fillId="0" borderId="29" xfId="2" applyNumberFormat="1" applyFont="1" applyBorder="1">
      <alignment vertical="center"/>
    </xf>
    <xf numFmtId="176" fontId="8" fillId="0" borderId="29" xfId="2" applyNumberFormat="1" applyFont="1" applyBorder="1" applyAlignment="1">
      <alignment horizontal="right" vertical="center"/>
    </xf>
    <xf numFmtId="0" fontId="13" fillId="2" borderId="30" xfId="3" applyFont="1" applyFill="1" applyBorder="1" applyAlignment="1">
      <alignment horizontal="center" vertical="center"/>
    </xf>
    <xf numFmtId="49" fontId="14" fillId="2" borderId="31" xfId="4" applyNumberFormat="1" applyFont="1" applyFill="1" applyBorder="1" applyAlignment="1">
      <alignment horizontal="center" vertical="center"/>
    </xf>
    <xf numFmtId="0" fontId="13" fillId="2" borderId="32" xfId="3" quotePrefix="1" applyFont="1" applyFill="1" applyBorder="1" applyAlignment="1">
      <alignment horizontal="center" vertical="center"/>
    </xf>
    <xf numFmtId="0" fontId="13" fillId="2" borderId="33" xfId="3" applyFont="1" applyFill="1" applyBorder="1">
      <alignment vertical="center"/>
    </xf>
    <xf numFmtId="0" fontId="13" fillId="2" borderId="34" xfId="2" applyFont="1" applyFill="1" applyBorder="1">
      <alignment vertical="center"/>
    </xf>
    <xf numFmtId="176" fontId="13" fillId="2" borderId="34" xfId="2" applyNumberFormat="1" applyFont="1" applyFill="1" applyBorder="1">
      <alignment vertical="center"/>
    </xf>
    <xf numFmtId="176" fontId="13" fillId="2" borderId="34" xfId="2" applyNumberFormat="1" applyFont="1" applyFill="1" applyBorder="1" applyAlignment="1">
      <alignment horizontal="right" vertical="center"/>
    </xf>
    <xf numFmtId="0" fontId="8" fillId="0" borderId="26" xfId="2" applyFont="1" applyBorder="1">
      <alignment vertical="center"/>
    </xf>
    <xf numFmtId="0" fontId="8" fillId="0" borderId="27" xfId="2" applyFont="1" applyBorder="1" applyAlignment="1">
      <alignment vertical="center" wrapText="1"/>
    </xf>
    <xf numFmtId="0" fontId="8" fillId="0" borderId="35" xfId="3" quotePrefix="1" applyFont="1" applyBorder="1" applyAlignment="1">
      <alignment horizontal="center" vertical="center"/>
    </xf>
    <xf numFmtId="0" fontId="8" fillId="0" borderId="25" xfId="3" applyFont="1" applyBorder="1" applyAlignment="1">
      <alignment horizontal="center" vertical="center"/>
    </xf>
    <xf numFmtId="0" fontId="8" fillId="0" borderId="36" xfId="3" applyFont="1" applyBorder="1" applyAlignment="1">
      <alignment horizontal="left" vertical="center"/>
    </xf>
    <xf numFmtId="0" fontId="8" fillId="0" borderId="37" xfId="2" applyFont="1" applyBorder="1" applyAlignment="1">
      <alignment vertical="center" wrapText="1"/>
    </xf>
    <xf numFmtId="0" fontId="9" fillId="0" borderId="0" xfId="0" applyFont="1">
      <alignment vertical="center"/>
    </xf>
    <xf numFmtId="41" fontId="12" fillId="0" borderId="0" xfId="5" applyFont="1">
      <alignment vertical="center"/>
    </xf>
    <xf numFmtId="0" fontId="15" fillId="0" borderId="0" xfId="0" applyFont="1">
      <alignment vertical="center"/>
    </xf>
    <xf numFmtId="0" fontId="8" fillId="0" borderId="38" xfId="3" quotePrefix="1" applyFont="1" applyBorder="1" applyAlignment="1">
      <alignment horizontal="center" vertical="center"/>
    </xf>
    <xf numFmtId="41" fontId="13" fillId="2" borderId="43" xfId="5" applyFont="1" applyFill="1" applyBorder="1">
      <alignment vertical="center"/>
    </xf>
    <xf numFmtId="41" fontId="8" fillId="0" borderId="44" xfId="5" applyFont="1" applyFill="1" applyBorder="1">
      <alignment vertical="center"/>
    </xf>
    <xf numFmtId="41" fontId="13" fillId="2" borderId="45" xfId="5" applyFont="1" applyFill="1" applyBorder="1">
      <alignment vertical="center"/>
    </xf>
    <xf numFmtId="41" fontId="8" fillId="0" borderId="46" xfId="5" applyFont="1" applyFill="1" applyBorder="1" applyAlignment="1">
      <alignment vertical="center"/>
    </xf>
    <xf numFmtId="41" fontId="8" fillId="0" borderId="39" xfId="5" applyFont="1" applyFill="1" applyBorder="1">
      <alignment vertical="center"/>
    </xf>
    <xf numFmtId="0" fontId="12" fillId="0" borderId="40" xfId="0" applyFont="1" applyBorder="1">
      <alignment vertical="center"/>
    </xf>
    <xf numFmtId="0" fontId="13" fillId="3" borderId="30" xfId="3" applyFont="1" applyFill="1" applyBorder="1" applyAlignment="1">
      <alignment horizontal="center" vertical="center"/>
    </xf>
    <xf numFmtId="0" fontId="13" fillId="3" borderId="31" xfId="3" applyFont="1" applyFill="1" applyBorder="1" applyAlignment="1">
      <alignment horizontal="center" vertical="center"/>
    </xf>
    <xf numFmtId="0" fontId="13" fillId="3" borderId="32" xfId="3" quotePrefix="1" applyFont="1" applyFill="1" applyBorder="1" applyAlignment="1">
      <alignment horizontal="center" vertical="center"/>
    </xf>
    <xf numFmtId="0" fontId="13" fillId="3" borderId="33" xfId="3" applyFont="1" applyFill="1" applyBorder="1">
      <alignment vertical="center"/>
    </xf>
    <xf numFmtId="0" fontId="14" fillId="3" borderId="30" xfId="0" applyFont="1" applyFill="1" applyBorder="1">
      <alignment vertical="center"/>
    </xf>
    <xf numFmtId="176" fontId="14" fillId="3" borderId="34" xfId="0" applyNumberFormat="1" applyFont="1" applyFill="1" applyBorder="1">
      <alignment vertical="center"/>
    </xf>
    <xf numFmtId="176" fontId="14" fillId="3" borderId="34" xfId="0" applyNumberFormat="1" applyFont="1" applyFill="1" applyBorder="1" applyAlignment="1">
      <alignment horizontal="right" vertical="center"/>
    </xf>
    <xf numFmtId="41" fontId="13" fillId="3" borderId="45" xfId="5" applyFont="1" applyFill="1" applyBorder="1">
      <alignment vertical="center"/>
    </xf>
    <xf numFmtId="0" fontId="13" fillId="3" borderId="4" xfId="3" applyFont="1" applyFill="1" applyBorder="1" applyAlignment="1">
      <alignment horizontal="center" vertical="center"/>
    </xf>
    <xf numFmtId="49" fontId="14" fillId="3" borderId="5" xfId="4" applyNumberFormat="1" applyFont="1" applyFill="1" applyBorder="1" applyAlignment="1">
      <alignment horizontal="center" vertical="center"/>
    </xf>
    <xf numFmtId="49" fontId="14" fillId="3" borderId="11" xfId="4" applyNumberFormat="1" applyFont="1" applyFill="1" applyBorder="1" applyAlignment="1">
      <alignment horizontal="center" vertical="center"/>
    </xf>
    <xf numFmtId="0" fontId="14" fillId="3" borderId="12" xfId="4" applyFont="1" applyFill="1" applyBorder="1">
      <alignment vertical="center"/>
    </xf>
    <xf numFmtId="0" fontId="13" fillId="3" borderId="4" xfId="2" applyFont="1" applyFill="1" applyBorder="1">
      <alignment vertical="center"/>
    </xf>
    <xf numFmtId="176" fontId="13" fillId="3" borderId="13" xfId="2" applyNumberFormat="1" applyFont="1" applyFill="1" applyBorder="1">
      <alignment vertical="center"/>
    </xf>
    <xf numFmtId="176" fontId="13" fillId="3" borderId="13" xfId="2" applyNumberFormat="1" applyFont="1" applyFill="1" applyBorder="1" applyAlignment="1">
      <alignment horizontal="right" vertical="center"/>
    </xf>
    <xf numFmtId="41" fontId="13" fillId="3" borderId="41" xfId="5" applyFont="1" applyFill="1" applyBorder="1">
      <alignment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177" fontId="17" fillId="4" borderId="0" xfId="0" applyNumberFormat="1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51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52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7" fillId="4" borderId="58" xfId="0" applyFont="1" applyFill="1" applyBorder="1" applyAlignment="1">
      <alignment horizontal="center" vertical="center"/>
    </xf>
    <xf numFmtId="0" fontId="17" fillId="4" borderId="59" xfId="0" applyFont="1" applyFill="1" applyBorder="1" applyAlignment="1">
      <alignment horizontal="center" vertical="center"/>
    </xf>
    <xf numFmtId="0" fontId="16" fillId="4" borderId="58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7" fillId="4" borderId="47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41" fontId="12" fillId="0" borderId="40" xfId="1" applyFont="1" applyBorder="1">
      <alignment vertical="center"/>
    </xf>
    <xf numFmtId="41" fontId="12" fillId="0" borderId="40" xfId="0" applyNumberFormat="1" applyFont="1" applyBorder="1">
      <alignment vertical="center"/>
    </xf>
    <xf numFmtId="41" fontId="12" fillId="0" borderId="0" xfId="1" applyFont="1">
      <alignment vertical="center"/>
    </xf>
    <xf numFmtId="0" fontId="17" fillId="4" borderId="47" xfId="0" applyFont="1" applyFill="1" applyBorder="1" applyAlignment="1">
      <alignment horizontal="center" vertical="center"/>
    </xf>
    <xf numFmtId="0" fontId="17" fillId="4" borderId="47" xfId="0" applyFont="1" applyFill="1" applyBorder="1" applyAlignment="1">
      <alignment horizontal="center" vertical="center"/>
    </xf>
    <xf numFmtId="41" fontId="13" fillId="2" borderId="64" xfId="5" applyFont="1" applyFill="1" applyBorder="1">
      <alignment vertical="center"/>
    </xf>
    <xf numFmtId="41" fontId="13" fillId="3" borderId="32" xfId="5" applyFont="1" applyFill="1" applyBorder="1">
      <alignment vertical="center"/>
    </xf>
    <xf numFmtId="41" fontId="13" fillId="3" borderId="2" xfId="5" applyFont="1" applyFill="1" applyBorder="1">
      <alignment vertical="center"/>
    </xf>
    <xf numFmtId="41" fontId="13" fillId="2" borderId="32" xfId="5" applyFont="1" applyFill="1" applyBorder="1">
      <alignment vertical="center"/>
    </xf>
    <xf numFmtId="0" fontId="8" fillId="0" borderId="26" xfId="2" applyFont="1" applyBorder="1" applyAlignment="1">
      <alignment vertical="center" wrapText="1"/>
    </xf>
    <xf numFmtId="0" fontId="12" fillId="0" borderId="40" xfId="0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41" fontId="9" fillId="0" borderId="41" xfId="1" applyFont="1" applyBorder="1" applyAlignment="1">
      <alignment horizontal="center" vertical="center"/>
    </xf>
    <xf numFmtId="41" fontId="9" fillId="0" borderId="42" xfId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8" fillId="4" borderId="48" xfId="3" applyFont="1" applyFill="1" applyBorder="1" applyAlignment="1">
      <alignment horizontal="center" vertical="center"/>
    </xf>
    <xf numFmtId="0" fontId="18" fillId="4" borderId="49" xfId="3" applyFont="1" applyFill="1" applyBorder="1" applyAlignment="1">
      <alignment horizontal="center" vertical="center"/>
    </xf>
    <xf numFmtId="0" fontId="18" fillId="4" borderId="47" xfId="3" applyFont="1" applyFill="1" applyBorder="1" applyAlignment="1">
      <alignment horizontal="center" vertical="center"/>
    </xf>
    <xf numFmtId="41" fontId="18" fillId="4" borderId="48" xfId="3" applyNumberFormat="1" applyFont="1" applyFill="1" applyBorder="1" applyAlignment="1">
      <alignment horizontal="right" vertical="center"/>
    </xf>
    <xf numFmtId="41" fontId="18" fillId="4" borderId="57" xfId="3" applyNumberFormat="1" applyFont="1" applyFill="1" applyBorder="1" applyAlignment="1">
      <alignment horizontal="right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51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5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53" xfId="0" applyFont="1" applyFill="1" applyBorder="1" applyAlignment="1">
      <alignment horizontal="center" vertical="center"/>
    </xf>
    <xf numFmtId="0" fontId="16" fillId="4" borderId="54" xfId="0" applyFont="1" applyFill="1" applyBorder="1" applyAlignment="1">
      <alignment horizontal="center" vertical="center"/>
    </xf>
    <xf numFmtId="177" fontId="16" fillId="4" borderId="3" xfId="0" applyNumberFormat="1" applyFont="1" applyFill="1" applyBorder="1" applyAlignment="1">
      <alignment horizontal="center" vertical="center"/>
    </xf>
    <xf numFmtId="177" fontId="16" fillId="4" borderId="55" xfId="0" applyNumberFormat="1" applyFont="1" applyFill="1" applyBorder="1" applyAlignment="1">
      <alignment horizontal="center" vertical="center"/>
    </xf>
    <xf numFmtId="0" fontId="16" fillId="4" borderId="48" xfId="0" applyFont="1" applyFill="1" applyBorder="1" applyAlignment="1">
      <alignment horizontal="center" vertical="center"/>
    </xf>
    <xf numFmtId="0" fontId="16" fillId="4" borderId="49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41" fontId="16" fillId="4" borderId="48" xfId="0" applyNumberFormat="1" applyFont="1" applyFill="1" applyBorder="1" applyAlignment="1">
      <alignment horizontal="right" vertical="center"/>
    </xf>
    <xf numFmtId="41" fontId="16" fillId="4" borderId="57" xfId="0" applyNumberFormat="1" applyFont="1" applyFill="1" applyBorder="1" applyAlignment="1">
      <alignment horizontal="right" vertical="center"/>
    </xf>
    <xf numFmtId="41" fontId="18" fillId="4" borderId="48" xfId="1" applyNumberFormat="1" applyFont="1" applyFill="1" applyBorder="1" applyAlignment="1">
      <alignment horizontal="right" vertical="center"/>
    </xf>
    <xf numFmtId="41" fontId="18" fillId="4" borderId="57" xfId="1" applyNumberFormat="1" applyFont="1" applyFill="1" applyBorder="1" applyAlignment="1">
      <alignment horizontal="right" vertical="center"/>
    </xf>
    <xf numFmtId="0" fontId="16" fillId="4" borderId="60" xfId="0" applyFont="1" applyFill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41" fontId="16" fillId="4" borderId="50" xfId="0" applyNumberFormat="1" applyFont="1" applyFill="1" applyBorder="1" applyAlignment="1">
      <alignment horizontal="right" vertical="center"/>
    </xf>
    <xf numFmtId="41" fontId="16" fillId="4" borderId="33" xfId="0" applyNumberFormat="1" applyFont="1" applyFill="1" applyBorder="1" applyAlignment="1">
      <alignment horizontal="right" vertical="center"/>
    </xf>
    <xf numFmtId="0" fontId="17" fillId="4" borderId="48" xfId="0" applyFont="1" applyFill="1" applyBorder="1" applyAlignment="1">
      <alignment horizontal="center" vertical="center"/>
    </xf>
    <xf numFmtId="0" fontId="17" fillId="4" borderId="49" xfId="0" applyFont="1" applyFill="1" applyBorder="1" applyAlignment="1">
      <alignment horizontal="center" vertical="center"/>
    </xf>
    <xf numFmtId="0" fontId="17" fillId="4" borderId="47" xfId="0" applyFont="1" applyFill="1" applyBorder="1" applyAlignment="1">
      <alignment horizontal="center" vertical="center"/>
    </xf>
    <xf numFmtId="41" fontId="17" fillId="4" borderId="48" xfId="0" applyNumberFormat="1" applyFont="1" applyFill="1" applyBorder="1" applyAlignment="1">
      <alignment horizontal="right" vertical="center"/>
    </xf>
    <xf numFmtId="41" fontId="17" fillId="4" borderId="57" xfId="0" applyNumberFormat="1" applyFont="1" applyFill="1" applyBorder="1" applyAlignment="1">
      <alignment horizontal="right" vertical="center"/>
    </xf>
    <xf numFmtId="41" fontId="16" fillId="4" borderId="50" xfId="1" applyFont="1" applyFill="1" applyBorder="1" applyAlignment="1">
      <alignment horizontal="right" vertical="center"/>
    </xf>
    <xf numFmtId="41" fontId="16" fillId="4" borderId="33" xfId="1" applyFont="1" applyFill="1" applyBorder="1" applyAlignment="1">
      <alignment horizontal="right" vertical="center"/>
    </xf>
    <xf numFmtId="41" fontId="17" fillId="4" borderId="48" xfId="0" applyNumberFormat="1" applyFont="1" applyFill="1" applyBorder="1" applyAlignment="1">
      <alignment horizontal="center" vertical="center"/>
    </xf>
    <xf numFmtId="41" fontId="17" fillId="4" borderId="57" xfId="0" applyNumberFormat="1" applyFont="1" applyFill="1" applyBorder="1" applyAlignment="1">
      <alignment horizontal="center" vertical="center"/>
    </xf>
    <xf numFmtId="41" fontId="18" fillId="4" borderId="48" xfId="1" applyFont="1" applyFill="1" applyBorder="1" applyAlignment="1">
      <alignment horizontal="right" vertical="center"/>
    </xf>
    <xf numFmtId="41" fontId="18" fillId="4" borderId="57" xfId="1" applyFont="1" applyFill="1" applyBorder="1" applyAlignment="1">
      <alignment horizontal="right" vertical="center"/>
    </xf>
    <xf numFmtId="41" fontId="16" fillId="4" borderId="48" xfId="1" applyFont="1" applyFill="1" applyBorder="1" applyAlignment="1">
      <alignment horizontal="right" vertical="center"/>
    </xf>
    <xf numFmtId="41" fontId="16" fillId="4" borderId="57" xfId="1" applyFont="1" applyFill="1" applyBorder="1" applyAlignment="1">
      <alignment horizontal="right" vertical="center"/>
    </xf>
    <xf numFmtId="0" fontId="19" fillId="4" borderId="48" xfId="0" applyFont="1" applyFill="1" applyBorder="1" applyAlignment="1">
      <alignment horizontal="center" vertical="center"/>
    </xf>
    <xf numFmtId="0" fontId="19" fillId="4" borderId="49" xfId="0" applyFont="1" applyFill="1" applyBorder="1" applyAlignment="1">
      <alignment horizontal="center" vertical="center"/>
    </xf>
    <xf numFmtId="0" fontId="19" fillId="4" borderId="47" xfId="0" applyFont="1" applyFill="1" applyBorder="1" applyAlignment="1">
      <alignment horizontal="center" vertical="center"/>
    </xf>
    <xf numFmtId="41" fontId="19" fillId="4" borderId="48" xfId="1" applyFont="1" applyFill="1" applyBorder="1" applyAlignment="1">
      <alignment horizontal="center" vertical="center"/>
    </xf>
    <xf numFmtId="41" fontId="19" fillId="4" borderId="57" xfId="1" applyFont="1" applyFill="1" applyBorder="1" applyAlignment="1">
      <alignment horizontal="center" vertical="center"/>
    </xf>
    <xf numFmtId="41" fontId="17" fillId="4" borderId="48" xfId="1" applyFont="1" applyFill="1" applyBorder="1" applyAlignment="1">
      <alignment horizontal="right" vertical="center"/>
    </xf>
    <xf numFmtId="41" fontId="17" fillId="4" borderId="57" xfId="1" applyFont="1" applyFill="1" applyBorder="1" applyAlignment="1">
      <alignment horizontal="right" vertical="center"/>
    </xf>
    <xf numFmtId="0" fontId="20" fillId="4" borderId="49" xfId="0" applyFont="1" applyFill="1" applyBorder="1" applyAlignment="1">
      <alignment horizontal="center" vertical="center"/>
    </xf>
    <xf numFmtId="0" fontId="20" fillId="4" borderId="47" xfId="0" applyFont="1" applyFill="1" applyBorder="1" applyAlignment="1">
      <alignment horizontal="center" vertical="center"/>
    </xf>
  </cellXfs>
  <cellStyles count="6">
    <cellStyle name="쉼표 [0]" xfId="1" builtinId="6"/>
    <cellStyle name="쉼표 [0] 8" xfId="5" xr:uid="{00000000-0005-0000-0000-000001000000}"/>
    <cellStyle name="표준" xfId="0" builtinId="0"/>
    <cellStyle name="표준 2" xfId="2" xr:uid="{00000000-0005-0000-0000-000003000000}"/>
    <cellStyle name="표준 2 2" xfId="4" xr:uid="{00000000-0005-0000-0000-000004000000}"/>
    <cellStyle name="표준 2 2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3" zoomScale="70" zoomScaleNormal="70" workbookViewId="0">
      <selection activeCell="D6" sqref="D6"/>
    </sheetView>
  </sheetViews>
  <sheetFormatPr defaultRowHeight="15.6"/>
  <cols>
    <col min="1" max="1" width="3.09765625" style="42" customWidth="1"/>
    <col min="2" max="2" width="3.5" style="42" customWidth="1"/>
    <col min="3" max="3" width="5.19921875" style="42" customWidth="1"/>
    <col min="4" max="4" width="19.5" style="42" bestFit="1" customWidth="1"/>
    <col min="5" max="5" width="16.69921875" style="42" customWidth="1"/>
    <col min="6" max="6" width="9.59765625" style="42" customWidth="1"/>
    <col min="7" max="7" width="6.09765625" style="42" customWidth="1"/>
    <col min="8" max="8" width="12.59765625" style="43" customWidth="1"/>
    <col min="9" max="10" width="9.8984375" style="42" bestFit="1" customWidth="1"/>
    <col min="11" max="11" width="10.69921875" style="42" bestFit="1" customWidth="1"/>
    <col min="12" max="12" width="8.69921875" style="42"/>
    <col min="13" max="13" width="10.5" style="42" bestFit="1" customWidth="1"/>
    <col min="14" max="19" width="8.69921875" style="42"/>
    <col min="20" max="20" width="9.19921875" style="42" bestFit="1" customWidth="1"/>
    <col min="21" max="21" width="9.19921875" style="42" customWidth="1"/>
    <col min="22" max="22" width="10.5" style="42" bestFit="1" customWidth="1"/>
    <col min="23" max="253" width="8.69921875" style="42"/>
    <col min="254" max="254" width="3.09765625" style="42" customWidth="1"/>
    <col min="255" max="255" width="3.5" style="42" customWidth="1"/>
    <col min="256" max="256" width="5.19921875" style="42" customWidth="1"/>
    <col min="257" max="257" width="17.09765625" style="42" customWidth="1"/>
    <col min="258" max="258" width="21.69921875" style="42" customWidth="1"/>
    <col min="259" max="261" width="16.09765625" style="42" customWidth="1"/>
    <col min="262" max="262" width="10.09765625" style="42" customWidth="1"/>
    <col min="263" max="509" width="8.69921875" style="42"/>
    <col min="510" max="510" width="3.09765625" style="42" customWidth="1"/>
    <col min="511" max="511" width="3.5" style="42" customWidth="1"/>
    <col min="512" max="512" width="5.19921875" style="42" customWidth="1"/>
    <col min="513" max="513" width="17.09765625" style="42" customWidth="1"/>
    <col min="514" max="514" width="21.69921875" style="42" customWidth="1"/>
    <col min="515" max="517" width="16.09765625" style="42" customWidth="1"/>
    <col min="518" max="518" width="10.09765625" style="42" customWidth="1"/>
    <col min="519" max="765" width="8.69921875" style="42"/>
    <col min="766" max="766" width="3.09765625" style="42" customWidth="1"/>
    <col min="767" max="767" width="3.5" style="42" customWidth="1"/>
    <col min="768" max="768" width="5.19921875" style="42" customWidth="1"/>
    <col min="769" max="769" width="17.09765625" style="42" customWidth="1"/>
    <col min="770" max="770" width="21.69921875" style="42" customWidth="1"/>
    <col min="771" max="773" width="16.09765625" style="42" customWidth="1"/>
    <col min="774" max="774" width="10.09765625" style="42" customWidth="1"/>
    <col min="775" max="1021" width="8.69921875" style="42"/>
    <col min="1022" max="1022" width="3.09765625" style="42" customWidth="1"/>
    <col min="1023" max="1023" width="3.5" style="42" customWidth="1"/>
    <col min="1024" max="1024" width="5.19921875" style="42" customWidth="1"/>
    <col min="1025" max="1025" width="17.09765625" style="42" customWidth="1"/>
    <col min="1026" max="1026" width="21.69921875" style="42" customWidth="1"/>
    <col min="1027" max="1029" width="16.09765625" style="42" customWidth="1"/>
    <col min="1030" max="1030" width="10.09765625" style="42" customWidth="1"/>
    <col min="1031" max="1277" width="8.69921875" style="42"/>
    <col min="1278" max="1278" width="3.09765625" style="42" customWidth="1"/>
    <col min="1279" max="1279" width="3.5" style="42" customWidth="1"/>
    <col min="1280" max="1280" width="5.19921875" style="42" customWidth="1"/>
    <col min="1281" max="1281" width="17.09765625" style="42" customWidth="1"/>
    <col min="1282" max="1282" width="21.69921875" style="42" customWidth="1"/>
    <col min="1283" max="1285" width="16.09765625" style="42" customWidth="1"/>
    <col min="1286" max="1286" width="10.09765625" style="42" customWidth="1"/>
    <col min="1287" max="1533" width="8.69921875" style="42"/>
    <col min="1534" max="1534" width="3.09765625" style="42" customWidth="1"/>
    <col min="1535" max="1535" width="3.5" style="42" customWidth="1"/>
    <col min="1536" max="1536" width="5.19921875" style="42" customWidth="1"/>
    <col min="1537" max="1537" width="17.09765625" style="42" customWidth="1"/>
    <col min="1538" max="1538" width="21.69921875" style="42" customWidth="1"/>
    <col min="1539" max="1541" width="16.09765625" style="42" customWidth="1"/>
    <col min="1542" max="1542" width="10.09765625" style="42" customWidth="1"/>
    <col min="1543" max="1789" width="8.69921875" style="42"/>
    <col min="1790" max="1790" width="3.09765625" style="42" customWidth="1"/>
    <col min="1791" max="1791" width="3.5" style="42" customWidth="1"/>
    <col min="1792" max="1792" width="5.19921875" style="42" customWidth="1"/>
    <col min="1793" max="1793" width="17.09765625" style="42" customWidth="1"/>
    <col min="1794" max="1794" width="21.69921875" style="42" customWidth="1"/>
    <col min="1795" max="1797" width="16.09765625" style="42" customWidth="1"/>
    <col min="1798" max="1798" width="10.09765625" style="42" customWidth="1"/>
    <col min="1799" max="2045" width="8.69921875" style="42"/>
    <col min="2046" max="2046" width="3.09765625" style="42" customWidth="1"/>
    <col min="2047" max="2047" width="3.5" style="42" customWidth="1"/>
    <col min="2048" max="2048" width="5.19921875" style="42" customWidth="1"/>
    <col min="2049" max="2049" width="17.09765625" style="42" customWidth="1"/>
    <col min="2050" max="2050" width="21.69921875" style="42" customWidth="1"/>
    <col min="2051" max="2053" width="16.09765625" style="42" customWidth="1"/>
    <col min="2054" max="2054" width="10.09765625" style="42" customWidth="1"/>
    <col min="2055" max="2301" width="8.69921875" style="42"/>
    <col min="2302" max="2302" width="3.09765625" style="42" customWidth="1"/>
    <col min="2303" max="2303" width="3.5" style="42" customWidth="1"/>
    <col min="2304" max="2304" width="5.19921875" style="42" customWidth="1"/>
    <col min="2305" max="2305" width="17.09765625" style="42" customWidth="1"/>
    <col min="2306" max="2306" width="21.69921875" style="42" customWidth="1"/>
    <col min="2307" max="2309" width="16.09765625" style="42" customWidth="1"/>
    <col min="2310" max="2310" width="10.09765625" style="42" customWidth="1"/>
    <col min="2311" max="2557" width="8.69921875" style="42"/>
    <col min="2558" max="2558" width="3.09765625" style="42" customWidth="1"/>
    <col min="2559" max="2559" width="3.5" style="42" customWidth="1"/>
    <col min="2560" max="2560" width="5.19921875" style="42" customWidth="1"/>
    <col min="2561" max="2561" width="17.09765625" style="42" customWidth="1"/>
    <col min="2562" max="2562" width="21.69921875" style="42" customWidth="1"/>
    <col min="2563" max="2565" width="16.09765625" style="42" customWidth="1"/>
    <col min="2566" max="2566" width="10.09765625" style="42" customWidth="1"/>
    <col min="2567" max="2813" width="8.69921875" style="42"/>
    <col min="2814" max="2814" width="3.09765625" style="42" customWidth="1"/>
    <col min="2815" max="2815" width="3.5" style="42" customWidth="1"/>
    <col min="2816" max="2816" width="5.19921875" style="42" customWidth="1"/>
    <col min="2817" max="2817" width="17.09765625" style="42" customWidth="1"/>
    <col min="2818" max="2818" width="21.69921875" style="42" customWidth="1"/>
    <col min="2819" max="2821" width="16.09765625" style="42" customWidth="1"/>
    <col min="2822" max="2822" width="10.09765625" style="42" customWidth="1"/>
    <col min="2823" max="3069" width="8.69921875" style="42"/>
    <col min="3070" max="3070" width="3.09765625" style="42" customWidth="1"/>
    <col min="3071" max="3071" width="3.5" style="42" customWidth="1"/>
    <col min="3072" max="3072" width="5.19921875" style="42" customWidth="1"/>
    <col min="3073" max="3073" width="17.09765625" style="42" customWidth="1"/>
    <col min="3074" max="3074" width="21.69921875" style="42" customWidth="1"/>
    <col min="3075" max="3077" width="16.09765625" style="42" customWidth="1"/>
    <col min="3078" max="3078" width="10.09765625" style="42" customWidth="1"/>
    <col min="3079" max="3325" width="8.69921875" style="42"/>
    <col min="3326" max="3326" width="3.09765625" style="42" customWidth="1"/>
    <col min="3327" max="3327" width="3.5" style="42" customWidth="1"/>
    <col min="3328" max="3328" width="5.19921875" style="42" customWidth="1"/>
    <col min="3329" max="3329" width="17.09765625" style="42" customWidth="1"/>
    <col min="3330" max="3330" width="21.69921875" style="42" customWidth="1"/>
    <col min="3331" max="3333" width="16.09765625" style="42" customWidth="1"/>
    <col min="3334" max="3334" width="10.09765625" style="42" customWidth="1"/>
    <col min="3335" max="3581" width="8.69921875" style="42"/>
    <col min="3582" max="3582" width="3.09765625" style="42" customWidth="1"/>
    <col min="3583" max="3583" width="3.5" style="42" customWidth="1"/>
    <col min="3584" max="3584" width="5.19921875" style="42" customWidth="1"/>
    <col min="3585" max="3585" width="17.09765625" style="42" customWidth="1"/>
    <col min="3586" max="3586" width="21.69921875" style="42" customWidth="1"/>
    <col min="3587" max="3589" width="16.09765625" style="42" customWidth="1"/>
    <col min="3590" max="3590" width="10.09765625" style="42" customWidth="1"/>
    <col min="3591" max="3837" width="8.69921875" style="42"/>
    <col min="3838" max="3838" width="3.09765625" style="42" customWidth="1"/>
    <col min="3839" max="3839" width="3.5" style="42" customWidth="1"/>
    <col min="3840" max="3840" width="5.19921875" style="42" customWidth="1"/>
    <col min="3841" max="3841" width="17.09765625" style="42" customWidth="1"/>
    <col min="3842" max="3842" width="21.69921875" style="42" customWidth="1"/>
    <col min="3843" max="3845" width="16.09765625" style="42" customWidth="1"/>
    <col min="3846" max="3846" width="10.09765625" style="42" customWidth="1"/>
    <col min="3847" max="4093" width="8.69921875" style="42"/>
    <col min="4094" max="4094" width="3.09765625" style="42" customWidth="1"/>
    <col min="4095" max="4095" width="3.5" style="42" customWidth="1"/>
    <col min="4096" max="4096" width="5.19921875" style="42" customWidth="1"/>
    <col min="4097" max="4097" width="17.09765625" style="42" customWidth="1"/>
    <col min="4098" max="4098" width="21.69921875" style="42" customWidth="1"/>
    <col min="4099" max="4101" width="16.09765625" style="42" customWidth="1"/>
    <col min="4102" max="4102" width="10.09765625" style="42" customWidth="1"/>
    <col min="4103" max="4349" width="8.69921875" style="42"/>
    <col min="4350" max="4350" width="3.09765625" style="42" customWidth="1"/>
    <col min="4351" max="4351" width="3.5" style="42" customWidth="1"/>
    <col min="4352" max="4352" width="5.19921875" style="42" customWidth="1"/>
    <col min="4353" max="4353" width="17.09765625" style="42" customWidth="1"/>
    <col min="4354" max="4354" width="21.69921875" style="42" customWidth="1"/>
    <col min="4355" max="4357" width="16.09765625" style="42" customWidth="1"/>
    <col min="4358" max="4358" width="10.09765625" style="42" customWidth="1"/>
    <col min="4359" max="4605" width="8.69921875" style="42"/>
    <col min="4606" max="4606" width="3.09765625" style="42" customWidth="1"/>
    <col min="4607" max="4607" width="3.5" style="42" customWidth="1"/>
    <col min="4608" max="4608" width="5.19921875" style="42" customWidth="1"/>
    <col min="4609" max="4609" width="17.09765625" style="42" customWidth="1"/>
    <col min="4610" max="4610" width="21.69921875" style="42" customWidth="1"/>
    <col min="4611" max="4613" width="16.09765625" style="42" customWidth="1"/>
    <col min="4614" max="4614" width="10.09765625" style="42" customWidth="1"/>
    <col min="4615" max="4861" width="8.69921875" style="42"/>
    <col min="4862" max="4862" width="3.09765625" style="42" customWidth="1"/>
    <col min="4863" max="4863" width="3.5" style="42" customWidth="1"/>
    <col min="4864" max="4864" width="5.19921875" style="42" customWidth="1"/>
    <col min="4865" max="4865" width="17.09765625" style="42" customWidth="1"/>
    <col min="4866" max="4866" width="21.69921875" style="42" customWidth="1"/>
    <col min="4867" max="4869" width="16.09765625" style="42" customWidth="1"/>
    <col min="4870" max="4870" width="10.09765625" style="42" customWidth="1"/>
    <col min="4871" max="5117" width="8.69921875" style="42"/>
    <col min="5118" max="5118" width="3.09765625" style="42" customWidth="1"/>
    <col min="5119" max="5119" width="3.5" style="42" customWidth="1"/>
    <col min="5120" max="5120" width="5.19921875" style="42" customWidth="1"/>
    <col min="5121" max="5121" width="17.09765625" style="42" customWidth="1"/>
    <col min="5122" max="5122" width="21.69921875" style="42" customWidth="1"/>
    <col min="5123" max="5125" width="16.09765625" style="42" customWidth="1"/>
    <col min="5126" max="5126" width="10.09765625" style="42" customWidth="1"/>
    <col min="5127" max="5373" width="8.69921875" style="42"/>
    <col min="5374" max="5374" width="3.09765625" style="42" customWidth="1"/>
    <col min="5375" max="5375" width="3.5" style="42" customWidth="1"/>
    <col min="5376" max="5376" width="5.19921875" style="42" customWidth="1"/>
    <col min="5377" max="5377" width="17.09765625" style="42" customWidth="1"/>
    <col min="5378" max="5378" width="21.69921875" style="42" customWidth="1"/>
    <col min="5379" max="5381" width="16.09765625" style="42" customWidth="1"/>
    <col min="5382" max="5382" width="10.09765625" style="42" customWidth="1"/>
    <col min="5383" max="5629" width="8.69921875" style="42"/>
    <col min="5630" max="5630" width="3.09765625" style="42" customWidth="1"/>
    <col min="5631" max="5631" width="3.5" style="42" customWidth="1"/>
    <col min="5632" max="5632" width="5.19921875" style="42" customWidth="1"/>
    <col min="5633" max="5633" width="17.09765625" style="42" customWidth="1"/>
    <col min="5634" max="5634" width="21.69921875" style="42" customWidth="1"/>
    <col min="5635" max="5637" width="16.09765625" style="42" customWidth="1"/>
    <col min="5638" max="5638" width="10.09765625" style="42" customWidth="1"/>
    <col min="5639" max="5885" width="8.69921875" style="42"/>
    <col min="5886" max="5886" width="3.09765625" style="42" customWidth="1"/>
    <col min="5887" max="5887" width="3.5" style="42" customWidth="1"/>
    <col min="5888" max="5888" width="5.19921875" style="42" customWidth="1"/>
    <col min="5889" max="5889" width="17.09765625" style="42" customWidth="1"/>
    <col min="5890" max="5890" width="21.69921875" style="42" customWidth="1"/>
    <col min="5891" max="5893" width="16.09765625" style="42" customWidth="1"/>
    <col min="5894" max="5894" width="10.09765625" style="42" customWidth="1"/>
    <col min="5895" max="6141" width="8.69921875" style="42"/>
    <col min="6142" max="6142" width="3.09765625" style="42" customWidth="1"/>
    <col min="6143" max="6143" width="3.5" style="42" customWidth="1"/>
    <col min="6144" max="6144" width="5.19921875" style="42" customWidth="1"/>
    <col min="6145" max="6145" width="17.09765625" style="42" customWidth="1"/>
    <col min="6146" max="6146" width="21.69921875" style="42" customWidth="1"/>
    <col min="6147" max="6149" width="16.09765625" style="42" customWidth="1"/>
    <col min="6150" max="6150" width="10.09765625" style="42" customWidth="1"/>
    <col min="6151" max="6397" width="8.69921875" style="42"/>
    <col min="6398" max="6398" width="3.09765625" style="42" customWidth="1"/>
    <col min="6399" max="6399" width="3.5" style="42" customWidth="1"/>
    <col min="6400" max="6400" width="5.19921875" style="42" customWidth="1"/>
    <col min="6401" max="6401" width="17.09765625" style="42" customWidth="1"/>
    <col min="6402" max="6402" width="21.69921875" style="42" customWidth="1"/>
    <col min="6403" max="6405" width="16.09765625" style="42" customWidth="1"/>
    <col min="6406" max="6406" width="10.09765625" style="42" customWidth="1"/>
    <col min="6407" max="6653" width="8.69921875" style="42"/>
    <col min="6654" max="6654" width="3.09765625" style="42" customWidth="1"/>
    <col min="6655" max="6655" width="3.5" style="42" customWidth="1"/>
    <col min="6656" max="6656" width="5.19921875" style="42" customWidth="1"/>
    <col min="6657" max="6657" width="17.09765625" style="42" customWidth="1"/>
    <col min="6658" max="6658" width="21.69921875" style="42" customWidth="1"/>
    <col min="6659" max="6661" width="16.09765625" style="42" customWidth="1"/>
    <col min="6662" max="6662" width="10.09765625" style="42" customWidth="1"/>
    <col min="6663" max="6909" width="8.69921875" style="42"/>
    <col min="6910" max="6910" width="3.09765625" style="42" customWidth="1"/>
    <col min="6911" max="6911" width="3.5" style="42" customWidth="1"/>
    <col min="6912" max="6912" width="5.19921875" style="42" customWidth="1"/>
    <col min="6913" max="6913" width="17.09765625" style="42" customWidth="1"/>
    <col min="6914" max="6914" width="21.69921875" style="42" customWidth="1"/>
    <col min="6915" max="6917" width="16.09765625" style="42" customWidth="1"/>
    <col min="6918" max="6918" width="10.09765625" style="42" customWidth="1"/>
    <col min="6919" max="7165" width="8.69921875" style="42"/>
    <col min="7166" max="7166" width="3.09765625" style="42" customWidth="1"/>
    <col min="7167" max="7167" width="3.5" style="42" customWidth="1"/>
    <col min="7168" max="7168" width="5.19921875" style="42" customWidth="1"/>
    <col min="7169" max="7169" width="17.09765625" style="42" customWidth="1"/>
    <col min="7170" max="7170" width="21.69921875" style="42" customWidth="1"/>
    <col min="7171" max="7173" width="16.09765625" style="42" customWidth="1"/>
    <col min="7174" max="7174" width="10.09765625" style="42" customWidth="1"/>
    <col min="7175" max="7421" width="8.69921875" style="42"/>
    <col min="7422" max="7422" width="3.09765625" style="42" customWidth="1"/>
    <col min="7423" max="7423" width="3.5" style="42" customWidth="1"/>
    <col min="7424" max="7424" width="5.19921875" style="42" customWidth="1"/>
    <col min="7425" max="7425" width="17.09765625" style="42" customWidth="1"/>
    <col min="7426" max="7426" width="21.69921875" style="42" customWidth="1"/>
    <col min="7427" max="7429" width="16.09765625" style="42" customWidth="1"/>
    <col min="7430" max="7430" width="10.09765625" style="42" customWidth="1"/>
    <col min="7431" max="7677" width="8.69921875" style="42"/>
    <col min="7678" max="7678" width="3.09765625" style="42" customWidth="1"/>
    <col min="7679" max="7679" width="3.5" style="42" customWidth="1"/>
    <col min="7680" max="7680" width="5.19921875" style="42" customWidth="1"/>
    <col min="7681" max="7681" width="17.09765625" style="42" customWidth="1"/>
    <col min="7682" max="7682" width="21.69921875" style="42" customWidth="1"/>
    <col min="7683" max="7685" width="16.09765625" style="42" customWidth="1"/>
    <col min="7686" max="7686" width="10.09765625" style="42" customWidth="1"/>
    <col min="7687" max="7933" width="8.69921875" style="42"/>
    <col min="7934" max="7934" width="3.09765625" style="42" customWidth="1"/>
    <col min="7935" max="7935" width="3.5" style="42" customWidth="1"/>
    <col min="7936" max="7936" width="5.19921875" style="42" customWidth="1"/>
    <col min="7937" max="7937" width="17.09765625" style="42" customWidth="1"/>
    <col min="7938" max="7938" width="21.69921875" style="42" customWidth="1"/>
    <col min="7939" max="7941" width="16.09765625" style="42" customWidth="1"/>
    <col min="7942" max="7942" width="10.09765625" style="42" customWidth="1"/>
    <col min="7943" max="8189" width="8.69921875" style="42"/>
    <col min="8190" max="8190" width="3.09765625" style="42" customWidth="1"/>
    <col min="8191" max="8191" width="3.5" style="42" customWidth="1"/>
    <col min="8192" max="8192" width="5.19921875" style="42" customWidth="1"/>
    <col min="8193" max="8193" width="17.09765625" style="42" customWidth="1"/>
    <col min="8194" max="8194" width="21.69921875" style="42" customWidth="1"/>
    <col min="8195" max="8197" width="16.09765625" style="42" customWidth="1"/>
    <col min="8198" max="8198" width="10.09765625" style="42" customWidth="1"/>
    <col min="8199" max="8445" width="8.69921875" style="42"/>
    <col min="8446" max="8446" width="3.09765625" style="42" customWidth="1"/>
    <col min="8447" max="8447" width="3.5" style="42" customWidth="1"/>
    <col min="8448" max="8448" width="5.19921875" style="42" customWidth="1"/>
    <col min="8449" max="8449" width="17.09765625" style="42" customWidth="1"/>
    <col min="8450" max="8450" width="21.69921875" style="42" customWidth="1"/>
    <col min="8451" max="8453" width="16.09765625" style="42" customWidth="1"/>
    <col min="8454" max="8454" width="10.09765625" style="42" customWidth="1"/>
    <col min="8455" max="8701" width="8.69921875" style="42"/>
    <col min="8702" max="8702" width="3.09765625" style="42" customWidth="1"/>
    <col min="8703" max="8703" width="3.5" style="42" customWidth="1"/>
    <col min="8704" max="8704" width="5.19921875" style="42" customWidth="1"/>
    <col min="8705" max="8705" width="17.09765625" style="42" customWidth="1"/>
    <col min="8706" max="8706" width="21.69921875" style="42" customWidth="1"/>
    <col min="8707" max="8709" width="16.09765625" style="42" customWidth="1"/>
    <col min="8710" max="8710" width="10.09765625" style="42" customWidth="1"/>
    <col min="8711" max="8957" width="8.69921875" style="42"/>
    <col min="8958" max="8958" width="3.09765625" style="42" customWidth="1"/>
    <col min="8959" max="8959" width="3.5" style="42" customWidth="1"/>
    <col min="8960" max="8960" width="5.19921875" style="42" customWidth="1"/>
    <col min="8961" max="8961" width="17.09765625" style="42" customWidth="1"/>
    <col min="8962" max="8962" width="21.69921875" style="42" customWidth="1"/>
    <col min="8963" max="8965" width="16.09765625" style="42" customWidth="1"/>
    <col min="8966" max="8966" width="10.09765625" style="42" customWidth="1"/>
    <col min="8967" max="9213" width="8.69921875" style="42"/>
    <col min="9214" max="9214" width="3.09765625" style="42" customWidth="1"/>
    <col min="9215" max="9215" width="3.5" style="42" customWidth="1"/>
    <col min="9216" max="9216" width="5.19921875" style="42" customWidth="1"/>
    <col min="9217" max="9217" width="17.09765625" style="42" customWidth="1"/>
    <col min="9218" max="9218" width="21.69921875" style="42" customWidth="1"/>
    <col min="9219" max="9221" width="16.09765625" style="42" customWidth="1"/>
    <col min="9222" max="9222" width="10.09765625" style="42" customWidth="1"/>
    <col min="9223" max="9469" width="8.69921875" style="42"/>
    <col min="9470" max="9470" width="3.09765625" style="42" customWidth="1"/>
    <col min="9471" max="9471" width="3.5" style="42" customWidth="1"/>
    <col min="9472" max="9472" width="5.19921875" style="42" customWidth="1"/>
    <col min="9473" max="9473" width="17.09765625" style="42" customWidth="1"/>
    <col min="9474" max="9474" width="21.69921875" style="42" customWidth="1"/>
    <col min="9475" max="9477" width="16.09765625" style="42" customWidth="1"/>
    <col min="9478" max="9478" width="10.09765625" style="42" customWidth="1"/>
    <col min="9479" max="9725" width="8.69921875" style="42"/>
    <col min="9726" max="9726" width="3.09765625" style="42" customWidth="1"/>
    <col min="9727" max="9727" width="3.5" style="42" customWidth="1"/>
    <col min="9728" max="9728" width="5.19921875" style="42" customWidth="1"/>
    <col min="9729" max="9729" width="17.09765625" style="42" customWidth="1"/>
    <col min="9730" max="9730" width="21.69921875" style="42" customWidth="1"/>
    <col min="9731" max="9733" width="16.09765625" style="42" customWidth="1"/>
    <col min="9734" max="9734" width="10.09765625" style="42" customWidth="1"/>
    <col min="9735" max="9981" width="8.69921875" style="42"/>
    <col min="9982" max="9982" width="3.09765625" style="42" customWidth="1"/>
    <col min="9983" max="9983" width="3.5" style="42" customWidth="1"/>
    <col min="9984" max="9984" width="5.19921875" style="42" customWidth="1"/>
    <col min="9985" max="9985" width="17.09765625" style="42" customWidth="1"/>
    <col min="9986" max="9986" width="21.69921875" style="42" customWidth="1"/>
    <col min="9987" max="9989" width="16.09765625" style="42" customWidth="1"/>
    <col min="9990" max="9990" width="10.09765625" style="42" customWidth="1"/>
    <col min="9991" max="10237" width="8.69921875" style="42"/>
    <col min="10238" max="10238" width="3.09765625" style="42" customWidth="1"/>
    <col min="10239" max="10239" width="3.5" style="42" customWidth="1"/>
    <col min="10240" max="10240" width="5.19921875" style="42" customWidth="1"/>
    <col min="10241" max="10241" width="17.09765625" style="42" customWidth="1"/>
    <col min="10242" max="10242" width="21.69921875" style="42" customWidth="1"/>
    <col min="10243" max="10245" width="16.09765625" style="42" customWidth="1"/>
    <col min="10246" max="10246" width="10.09765625" style="42" customWidth="1"/>
    <col min="10247" max="10493" width="8.69921875" style="42"/>
    <col min="10494" max="10494" width="3.09765625" style="42" customWidth="1"/>
    <col min="10495" max="10495" width="3.5" style="42" customWidth="1"/>
    <col min="10496" max="10496" width="5.19921875" style="42" customWidth="1"/>
    <col min="10497" max="10497" width="17.09765625" style="42" customWidth="1"/>
    <col min="10498" max="10498" width="21.69921875" style="42" customWidth="1"/>
    <col min="10499" max="10501" width="16.09765625" style="42" customWidth="1"/>
    <col min="10502" max="10502" width="10.09765625" style="42" customWidth="1"/>
    <col min="10503" max="10749" width="8.69921875" style="42"/>
    <col min="10750" max="10750" width="3.09765625" style="42" customWidth="1"/>
    <col min="10751" max="10751" width="3.5" style="42" customWidth="1"/>
    <col min="10752" max="10752" width="5.19921875" style="42" customWidth="1"/>
    <col min="10753" max="10753" width="17.09765625" style="42" customWidth="1"/>
    <col min="10754" max="10754" width="21.69921875" style="42" customWidth="1"/>
    <col min="10755" max="10757" width="16.09765625" style="42" customWidth="1"/>
    <col min="10758" max="10758" width="10.09765625" style="42" customWidth="1"/>
    <col min="10759" max="11005" width="8.69921875" style="42"/>
    <col min="11006" max="11006" width="3.09765625" style="42" customWidth="1"/>
    <col min="11007" max="11007" width="3.5" style="42" customWidth="1"/>
    <col min="11008" max="11008" width="5.19921875" style="42" customWidth="1"/>
    <col min="11009" max="11009" width="17.09765625" style="42" customWidth="1"/>
    <col min="11010" max="11010" width="21.69921875" style="42" customWidth="1"/>
    <col min="11011" max="11013" width="16.09765625" style="42" customWidth="1"/>
    <col min="11014" max="11014" width="10.09765625" style="42" customWidth="1"/>
    <col min="11015" max="11261" width="8.69921875" style="42"/>
    <col min="11262" max="11262" width="3.09765625" style="42" customWidth="1"/>
    <col min="11263" max="11263" width="3.5" style="42" customWidth="1"/>
    <col min="11264" max="11264" width="5.19921875" style="42" customWidth="1"/>
    <col min="11265" max="11265" width="17.09765625" style="42" customWidth="1"/>
    <col min="11266" max="11266" width="21.69921875" style="42" customWidth="1"/>
    <col min="11267" max="11269" width="16.09765625" style="42" customWidth="1"/>
    <col min="11270" max="11270" width="10.09765625" style="42" customWidth="1"/>
    <col min="11271" max="11517" width="8.69921875" style="42"/>
    <col min="11518" max="11518" width="3.09765625" style="42" customWidth="1"/>
    <col min="11519" max="11519" width="3.5" style="42" customWidth="1"/>
    <col min="11520" max="11520" width="5.19921875" style="42" customWidth="1"/>
    <col min="11521" max="11521" width="17.09765625" style="42" customWidth="1"/>
    <col min="11522" max="11522" width="21.69921875" style="42" customWidth="1"/>
    <col min="11523" max="11525" width="16.09765625" style="42" customWidth="1"/>
    <col min="11526" max="11526" width="10.09765625" style="42" customWidth="1"/>
    <col min="11527" max="11773" width="8.69921875" style="42"/>
    <col min="11774" max="11774" width="3.09765625" style="42" customWidth="1"/>
    <col min="11775" max="11775" width="3.5" style="42" customWidth="1"/>
    <col min="11776" max="11776" width="5.19921875" style="42" customWidth="1"/>
    <col min="11777" max="11777" width="17.09765625" style="42" customWidth="1"/>
    <col min="11778" max="11778" width="21.69921875" style="42" customWidth="1"/>
    <col min="11779" max="11781" width="16.09765625" style="42" customWidth="1"/>
    <col min="11782" max="11782" width="10.09765625" style="42" customWidth="1"/>
    <col min="11783" max="12029" width="8.69921875" style="42"/>
    <col min="12030" max="12030" width="3.09765625" style="42" customWidth="1"/>
    <col min="12031" max="12031" width="3.5" style="42" customWidth="1"/>
    <col min="12032" max="12032" width="5.19921875" style="42" customWidth="1"/>
    <col min="12033" max="12033" width="17.09765625" style="42" customWidth="1"/>
    <col min="12034" max="12034" width="21.69921875" style="42" customWidth="1"/>
    <col min="12035" max="12037" width="16.09765625" style="42" customWidth="1"/>
    <col min="12038" max="12038" width="10.09765625" style="42" customWidth="1"/>
    <col min="12039" max="12285" width="8.69921875" style="42"/>
    <col min="12286" max="12286" width="3.09765625" style="42" customWidth="1"/>
    <col min="12287" max="12287" width="3.5" style="42" customWidth="1"/>
    <col min="12288" max="12288" width="5.19921875" style="42" customWidth="1"/>
    <col min="12289" max="12289" width="17.09765625" style="42" customWidth="1"/>
    <col min="12290" max="12290" width="21.69921875" style="42" customWidth="1"/>
    <col min="12291" max="12293" width="16.09765625" style="42" customWidth="1"/>
    <col min="12294" max="12294" width="10.09765625" style="42" customWidth="1"/>
    <col min="12295" max="12541" width="8.69921875" style="42"/>
    <col min="12542" max="12542" width="3.09765625" style="42" customWidth="1"/>
    <col min="12543" max="12543" width="3.5" style="42" customWidth="1"/>
    <col min="12544" max="12544" width="5.19921875" style="42" customWidth="1"/>
    <col min="12545" max="12545" width="17.09765625" style="42" customWidth="1"/>
    <col min="12546" max="12546" width="21.69921875" style="42" customWidth="1"/>
    <col min="12547" max="12549" width="16.09765625" style="42" customWidth="1"/>
    <col min="12550" max="12550" width="10.09765625" style="42" customWidth="1"/>
    <col min="12551" max="12797" width="8.69921875" style="42"/>
    <col min="12798" max="12798" width="3.09765625" style="42" customWidth="1"/>
    <col min="12799" max="12799" width="3.5" style="42" customWidth="1"/>
    <col min="12800" max="12800" width="5.19921875" style="42" customWidth="1"/>
    <col min="12801" max="12801" width="17.09765625" style="42" customWidth="1"/>
    <col min="12802" max="12802" width="21.69921875" style="42" customWidth="1"/>
    <col min="12803" max="12805" width="16.09765625" style="42" customWidth="1"/>
    <col min="12806" max="12806" width="10.09765625" style="42" customWidth="1"/>
    <col min="12807" max="13053" width="8.69921875" style="42"/>
    <col min="13054" max="13054" width="3.09765625" style="42" customWidth="1"/>
    <col min="13055" max="13055" width="3.5" style="42" customWidth="1"/>
    <col min="13056" max="13056" width="5.19921875" style="42" customWidth="1"/>
    <col min="13057" max="13057" width="17.09765625" style="42" customWidth="1"/>
    <col min="13058" max="13058" width="21.69921875" style="42" customWidth="1"/>
    <col min="13059" max="13061" width="16.09765625" style="42" customWidth="1"/>
    <col min="13062" max="13062" width="10.09765625" style="42" customWidth="1"/>
    <col min="13063" max="13309" width="8.69921875" style="42"/>
    <col min="13310" max="13310" width="3.09765625" style="42" customWidth="1"/>
    <col min="13311" max="13311" width="3.5" style="42" customWidth="1"/>
    <col min="13312" max="13312" width="5.19921875" style="42" customWidth="1"/>
    <col min="13313" max="13313" width="17.09765625" style="42" customWidth="1"/>
    <col min="13314" max="13314" width="21.69921875" style="42" customWidth="1"/>
    <col min="13315" max="13317" width="16.09765625" style="42" customWidth="1"/>
    <col min="13318" max="13318" width="10.09765625" style="42" customWidth="1"/>
    <col min="13319" max="13565" width="8.69921875" style="42"/>
    <col min="13566" max="13566" width="3.09765625" style="42" customWidth="1"/>
    <col min="13567" max="13567" width="3.5" style="42" customWidth="1"/>
    <col min="13568" max="13568" width="5.19921875" style="42" customWidth="1"/>
    <col min="13569" max="13569" width="17.09765625" style="42" customWidth="1"/>
    <col min="13570" max="13570" width="21.69921875" style="42" customWidth="1"/>
    <col min="13571" max="13573" width="16.09765625" style="42" customWidth="1"/>
    <col min="13574" max="13574" width="10.09765625" style="42" customWidth="1"/>
    <col min="13575" max="13821" width="8.69921875" style="42"/>
    <col min="13822" max="13822" width="3.09765625" style="42" customWidth="1"/>
    <col min="13823" max="13823" width="3.5" style="42" customWidth="1"/>
    <col min="13824" max="13824" width="5.19921875" style="42" customWidth="1"/>
    <col min="13825" max="13825" width="17.09765625" style="42" customWidth="1"/>
    <col min="13826" max="13826" width="21.69921875" style="42" customWidth="1"/>
    <col min="13827" max="13829" width="16.09765625" style="42" customWidth="1"/>
    <col min="13830" max="13830" width="10.09765625" style="42" customWidth="1"/>
    <col min="13831" max="14077" width="8.69921875" style="42"/>
    <col min="14078" max="14078" width="3.09765625" style="42" customWidth="1"/>
    <col min="14079" max="14079" width="3.5" style="42" customWidth="1"/>
    <col min="14080" max="14080" width="5.19921875" style="42" customWidth="1"/>
    <col min="14081" max="14081" width="17.09765625" style="42" customWidth="1"/>
    <col min="14082" max="14082" width="21.69921875" style="42" customWidth="1"/>
    <col min="14083" max="14085" width="16.09765625" style="42" customWidth="1"/>
    <col min="14086" max="14086" width="10.09765625" style="42" customWidth="1"/>
    <col min="14087" max="14333" width="8.69921875" style="42"/>
    <col min="14334" max="14334" width="3.09765625" style="42" customWidth="1"/>
    <col min="14335" max="14335" width="3.5" style="42" customWidth="1"/>
    <col min="14336" max="14336" width="5.19921875" style="42" customWidth="1"/>
    <col min="14337" max="14337" width="17.09765625" style="42" customWidth="1"/>
    <col min="14338" max="14338" width="21.69921875" style="42" customWidth="1"/>
    <col min="14339" max="14341" width="16.09765625" style="42" customWidth="1"/>
    <col min="14342" max="14342" width="10.09765625" style="42" customWidth="1"/>
    <col min="14343" max="14589" width="8.69921875" style="42"/>
    <col min="14590" max="14590" width="3.09765625" style="42" customWidth="1"/>
    <col min="14591" max="14591" width="3.5" style="42" customWidth="1"/>
    <col min="14592" max="14592" width="5.19921875" style="42" customWidth="1"/>
    <col min="14593" max="14593" width="17.09765625" style="42" customWidth="1"/>
    <col min="14594" max="14594" width="21.69921875" style="42" customWidth="1"/>
    <col min="14595" max="14597" width="16.09765625" style="42" customWidth="1"/>
    <col min="14598" max="14598" width="10.09765625" style="42" customWidth="1"/>
    <col min="14599" max="14845" width="8.69921875" style="42"/>
    <col min="14846" max="14846" width="3.09765625" style="42" customWidth="1"/>
    <col min="14847" max="14847" width="3.5" style="42" customWidth="1"/>
    <col min="14848" max="14848" width="5.19921875" style="42" customWidth="1"/>
    <col min="14849" max="14849" width="17.09765625" style="42" customWidth="1"/>
    <col min="14850" max="14850" width="21.69921875" style="42" customWidth="1"/>
    <col min="14851" max="14853" width="16.09765625" style="42" customWidth="1"/>
    <col min="14854" max="14854" width="10.09765625" style="42" customWidth="1"/>
    <col min="14855" max="15101" width="8.69921875" style="42"/>
    <col min="15102" max="15102" width="3.09765625" style="42" customWidth="1"/>
    <col min="15103" max="15103" width="3.5" style="42" customWidth="1"/>
    <col min="15104" max="15104" width="5.19921875" style="42" customWidth="1"/>
    <col min="15105" max="15105" width="17.09765625" style="42" customWidth="1"/>
    <col min="15106" max="15106" width="21.69921875" style="42" customWidth="1"/>
    <col min="15107" max="15109" width="16.09765625" style="42" customWidth="1"/>
    <col min="15110" max="15110" width="10.09765625" style="42" customWidth="1"/>
    <col min="15111" max="15357" width="8.69921875" style="42"/>
    <col min="15358" max="15358" width="3.09765625" style="42" customWidth="1"/>
    <col min="15359" max="15359" width="3.5" style="42" customWidth="1"/>
    <col min="15360" max="15360" width="5.19921875" style="42" customWidth="1"/>
    <col min="15361" max="15361" width="17.09765625" style="42" customWidth="1"/>
    <col min="15362" max="15362" width="21.69921875" style="42" customWidth="1"/>
    <col min="15363" max="15365" width="16.09765625" style="42" customWidth="1"/>
    <col min="15366" max="15366" width="10.09765625" style="42" customWidth="1"/>
    <col min="15367" max="15613" width="8.69921875" style="42"/>
    <col min="15614" max="15614" width="3.09765625" style="42" customWidth="1"/>
    <col min="15615" max="15615" width="3.5" style="42" customWidth="1"/>
    <col min="15616" max="15616" width="5.19921875" style="42" customWidth="1"/>
    <col min="15617" max="15617" width="17.09765625" style="42" customWidth="1"/>
    <col min="15618" max="15618" width="21.69921875" style="42" customWidth="1"/>
    <col min="15619" max="15621" width="16.09765625" style="42" customWidth="1"/>
    <col min="15622" max="15622" width="10.09765625" style="42" customWidth="1"/>
    <col min="15623" max="15869" width="8.69921875" style="42"/>
    <col min="15870" max="15870" width="3.09765625" style="42" customWidth="1"/>
    <col min="15871" max="15871" width="3.5" style="42" customWidth="1"/>
    <col min="15872" max="15872" width="5.19921875" style="42" customWidth="1"/>
    <col min="15873" max="15873" width="17.09765625" style="42" customWidth="1"/>
    <col min="15874" max="15874" width="21.69921875" style="42" customWidth="1"/>
    <col min="15875" max="15877" width="16.09765625" style="42" customWidth="1"/>
    <col min="15878" max="15878" width="10.09765625" style="42" customWidth="1"/>
    <col min="15879" max="16125" width="8.69921875" style="42"/>
    <col min="16126" max="16126" width="3.09765625" style="42" customWidth="1"/>
    <col min="16127" max="16127" width="3.5" style="42" customWidth="1"/>
    <col min="16128" max="16128" width="5.19921875" style="42" customWidth="1"/>
    <col min="16129" max="16129" width="17.09765625" style="42" customWidth="1"/>
    <col min="16130" max="16130" width="21.69921875" style="42" customWidth="1"/>
    <col min="16131" max="16133" width="16.09765625" style="42" customWidth="1"/>
    <col min="16134" max="16134" width="10.09765625" style="42" customWidth="1"/>
    <col min="16135" max="16381" width="8.69921875" style="42"/>
    <col min="16382" max="16384" width="8.69921875" style="42" customWidth="1"/>
  </cols>
  <sheetData>
    <row r="1" spans="1:22" s="44" customFormat="1" ht="24" customHeight="1" thickBo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</row>
    <row r="2" spans="1:22" s="4" customFormat="1" ht="16.95" customHeight="1">
      <c r="A2" s="99" t="s">
        <v>1</v>
      </c>
      <c r="B2" s="100"/>
      <c r="C2" s="100"/>
      <c r="D2" s="101"/>
      <c r="E2" s="102" t="s">
        <v>2</v>
      </c>
      <c r="F2" s="104" t="s">
        <v>3</v>
      </c>
      <c r="G2" s="104" t="s">
        <v>4</v>
      </c>
      <c r="H2" s="106" t="s">
        <v>5</v>
      </c>
      <c r="I2" s="96" t="s">
        <v>55</v>
      </c>
      <c r="J2" s="96" t="s">
        <v>56</v>
      </c>
      <c r="K2" s="96" t="s">
        <v>57</v>
      </c>
      <c r="L2" s="96" t="s">
        <v>58</v>
      </c>
      <c r="M2" s="96" t="s">
        <v>59</v>
      </c>
      <c r="N2" s="96" t="s">
        <v>60</v>
      </c>
      <c r="O2" s="96" t="s">
        <v>61</v>
      </c>
      <c r="P2" s="96" t="s">
        <v>62</v>
      </c>
      <c r="Q2" s="96" t="s">
        <v>63</v>
      </c>
      <c r="R2" s="96" t="s">
        <v>64</v>
      </c>
      <c r="S2" s="96" t="s">
        <v>65</v>
      </c>
      <c r="T2" s="96" t="s">
        <v>66</v>
      </c>
      <c r="U2" s="109"/>
      <c r="V2" s="96" t="s">
        <v>67</v>
      </c>
    </row>
    <row r="3" spans="1:22" s="4" customFormat="1" ht="16.95" customHeight="1" thickBot="1">
      <c r="A3" s="97" t="s">
        <v>6</v>
      </c>
      <c r="B3" s="98"/>
      <c r="C3" s="98"/>
      <c r="D3" s="5" t="s">
        <v>7</v>
      </c>
      <c r="E3" s="103"/>
      <c r="F3" s="105"/>
      <c r="G3" s="105"/>
      <c r="H3" s="107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110"/>
      <c r="V3" s="108"/>
    </row>
    <row r="4" spans="1:22" s="4" customFormat="1" ht="16.95" customHeight="1" thickBot="1">
      <c r="A4" s="60" t="s">
        <v>8</v>
      </c>
      <c r="B4" s="61">
        <v>0</v>
      </c>
      <c r="C4" s="62" t="s">
        <v>9</v>
      </c>
      <c r="D4" s="63" t="s">
        <v>10</v>
      </c>
      <c r="E4" s="64"/>
      <c r="F4" s="65"/>
      <c r="G4" s="66"/>
      <c r="H4" s="67">
        <f t="shared" ref="H4:T4" si="0">+H5+H34+H14+H32</f>
        <v>26526000</v>
      </c>
      <c r="I4" s="67">
        <f t="shared" si="0"/>
        <v>19600</v>
      </c>
      <c r="J4" s="67">
        <f t="shared" si="0"/>
        <v>255932</v>
      </c>
      <c r="K4" s="67">
        <f t="shared" si="0"/>
        <v>32000</v>
      </c>
      <c r="L4" s="67">
        <f t="shared" si="0"/>
        <v>20690</v>
      </c>
      <c r="M4" s="67">
        <f t="shared" si="0"/>
        <v>0</v>
      </c>
      <c r="N4" s="67">
        <f t="shared" si="0"/>
        <v>0</v>
      </c>
      <c r="O4" s="67">
        <f t="shared" si="0"/>
        <v>0</v>
      </c>
      <c r="P4" s="67">
        <f t="shared" si="0"/>
        <v>0</v>
      </c>
      <c r="Q4" s="67">
        <f t="shared" si="0"/>
        <v>0</v>
      </c>
      <c r="R4" s="67">
        <f t="shared" si="0"/>
        <v>0</v>
      </c>
      <c r="S4" s="67">
        <f t="shared" si="0"/>
        <v>0</v>
      </c>
      <c r="T4" s="67">
        <f t="shared" si="0"/>
        <v>177810</v>
      </c>
      <c r="U4" s="67"/>
      <c r="V4" s="93">
        <f>SUM(I4:U4)</f>
        <v>506032</v>
      </c>
    </row>
    <row r="5" spans="1:22" s="4" customFormat="1" ht="16.95" customHeight="1" thickTop="1">
      <c r="A5" s="6" t="s">
        <v>8</v>
      </c>
      <c r="B5" s="7" t="s">
        <v>8</v>
      </c>
      <c r="C5" s="8" t="s">
        <v>9</v>
      </c>
      <c r="D5" s="9" t="s">
        <v>11</v>
      </c>
      <c r="E5" s="10"/>
      <c r="F5" s="11"/>
      <c r="G5" s="12"/>
      <c r="H5" s="46">
        <f>SUM(H6:H12)</f>
        <v>9490000</v>
      </c>
      <c r="I5" s="46">
        <f t="shared" ref="I5:T5" si="1">SUM(I6:I12)</f>
        <v>0</v>
      </c>
      <c r="J5" s="46">
        <f>SUM(J6:J12)</f>
        <v>0</v>
      </c>
      <c r="K5" s="46">
        <f t="shared" si="1"/>
        <v>0</v>
      </c>
      <c r="L5" s="46">
        <f>SUM(L6:L12)</f>
        <v>0</v>
      </c>
      <c r="M5" s="46">
        <f t="shared" si="1"/>
        <v>0</v>
      </c>
      <c r="N5" s="46">
        <f t="shared" si="1"/>
        <v>0</v>
      </c>
      <c r="O5" s="46">
        <f t="shared" si="1"/>
        <v>0</v>
      </c>
      <c r="P5" s="46">
        <f t="shared" si="1"/>
        <v>0</v>
      </c>
      <c r="Q5" s="46">
        <f t="shared" si="1"/>
        <v>0</v>
      </c>
      <c r="R5" s="46">
        <f t="shared" si="1"/>
        <v>0</v>
      </c>
      <c r="S5" s="46">
        <f t="shared" si="1"/>
        <v>0</v>
      </c>
      <c r="T5" s="46">
        <f t="shared" si="1"/>
        <v>0</v>
      </c>
      <c r="U5" s="46"/>
      <c r="V5" s="91">
        <f>SUM(I5:U5)</f>
        <v>0</v>
      </c>
    </row>
    <row r="6" spans="1:22" s="4" customFormat="1" ht="16.95" customHeight="1">
      <c r="A6" s="13" t="s">
        <v>135</v>
      </c>
      <c r="B6" s="14" t="s">
        <v>135</v>
      </c>
      <c r="C6" s="15" t="s">
        <v>12</v>
      </c>
      <c r="D6" s="16" t="s">
        <v>13</v>
      </c>
      <c r="E6" s="17" t="s">
        <v>126</v>
      </c>
      <c r="F6" s="18">
        <v>320000</v>
      </c>
      <c r="G6" s="19">
        <v>12</v>
      </c>
      <c r="H6" s="47">
        <f t="shared" ref="H6:H12" si="2">+G6*F6</f>
        <v>3840000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>
        <v>0</v>
      </c>
      <c r="R6" s="87">
        <v>0</v>
      </c>
      <c r="S6" s="87">
        <v>0</v>
      </c>
      <c r="T6" s="87">
        <v>0</v>
      </c>
      <c r="U6" s="87"/>
      <c r="V6" s="87">
        <f>H6-SUM(I6:T6)</f>
        <v>3840000</v>
      </c>
    </row>
    <row r="7" spans="1:22" s="4" customFormat="1" ht="16.95" customHeight="1">
      <c r="A7" s="13" t="s">
        <v>135</v>
      </c>
      <c r="B7" s="14" t="s">
        <v>135</v>
      </c>
      <c r="C7" s="15" t="s">
        <v>14</v>
      </c>
      <c r="D7" s="21" t="s">
        <v>54</v>
      </c>
      <c r="E7" s="22" t="s">
        <v>127</v>
      </c>
      <c r="F7" s="23">
        <v>150000</v>
      </c>
      <c r="G7" s="24">
        <v>3</v>
      </c>
      <c r="H7" s="47">
        <f t="shared" si="2"/>
        <v>450000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  <c r="S7" s="87">
        <v>0</v>
      </c>
      <c r="T7" s="87">
        <v>0</v>
      </c>
      <c r="U7" s="87"/>
      <c r="V7" s="87">
        <f>H7-SUM(I7:T7)</f>
        <v>450000</v>
      </c>
    </row>
    <row r="8" spans="1:22" s="4" customFormat="1" ht="16.95" customHeight="1">
      <c r="A8" s="13" t="s">
        <v>135</v>
      </c>
      <c r="B8" s="14" t="s">
        <v>135</v>
      </c>
      <c r="C8" s="15" t="s">
        <v>16</v>
      </c>
      <c r="D8" s="21" t="s">
        <v>18</v>
      </c>
      <c r="E8" s="22" t="s">
        <v>19</v>
      </c>
      <c r="F8" s="23">
        <v>225000</v>
      </c>
      <c r="G8" s="24">
        <v>4</v>
      </c>
      <c r="H8" s="47">
        <f t="shared" si="2"/>
        <v>900000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/>
      <c r="V8" s="87">
        <f t="shared" ref="V8:V12" si="3">H8-SUM(I8:T8)</f>
        <v>900000</v>
      </c>
    </row>
    <row r="9" spans="1:22" s="4" customFormat="1" ht="16.95" customHeight="1">
      <c r="A9" s="13" t="s">
        <v>135</v>
      </c>
      <c r="B9" s="14" t="s">
        <v>135</v>
      </c>
      <c r="C9" s="15" t="s">
        <v>17</v>
      </c>
      <c r="D9" s="21" t="s">
        <v>21</v>
      </c>
      <c r="E9" s="22" t="s">
        <v>22</v>
      </c>
      <c r="F9" s="23">
        <v>300000</v>
      </c>
      <c r="G9" s="24">
        <v>1</v>
      </c>
      <c r="H9" s="47">
        <f t="shared" si="2"/>
        <v>300000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7">
        <v>0</v>
      </c>
      <c r="R9" s="87">
        <v>0</v>
      </c>
      <c r="S9" s="87">
        <v>0</v>
      </c>
      <c r="T9" s="87">
        <v>0</v>
      </c>
      <c r="U9" s="87"/>
      <c r="V9" s="87">
        <f t="shared" si="3"/>
        <v>300000</v>
      </c>
    </row>
    <row r="10" spans="1:22" s="4" customFormat="1" ht="16.95" customHeight="1">
      <c r="A10" s="13" t="s">
        <v>135</v>
      </c>
      <c r="B10" s="14" t="s">
        <v>135</v>
      </c>
      <c r="C10" s="15" t="s">
        <v>20</v>
      </c>
      <c r="D10" s="21" t="s">
        <v>24</v>
      </c>
      <c r="E10" s="22" t="s">
        <v>128</v>
      </c>
      <c r="F10" s="23">
        <v>225000</v>
      </c>
      <c r="G10" s="24">
        <v>12</v>
      </c>
      <c r="H10" s="47">
        <f t="shared" si="2"/>
        <v>2700000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0</v>
      </c>
      <c r="Q10" s="87">
        <v>0</v>
      </c>
      <c r="R10" s="87">
        <v>0</v>
      </c>
      <c r="S10" s="87">
        <v>0</v>
      </c>
      <c r="T10" s="87">
        <v>0</v>
      </c>
      <c r="U10" s="87"/>
      <c r="V10" s="87">
        <f t="shared" si="3"/>
        <v>2700000</v>
      </c>
    </row>
    <row r="11" spans="1:22" s="4" customFormat="1" ht="16.95" customHeight="1">
      <c r="A11" s="13" t="s">
        <v>135</v>
      </c>
      <c r="B11" s="14" t="s">
        <v>135</v>
      </c>
      <c r="C11" s="15" t="s">
        <v>23</v>
      </c>
      <c r="D11" s="21" t="s">
        <v>27</v>
      </c>
      <c r="E11" s="22" t="s">
        <v>28</v>
      </c>
      <c r="F11" s="23">
        <v>100000</v>
      </c>
      <c r="G11" s="24">
        <v>12</v>
      </c>
      <c r="H11" s="47">
        <f t="shared" si="2"/>
        <v>1200000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7">
        <v>0</v>
      </c>
      <c r="Q11" s="87">
        <v>0</v>
      </c>
      <c r="R11" s="87">
        <v>0</v>
      </c>
      <c r="S11" s="87">
        <v>0</v>
      </c>
      <c r="T11" s="87">
        <v>0</v>
      </c>
      <c r="U11" s="87"/>
      <c r="V11" s="87">
        <f t="shared" si="3"/>
        <v>1200000</v>
      </c>
    </row>
    <row r="12" spans="1:22" s="4" customFormat="1" ht="16.95" customHeight="1">
      <c r="A12" s="13" t="s">
        <v>135</v>
      </c>
      <c r="B12" s="14" t="s">
        <v>135</v>
      </c>
      <c r="C12" s="15" t="s">
        <v>26</v>
      </c>
      <c r="D12" s="21" t="s">
        <v>124</v>
      </c>
      <c r="E12" s="22" t="s">
        <v>129</v>
      </c>
      <c r="F12" s="23">
        <v>50000</v>
      </c>
      <c r="G12" s="24">
        <v>2</v>
      </c>
      <c r="H12" s="47">
        <f t="shared" si="2"/>
        <v>100000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/>
      <c r="V12" s="87">
        <f t="shared" si="3"/>
        <v>100000</v>
      </c>
    </row>
    <row r="13" spans="1:22" s="4" customFormat="1" ht="16.95" customHeight="1" thickBot="1">
      <c r="A13" s="13" t="s">
        <v>135</v>
      </c>
      <c r="B13" s="14" t="s">
        <v>135</v>
      </c>
      <c r="C13" s="15" t="s">
        <v>29</v>
      </c>
      <c r="D13" s="21" t="s">
        <v>125</v>
      </c>
      <c r="E13" s="22" t="s">
        <v>25</v>
      </c>
      <c r="F13" s="23">
        <v>200000</v>
      </c>
      <c r="G13" s="24">
        <v>12</v>
      </c>
      <c r="H13" s="47">
        <f t="shared" ref="H13" si="4">+G13*F13</f>
        <v>2400000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/>
      <c r="V13" s="87">
        <f t="shared" ref="V13" si="5">H13-SUM(I13:T13)</f>
        <v>2400000</v>
      </c>
    </row>
    <row r="14" spans="1:22" s="4" customFormat="1" ht="16.95" customHeight="1" thickBot="1">
      <c r="A14" s="29" t="s">
        <v>8</v>
      </c>
      <c r="B14" s="30" t="s">
        <v>30</v>
      </c>
      <c r="C14" s="31" t="s">
        <v>31</v>
      </c>
      <c r="D14" s="32" t="s">
        <v>32</v>
      </c>
      <c r="E14" s="33"/>
      <c r="F14" s="34"/>
      <c r="G14" s="35"/>
      <c r="H14" s="48">
        <f>SUM(H15:H27)</f>
        <v>15236000</v>
      </c>
      <c r="I14" s="48">
        <f>SUM(I15:I31)</f>
        <v>0</v>
      </c>
      <c r="J14" s="48">
        <f t="shared" ref="J14:T14" si="6">SUM(J15:J31)</f>
        <v>0</v>
      </c>
      <c r="K14" s="48">
        <f t="shared" si="6"/>
        <v>0</v>
      </c>
      <c r="L14" s="48">
        <f t="shared" si="6"/>
        <v>0</v>
      </c>
      <c r="M14" s="48">
        <f t="shared" si="6"/>
        <v>0</v>
      </c>
      <c r="N14" s="48">
        <f t="shared" si="6"/>
        <v>0</v>
      </c>
      <c r="O14" s="48">
        <f t="shared" si="6"/>
        <v>0</v>
      </c>
      <c r="P14" s="48">
        <f t="shared" si="6"/>
        <v>0</v>
      </c>
      <c r="Q14" s="48">
        <f t="shared" si="6"/>
        <v>0</v>
      </c>
      <c r="R14" s="48">
        <f t="shared" si="6"/>
        <v>0</v>
      </c>
      <c r="S14" s="48">
        <f t="shared" si="6"/>
        <v>0</v>
      </c>
      <c r="T14" s="48">
        <f t="shared" si="6"/>
        <v>0</v>
      </c>
      <c r="U14" s="48"/>
      <c r="V14" s="94">
        <f>SUM(I14:U14)</f>
        <v>0</v>
      </c>
    </row>
    <row r="15" spans="1:22" s="4" customFormat="1" ht="16.95" customHeight="1">
      <c r="A15" s="13" t="s">
        <v>135</v>
      </c>
      <c r="B15" s="14" t="s">
        <v>136</v>
      </c>
      <c r="C15" s="45" t="s">
        <v>12</v>
      </c>
      <c r="D15" s="16" t="s">
        <v>33</v>
      </c>
      <c r="E15" s="17"/>
      <c r="F15" s="23">
        <v>5000000</v>
      </c>
      <c r="G15" s="19">
        <v>1</v>
      </c>
      <c r="H15" s="47">
        <f t="shared" ref="H15:H31" si="7">+G15*F15</f>
        <v>5000000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</v>
      </c>
      <c r="T15" s="87">
        <v>0</v>
      </c>
      <c r="U15" s="51">
        <v>-225000</v>
      </c>
      <c r="V15" s="87">
        <f>H15-SUM(I15:U15)</f>
        <v>5225000</v>
      </c>
    </row>
    <row r="16" spans="1:22" s="4" customFormat="1" ht="16.95" customHeight="1">
      <c r="A16" s="13" t="s">
        <v>135</v>
      </c>
      <c r="B16" s="14" t="s">
        <v>136</v>
      </c>
      <c r="C16" s="15" t="s">
        <v>14</v>
      </c>
      <c r="D16" s="21" t="s">
        <v>34</v>
      </c>
      <c r="E16" s="22"/>
      <c r="F16" s="23">
        <v>5000000</v>
      </c>
      <c r="G16" s="24">
        <v>1</v>
      </c>
      <c r="H16" s="47">
        <f t="shared" si="7"/>
        <v>5000000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51"/>
      <c r="V16" s="87">
        <f>H16-SUM(I16:T16)</f>
        <v>5000000</v>
      </c>
    </row>
    <row r="17" spans="1:23" s="4" customFormat="1" ht="16.95" customHeight="1">
      <c r="A17" s="13" t="s">
        <v>135</v>
      </c>
      <c r="B17" s="14" t="s">
        <v>136</v>
      </c>
      <c r="C17" s="15" t="s">
        <v>16</v>
      </c>
      <c r="D17" s="21" t="s">
        <v>130</v>
      </c>
      <c r="E17" s="22"/>
      <c r="F17" s="23">
        <v>700000</v>
      </c>
      <c r="G17" s="19">
        <v>1</v>
      </c>
      <c r="H17" s="47">
        <f t="shared" si="7"/>
        <v>700000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6"/>
      <c r="V17" s="87">
        <f>H17-SUM(I17:T17)</f>
        <v>700000</v>
      </c>
      <c r="W17" s="88" t="s">
        <v>119</v>
      </c>
    </row>
    <row r="18" spans="1:23" s="4" customFormat="1" ht="16.95" customHeight="1">
      <c r="A18" s="13" t="s">
        <v>135</v>
      </c>
      <c r="B18" s="14" t="s">
        <v>136</v>
      </c>
      <c r="C18" s="15" t="s">
        <v>16</v>
      </c>
      <c r="D18" s="21" t="s">
        <v>131</v>
      </c>
      <c r="E18" s="37"/>
      <c r="F18" s="23">
        <v>336000</v>
      </c>
      <c r="G18" s="19">
        <v>1</v>
      </c>
      <c r="H18" s="47">
        <f t="shared" si="7"/>
        <v>336000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51"/>
      <c r="V18" s="87">
        <f>H18-SUM(I18:U18)</f>
        <v>336000</v>
      </c>
    </row>
    <row r="19" spans="1:23" s="4" customFormat="1" ht="16.95" customHeight="1">
      <c r="A19" s="13" t="s">
        <v>135</v>
      </c>
      <c r="B19" s="14" t="s">
        <v>136</v>
      </c>
      <c r="C19" s="15" t="s">
        <v>16</v>
      </c>
      <c r="D19" s="21" t="s">
        <v>132</v>
      </c>
      <c r="E19" s="22"/>
      <c r="F19" s="23">
        <v>300000</v>
      </c>
      <c r="G19" s="19">
        <v>1</v>
      </c>
      <c r="H19" s="47">
        <f t="shared" si="7"/>
        <v>300000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51"/>
      <c r="V19" s="87">
        <f>H19-SUM(I19:T19)</f>
        <v>300000</v>
      </c>
    </row>
    <row r="20" spans="1:23" s="4" customFormat="1" ht="16.95" customHeight="1">
      <c r="A20" s="13" t="s">
        <v>135</v>
      </c>
      <c r="B20" s="14" t="s">
        <v>136</v>
      </c>
      <c r="C20" s="15" t="s">
        <v>16</v>
      </c>
      <c r="D20" s="21" t="s">
        <v>133</v>
      </c>
      <c r="E20" s="22"/>
      <c r="F20" s="23">
        <v>150000</v>
      </c>
      <c r="G20" s="19">
        <v>1</v>
      </c>
      <c r="H20" s="47">
        <f t="shared" si="7"/>
        <v>150000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51"/>
      <c r="V20" s="87">
        <f>H20-SUM(I20:T20)</f>
        <v>150000</v>
      </c>
    </row>
    <row r="21" spans="1:23" s="4" customFormat="1" ht="16.95" customHeight="1">
      <c r="A21" s="13" t="s">
        <v>135</v>
      </c>
      <c r="B21" s="14" t="s">
        <v>136</v>
      </c>
      <c r="C21" s="15" t="s">
        <v>16</v>
      </c>
      <c r="D21" s="40" t="s">
        <v>53</v>
      </c>
      <c r="E21" s="37"/>
      <c r="F21" s="23">
        <v>900000</v>
      </c>
      <c r="G21" s="19">
        <v>1</v>
      </c>
      <c r="H21" s="47">
        <f t="shared" si="7"/>
        <v>900000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51"/>
      <c r="V21" s="87">
        <v>0</v>
      </c>
    </row>
    <row r="22" spans="1:23" s="4" customFormat="1" ht="16.95" customHeight="1">
      <c r="A22" s="13" t="s">
        <v>135</v>
      </c>
      <c r="B22" s="14" t="s">
        <v>136</v>
      </c>
      <c r="C22" s="15" t="s">
        <v>16</v>
      </c>
      <c r="D22" s="36" t="s">
        <v>35</v>
      </c>
      <c r="E22" s="37"/>
      <c r="F22" s="23">
        <v>200000</v>
      </c>
      <c r="G22" s="19">
        <v>1</v>
      </c>
      <c r="H22" s="47">
        <f t="shared" si="7"/>
        <v>200000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51">
        <v>-367000</v>
      </c>
      <c r="V22" s="87">
        <f>H22-SUM(I22:U22)</f>
        <v>567000</v>
      </c>
    </row>
    <row r="23" spans="1:23" s="4" customFormat="1" ht="16.95" customHeight="1">
      <c r="A23" s="13" t="s">
        <v>135</v>
      </c>
      <c r="B23" s="14" t="s">
        <v>136</v>
      </c>
      <c r="C23" s="15" t="s">
        <v>16</v>
      </c>
      <c r="D23" s="95" t="s">
        <v>36</v>
      </c>
      <c r="E23" s="22"/>
      <c r="F23" s="23">
        <v>500000</v>
      </c>
      <c r="G23" s="19">
        <v>1</v>
      </c>
      <c r="H23" s="47">
        <f t="shared" si="7"/>
        <v>500000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51"/>
      <c r="V23" s="87">
        <f t="shared" ref="V23:V31" si="8">H23-SUM(I23:T23)</f>
        <v>500000</v>
      </c>
    </row>
    <row r="24" spans="1:23" s="4" customFormat="1" ht="16.95" customHeight="1">
      <c r="A24" s="13" t="s">
        <v>135</v>
      </c>
      <c r="B24" s="14" t="s">
        <v>136</v>
      </c>
      <c r="C24" s="15" t="s">
        <v>16</v>
      </c>
      <c r="D24" s="36" t="s">
        <v>37</v>
      </c>
      <c r="E24" s="22"/>
      <c r="F24" s="23">
        <v>500000</v>
      </c>
      <c r="G24" s="19">
        <v>1</v>
      </c>
      <c r="H24" s="47">
        <f t="shared" si="7"/>
        <v>500000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51"/>
      <c r="V24" s="87">
        <f t="shared" si="8"/>
        <v>500000</v>
      </c>
    </row>
    <row r="25" spans="1:23" s="4" customFormat="1" ht="16.95" customHeight="1">
      <c r="A25" s="13" t="s">
        <v>135</v>
      </c>
      <c r="B25" s="14" t="s">
        <v>136</v>
      </c>
      <c r="C25" s="15" t="s">
        <v>16</v>
      </c>
      <c r="D25" s="36" t="s">
        <v>40</v>
      </c>
      <c r="E25" s="22"/>
      <c r="F25" s="23">
        <v>1000000</v>
      </c>
      <c r="G25" s="19">
        <v>1</v>
      </c>
      <c r="H25" s="47">
        <f t="shared" si="7"/>
        <v>1000000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51"/>
      <c r="V25" s="87">
        <f t="shared" si="8"/>
        <v>1000000</v>
      </c>
    </row>
    <row r="26" spans="1:23" s="4" customFormat="1" ht="16.95" customHeight="1">
      <c r="A26" s="13" t="s">
        <v>135</v>
      </c>
      <c r="B26" s="14" t="s">
        <v>136</v>
      </c>
      <c r="C26" s="15" t="s">
        <v>16</v>
      </c>
      <c r="D26" s="36" t="s">
        <v>134</v>
      </c>
      <c r="E26" s="22"/>
      <c r="F26" s="23">
        <v>150000</v>
      </c>
      <c r="G26" s="19">
        <v>1</v>
      </c>
      <c r="H26" s="47">
        <f t="shared" si="7"/>
        <v>150000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51"/>
      <c r="V26" s="87">
        <f t="shared" si="8"/>
        <v>150000</v>
      </c>
    </row>
    <row r="27" spans="1:23" s="4" customFormat="1" ht="16.95" customHeight="1">
      <c r="A27" s="13" t="s">
        <v>135</v>
      </c>
      <c r="B27" s="14" t="s">
        <v>136</v>
      </c>
      <c r="C27" s="15" t="s">
        <v>16</v>
      </c>
      <c r="D27" s="95" t="s">
        <v>38</v>
      </c>
      <c r="E27" s="22"/>
      <c r="F27" s="23">
        <v>500000</v>
      </c>
      <c r="G27" s="19">
        <v>1</v>
      </c>
      <c r="H27" s="47">
        <f t="shared" si="7"/>
        <v>500000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0</v>
      </c>
      <c r="U27" s="51"/>
      <c r="V27" s="87">
        <f t="shared" si="8"/>
        <v>500000</v>
      </c>
    </row>
    <row r="28" spans="1:23" s="4" customFormat="1" ht="16.95" customHeight="1">
      <c r="A28" s="13" t="s">
        <v>135</v>
      </c>
      <c r="B28" s="14" t="s">
        <v>136</v>
      </c>
      <c r="C28" s="15" t="s">
        <v>16</v>
      </c>
      <c r="D28" s="36" t="s">
        <v>41</v>
      </c>
      <c r="E28" s="22"/>
      <c r="F28" s="23">
        <v>1000000</v>
      </c>
      <c r="G28" s="19">
        <v>1</v>
      </c>
      <c r="H28" s="47">
        <f t="shared" si="7"/>
        <v>1000000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51"/>
      <c r="V28" s="87">
        <f t="shared" si="8"/>
        <v>1000000</v>
      </c>
    </row>
    <row r="29" spans="1:23" s="4" customFormat="1" ht="16.95" customHeight="1">
      <c r="A29" s="13" t="s">
        <v>135</v>
      </c>
      <c r="B29" s="14" t="s">
        <v>136</v>
      </c>
      <c r="C29" s="15" t="s">
        <v>16</v>
      </c>
      <c r="D29" s="36" t="s">
        <v>42</v>
      </c>
      <c r="E29" s="22"/>
      <c r="F29" s="23">
        <v>500000</v>
      </c>
      <c r="G29" s="19">
        <v>1</v>
      </c>
      <c r="H29" s="47">
        <f t="shared" si="7"/>
        <v>500000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87">
        <v>0</v>
      </c>
      <c r="T29" s="87">
        <v>0</v>
      </c>
      <c r="U29" s="51"/>
      <c r="V29" s="87">
        <f t="shared" si="8"/>
        <v>500000</v>
      </c>
    </row>
    <row r="30" spans="1:23" s="4" customFormat="1" ht="16.95" customHeight="1">
      <c r="A30" s="13" t="s">
        <v>135</v>
      </c>
      <c r="B30" s="14" t="s">
        <v>136</v>
      </c>
      <c r="C30" s="15" t="s">
        <v>16</v>
      </c>
      <c r="D30" s="40" t="s">
        <v>51</v>
      </c>
      <c r="E30" s="22"/>
      <c r="F30" s="23">
        <v>500000</v>
      </c>
      <c r="G30" s="19">
        <v>1</v>
      </c>
      <c r="H30" s="47">
        <f t="shared" si="7"/>
        <v>500000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87">
        <v>0</v>
      </c>
      <c r="T30" s="87">
        <v>0</v>
      </c>
      <c r="U30" s="51"/>
      <c r="V30" s="87">
        <f t="shared" si="8"/>
        <v>500000</v>
      </c>
    </row>
    <row r="31" spans="1:23" s="4" customFormat="1" ht="16.95" customHeight="1" thickBot="1">
      <c r="A31" s="13" t="s">
        <v>135</v>
      </c>
      <c r="B31" s="14" t="s">
        <v>136</v>
      </c>
      <c r="C31" s="15" t="s">
        <v>16</v>
      </c>
      <c r="D31" s="36" t="s">
        <v>39</v>
      </c>
      <c r="E31" s="22"/>
      <c r="F31" s="23">
        <v>1000000</v>
      </c>
      <c r="G31" s="19">
        <v>1</v>
      </c>
      <c r="H31" s="47">
        <f t="shared" si="7"/>
        <v>1000000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87">
        <v>0</v>
      </c>
      <c r="T31" s="87">
        <v>0</v>
      </c>
      <c r="U31" s="51"/>
      <c r="V31" s="87">
        <f t="shared" si="8"/>
        <v>1000000</v>
      </c>
    </row>
    <row r="32" spans="1:23" s="4" customFormat="1" ht="16.95" customHeight="1" thickBot="1">
      <c r="A32" s="29" t="s">
        <v>8</v>
      </c>
      <c r="B32" s="30" t="s">
        <v>43</v>
      </c>
      <c r="C32" s="31" t="s">
        <v>31</v>
      </c>
      <c r="D32" s="32" t="s">
        <v>44</v>
      </c>
      <c r="E32" s="33"/>
      <c r="F32" s="34"/>
      <c r="G32" s="35"/>
      <c r="H32" s="48">
        <f>+H33</f>
        <v>1800000</v>
      </c>
      <c r="I32" s="48">
        <f>I33</f>
        <v>19600</v>
      </c>
      <c r="J32" s="48">
        <f>J33</f>
        <v>255932</v>
      </c>
      <c r="K32" s="48">
        <f>K33</f>
        <v>32000</v>
      </c>
      <c r="L32" s="48">
        <f>L33</f>
        <v>20690</v>
      </c>
      <c r="M32" s="48">
        <f t="shared" ref="M32:S32" si="9">M33</f>
        <v>0</v>
      </c>
      <c r="N32" s="48">
        <f t="shared" si="9"/>
        <v>0</v>
      </c>
      <c r="O32" s="48">
        <f t="shared" si="9"/>
        <v>0</v>
      </c>
      <c r="P32" s="48">
        <f t="shared" si="9"/>
        <v>0</v>
      </c>
      <c r="Q32" s="48">
        <f t="shared" si="9"/>
        <v>0</v>
      </c>
      <c r="R32" s="48">
        <f t="shared" si="9"/>
        <v>0</v>
      </c>
      <c r="S32" s="48">
        <f t="shared" si="9"/>
        <v>0</v>
      </c>
      <c r="T32" s="48">
        <v>177810</v>
      </c>
      <c r="U32" s="48"/>
      <c r="V32" s="94"/>
    </row>
    <row r="33" spans="1:22" s="4" customFormat="1" ht="16.95" customHeight="1" thickBot="1">
      <c r="A33" s="20" t="s">
        <v>135</v>
      </c>
      <c r="B33" s="39" t="s">
        <v>137</v>
      </c>
      <c r="C33" s="38" t="s">
        <v>45</v>
      </c>
      <c r="D33" s="25" t="s">
        <v>44</v>
      </c>
      <c r="E33" s="26" t="s">
        <v>100</v>
      </c>
      <c r="F33" s="27">
        <v>150000</v>
      </c>
      <c r="G33" s="28">
        <v>12</v>
      </c>
      <c r="H33" s="50">
        <f>+G33*F33</f>
        <v>1800000</v>
      </c>
      <c r="I33" s="88">
        <v>19600</v>
      </c>
      <c r="J33" s="86">
        <v>255932</v>
      </c>
      <c r="K33" s="86">
        <v>32000</v>
      </c>
      <c r="L33" s="86">
        <v>20690</v>
      </c>
      <c r="M33" s="51"/>
      <c r="N33" s="51"/>
      <c r="O33" s="51"/>
      <c r="P33" s="51"/>
      <c r="Q33" s="51"/>
      <c r="R33" s="51"/>
      <c r="S33" s="51"/>
      <c r="T33" s="86">
        <v>177810</v>
      </c>
      <c r="U33" s="86"/>
      <c r="V33" s="87">
        <f>H33-SUM(J33:T33)</f>
        <v>1313568</v>
      </c>
    </row>
    <row r="34" spans="1:22" s="4" customFormat="1" ht="16.95" customHeight="1" thickBot="1">
      <c r="A34" s="29" t="s">
        <v>8</v>
      </c>
      <c r="B34" s="30" t="s">
        <v>46</v>
      </c>
      <c r="C34" s="31" t="s">
        <v>31</v>
      </c>
      <c r="D34" s="32" t="s">
        <v>47</v>
      </c>
      <c r="E34" s="33"/>
      <c r="F34" s="34"/>
      <c r="G34" s="35"/>
      <c r="H34" s="48">
        <f>SUM(H35:H40)</f>
        <v>0</v>
      </c>
      <c r="I34" s="48">
        <f t="shared" ref="I34:V34" si="10">SUM(I35:I40)</f>
        <v>0</v>
      </c>
      <c r="J34" s="48">
        <f t="shared" si="10"/>
        <v>0</v>
      </c>
      <c r="K34" s="48">
        <f t="shared" si="10"/>
        <v>0</v>
      </c>
      <c r="L34" s="48">
        <f t="shared" si="10"/>
        <v>0</v>
      </c>
      <c r="M34" s="48">
        <f t="shared" si="10"/>
        <v>0</v>
      </c>
      <c r="N34" s="48">
        <f t="shared" si="10"/>
        <v>0</v>
      </c>
      <c r="O34" s="48">
        <f t="shared" si="10"/>
        <v>0</v>
      </c>
      <c r="P34" s="48">
        <f t="shared" si="10"/>
        <v>0</v>
      </c>
      <c r="Q34" s="48">
        <f t="shared" si="10"/>
        <v>0</v>
      </c>
      <c r="R34" s="48">
        <f t="shared" si="10"/>
        <v>0</v>
      </c>
      <c r="S34" s="48">
        <f t="shared" si="10"/>
        <v>0</v>
      </c>
      <c r="T34" s="48">
        <f t="shared" si="10"/>
        <v>0</v>
      </c>
      <c r="U34" s="48"/>
      <c r="V34" s="94">
        <f t="shared" si="10"/>
        <v>0</v>
      </c>
    </row>
    <row r="35" spans="1:22" s="4" customFormat="1" ht="16.95" customHeight="1">
      <c r="A35" s="20" t="s">
        <v>135</v>
      </c>
      <c r="B35" s="39" t="s">
        <v>138</v>
      </c>
      <c r="C35" s="15" t="s">
        <v>12</v>
      </c>
      <c r="D35" s="40" t="s">
        <v>53</v>
      </c>
      <c r="E35" s="41"/>
      <c r="F35" s="23"/>
      <c r="G35" s="24"/>
      <c r="H35" s="49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0</v>
      </c>
      <c r="V35" s="87">
        <f t="shared" ref="V35:V40" si="11">H35-SUM(J35:T35)</f>
        <v>0</v>
      </c>
    </row>
    <row r="36" spans="1:22" s="4" customFormat="1" ht="16.95" customHeight="1">
      <c r="A36" s="20" t="s">
        <v>135</v>
      </c>
      <c r="B36" s="39" t="s">
        <v>138</v>
      </c>
      <c r="C36" s="15" t="s">
        <v>14</v>
      </c>
      <c r="D36" s="40" t="s">
        <v>48</v>
      </c>
      <c r="E36" s="41"/>
      <c r="F36" s="23"/>
      <c r="G36" s="24"/>
      <c r="H36" s="49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  <c r="R36" s="87">
        <v>0</v>
      </c>
      <c r="S36" s="87">
        <v>0</v>
      </c>
      <c r="T36" s="87">
        <v>0</v>
      </c>
      <c r="U36" s="87">
        <v>0</v>
      </c>
      <c r="V36" s="87">
        <f t="shared" si="11"/>
        <v>0</v>
      </c>
    </row>
    <row r="37" spans="1:22">
      <c r="A37" s="20" t="s">
        <v>135</v>
      </c>
      <c r="B37" s="39" t="s">
        <v>138</v>
      </c>
      <c r="C37" s="15" t="s">
        <v>16</v>
      </c>
      <c r="D37" s="40" t="s">
        <v>49</v>
      </c>
      <c r="E37" s="41"/>
      <c r="F37" s="23"/>
      <c r="G37" s="24"/>
      <c r="H37" s="49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  <c r="R37" s="87">
        <v>0</v>
      </c>
      <c r="S37" s="87">
        <v>0</v>
      </c>
      <c r="T37" s="87">
        <v>0</v>
      </c>
      <c r="U37" s="87">
        <v>0</v>
      </c>
      <c r="V37" s="87">
        <f t="shared" si="11"/>
        <v>0</v>
      </c>
    </row>
    <row r="38" spans="1:22">
      <c r="A38" s="20" t="s">
        <v>135</v>
      </c>
      <c r="B38" s="39" t="s">
        <v>138</v>
      </c>
      <c r="C38" s="15" t="s">
        <v>17</v>
      </c>
      <c r="D38" s="40" t="s">
        <v>50</v>
      </c>
      <c r="E38" s="41"/>
      <c r="F38" s="23"/>
      <c r="G38" s="24"/>
      <c r="H38" s="49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  <c r="R38" s="87">
        <v>0</v>
      </c>
      <c r="S38" s="87">
        <v>0</v>
      </c>
      <c r="T38" s="87">
        <v>0</v>
      </c>
      <c r="U38" s="87">
        <v>0</v>
      </c>
      <c r="V38" s="87">
        <f t="shared" si="11"/>
        <v>0</v>
      </c>
    </row>
    <row r="39" spans="1:22">
      <c r="A39" s="20" t="s">
        <v>135</v>
      </c>
      <c r="B39" s="39" t="s">
        <v>138</v>
      </c>
      <c r="C39" s="15" t="s">
        <v>20</v>
      </c>
      <c r="D39" s="40" t="s">
        <v>51</v>
      </c>
      <c r="E39" s="41"/>
      <c r="F39" s="23"/>
      <c r="G39" s="24"/>
      <c r="H39" s="49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  <c r="R39" s="87">
        <v>0</v>
      </c>
      <c r="S39" s="87">
        <v>0</v>
      </c>
      <c r="T39" s="87">
        <v>0</v>
      </c>
      <c r="U39" s="87">
        <v>0</v>
      </c>
      <c r="V39" s="87">
        <f t="shared" si="11"/>
        <v>0</v>
      </c>
    </row>
    <row r="40" spans="1:22" ht="16.2" thickBot="1">
      <c r="A40" s="20" t="s">
        <v>135</v>
      </c>
      <c r="B40" s="39" t="s">
        <v>138</v>
      </c>
      <c r="C40" s="15" t="s">
        <v>23</v>
      </c>
      <c r="D40" s="40" t="s">
        <v>52</v>
      </c>
      <c r="E40" s="41"/>
      <c r="F40" s="23"/>
      <c r="G40" s="24"/>
      <c r="H40" s="49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f t="shared" si="11"/>
        <v>0</v>
      </c>
    </row>
    <row r="41" spans="1:22" ht="16.2" thickBot="1">
      <c r="A41" s="52"/>
      <c r="B41" s="53"/>
      <c r="C41" s="54"/>
      <c r="D41" s="55"/>
      <c r="E41" s="56"/>
      <c r="F41" s="57"/>
      <c r="G41" s="58"/>
      <c r="H41" s="59">
        <f t="shared" ref="H41:T41" si="12">+H32+H34+H14+H5</f>
        <v>26526000</v>
      </c>
      <c r="I41" s="59">
        <f t="shared" si="12"/>
        <v>19600</v>
      </c>
      <c r="J41" s="59">
        <f t="shared" si="12"/>
        <v>255932</v>
      </c>
      <c r="K41" s="59">
        <f t="shared" si="12"/>
        <v>32000</v>
      </c>
      <c r="L41" s="59">
        <f t="shared" si="12"/>
        <v>20690</v>
      </c>
      <c r="M41" s="59">
        <f t="shared" si="12"/>
        <v>0</v>
      </c>
      <c r="N41" s="59">
        <f t="shared" si="12"/>
        <v>0</v>
      </c>
      <c r="O41" s="59">
        <f t="shared" si="12"/>
        <v>0</v>
      </c>
      <c r="P41" s="59">
        <f t="shared" si="12"/>
        <v>0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177810</v>
      </c>
      <c r="U41" s="59"/>
      <c r="V41" s="92">
        <f>+V32+V34+V14+V5</f>
        <v>0</v>
      </c>
    </row>
  </sheetData>
  <mergeCells count="20">
    <mergeCell ref="T2:T3"/>
    <mergeCell ref="V2:V3"/>
    <mergeCell ref="O2:O3"/>
    <mergeCell ref="P2:P3"/>
    <mergeCell ref="Q2:Q3"/>
    <mergeCell ref="R2:R3"/>
    <mergeCell ref="S2:S3"/>
    <mergeCell ref="U2:U3"/>
    <mergeCell ref="J2:J3"/>
    <mergeCell ref="K2:K3"/>
    <mergeCell ref="L2:L3"/>
    <mergeCell ref="M2:M3"/>
    <mergeCell ref="N2:N3"/>
    <mergeCell ref="I2:I3"/>
    <mergeCell ref="A3:C3"/>
    <mergeCell ref="A2:D2"/>
    <mergeCell ref="E2:E3"/>
    <mergeCell ref="F2:F3"/>
    <mergeCell ref="G2:G3"/>
    <mergeCell ref="H2:H3"/>
  </mergeCells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F13" sqref="F13:G13"/>
    </sheetView>
  </sheetViews>
  <sheetFormatPr defaultColWidth="8.69921875" defaultRowHeight="15"/>
  <cols>
    <col min="1" max="1" width="14.19921875" style="69" customWidth="1"/>
    <col min="2" max="3" width="10.5" style="69" customWidth="1"/>
    <col min="4" max="6" width="10.69921875" style="69" customWidth="1"/>
    <col min="7" max="7" width="10.69921875" style="70" customWidth="1"/>
    <col min="8" max="16384" width="8.69921875" style="69"/>
  </cols>
  <sheetData>
    <row r="1" spans="1:7">
      <c r="A1" s="116" t="s">
        <v>105</v>
      </c>
      <c r="B1" s="117"/>
      <c r="C1" s="117"/>
      <c r="D1" s="117"/>
      <c r="E1" s="117"/>
      <c r="F1" s="117"/>
      <c r="G1" s="118"/>
    </row>
    <row r="2" spans="1:7" ht="15.6" thickBot="1">
      <c r="A2" s="119"/>
      <c r="B2" s="120"/>
      <c r="C2" s="120"/>
      <c r="D2" s="120"/>
      <c r="E2" s="120"/>
      <c r="F2" s="120"/>
      <c r="G2" s="121"/>
    </row>
    <row r="3" spans="1:7" s="68" customFormat="1" ht="15.6" thickBot="1"/>
    <row r="4" spans="1:7" s="68" customFormat="1">
      <c r="E4" s="72" t="s">
        <v>93</v>
      </c>
      <c r="F4" s="73" t="s">
        <v>94</v>
      </c>
      <c r="G4" s="74" t="s">
        <v>95</v>
      </c>
    </row>
    <row r="5" spans="1:7" s="68" customFormat="1" ht="35.4" customHeight="1" thickBot="1">
      <c r="E5" s="75"/>
      <c r="F5" s="76"/>
      <c r="G5" s="77"/>
    </row>
    <row r="6" spans="1:7" s="68" customFormat="1" ht="15.6" thickBot="1"/>
    <row r="7" spans="1:7" s="71" customFormat="1" ht="19.95" customHeight="1">
      <c r="A7" s="84" t="s">
        <v>72</v>
      </c>
      <c r="B7" s="85" t="s">
        <v>68</v>
      </c>
      <c r="C7" s="122" t="s">
        <v>70</v>
      </c>
      <c r="D7" s="123"/>
      <c r="E7" s="124"/>
      <c r="F7" s="125" t="s">
        <v>71</v>
      </c>
      <c r="G7" s="126"/>
    </row>
    <row r="8" spans="1:7" ht="19.95" customHeight="1">
      <c r="A8" s="78" t="s">
        <v>74</v>
      </c>
      <c r="B8" s="82" t="s">
        <v>73</v>
      </c>
      <c r="C8" s="127" t="s">
        <v>96</v>
      </c>
      <c r="D8" s="128"/>
      <c r="E8" s="129"/>
      <c r="F8" s="130">
        <f>SUM(F9:G15)</f>
        <v>62000</v>
      </c>
      <c r="G8" s="131"/>
    </row>
    <row r="9" spans="1:7" ht="19.95" customHeight="1">
      <c r="A9" s="79"/>
      <c r="B9" s="83" t="s">
        <v>81</v>
      </c>
      <c r="C9" s="111" t="s">
        <v>13</v>
      </c>
      <c r="D9" s="112"/>
      <c r="E9" s="113"/>
      <c r="F9" s="114">
        <v>0</v>
      </c>
      <c r="G9" s="115"/>
    </row>
    <row r="10" spans="1:7" ht="19.95" customHeight="1">
      <c r="A10" s="79"/>
      <c r="B10" s="83" t="s">
        <v>82</v>
      </c>
      <c r="C10" s="111" t="s">
        <v>15</v>
      </c>
      <c r="D10" s="112"/>
      <c r="E10" s="113"/>
      <c r="F10" s="114">
        <v>0</v>
      </c>
      <c r="G10" s="115"/>
    </row>
    <row r="11" spans="1:7" ht="19.95" customHeight="1">
      <c r="A11" s="79"/>
      <c r="B11" s="83" t="s">
        <v>83</v>
      </c>
      <c r="C11" s="111" t="s">
        <v>54</v>
      </c>
      <c r="D11" s="112"/>
      <c r="E11" s="113"/>
      <c r="F11" s="114">
        <v>0</v>
      </c>
      <c r="G11" s="115"/>
    </row>
    <row r="12" spans="1:7" ht="19.95" customHeight="1">
      <c r="A12" s="79"/>
      <c r="B12" s="83" t="s">
        <v>84</v>
      </c>
      <c r="C12" s="111" t="s">
        <v>18</v>
      </c>
      <c r="D12" s="112"/>
      <c r="E12" s="113"/>
      <c r="F12" s="114">
        <v>38500</v>
      </c>
      <c r="G12" s="115"/>
    </row>
    <row r="13" spans="1:7" ht="19.95" customHeight="1">
      <c r="A13" s="79"/>
      <c r="B13" s="83" t="s">
        <v>85</v>
      </c>
      <c r="C13" s="111" t="s">
        <v>21</v>
      </c>
      <c r="D13" s="112"/>
      <c r="E13" s="113"/>
      <c r="F13" s="132">
        <v>23500</v>
      </c>
      <c r="G13" s="133"/>
    </row>
    <row r="14" spans="1:7" ht="19.95" customHeight="1">
      <c r="A14" s="79"/>
      <c r="B14" s="83" t="s">
        <v>86</v>
      </c>
      <c r="C14" s="111" t="s">
        <v>24</v>
      </c>
      <c r="D14" s="112"/>
      <c r="E14" s="113"/>
      <c r="F14" s="114">
        <v>0</v>
      </c>
      <c r="G14" s="115"/>
    </row>
    <row r="15" spans="1:7" ht="19.95" customHeight="1">
      <c r="A15" s="79"/>
      <c r="B15" s="83" t="s">
        <v>87</v>
      </c>
      <c r="C15" s="111" t="s">
        <v>27</v>
      </c>
      <c r="D15" s="112"/>
      <c r="E15" s="113"/>
      <c r="F15" s="114">
        <v>0</v>
      </c>
      <c r="G15" s="115"/>
    </row>
    <row r="16" spans="1:7" s="71" customFormat="1" ht="19.95" customHeight="1">
      <c r="A16" s="78" t="s">
        <v>75</v>
      </c>
      <c r="B16" s="82" t="s">
        <v>76</v>
      </c>
      <c r="C16" s="127" t="s">
        <v>97</v>
      </c>
      <c r="D16" s="128"/>
      <c r="E16" s="129"/>
      <c r="F16" s="130">
        <f>SUM(F17)</f>
        <v>199280</v>
      </c>
      <c r="G16" s="131"/>
    </row>
    <row r="17" spans="1:7" ht="19.95" customHeight="1">
      <c r="A17" s="80"/>
      <c r="B17" s="83" t="s">
        <v>101</v>
      </c>
      <c r="C17" s="111" t="s">
        <v>102</v>
      </c>
      <c r="D17" s="112"/>
      <c r="E17" s="113"/>
      <c r="F17" s="114">
        <v>199280</v>
      </c>
      <c r="G17" s="115"/>
    </row>
    <row r="18" spans="1:7" s="71" customFormat="1" ht="19.95" customHeight="1">
      <c r="A18" s="81" t="s">
        <v>77</v>
      </c>
      <c r="B18" s="82" t="s">
        <v>78</v>
      </c>
      <c r="C18" s="127" t="s">
        <v>98</v>
      </c>
      <c r="D18" s="128"/>
      <c r="E18" s="129"/>
      <c r="F18" s="130">
        <f>SUM(F19)</f>
        <v>177810</v>
      </c>
      <c r="G18" s="131"/>
    </row>
    <row r="19" spans="1:7" ht="19.95" customHeight="1" thickBot="1">
      <c r="A19" s="79"/>
      <c r="B19" s="83" t="s">
        <v>90</v>
      </c>
      <c r="C19" s="139" t="s">
        <v>77</v>
      </c>
      <c r="D19" s="140"/>
      <c r="E19" s="141"/>
      <c r="F19" s="142">
        <v>177810</v>
      </c>
      <c r="G19" s="143"/>
    </row>
    <row r="20" spans="1:7" s="71" customFormat="1" ht="19.95" customHeight="1" thickBot="1">
      <c r="A20" s="134" t="s">
        <v>106</v>
      </c>
      <c r="B20" s="135"/>
      <c r="C20" s="135"/>
      <c r="D20" s="135"/>
      <c r="E20" s="136"/>
      <c r="F20" s="137">
        <f>SUM(F8,F16,F18)</f>
        <v>439090</v>
      </c>
      <c r="G20" s="138"/>
    </row>
  </sheetData>
  <mergeCells count="29">
    <mergeCell ref="A20:E20"/>
    <mergeCell ref="F20:G20"/>
    <mergeCell ref="C19:E19"/>
    <mergeCell ref="F19:G19"/>
    <mergeCell ref="C16:E16"/>
    <mergeCell ref="F16:G16"/>
    <mergeCell ref="C17:E17"/>
    <mergeCell ref="F17:G17"/>
    <mergeCell ref="C18:E18"/>
    <mergeCell ref="F18:G18"/>
    <mergeCell ref="C13:E13"/>
    <mergeCell ref="F13:G13"/>
    <mergeCell ref="C14:E14"/>
    <mergeCell ref="F14:G14"/>
    <mergeCell ref="C15:E15"/>
    <mergeCell ref="F15:G15"/>
    <mergeCell ref="C10:E10"/>
    <mergeCell ref="F10:G10"/>
    <mergeCell ref="C11:E11"/>
    <mergeCell ref="F11:G11"/>
    <mergeCell ref="C12:E12"/>
    <mergeCell ref="F12:G12"/>
    <mergeCell ref="C9:E9"/>
    <mergeCell ref="F9:G9"/>
    <mergeCell ref="A1:G2"/>
    <mergeCell ref="C7:E7"/>
    <mergeCell ref="F7:G7"/>
    <mergeCell ref="C8:E8"/>
    <mergeCell ref="F8:G8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F18" sqref="F18:G18"/>
    </sheetView>
  </sheetViews>
  <sheetFormatPr defaultColWidth="8.69921875" defaultRowHeight="15"/>
  <cols>
    <col min="1" max="1" width="14.19921875" style="69" customWidth="1"/>
    <col min="2" max="3" width="10.5" style="69" customWidth="1"/>
    <col min="4" max="6" width="10.69921875" style="69" customWidth="1"/>
    <col min="7" max="7" width="10.69921875" style="70" customWidth="1"/>
    <col min="8" max="16384" width="8.69921875" style="69"/>
  </cols>
  <sheetData>
    <row r="1" spans="1:7">
      <c r="A1" s="116" t="s">
        <v>69</v>
      </c>
      <c r="B1" s="117"/>
      <c r="C1" s="117"/>
      <c r="D1" s="117"/>
      <c r="E1" s="117"/>
      <c r="F1" s="117"/>
      <c r="G1" s="118"/>
    </row>
    <row r="2" spans="1:7" ht="15.6" thickBot="1">
      <c r="A2" s="119"/>
      <c r="B2" s="120"/>
      <c r="C2" s="120"/>
      <c r="D2" s="120"/>
      <c r="E2" s="120"/>
      <c r="F2" s="120"/>
      <c r="G2" s="121"/>
    </row>
    <row r="3" spans="1:7" s="68" customFormat="1" ht="15.6" thickBot="1"/>
    <row r="4" spans="1:7" s="68" customFormat="1">
      <c r="E4" s="72" t="s">
        <v>93</v>
      </c>
      <c r="F4" s="73" t="s">
        <v>94</v>
      </c>
      <c r="G4" s="74" t="s">
        <v>95</v>
      </c>
    </row>
    <row r="5" spans="1:7" s="68" customFormat="1" ht="35.4" customHeight="1" thickBot="1">
      <c r="E5" s="75"/>
      <c r="F5" s="76"/>
      <c r="G5" s="77"/>
    </row>
    <row r="6" spans="1:7" s="68" customFormat="1" ht="15.6" thickBot="1"/>
    <row r="7" spans="1:7" s="71" customFormat="1" ht="19.95" customHeight="1">
      <c r="A7" s="84" t="s">
        <v>72</v>
      </c>
      <c r="B7" s="85" t="s">
        <v>68</v>
      </c>
      <c r="C7" s="122" t="s">
        <v>70</v>
      </c>
      <c r="D7" s="123"/>
      <c r="E7" s="124"/>
      <c r="F7" s="125" t="s">
        <v>71</v>
      </c>
      <c r="G7" s="126"/>
    </row>
    <row r="8" spans="1:7" ht="19.95" customHeight="1">
      <c r="A8" s="78" t="s">
        <v>74</v>
      </c>
      <c r="B8" s="82" t="s">
        <v>73</v>
      </c>
      <c r="C8" s="127" t="s">
        <v>96</v>
      </c>
      <c r="D8" s="128"/>
      <c r="E8" s="129"/>
      <c r="F8" s="130">
        <f>SUM(F9:G15)</f>
        <v>445000</v>
      </c>
      <c r="G8" s="131"/>
    </row>
    <row r="9" spans="1:7" ht="19.95" customHeight="1">
      <c r="A9" s="79"/>
      <c r="B9" s="83" t="s">
        <v>81</v>
      </c>
      <c r="C9" s="111" t="s">
        <v>13</v>
      </c>
      <c r="D9" s="112"/>
      <c r="E9" s="113"/>
      <c r="F9" s="114">
        <v>60000</v>
      </c>
      <c r="G9" s="115"/>
    </row>
    <row r="10" spans="1:7" ht="19.95" customHeight="1">
      <c r="A10" s="79"/>
      <c r="B10" s="83" t="s">
        <v>82</v>
      </c>
      <c r="C10" s="111" t="s">
        <v>15</v>
      </c>
      <c r="D10" s="112"/>
      <c r="E10" s="113"/>
      <c r="F10" s="114">
        <v>137400</v>
      </c>
      <c r="G10" s="115"/>
    </row>
    <row r="11" spans="1:7" ht="19.95" customHeight="1">
      <c r="A11" s="79"/>
      <c r="B11" s="83" t="s">
        <v>83</v>
      </c>
      <c r="C11" s="111" t="s">
        <v>54</v>
      </c>
      <c r="D11" s="112"/>
      <c r="E11" s="113"/>
      <c r="F11" s="114">
        <v>0</v>
      </c>
      <c r="G11" s="115"/>
    </row>
    <row r="12" spans="1:7" ht="19.95" customHeight="1">
      <c r="A12" s="79"/>
      <c r="B12" s="83" t="s">
        <v>84</v>
      </c>
      <c r="C12" s="111" t="s">
        <v>18</v>
      </c>
      <c r="D12" s="112"/>
      <c r="E12" s="113"/>
      <c r="F12" s="114">
        <v>0</v>
      </c>
      <c r="G12" s="115"/>
    </row>
    <row r="13" spans="1:7" ht="19.95" customHeight="1">
      <c r="A13" s="79"/>
      <c r="B13" s="83" t="s">
        <v>85</v>
      </c>
      <c r="C13" s="111" t="s">
        <v>21</v>
      </c>
      <c r="D13" s="112"/>
      <c r="E13" s="113"/>
      <c r="F13" s="114">
        <v>0</v>
      </c>
      <c r="G13" s="115"/>
    </row>
    <row r="14" spans="1:7" ht="19.95" customHeight="1">
      <c r="A14" s="79"/>
      <c r="B14" s="83" t="s">
        <v>86</v>
      </c>
      <c r="C14" s="111" t="s">
        <v>24</v>
      </c>
      <c r="D14" s="112"/>
      <c r="E14" s="113"/>
      <c r="F14" s="114">
        <v>247600</v>
      </c>
      <c r="G14" s="115"/>
    </row>
    <row r="15" spans="1:7" ht="19.95" customHeight="1">
      <c r="A15" s="79"/>
      <c r="B15" s="83" t="s">
        <v>87</v>
      </c>
      <c r="C15" s="111" t="s">
        <v>27</v>
      </c>
      <c r="D15" s="112"/>
      <c r="E15" s="113"/>
      <c r="F15" s="114">
        <v>0</v>
      </c>
      <c r="G15" s="115"/>
    </row>
    <row r="16" spans="1:7" s="71" customFormat="1" ht="19.95" customHeight="1">
      <c r="A16" s="78" t="s">
        <v>75</v>
      </c>
      <c r="B16" s="82" t="s">
        <v>76</v>
      </c>
      <c r="C16" s="127" t="s">
        <v>97</v>
      </c>
      <c r="D16" s="128"/>
      <c r="E16" s="129"/>
      <c r="F16" s="130">
        <f>SUM(F17:G19)</f>
        <v>908290</v>
      </c>
      <c r="G16" s="131"/>
    </row>
    <row r="17" spans="1:7" s="71" customFormat="1" ht="19.95" customHeight="1">
      <c r="A17" s="81"/>
      <c r="B17" s="83" t="s">
        <v>88</v>
      </c>
      <c r="C17" s="111" t="s">
        <v>89</v>
      </c>
      <c r="D17" s="112"/>
      <c r="E17" s="113"/>
      <c r="F17" s="146">
        <v>651740</v>
      </c>
      <c r="G17" s="147"/>
    </row>
    <row r="18" spans="1:7" s="71" customFormat="1" ht="19.95" customHeight="1">
      <c r="A18" s="81"/>
      <c r="B18" s="83" t="s">
        <v>103</v>
      </c>
      <c r="C18" s="139" t="s">
        <v>104</v>
      </c>
      <c r="D18" s="140"/>
      <c r="E18" s="141"/>
      <c r="F18" s="114">
        <v>212550</v>
      </c>
      <c r="G18" s="115"/>
    </row>
    <row r="19" spans="1:7" ht="19.95" customHeight="1">
      <c r="A19" s="80"/>
      <c r="B19" s="83" t="s">
        <v>107</v>
      </c>
      <c r="C19" s="139" t="s">
        <v>108</v>
      </c>
      <c r="D19" s="140"/>
      <c r="E19" s="141"/>
      <c r="F19" s="114">
        <v>44000</v>
      </c>
      <c r="G19" s="115"/>
    </row>
    <row r="20" spans="1:7" s="71" customFormat="1" ht="19.95" customHeight="1">
      <c r="A20" s="81" t="s">
        <v>77</v>
      </c>
      <c r="B20" s="82" t="s">
        <v>78</v>
      </c>
      <c r="C20" s="127" t="s">
        <v>98</v>
      </c>
      <c r="D20" s="128"/>
      <c r="E20" s="129"/>
      <c r="F20" s="130">
        <f>SUM(F21)</f>
        <v>19600</v>
      </c>
      <c r="G20" s="131"/>
    </row>
    <row r="21" spans="1:7" ht="19.95" customHeight="1">
      <c r="A21" s="79"/>
      <c r="B21" s="83" t="s">
        <v>90</v>
      </c>
      <c r="C21" s="139" t="s">
        <v>77</v>
      </c>
      <c r="D21" s="140"/>
      <c r="E21" s="141"/>
      <c r="F21" s="142">
        <v>19600</v>
      </c>
      <c r="G21" s="143"/>
    </row>
    <row r="22" spans="1:7" s="71" customFormat="1" ht="19.95" customHeight="1">
      <c r="A22" s="78" t="s">
        <v>80</v>
      </c>
      <c r="B22" s="82" t="s">
        <v>79</v>
      </c>
      <c r="C22" s="127" t="s">
        <v>99</v>
      </c>
      <c r="D22" s="128"/>
      <c r="E22" s="129"/>
      <c r="F22" s="130">
        <f>SUM(F23)</f>
        <v>109000</v>
      </c>
      <c r="G22" s="131"/>
    </row>
    <row r="23" spans="1:7" ht="19.95" customHeight="1" thickBot="1">
      <c r="A23" s="79"/>
      <c r="B23" s="83" t="s">
        <v>91</v>
      </c>
      <c r="C23" s="111" t="s">
        <v>53</v>
      </c>
      <c r="D23" s="112"/>
      <c r="E23" s="113"/>
      <c r="F23" s="114">
        <v>109000</v>
      </c>
      <c r="G23" s="115"/>
    </row>
    <row r="24" spans="1:7" s="71" customFormat="1" ht="19.95" customHeight="1" thickBot="1">
      <c r="A24" s="134" t="s">
        <v>92</v>
      </c>
      <c r="B24" s="135"/>
      <c r="C24" s="135"/>
      <c r="D24" s="135"/>
      <c r="E24" s="136"/>
      <c r="F24" s="144">
        <f>SUM(F8,F16,F20,F22)</f>
        <v>1481890</v>
      </c>
      <c r="G24" s="145"/>
    </row>
  </sheetData>
  <mergeCells count="37">
    <mergeCell ref="C17:E17"/>
    <mergeCell ref="F23:G23"/>
    <mergeCell ref="F24:G24"/>
    <mergeCell ref="F14:G14"/>
    <mergeCell ref="F15:G15"/>
    <mergeCell ref="F16:G16"/>
    <mergeCell ref="F19:G19"/>
    <mergeCell ref="F20:G20"/>
    <mergeCell ref="F21:G21"/>
    <mergeCell ref="F17:G17"/>
    <mergeCell ref="F18:G18"/>
    <mergeCell ref="C18:E18"/>
    <mergeCell ref="C20:E20"/>
    <mergeCell ref="C21:E21"/>
    <mergeCell ref="F22:G22"/>
    <mergeCell ref="C19:E19"/>
    <mergeCell ref="F12:G12"/>
    <mergeCell ref="F13:G13"/>
    <mergeCell ref="C14:E14"/>
    <mergeCell ref="C15:E15"/>
    <mergeCell ref="C16:E16"/>
    <mergeCell ref="A24:E24"/>
    <mergeCell ref="A1:G2"/>
    <mergeCell ref="C7:E7"/>
    <mergeCell ref="C8:E8"/>
    <mergeCell ref="C9:E9"/>
    <mergeCell ref="C10:E10"/>
    <mergeCell ref="C11:E11"/>
    <mergeCell ref="C12:E12"/>
    <mergeCell ref="C13:E13"/>
    <mergeCell ref="C22:E22"/>
    <mergeCell ref="C23:E23"/>
    <mergeCell ref="F7:G7"/>
    <mergeCell ref="F8:G8"/>
    <mergeCell ref="F9:G9"/>
    <mergeCell ref="F10:G10"/>
    <mergeCell ref="F11:G1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F17" sqref="F17:G17"/>
    </sheetView>
  </sheetViews>
  <sheetFormatPr defaultColWidth="8.69921875" defaultRowHeight="15"/>
  <cols>
    <col min="1" max="1" width="14.19921875" style="69" customWidth="1"/>
    <col min="2" max="3" width="10.5" style="69" customWidth="1"/>
    <col min="4" max="6" width="10.69921875" style="69" customWidth="1"/>
    <col min="7" max="7" width="10.69921875" style="70" customWidth="1"/>
    <col min="8" max="16384" width="8.69921875" style="69"/>
  </cols>
  <sheetData>
    <row r="1" spans="1:7">
      <c r="A1" s="116" t="s">
        <v>109</v>
      </c>
      <c r="B1" s="117"/>
      <c r="C1" s="117"/>
      <c r="D1" s="117"/>
      <c r="E1" s="117"/>
      <c r="F1" s="117"/>
      <c r="G1" s="118"/>
    </row>
    <row r="2" spans="1:7" ht="15.6" thickBot="1">
      <c r="A2" s="119"/>
      <c r="B2" s="120"/>
      <c r="C2" s="120"/>
      <c r="D2" s="120"/>
      <c r="E2" s="120"/>
      <c r="F2" s="120"/>
      <c r="G2" s="121"/>
    </row>
    <row r="3" spans="1:7" s="68" customFormat="1" ht="15.6" thickBot="1"/>
    <row r="4" spans="1:7" s="68" customFormat="1">
      <c r="E4" s="72" t="s">
        <v>93</v>
      </c>
      <c r="F4" s="73" t="s">
        <v>94</v>
      </c>
      <c r="G4" s="74" t="s">
        <v>95</v>
      </c>
    </row>
    <row r="5" spans="1:7" s="68" customFormat="1" ht="35.4" customHeight="1" thickBot="1">
      <c r="E5" s="75"/>
      <c r="F5" s="76"/>
      <c r="G5" s="77"/>
    </row>
    <row r="6" spans="1:7" s="68" customFormat="1" ht="15.6" thickBot="1"/>
    <row r="7" spans="1:7" s="71" customFormat="1" ht="19.95" customHeight="1">
      <c r="A7" s="84" t="s">
        <v>72</v>
      </c>
      <c r="B7" s="85" t="s">
        <v>68</v>
      </c>
      <c r="C7" s="122" t="s">
        <v>70</v>
      </c>
      <c r="D7" s="123"/>
      <c r="E7" s="124"/>
      <c r="F7" s="125" t="s">
        <v>71</v>
      </c>
      <c r="G7" s="126"/>
    </row>
    <row r="8" spans="1:7" ht="19.95" customHeight="1">
      <c r="A8" s="78" t="s">
        <v>74</v>
      </c>
      <c r="B8" s="82" t="s">
        <v>73</v>
      </c>
      <c r="C8" s="127" t="s">
        <v>96</v>
      </c>
      <c r="D8" s="128"/>
      <c r="E8" s="129"/>
      <c r="F8" s="130">
        <f>SUM(F9:G15)</f>
        <v>270800</v>
      </c>
      <c r="G8" s="131"/>
    </row>
    <row r="9" spans="1:7" ht="19.95" customHeight="1">
      <c r="A9" s="79"/>
      <c r="B9" s="83" t="s">
        <v>81</v>
      </c>
      <c r="C9" s="111" t="s">
        <v>13</v>
      </c>
      <c r="D9" s="112"/>
      <c r="E9" s="113"/>
      <c r="F9" s="114">
        <v>207700</v>
      </c>
      <c r="G9" s="115"/>
    </row>
    <row r="10" spans="1:7" ht="19.95" customHeight="1">
      <c r="A10" s="79"/>
      <c r="B10" s="83" t="s">
        <v>82</v>
      </c>
      <c r="C10" s="111" t="s">
        <v>15</v>
      </c>
      <c r="D10" s="112"/>
      <c r="E10" s="113"/>
      <c r="F10" s="114">
        <v>59500</v>
      </c>
      <c r="G10" s="115"/>
    </row>
    <row r="11" spans="1:7" ht="19.95" customHeight="1">
      <c r="A11" s="79"/>
      <c r="B11" s="83" t="s">
        <v>83</v>
      </c>
      <c r="C11" s="111" t="s">
        <v>54</v>
      </c>
      <c r="D11" s="112"/>
      <c r="E11" s="113"/>
      <c r="F11" s="114">
        <v>0</v>
      </c>
      <c r="G11" s="115"/>
    </row>
    <row r="12" spans="1:7" ht="19.95" customHeight="1">
      <c r="A12" s="79"/>
      <c r="B12" s="83" t="s">
        <v>84</v>
      </c>
      <c r="C12" s="111" t="s">
        <v>18</v>
      </c>
      <c r="D12" s="112"/>
      <c r="E12" s="113"/>
      <c r="F12" s="114">
        <v>0</v>
      </c>
      <c r="G12" s="115"/>
    </row>
    <row r="13" spans="1:7" ht="19.95" customHeight="1">
      <c r="A13" s="79"/>
      <c r="B13" s="83" t="s">
        <v>85</v>
      </c>
      <c r="C13" s="111" t="s">
        <v>21</v>
      </c>
      <c r="D13" s="112"/>
      <c r="E13" s="113"/>
      <c r="F13" s="114">
        <v>0</v>
      </c>
      <c r="G13" s="115"/>
    </row>
    <row r="14" spans="1:7" ht="19.95" customHeight="1">
      <c r="A14" s="79"/>
      <c r="B14" s="83" t="s">
        <v>86</v>
      </c>
      <c r="C14" s="111" t="s">
        <v>24</v>
      </c>
      <c r="D14" s="112"/>
      <c r="E14" s="113"/>
      <c r="F14" s="114">
        <v>3600</v>
      </c>
      <c r="G14" s="115"/>
    </row>
    <row r="15" spans="1:7" ht="19.95" customHeight="1">
      <c r="A15" s="79"/>
      <c r="B15" s="83" t="s">
        <v>87</v>
      </c>
      <c r="C15" s="111" t="s">
        <v>27</v>
      </c>
      <c r="D15" s="112"/>
      <c r="E15" s="113"/>
      <c r="F15" s="114">
        <v>0</v>
      </c>
      <c r="G15" s="115"/>
    </row>
    <row r="16" spans="1:7" s="71" customFormat="1" ht="19.95" customHeight="1">
      <c r="A16" s="78" t="s">
        <v>75</v>
      </c>
      <c r="B16" s="82" t="s">
        <v>76</v>
      </c>
      <c r="C16" s="127" t="s">
        <v>97</v>
      </c>
      <c r="D16" s="128"/>
      <c r="E16" s="129"/>
      <c r="F16" s="130">
        <f>SUM(F17:G18)</f>
        <v>178330</v>
      </c>
      <c r="G16" s="131"/>
    </row>
    <row r="17" spans="1:7" s="71" customFormat="1" ht="19.95" customHeight="1">
      <c r="A17" s="81"/>
      <c r="B17" s="83" t="s">
        <v>111</v>
      </c>
      <c r="C17" s="111" t="s">
        <v>112</v>
      </c>
      <c r="D17" s="112"/>
      <c r="E17" s="113"/>
      <c r="F17" s="114">
        <v>158400</v>
      </c>
      <c r="G17" s="115"/>
    </row>
    <row r="18" spans="1:7" ht="19.95" customHeight="1">
      <c r="A18" s="80"/>
      <c r="B18" s="83" t="s">
        <v>111</v>
      </c>
      <c r="C18" s="111" t="s">
        <v>113</v>
      </c>
      <c r="D18" s="112"/>
      <c r="E18" s="113"/>
      <c r="F18" s="114">
        <v>19930</v>
      </c>
      <c r="G18" s="115"/>
    </row>
    <row r="19" spans="1:7" s="71" customFormat="1" ht="19.95" customHeight="1">
      <c r="A19" s="81" t="s">
        <v>77</v>
      </c>
      <c r="B19" s="82" t="s">
        <v>78</v>
      </c>
      <c r="C19" s="127" t="s">
        <v>98</v>
      </c>
      <c r="D19" s="128"/>
      <c r="E19" s="129"/>
      <c r="F19" s="130">
        <f>SUM(F20)</f>
        <v>255932</v>
      </c>
      <c r="G19" s="131"/>
    </row>
    <row r="20" spans="1:7" ht="19.95" customHeight="1">
      <c r="A20" s="79"/>
      <c r="B20" s="83" t="s">
        <v>90</v>
      </c>
      <c r="C20" s="139" t="s">
        <v>77</v>
      </c>
      <c r="D20" s="140"/>
      <c r="E20" s="141"/>
      <c r="F20" s="142">
        <v>255932</v>
      </c>
      <c r="G20" s="143"/>
    </row>
    <row r="21" spans="1:7" s="71" customFormat="1" ht="19.95" customHeight="1">
      <c r="A21" s="78" t="s">
        <v>80</v>
      </c>
      <c r="B21" s="82" t="s">
        <v>79</v>
      </c>
      <c r="C21" s="127" t="s">
        <v>99</v>
      </c>
      <c r="D21" s="128"/>
      <c r="E21" s="129"/>
      <c r="F21" s="130">
        <f>SUM(F22)</f>
        <v>81000</v>
      </c>
      <c r="G21" s="131"/>
    </row>
    <row r="22" spans="1:7" ht="19.95" customHeight="1" thickBot="1">
      <c r="A22" s="79"/>
      <c r="B22" s="83" t="s">
        <v>91</v>
      </c>
      <c r="C22" s="111" t="s">
        <v>53</v>
      </c>
      <c r="D22" s="112"/>
      <c r="E22" s="113"/>
      <c r="F22" s="114">
        <v>81000</v>
      </c>
      <c r="G22" s="115"/>
    </row>
    <row r="23" spans="1:7" s="71" customFormat="1" ht="19.95" customHeight="1" thickBot="1">
      <c r="A23" s="134" t="s">
        <v>110</v>
      </c>
      <c r="B23" s="135"/>
      <c r="C23" s="135"/>
      <c r="D23" s="135"/>
      <c r="E23" s="136"/>
      <c r="F23" s="137">
        <f>SUM(F8,F16,F19,F21)</f>
        <v>786062</v>
      </c>
      <c r="G23" s="138"/>
    </row>
  </sheetData>
  <mergeCells count="35">
    <mergeCell ref="A23:E23"/>
    <mergeCell ref="F23:G23"/>
    <mergeCell ref="C17:E17"/>
    <mergeCell ref="F17:G17"/>
    <mergeCell ref="C20:E20"/>
    <mergeCell ref="F20:G20"/>
    <mergeCell ref="C21:E21"/>
    <mergeCell ref="F21:G21"/>
    <mergeCell ref="C22:E22"/>
    <mergeCell ref="F22:G22"/>
    <mergeCell ref="C16:E16"/>
    <mergeCell ref="F16:G16"/>
    <mergeCell ref="C18:E18"/>
    <mergeCell ref="F18:G18"/>
    <mergeCell ref="C19:E19"/>
    <mergeCell ref="F19:G19"/>
    <mergeCell ref="C13:E13"/>
    <mergeCell ref="F13:G13"/>
    <mergeCell ref="C14:E14"/>
    <mergeCell ref="F14:G14"/>
    <mergeCell ref="C15:E15"/>
    <mergeCell ref="F15:G15"/>
    <mergeCell ref="C10:E10"/>
    <mergeCell ref="F10:G10"/>
    <mergeCell ref="C11:E11"/>
    <mergeCell ref="F11:G11"/>
    <mergeCell ref="C12:E12"/>
    <mergeCell ref="F12:G12"/>
    <mergeCell ref="C9:E9"/>
    <mergeCell ref="F9:G9"/>
    <mergeCell ref="A1:G2"/>
    <mergeCell ref="C7:E7"/>
    <mergeCell ref="F7:G7"/>
    <mergeCell ref="C8:E8"/>
    <mergeCell ref="F8:G8"/>
  </mergeCells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I12" sqref="I12"/>
    </sheetView>
  </sheetViews>
  <sheetFormatPr defaultColWidth="8.69921875" defaultRowHeight="15"/>
  <cols>
    <col min="1" max="1" width="14.19921875" style="69" customWidth="1"/>
    <col min="2" max="3" width="10.5" style="69" customWidth="1"/>
    <col min="4" max="6" width="10.69921875" style="69" customWidth="1"/>
    <col min="7" max="7" width="10.69921875" style="70" customWidth="1"/>
    <col min="8" max="16384" width="8.69921875" style="69"/>
  </cols>
  <sheetData>
    <row r="1" spans="1:7">
      <c r="A1" s="116" t="s">
        <v>114</v>
      </c>
      <c r="B1" s="117"/>
      <c r="C1" s="117"/>
      <c r="D1" s="117"/>
      <c r="E1" s="117"/>
      <c r="F1" s="117"/>
      <c r="G1" s="118"/>
    </row>
    <row r="2" spans="1:7" ht="15.6" thickBot="1">
      <c r="A2" s="119"/>
      <c r="B2" s="120"/>
      <c r="C2" s="120"/>
      <c r="D2" s="120"/>
      <c r="E2" s="120"/>
      <c r="F2" s="120"/>
      <c r="G2" s="121"/>
    </row>
    <row r="3" spans="1:7" s="68" customFormat="1" ht="15.6" thickBot="1"/>
    <row r="4" spans="1:7" s="68" customFormat="1">
      <c r="E4" s="72" t="s">
        <v>93</v>
      </c>
      <c r="F4" s="73" t="s">
        <v>94</v>
      </c>
      <c r="G4" s="74" t="s">
        <v>95</v>
      </c>
    </row>
    <row r="5" spans="1:7" s="68" customFormat="1" ht="35.4" customHeight="1" thickBot="1">
      <c r="E5" s="75"/>
      <c r="F5" s="76"/>
      <c r="G5" s="77"/>
    </row>
    <row r="6" spans="1:7" s="68" customFormat="1" ht="15.6" thickBot="1"/>
    <row r="7" spans="1:7" s="71" customFormat="1" ht="19.95" customHeight="1">
      <c r="A7" s="84" t="s">
        <v>72</v>
      </c>
      <c r="B7" s="85" t="s">
        <v>68</v>
      </c>
      <c r="C7" s="122" t="s">
        <v>70</v>
      </c>
      <c r="D7" s="123"/>
      <c r="E7" s="124"/>
      <c r="F7" s="125" t="s">
        <v>71</v>
      </c>
      <c r="G7" s="126"/>
    </row>
    <row r="8" spans="1:7" ht="19.95" customHeight="1">
      <c r="A8" s="78" t="s">
        <v>74</v>
      </c>
      <c r="B8" s="82" t="s">
        <v>73</v>
      </c>
      <c r="C8" s="127" t="s">
        <v>96</v>
      </c>
      <c r="D8" s="128"/>
      <c r="E8" s="129"/>
      <c r="F8" s="150">
        <f>SUM(F9:G15)</f>
        <v>273140</v>
      </c>
      <c r="G8" s="151"/>
    </row>
    <row r="9" spans="1:7" ht="19.95" customHeight="1">
      <c r="A9" s="79"/>
      <c r="B9" s="83" t="s">
        <v>81</v>
      </c>
      <c r="C9" s="111" t="s">
        <v>13</v>
      </c>
      <c r="D9" s="112"/>
      <c r="E9" s="113"/>
      <c r="F9" s="148">
        <v>0</v>
      </c>
      <c r="G9" s="149"/>
    </row>
    <row r="10" spans="1:7" ht="19.95" customHeight="1">
      <c r="A10" s="79"/>
      <c r="B10" s="83" t="s">
        <v>82</v>
      </c>
      <c r="C10" s="111" t="s">
        <v>15</v>
      </c>
      <c r="D10" s="112"/>
      <c r="E10" s="113"/>
      <c r="F10" s="148">
        <v>0</v>
      </c>
      <c r="G10" s="149"/>
    </row>
    <row r="11" spans="1:7" ht="19.95" customHeight="1">
      <c r="A11" s="79"/>
      <c r="B11" s="83" t="s">
        <v>83</v>
      </c>
      <c r="C11" s="111" t="s">
        <v>54</v>
      </c>
      <c r="D11" s="112"/>
      <c r="E11" s="113"/>
      <c r="F11" s="148">
        <v>0</v>
      </c>
      <c r="G11" s="149"/>
    </row>
    <row r="12" spans="1:7" ht="19.95" customHeight="1">
      <c r="A12" s="79"/>
      <c r="B12" s="83" t="s">
        <v>84</v>
      </c>
      <c r="C12" s="111" t="s">
        <v>18</v>
      </c>
      <c r="D12" s="112"/>
      <c r="E12" s="113"/>
      <c r="F12" s="148">
        <v>0</v>
      </c>
      <c r="G12" s="149"/>
    </row>
    <row r="13" spans="1:7" ht="19.95" customHeight="1">
      <c r="A13" s="79"/>
      <c r="B13" s="83" t="s">
        <v>85</v>
      </c>
      <c r="C13" s="111" t="s">
        <v>21</v>
      </c>
      <c r="D13" s="112"/>
      <c r="E13" s="113"/>
      <c r="F13" s="148">
        <v>0</v>
      </c>
      <c r="G13" s="149"/>
    </row>
    <row r="14" spans="1:7" ht="19.95" customHeight="1">
      <c r="A14" s="79"/>
      <c r="B14" s="83" t="s">
        <v>86</v>
      </c>
      <c r="C14" s="111" t="s">
        <v>24</v>
      </c>
      <c r="D14" s="112"/>
      <c r="E14" s="113"/>
      <c r="F14" s="148">
        <v>273140</v>
      </c>
      <c r="G14" s="149"/>
    </row>
    <row r="15" spans="1:7" ht="19.95" customHeight="1">
      <c r="A15" s="79"/>
      <c r="B15" s="83" t="s">
        <v>87</v>
      </c>
      <c r="C15" s="111" t="s">
        <v>27</v>
      </c>
      <c r="D15" s="112"/>
      <c r="E15" s="113"/>
      <c r="F15" s="148">
        <v>0</v>
      </c>
      <c r="G15" s="149"/>
    </row>
    <row r="16" spans="1:7" s="71" customFormat="1" ht="19.95" customHeight="1">
      <c r="A16" s="78" t="s">
        <v>75</v>
      </c>
      <c r="B16" s="82" t="s">
        <v>76</v>
      </c>
      <c r="C16" s="127" t="s">
        <v>97</v>
      </c>
      <c r="D16" s="128"/>
      <c r="E16" s="129"/>
      <c r="F16" s="150">
        <f>SUM(F17:G19)</f>
        <v>1363900</v>
      </c>
      <c r="G16" s="151"/>
    </row>
    <row r="17" spans="1:7" s="71" customFormat="1" ht="19.95" customHeight="1">
      <c r="A17" s="81"/>
      <c r="B17" s="89" t="s">
        <v>115</v>
      </c>
      <c r="C17" s="152" t="s">
        <v>116</v>
      </c>
      <c r="D17" s="153"/>
      <c r="E17" s="154"/>
      <c r="F17" s="155">
        <f>1043900</f>
        <v>1043900</v>
      </c>
      <c r="G17" s="156"/>
    </row>
    <row r="18" spans="1:7" s="71" customFormat="1" ht="19.95" customHeight="1">
      <c r="A18" s="81"/>
      <c r="B18" s="83" t="s">
        <v>88</v>
      </c>
      <c r="C18" s="111" t="s">
        <v>89</v>
      </c>
      <c r="D18" s="112"/>
      <c r="E18" s="113"/>
      <c r="F18" s="148">
        <v>290000</v>
      </c>
      <c r="G18" s="149"/>
    </row>
    <row r="19" spans="1:7" ht="19.95" customHeight="1">
      <c r="A19" s="80"/>
      <c r="B19" s="89" t="s">
        <v>117</v>
      </c>
      <c r="C19" s="152" t="s">
        <v>118</v>
      </c>
      <c r="D19" s="153"/>
      <c r="E19" s="153"/>
      <c r="F19" s="148">
        <v>30000</v>
      </c>
      <c r="G19" s="149"/>
    </row>
    <row r="20" spans="1:7" s="71" customFormat="1" ht="19.95" customHeight="1">
      <c r="A20" s="81" t="s">
        <v>77</v>
      </c>
      <c r="B20" s="82" t="s">
        <v>78</v>
      </c>
      <c r="C20" s="127" t="s">
        <v>98</v>
      </c>
      <c r="D20" s="128"/>
      <c r="E20" s="129"/>
      <c r="F20" s="150">
        <f>SUM(F21)</f>
        <v>32000</v>
      </c>
      <c r="G20" s="151"/>
    </row>
    <row r="21" spans="1:7" ht="19.95" customHeight="1">
      <c r="A21" s="79"/>
      <c r="B21" s="83" t="s">
        <v>90</v>
      </c>
      <c r="C21" s="152" t="s">
        <v>77</v>
      </c>
      <c r="D21" s="153"/>
      <c r="E21" s="154"/>
      <c r="F21" s="157">
        <v>32000</v>
      </c>
      <c r="G21" s="158"/>
    </row>
    <row r="22" spans="1:7" s="71" customFormat="1" ht="19.95" customHeight="1">
      <c r="A22" s="78" t="s">
        <v>80</v>
      </c>
      <c r="B22" s="82" t="s">
        <v>79</v>
      </c>
      <c r="C22" s="127" t="s">
        <v>99</v>
      </c>
      <c r="D22" s="128"/>
      <c r="E22" s="129"/>
      <c r="F22" s="150">
        <f>SUM(F23)</f>
        <v>113700</v>
      </c>
      <c r="G22" s="151"/>
    </row>
    <row r="23" spans="1:7" ht="19.95" customHeight="1" thickBot="1">
      <c r="A23" s="79"/>
      <c r="B23" s="83" t="s">
        <v>91</v>
      </c>
      <c r="C23" s="111" t="s">
        <v>53</v>
      </c>
      <c r="D23" s="112"/>
      <c r="E23" s="113"/>
      <c r="F23" s="148">
        <v>113700</v>
      </c>
      <c r="G23" s="149"/>
    </row>
    <row r="24" spans="1:7" s="71" customFormat="1" ht="19.95" customHeight="1" thickBot="1">
      <c r="A24" s="134" t="s">
        <v>92</v>
      </c>
      <c r="B24" s="135"/>
      <c r="C24" s="135"/>
      <c r="D24" s="135"/>
      <c r="E24" s="136"/>
      <c r="F24" s="144">
        <f>SUM(F8,F16,F20,F22)</f>
        <v>1782740</v>
      </c>
      <c r="G24" s="145"/>
    </row>
  </sheetData>
  <mergeCells count="37">
    <mergeCell ref="A24:E24"/>
    <mergeCell ref="F24:G24"/>
    <mergeCell ref="C21:E21"/>
    <mergeCell ref="F21:G21"/>
    <mergeCell ref="C22:E22"/>
    <mergeCell ref="F22:G22"/>
    <mergeCell ref="C23:E23"/>
    <mergeCell ref="F23:G23"/>
    <mergeCell ref="C16:E16"/>
    <mergeCell ref="F16:G16"/>
    <mergeCell ref="C18:E18"/>
    <mergeCell ref="F18:G18"/>
    <mergeCell ref="C20:E20"/>
    <mergeCell ref="F20:G20"/>
    <mergeCell ref="C17:E17"/>
    <mergeCell ref="F17:G17"/>
    <mergeCell ref="C19:E19"/>
    <mergeCell ref="F19:G19"/>
    <mergeCell ref="C13:E13"/>
    <mergeCell ref="F13:G13"/>
    <mergeCell ref="C14:E14"/>
    <mergeCell ref="F14:G14"/>
    <mergeCell ref="C15:E15"/>
    <mergeCell ref="F15:G15"/>
    <mergeCell ref="C10:E10"/>
    <mergeCell ref="F10:G10"/>
    <mergeCell ref="C11:E11"/>
    <mergeCell ref="F11:G11"/>
    <mergeCell ref="C12:E12"/>
    <mergeCell ref="F12:G12"/>
    <mergeCell ref="C9:E9"/>
    <mergeCell ref="F9:G9"/>
    <mergeCell ref="A1:G2"/>
    <mergeCell ref="C7:E7"/>
    <mergeCell ref="F7:G7"/>
    <mergeCell ref="C8:E8"/>
    <mergeCell ref="F8:G8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F23" sqref="F23:G23"/>
    </sheetView>
  </sheetViews>
  <sheetFormatPr defaultColWidth="8.69921875" defaultRowHeight="15"/>
  <cols>
    <col min="1" max="1" width="14.19921875" style="69" customWidth="1"/>
    <col min="2" max="3" width="10.5" style="69" customWidth="1"/>
    <col min="4" max="6" width="10.69921875" style="69" customWidth="1"/>
    <col min="7" max="7" width="10.69921875" style="70" customWidth="1"/>
    <col min="8" max="16384" width="8.69921875" style="69"/>
  </cols>
  <sheetData>
    <row r="1" spans="1:7">
      <c r="A1" s="116" t="s">
        <v>120</v>
      </c>
      <c r="B1" s="117"/>
      <c r="C1" s="117"/>
      <c r="D1" s="117"/>
      <c r="E1" s="117"/>
      <c r="F1" s="117"/>
      <c r="G1" s="118"/>
    </row>
    <row r="2" spans="1:7" ht="15.6" thickBot="1">
      <c r="A2" s="119"/>
      <c r="B2" s="120"/>
      <c r="C2" s="120"/>
      <c r="D2" s="120"/>
      <c r="E2" s="120"/>
      <c r="F2" s="120"/>
      <c r="G2" s="121"/>
    </row>
    <row r="3" spans="1:7" s="68" customFormat="1" ht="15.6" thickBot="1"/>
    <row r="4" spans="1:7" s="68" customFormat="1">
      <c r="E4" s="72" t="s">
        <v>93</v>
      </c>
      <c r="F4" s="73" t="s">
        <v>94</v>
      </c>
      <c r="G4" s="74" t="s">
        <v>95</v>
      </c>
    </row>
    <row r="5" spans="1:7" s="68" customFormat="1" ht="35.4" customHeight="1" thickBot="1">
      <c r="E5" s="75"/>
      <c r="F5" s="76"/>
      <c r="G5" s="77"/>
    </row>
    <row r="6" spans="1:7" s="68" customFormat="1" ht="15.6" thickBot="1"/>
    <row r="7" spans="1:7" s="71" customFormat="1" ht="19.95" customHeight="1">
      <c r="A7" s="84" t="s">
        <v>72</v>
      </c>
      <c r="B7" s="85" t="s">
        <v>68</v>
      </c>
      <c r="C7" s="122" t="s">
        <v>70</v>
      </c>
      <c r="D7" s="123"/>
      <c r="E7" s="124"/>
      <c r="F7" s="125" t="s">
        <v>71</v>
      </c>
      <c r="G7" s="126"/>
    </row>
    <row r="8" spans="1:7" ht="19.95" customHeight="1">
      <c r="A8" s="78" t="s">
        <v>74</v>
      </c>
      <c r="B8" s="82" t="s">
        <v>73</v>
      </c>
      <c r="C8" s="127" t="s">
        <v>96</v>
      </c>
      <c r="D8" s="128"/>
      <c r="E8" s="129"/>
      <c r="F8" s="150">
        <f>SUM(F9:G15)</f>
        <v>193100</v>
      </c>
      <c r="G8" s="151"/>
    </row>
    <row r="9" spans="1:7" ht="19.95" customHeight="1">
      <c r="A9" s="79"/>
      <c r="B9" s="83" t="s">
        <v>81</v>
      </c>
      <c r="C9" s="111" t="s">
        <v>13</v>
      </c>
      <c r="D9" s="112"/>
      <c r="E9" s="113"/>
      <c r="F9" s="148">
        <v>118100</v>
      </c>
      <c r="G9" s="149"/>
    </row>
    <row r="10" spans="1:7" ht="19.95" customHeight="1">
      <c r="A10" s="79"/>
      <c r="B10" s="83" t="s">
        <v>82</v>
      </c>
      <c r="C10" s="111" t="s">
        <v>15</v>
      </c>
      <c r="D10" s="112"/>
      <c r="E10" s="113"/>
      <c r="F10" s="114">
        <v>0</v>
      </c>
      <c r="G10" s="115"/>
    </row>
    <row r="11" spans="1:7" ht="19.95" customHeight="1">
      <c r="A11" s="79"/>
      <c r="B11" s="83" t="s">
        <v>83</v>
      </c>
      <c r="C11" s="111" t="s">
        <v>54</v>
      </c>
      <c r="D11" s="112"/>
      <c r="E11" s="113"/>
      <c r="F11" s="114">
        <v>0</v>
      </c>
      <c r="G11" s="115"/>
    </row>
    <row r="12" spans="1:7" ht="19.95" customHeight="1">
      <c r="A12" s="79"/>
      <c r="B12" s="83" t="s">
        <v>84</v>
      </c>
      <c r="C12" s="111" t="s">
        <v>18</v>
      </c>
      <c r="D12" s="112"/>
      <c r="E12" s="113"/>
      <c r="F12" s="114">
        <v>0</v>
      </c>
      <c r="G12" s="115"/>
    </row>
    <row r="13" spans="1:7" ht="19.95" customHeight="1">
      <c r="A13" s="79"/>
      <c r="B13" s="83" t="s">
        <v>85</v>
      </c>
      <c r="C13" s="111" t="s">
        <v>21</v>
      </c>
      <c r="D13" s="112"/>
      <c r="E13" s="113"/>
      <c r="F13" s="114">
        <v>0</v>
      </c>
      <c r="G13" s="115"/>
    </row>
    <row r="14" spans="1:7" ht="19.95" customHeight="1">
      <c r="A14" s="79"/>
      <c r="B14" s="83" t="s">
        <v>86</v>
      </c>
      <c r="C14" s="111" t="s">
        <v>24</v>
      </c>
      <c r="D14" s="112"/>
      <c r="E14" s="113"/>
      <c r="F14" s="114">
        <v>0</v>
      </c>
      <c r="G14" s="115"/>
    </row>
    <row r="15" spans="1:7" ht="19.95" customHeight="1">
      <c r="A15" s="79"/>
      <c r="B15" s="83" t="s">
        <v>87</v>
      </c>
      <c r="C15" s="111" t="s">
        <v>27</v>
      </c>
      <c r="D15" s="112"/>
      <c r="E15" s="113"/>
      <c r="F15" s="148">
        <v>75000</v>
      </c>
      <c r="G15" s="149"/>
    </row>
    <row r="16" spans="1:7" s="71" customFormat="1" ht="19.95" customHeight="1">
      <c r="A16" s="78" t="s">
        <v>75</v>
      </c>
      <c r="B16" s="82" t="s">
        <v>76</v>
      </c>
      <c r="C16" s="127" t="s">
        <v>97</v>
      </c>
      <c r="D16" s="128"/>
      <c r="E16" s="129"/>
      <c r="F16" s="150">
        <f>SUM(F17:G18)</f>
        <v>477310</v>
      </c>
      <c r="G16" s="151"/>
    </row>
    <row r="17" spans="1:7" s="71" customFormat="1" ht="19.95" customHeight="1">
      <c r="A17" s="81"/>
      <c r="B17" s="90" t="s">
        <v>121</v>
      </c>
      <c r="C17" s="152" t="s">
        <v>123</v>
      </c>
      <c r="D17" s="159"/>
      <c r="E17" s="160"/>
      <c r="F17" s="155">
        <v>357310</v>
      </c>
      <c r="G17" s="156"/>
    </row>
    <row r="18" spans="1:7" ht="19.95" customHeight="1">
      <c r="A18" s="80"/>
      <c r="B18" s="83" t="s">
        <v>122</v>
      </c>
      <c r="C18" s="111" t="s">
        <v>113</v>
      </c>
      <c r="D18" s="112"/>
      <c r="E18" s="113"/>
      <c r="F18" s="148">
        <v>120000</v>
      </c>
      <c r="G18" s="149"/>
    </row>
    <row r="19" spans="1:7" s="71" customFormat="1" ht="19.95" customHeight="1">
      <c r="A19" s="81" t="s">
        <v>77</v>
      </c>
      <c r="B19" s="82" t="s">
        <v>78</v>
      </c>
      <c r="C19" s="127" t="s">
        <v>98</v>
      </c>
      <c r="D19" s="128"/>
      <c r="E19" s="129"/>
      <c r="F19" s="150">
        <f>SUM(F20)</f>
        <v>20690</v>
      </c>
      <c r="G19" s="151"/>
    </row>
    <row r="20" spans="1:7" ht="19.95" customHeight="1">
      <c r="A20" s="79"/>
      <c r="B20" s="83" t="s">
        <v>90</v>
      </c>
      <c r="C20" s="139" t="s">
        <v>77</v>
      </c>
      <c r="D20" s="140"/>
      <c r="E20" s="141"/>
      <c r="F20" s="157">
        <v>20690</v>
      </c>
      <c r="G20" s="158"/>
    </row>
    <row r="21" spans="1:7" s="71" customFormat="1" ht="19.95" customHeight="1">
      <c r="A21" s="78" t="s">
        <v>80</v>
      </c>
      <c r="B21" s="82" t="s">
        <v>79</v>
      </c>
      <c r="C21" s="127" t="s">
        <v>99</v>
      </c>
      <c r="D21" s="128"/>
      <c r="E21" s="129"/>
      <c r="F21" s="150">
        <f>SUM(F22)</f>
        <v>65650</v>
      </c>
      <c r="G21" s="151"/>
    </row>
    <row r="22" spans="1:7" ht="19.95" customHeight="1" thickBot="1">
      <c r="A22" s="79"/>
      <c r="B22" s="83" t="s">
        <v>91</v>
      </c>
      <c r="C22" s="111" t="s">
        <v>53</v>
      </c>
      <c r="D22" s="112"/>
      <c r="E22" s="113"/>
      <c r="F22" s="148">
        <v>65650</v>
      </c>
      <c r="G22" s="149"/>
    </row>
    <row r="23" spans="1:7" s="71" customFormat="1" ht="19.95" customHeight="1" thickBot="1">
      <c r="A23" s="134" t="s">
        <v>92</v>
      </c>
      <c r="B23" s="135"/>
      <c r="C23" s="135"/>
      <c r="D23" s="135"/>
      <c r="E23" s="136"/>
      <c r="F23" s="144">
        <f>SUM(F8,F16,F19,F21)</f>
        <v>756750</v>
      </c>
      <c r="G23" s="145"/>
    </row>
  </sheetData>
  <mergeCells count="35">
    <mergeCell ref="A23:E23"/>
    <mergeCell ref="F23:G23"/>
    <mergeCell ref="C20:E20"/>
    <mergeCell ref="F20:G20"/>
    <mergeCell ref="C21:E21"/>
    <mergeCell ref="F21:G21"/>
    <mergeCell ref="C22:E22"/>
    <mergeCell ref="F22:G22"/>
    <mergeCell ref="C16:E16"/>
    <mergeCell ref="F16:G16"/>
    <mergeCell ref="C18:E18"/>
    <mergeCell ref="F18:G18"/>
    <mergeCell ref="C19:E19"/>
    <mergeCell ref="F19:G19"/>
    <mergeCell ref="C17:E17"/>
    <mergeCell ref="F17:G17"/>
    <mergeCell ref="C13:E13"/>
    <mergeCell ref="F13:G13"/>
    <mergeCell ref="C14:E14"/>
    <mergeCell ref="F14:G14"/>
    <mergeCell ref="C15:E15"/>
    <mergeCell ref="F15:G15"/>
    <mergeCell ref="C10:E10"/>
    <mergeCell ref="F10:G10"/>
    <mergeCell ref="C11:E11"/>
    <mergeCell ref="F11:G11"/>
    <mergeCell ref="C12:E12"/>
    <mergeCell ref="F12:G12"/>
    <mergeCell ref="C9:E9"/>
    <mergeCell ref="F9:G9"/>
    <mergeCell ref="A1:G2"/>
    <mergeCell ref="C7:E7"/>
    <mergeCell ref="F7:G7"/>
    <mergeCell ref="C8:E8"/>
    <mergeCell ref="F8:G8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7.399999999999999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총계</vt:lpstr>
      <vt:lpstr>12월</vt:lpstr>
      <vt:lpstr>1월</vt:lpstr>
      <vt:lpstr>2월</vt:lpstr>
      <vt:lpstr>3월</vt:lpstr>
      <vt:lpstr>4월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안호준</cp:lastModifiedBy>
  <cp:lastPrinted>2022-02-27T09:36:30Z</cp:lastPrinted>
  <dcterms:created xsi:type="dcterms:W3CDTF">2021-12-14T05:25:12Z</dcterms:created>
  <dcterms:modified xsi:type="dcterms:W3CDTF">2023-01-30T11:31:21Z</dcterms:modified>
</cp:coreProperties>
</file>