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uchanan/Downloads/"/>
    </mc:Choice>
  </mc:AlternateContent>
  <bookViews>
    <workbookView xWindow="0" yWindow="460" windowWidth="25600" windowHeight="15440" activeTab="1"/>
  </bookViews>
  <sheets>
    <sheet name="Data" sheetId="1" r:id="rId1"/>
    <sheet name="Graphs" sheetId="2" r:id="rId2"/>
    <sheet name="Estimate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K11" i="2"/>
  <c r="L11" i="2"/>
  <c r="K12" i="2"/>
  <c r="L12" i="2"/>
  <c r="K13" i="2"/>
  <c r="L13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</calcChain>
</file>

<file path=xl/sharedStrings.xml><?xml version="1.0" encoding="utf-8"?>
<sst xmlns="http://schemas.openxmlformats.org/spreadsheetml/2006/main" count="44" uniqueCount="42">
  <si>
    <t>Designed by Jamie DeCoster &amp; Anne-Marie Iselin 2005-11-12. This and other Excel spreadsheets are available at http://www.stat-help.com</t>
  </si>
  <si>
    <t>Last modified 2009-08-25</t>
  </si>
  <si>
    <t>This spreadsheet produces graphs and tests to explore the nature of a 2-way interaction in regression.</t>
  </si>
  <si>
    <r>
      <t>You must first enter the coefficients from the regression equation in the dark blue</t>
    </r>
    <r>
      <rPr>
        <sz val="10"/>
        <color indexed="18"/>
        <rFont val="Arial"/>
        <family val="2"/>
      </rPr>
      <t xml:space="preserve"> </t>
    </r>
    <r>
      <rPr>
        <sz val="10"/>
        <rFont val="Arial"/>
        <family val="2"/>
      </rPr>
      <t xml:space="preserve">boxes. </t>
    </r>
  </si>
  <si>
    <t xml:space="preserve">Then you must enter the maximum and minimum values for X1 (the IV on the X-axis) in the purple boxes. </t>
  </si>
  <si>
    <t>Then you must enter the values X2 will take on the different lines in the plot, along with labels for these lines in the maroon boxes.</t>
  </si>
  <si>
    <t>Finally, if you want to obtain tests of whether each simple slope is significant, you must enter the sample size and the necessary coefficient covariances in the light blue boxes.</t>
  </si>
  <si>
    <t>Graphs will appear in the worksheet entitled "Graphs." The middle three values will be used in the 3-line graph.</t>
  </si>
  <si>
    <t>Estimates of each simple slope coefficient and a test whether it is significantly different from zero will appearin the worksheet entitled "Estimates."</t>
  </si>
  <si>
    <t>Constant</t>
  </si>
  <si>
    <t>X1 Coefficient 
(IV on the X-axis)</t>
  </si>
  <si>
    <t>X2 Coefficient 
(IV represented by separate lines)</t>
  </si>
  <si>
    <t>X1*X2 Coefficient</t>
  </si>
  <si>
    <t>Minimum value for X1</t>
  </si>
  <si>
    <t>Maximum value for X1</t>
  </si>
  <si>
    <t>Values for X2</t>
  </si>
  <si>
    <t>Label for X2 value</t>
  </si>
  <si>
    <t>Very Low X2</t>
  </si>
  <si>
    <t>Low X2</t>
  </si>
  <si>
    <t>Med X2</t>
  </si>
  <si>
    <t xml:space="preserve">    Values used for 3-line graph</t>
  </si>
  <si>
    <t>High X2</t>
  </si>
  <si>
    <t>Very High X2</t>
  </si>
  <si>
    <t>Sample Size</t>
  </si>
  <si>
    <t>Variance of 
X1 Coefficient</t>
  </si>
  <si>
    <t>Variance of 
X1*X2 Coefficient</t>
  </si>
  <si>
    <t>Covariance between X1 Coefficient and X1*X2 Coefficient</t>
  </si>
  <si>
    <t>The graphs are unprotected so you can add a title and labels on the axes. You can also edit other features of the graphs.</t>
  </si>
  <si>
    <t>Predicted Values for 3-Line Graph</t>
  </si>
  <si>
    <t>Predicted Values for 5-Line Graph</t>
  </si>
  <si>
    <t>X2 Label</t>
  </si>
  <si>
    <t>X2 value</t>
  </si>
  <si>
    <t>Slope between X1 and Y at this value</t>
  </si>
  <si>
    <t xml:space="preserve">Slope standard error </t>
  </si>
  <si>
    <t>t statistic</t>
  </si>
  <si>
    <t>df</t>
  </si>
  <si>
    <t>p-value</t>
  </si>
  <si>
    <t>Low</t>
  </si>
  <si>
    <t>High</t>
  </si>
  <si>
    <t>Low Attend</t>
  </si>
  <si>
    <t>Avg Attend</t>
  </si>
  <si>
    <t>High Attend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</si>
</sst>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color indexed="18"/>
      <name val="Arial"/>
      <family val="2"/>
    </font>
    <font>
      <sz val="10"/>
      <color indexed="2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24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28"/>
        <bgColor indexed="20"/>
      </patternFill>
    </fill>
    <fill>
      <patternFill patternType="solid">
        <fgColor indexed="16"/>
        <bgColor indexed="37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55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center" wrapText="1"/>
    </xf>
    <xf numFmtId="0" fontId="2" fillId="4" borderId="0" xfId="0" applyFont="1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2" fillId="5" borderId="0" xfId="0" applyFont="1" applyFill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0" fontId="0" fillId="2" borderId="0" xfId="0" applyFill="1" applyProtection="1"/>
    <xf numFmtId="0" fontId="0" fillId="7" borderId="0" xfId="0" applyFill="1" applyAlignment="1" applyProtection="1">
      <alignment horizontal="center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wrapText="1"/>
    </xf>
    <xf numFmtId="0" fontId="0" fillId="3" borderId="5" xfId="0" applyFont="1" applyFill="1" applyBorder="1" applyAlignment="1">
      <alignment horizont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7E0021"/>
      <rgbColor rgb="00008080"/>
      <rgbColor rgb="000000FF"/>
      <rgbColor rgb="0000ABEA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1289865745199"/>
          <c:y val="0.0887881298471066"/>
          <c:w val="0.865730848392152"/>
          <c:h val="0.742009017545006"/>
        </c:manualLayout>
      </c:layout>
      <c:lineChart>
        <c:grouping val="standard"/>
        <c:varyColors val="0"/>
        <c:ser>
          <c:idx val="0"/>
          <c:order val="0"/>
          <c:tx>
            <c:strRef>
              <c:f>Graphs!$J$11</c:f>
              <c:strCache>
                <c:ptCount val="1"/>
                <c:pt idx="0">
                  <c:v>Low Attend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strRef>
              <c:f>Graphs!$K$10:$L$10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Graphs!$K$11:$L$11</c:f>
              <c:numCache>
                <c:formatCode>General</c:formatCode>
                <c:ptCount val="2"/>
                <c:pt idx="0">
                  <c:v>54.45</c:v>
                </c:pt>
                <c:pt idx="1">
                  <c:v>57.35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Graphs!$J$12</c:f>
              <c:strCache>
                <c:ptCount val="1"/>
                <c:pt idx="0">
                  <c:v>Avg Attend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strRef>
              <c:f>Graphs!$K$10:$L$10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Graphs!$K$12:$L$12</c:f>
              <c:numCache>
                <c:formatCode>General</c:formatCode>
                <c:ptCount val="2"/>
                <c:pt idx="0">
                  <c:v>55.65</c:v>
                </c:pt>
                <c:pt idx="1">
                  <c:v>67.55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Graphs!$J$13</c:f>
              <c:strCache>
                <c:ptCount val="1"/>
                <c:pt idx="0">
                  <c:v>High Attend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rgbClr val="FFD320"/>
                </a:solidFill>
                <a:prstDash val="solid"/>
              </a:ln>
            </c:spPr>
          </c:marker>
          <c:cat>
            <c:strRef>
              <c:f>Graphs!$K$10:$L$10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Graphs!$K$13:$L$13</c:f>
              <c:numCache>
                <c:formatCode>General</c:formatCode>
                <c:ptCount val="2"/>
                <c:pt idx="0">
                  <c:v>56.85</c:v>
                </c:pt>
                <c:pt idx="1">
                  <c:v>77.75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1226896"/>
        <c:axId val="-2016576336"/>
      </c:lineChart>
      <c:catAx>
        <c:axId val="-194122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Books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16576336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-201657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Grade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941226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1081024943824"/>
          <c:y val="0.396162642532754"/>
          <c:w val="0.302162616363602"/>
          <c:h val="0.384521514686183"/>
        </c:manualLayout>
      </c:layout>
      <c:overlay val="0"/>
      <c:spPr>
        <a:noFill/>
        <a:ln w="25400">
          <a:noFill/>
        </a:ln>
      </c:sp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3905106973507"/>
          <c:y val="0.0913492163578822"/>
          <c:w val="0.703905106973507"/>
          <c:h val="0.764448705310699"/>
        </c:manualLayout>
      </c:layout>
      <c:lineChart>
        <c:grouping val="standard"/>
        <c:varyColors val="0"/>
        <c:ser>
          <c:idx val="0"/>
          <c:order val="0"/>
          <c:tx>
            <c:strRef>
              <c:f>Graphs!$J$29</c:f>
              <c:strCache>
                <c:ptCount val="1"/>
                <c:pt idx="0">
                  <c:v>Very Low X2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strRef>
              <c:f>Graphs!$K$28:$L$28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Graphs!$K$29:$L$29</c:f>
              <c:numCache>
                <c:formatCode>General</c:formatCode>
                <c:ptCount val="2"/>
                <c:pt idx="0">
                  <c:v>53.25</c:v>
                </c:pt>
                <c:pt idx="1">
                  <c:v>47.15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Graphs!$J$30</c:f>
              <c:strCache>
                <c:ptCount val="1"/>
                <c:pt idx="0">
                  <c:v>Low X2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strRef>
              <c:f>Graphs!$K$28:$L$28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Graphs!$K$30:$L$30</c:f>
              <c:numCache>
                <c:formatCode>General</c:formatCode>
                <c:ptCount val="2"/>
                <c:pt idx="0">
                  <c:v>54.45</c:v>
                </c:pt>
                <c:pt idx="1">
                  <c:v>57.35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Graphs!$J$31</c:f>
              <c:strCache>
                <c:ptCount val="1"/>
                <c:pt idx="0">
                  <c:v>Med X2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rgbClr val="FFD320"/>
                </a:solidFill>
                <a:prstDash val="solid"/>
              </a:ln>
            </c:spPr>
          </c:marker>
          <c:cat>
            <c:strRef>
              <c:f>Graphs!$K$28:$L$28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Graphs!$K$31:$L$31</c:f>
              <c:numCache>
                <c:formatCode>General</c:formatCode>
                <c:ptCount val="2"/>
                <c:pt idx="0">
                  <c:v>55.65</c:v>
                </c:pt>
                <c:pt idx="1">
                  <c:v>67.55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Graphs!$J$32</c:f>
              <c:strCache>
                <c:ptCount val="1"/>
                <c:pt idx="0">
                  <c:v>High X2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579D1C"/>
              </a:solidFill>
              <a:ln>
                <a:solidFill>
                  <a:srgbClr val="579D1C"/>
                </a:solidFill>
                <a:prstDash val="solid"/>
              </a:ln>
            </c:spPr>
          </c:marker>
          <c:cat>
            <c:strRef>
              <c:f>Graphs!$K$28:$L$28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Graphs!$K$32:$L$32</c:f>
              <c:numCache>
                <c:formatCode>General</c:formatCode>
                <c:ptCount val="2"/>
                <c:pt idx="0">
                  <c:v>56.85</c:v>
                </c:pt>
                <c:pt idx="1">
                  <c:v>77.75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Graphs!$J$33</c:f>
              <c:strCache>
                <c:ptCount val="1"/>
                <c:pt idx="0">
                  <c:v>Very High X2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7E0021"/>
              </a:solidFill>
              <a:ln>
                <a:solidFill>
                  <a:srgbClr val="7E0021"/>
                </a:solidFill>
                <a:prstDash val="solid"/>
              </a:ln>
            </c:spPr>
          </c:marker>
          <c:cat>
            <c:strRef>
              <c:f>Graphs!$K$28:$L$28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Graphs!$K$33:$L$33</c:f>
              <c:numCache>
                <c:formatCode>General</c:formatCode>
                <c:ptCount val="2"/>
                <c:pt idx="0">
                  <c:v>58.05</c:v>
                </c:pt>
                <c:pt idx="1">
                  <c:v>87.95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132432"/>
        <c:axId val="-1907131072"/>
      </c:lineChart>
      <c:catAx>
        <c:axId val="-190713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07131072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-190713107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07132432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713689587368"/>
          <c:y val="0.326934037491368"/>
          <c:w val="0.191753460175541"/>
          <c:h val="0.2932790630437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21</xdr:row>
      <xdr:rowOff>0</xdr:rowOff>
    </xdr:from>
    <xdr:to>
      <xdr:col>3</xdr:col>
      <xdr:colOff>127000</xdr:colOff>
      <xdr:row>23</xdr:row>
      <xdr:rowOff>165100</xdr:rowOff>
    </xdr:to>
    <xdr:sp macro="" textlink="">
      <xdr:nvSpPr>
        <xdr:cNvPr id="1025" name="AutoShape 3"/>
        <xdr:cNvSpPr>
          <a:spLocks/>
        </xdr:cNvSpPr>
      </xdr:nvSpPr>
      <xdr:spPr bwMode="auto">
        <a:xfrm>
          <a:off x="3238500" y="3949700"/>
          <a:ext cx="88900" cy="495300"/>
        </a:xfrm>
        <a:prstGeom prst="rightBrace">
          <a:avLst>
            <a:gd name="adj1" fmla="val 46429"/>
            <a:gd name="adj2" fmla="val 5000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101600</xdr:rowOff>
    </xdr:from>
    <xdr:to>
      <xdr:col>6</xdr:col>
      <xdr:colOff>25400</xdr:colOff>
      <xdr:row>20</xdr:row>
      <xdr:rowOff>25400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21</xdr:row>
      <xdr:rowOff>139700</xdr:rowOff>
    </xdr:from>
    <xdr:to>
      <xdr:col>6</xdr:col>
      <xdr:colOff>0</xdr:colOff>
      <xdr:row>37</xdr:row>
      <xdr:rowOff>139700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62" zoomScaleNormal="162" zoomScalePageLayoutView="162" workbookViewId="0">
      <selection activeCell="D12" sqref="D12"/>
    </sheetView>
  </sheetViews>
  <sheetFormatPr baseColWidth="10" defaultColWidth="9.1640625" defaultRowHeight="13" x14ac:dyDescent="0.15"/>
  <cols>
    <col min="1" max="1" width="9.1640625" style="1"/>
    <col min="2" max="2" width="15.6640625" style="1" customWidth="1"/>
    <col min="3" max="3" width="17.1640625" style="1" customWidth="1"/>
    <col min="4" max="4" width="18.6640625" style="1" customWidth="1"/>
    <col min="5" max="5" width="30.33203125" style="1" customWidth="1"/>
    <col min="6" max="6" width="18.1640625" style="1" customWidth="1"/>
    <col min="7" max="12" width="8.6640625" style="1" customWidth="1"/>
    <col min="13" max="16384" width="9.1640625" style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4" spans="1:5" x14ac:dyDescent="0.15">
      <c r="B4" s="2" t="s">
        <v>2</v>
      </c>
    </row>
    <row r="5" spans="1:5" x14ac:dyDescent="0.15">
      <c r="B5" s="3" t="s">
        <v>3</v>
      </c>
    </row>
    <row r="6" spans="1:5" x14ac:dyDescent="0.15">
      <c r="B6" s="1" t="s">
        <v>4</v>
      </c>
    </row>
    <row r="7" spans="1:5" x14ac:dyDescent="0.15">
      <c r="B7" s="1" t="s">
        <v>5</v>
      </c>
    </row>
    <row r="8" spans="1:5" x14ac:dyDescent="0.15">
      <c r="B8" s="1" t="s">
        <v>6</v>
      </c>
    </row>
    <row r="9" spans="1:5" x14ac:dyDescent="0.15">
      <c r="B9" s="1" t="s">
        <v>7</v>
      </c>
    </row>
    <row r="10" spans="1:5" x14ac:dyDescent="0.15">
      <c r="B10" s="1" t="s">
        <v>8</v>
      </c>
    </row>
    <row r="12" spans="1:5" ht="38.25" customHeight="1" x14ac:dyDescent="0.15">
      <c r="B12" s="4" t="s">
        <v>9</v>
      </c>
      <c r="C12" s="4" t="s">
        <v>10</v>
      </c>
      <c r="D12" s="4" t="s">
        <v>11</v>
      </c>
      <c r="E12" s="4" t="s">
        <v>12</v>
      </c>
    </row>
    <row r="13" spans="1:5" x14ac:dyDescent="0.15">
      <c r="B13" s="5">
        <v>61.6</v>
      </c>
      <c r="C13" s="5">
        <v>5.95</v>
      </c>
      <c r="D13" s="5">
        <v>5.7</v>
      </c>
      <c r="E13" s="5">
        <v>4.5</v>
      </c>
    </row>
    <row r="14" spans="1:5" x14ac:dyDescent="0.15">
      <c r="B14" s="6"/>
      <c r="C14" s="6"/>
      <c r="D14" s="6"/>
      <c r="E14" s="6"/>
    </row>
    <row r="15" spans="1:5" x14ac:dyDescent="0.15">
      <c r="B15" s="6"/>
      <c r="C15" s="6"/>
      <c r="D15" s="6"/>
      <c r="E15" s="6"/>
    </row>
    <row r="16" spans="1:5" x14ac:dyDescent="0.15">
      <c r="E16" s="6"/>
    </row>
    <row r="17" spans="2:5" ht="26" x14ac:dyDescent="0.15">
      <c r="B17" s="4" t="s">
        <v>13</v>
      </c>
      <c r="C17" s="4" t="s">
        <v>14</v>
      </c>
    </row>
    <row r="18" spans="2:5" x14ac:dyDescent="0.15">
      <c r="B18" s="7">
        <v>-1</v>
      </c>
      <c r="C18" s="7">
        <v>1</v>
      </c>
    </row>
    <row r="20" spans="2:5" x14ac:dyDescent="0.15">
      <c r="B20" s="4" t="s">
        <v>15</v>
      </c>
      <c r="C20" s="4" t="s">
        <v>16</v>
      </c>
    </row>
    <row r="21" spans="2:5" x14ac:dyDescent="0.15">
      <c r="B21" s="8">
        <v>-2</v>
      </c>
      <c r="C21" s="8" t="s">
        <v>17</v>
      </c>
    </row>
    <row r="22" spans="2:5" x14ac:dyDescent="0.15">
      <c r="B22" s="9">
        <v>-1</v>
      </c>
      <c r="C22" s="9" t="s">
        <v>18</v>
      </c>
    </row>
    <row r="23" spans="2:5" x14ac:dyDescent="0.15">
      <c r="B23" s="10">
        <v>0</v>
      </c>
      <c r="C23" s="10" t="s">
        <v>19</v>
      </c>
      <c r="D23" s="1" t="s">
        <v>20</v>
      </c>
      <c r="E23" s="11"/>
    </row>
    <row r="24" spans="2:5" x14ac:dyDescent="0.15">
      <c r="B24" s="12">
        <v>1</v>
      </c>
      <c r="C24" s="12" t="s">
        <v>21</v>
      </c>
      <c r="E24" s="11"/>
    </row>
    <row r="25" spans="2:5" x14ac:dyDescent="0.15">
      <c r="B25" s="8">
        <v>2</v>
      </c>
      <c r="C25" s="8" t="s">
        <v>22</v>
      </c>
      <c r="E25" s="11"/>
    </row>
    <row r="26" spans="2:5" x14ac:dyDescent="0.15">
      <c r="C26" s="13"/>
      <c r="D26" s="11"/>
      <c r="E26" s="11"/>
    </row>
    <row r="29" spans="2:5" ht="26" x14ac:dyDescent="0.15">
      <c r="B29" s="4" t="s">
        <v>23</v>
      </c>
      <c r="C29" s="4" t="s">
        <v>24</v>
      </c>
      <c r="D29" s="4" t="s">
        <v>25</v>
      </c>
      <c r="E29" s="4" t="s">
        <v>26</v>
      </c>
    </row>
    <row r="30" spans="2:5" x14ac:dyDescent="0.15">
      <c r="B30" s="14">
        <v>100</v>
      </c>
      <c r="C30" s="14">
        <v>2</v>
      </c>
      <c r="D30" s="14">
        <v>0.4</v>
      </c>
      <c r="E30" s="14">
        <v>-0.1</v>
      </c>
    </row>
  </sheetData>
  <sheetProtection sheet="1" objects="1" scenario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J14" sqref="J14"/>
    </sheetView>
  </sheetViews>
  <sheetFormatPr baseColWidth="10" defaultColWidth="9.1640625" defaultRowHeight="13" x14ac:dyDescent="0.15"/>
  <cols>
    <col min="1" max="1" width="11.6640625" style="1" customWidth="1"/>
    <col min="2" max="2" width="17.1640625" style="1" customWidth="1"/>
    <col min="3" max="3" width="14.33203125" style="1" customWidth="1"/>
    <col min="4" max="9" width="9.1640625" style="1"/>
    <col min="10" max="10" width="15.6640625" style="1" customWidth="1"/>
    <col min="11" max="11" width="16.5" style="1" customWidth="1"/>
    <col min="12" max="12" width="13.83203125" style="1" customWidth="1"/>
    <col min="13" max="16384" width="9.1640625" style="1"/>
  </cols>
  <sheetData>
    <row r="1" spans="1:12" x14ac:dyDescent="0.15">
      <c r="A1" s="1" t="s">
        <v>27</v>
      </c>
    </row>
    <row r="9" spans="1:12" x14ac:dyDescent="0.15">
      <c r="J9" s="15"/>
      <c r="K9" s="24" t="s">
        <v>28</v>
      </c>
      <c r="L9" s="24"/>
    </row>
    <row r="10" spans="1:12" x14ac:dyDescent="0.15">
      <c r="J10" s="16"/>
      <c r="K10" s="16" t="s">
        <v>37</v>
      </c>
      <c r="L10" s="16" t="s">
        <v>38</v>
      </c>
    </row>
    <row r="11" spans="1:12" x14ac:dyDescent="0.15">
      <c r="J11" s="16" t="s">
        <v>39</v>
      </c>
      <c r="K11" s="17">
        <f>IF(AND(Data!$B$13&lt;&gt;"",Data!$C$13&lt;&gt;"",Data!$D$13&lt;&gt;"",Data!$E$13&lt;&gt;"",Data!$B22&lt;&gt;"",Data!$B$18&lt;&gt;"",Data!$C$18&lt;&gt;""),Data!$B$13+Data!$C$13*Data!B$18+Data!$D$13*Data!$B22+Data!$E$13*Data!$B22*Data!B$18,"")</f>
        <v>54.449999999999996</v>
      </c>
      <c r="L11" s="17">
        <f>IF(AND(Data!$B$13&lt;&gt;"",Data!$C$13&lt;&gt;"",Data!$D$13&lt;&gt;"",Data!$E$13&lt;&gt;"",Data!$B22&lt;&gt;"",Data!$B$18&lt;&gt;"",Data!$C$18&lt;&gt;""),Data!$B$13+Data!$C$13*Data!C$18+Data!$D$13*Data!$B22+Data!$E$13*Data!$B22*Data!C$18,"")</f>
        <v>57.349999999999994</v>
      </c>
    </row>
    <row r="12" spans="1:12" x14ac:dyDescent="0.15">
      <c r="J12" s="16" t="s">
        <v>40</v>
      </c>
      <c r="K12" s="17">
        <f>IF(AND(Data!$B$13&lt;&gt;"",Data!$C$13&lt;&gt;"",Data!$D$13&lt;&gt;"",Data!$E$13&lt;&gt;"",Data!$B23&lt;&gt;"",Data!$B$18&lt;&gt;"",Data!$C$18&lt;&gt;""),Data!$B$13+Data!$C$13*Data!B$18+Data!$D$13*Data!$B23+Data!$E$13*Data!$B23*Data!B$18,"")</f>
        <v>55.65</v>
      </c>
      <c r="L12" s="17">
        <f>IF(AND(Data!$B$13&lt;&gt;"",Data!$C$13&lt;&gt;"",Data!$D$13&lt;&gt;"",Data!$E$13&lt;&gt;"",Data!$B23&lt;&gt;"",Data!$B$18&lt;&gt;"",Data!$C$18&lt;&gt;""),Data!$B$13+Data!$C$13*Data!C$18+Data!$D$13*Data!$B23+Data!$E$13*Data!$B23*Data!C$18,"")</f>
        <v>67.55</v>
      </c>
    </row>
    <row r="13" spans="1:12" x14ac:dyDescent="0.15">
      <c r="J13" s="16" t="s">
        <v>41</v>
      </c>
      <c r="K13" s="17">
        <f>IF(AND(Data!$B$13&lt;&gt;"",Data!$C$13&lt;&gt;"",Data!$D$13&lt;&gt;"",Data!$E$13&lt;&gt;"",Data!$B24&lt;&gt;"",Data!$B$18&lt;&gt;"",Data!$C$18&lt;&gt;""),Data!$B$13+Data!$C$13*Data!B$18+Data!$D$13*Data!$B24+Data!$E$13*Data!$B24*Data!B$18,"")</f>
        <v>56.85</v>
      </c>
      <c r="L13" s="17">
        <f>IF(AND(Data!$B$13&lt;&gt;"",Data!$C$13&lt;&gt;"",Data!$D$13&lt;&gt;"",Data!$E$13&lt;&gt;"",Data!$B24&lt;&gt;"",Data!$B$18&lt;&gt;"",Data!$C$18&lt;&gt;""),Data!$B$13+Data!$C$13*Data!C$18+Data!$D$13*Data!$B24+Data!$E$13*Data!$B24*Data!C$18,"")</f>
        <v>77.75</v>
      </c>
    </row>
    <row r="27" spans="10:12" x14ac:dyDescent="0.15">
      <c r="J27" s="15"/>
      <c r="K27" s="24" t="s">
        <v>29</v>
      </c>
      <c r="L27" s="24"/>
    </row>
    <row r="28" spans="10:12" x14ac:dyDescent="0.15">
      <c r="J28" s="16"/>
      <c r="K28" s="16" t="s">
        <v>37</v>
      </c>
      <c r="L28" s="16" t="s">
        <v>38</v>
      </c>
    </row>
    <row r="29" spans="10:12" x14ac:dyDescent="0.15">
      <c r="J29" s="16" t="str">
        <f>Data!C21</f>
        <v>Very Low X2</v>
      </c>
      <c r="K29" s="17">
        <f>IF(AND(Data!$B$13&lt;&gt;"",Data!$C$13&lt;&gt;"",Data!$D$13&lt;&gt;"",Data!$E$13&lt;&gt;"",Data!$B21&lt;&gt;"",Data!$B$18&lt;&gt;"",Data!$C$18&lt;&gt;""),Data!$B$13+Data!$C$13*Data!B$18+Data!$D$13*Data!$B21+Data!$E$13*Data!$B21*Data!B$18,"")</f>
        <v>53.25</v>
      </c>
      <c r="L29" s="17">
        <f>IF(AND(Data!$B$13&lt;&gt;"",Data!$C$13&lt;&gt;"",Data!$D$13&lt;&gt;"",Data!$E$13&lt;&gt;"",Data!$B21&lt;&gt;"",Data!$B$18&lt;&gt;"",Data!$C$18&lt;&gt;""),Data!$B$13+Data!$C$13*Data!C$18+Data!$D$13*Data!$B21+Data!$E$13*Data!$B21*Data!C$18,"")</f>
        <v>47.15</v>
      </c>
    </row>
    <row r="30" spans="10:12" x14ac:dyDescent="0.15">
      <c r="J30" s="16" t="str">
        <f>Data!C22</f>
        <v>Low X2</v>
      </c>
      <c r="K30" s="17">
        <f>IF(AND(Data!$B$13&lt;&gt;"",Data!$C$13&lt;&gt;"",Data!$D$13&lt;&gt;"",Data!$E$13&lt;&gt;"",Data!$B22&lt;&gt;"",Data!$B$18&lt;&gt;"",Data!$C$18&lt;&gt;""),Data!$B$13+Data!$C$13*Data!B$18+Data!$D$13*Data!$B22+Data!$E$13*Data!$B22*Data!B$18,"")</f>
        <v>54.449999999999996</v>
      </c>
      <c r="L30" s="17">
        <f>IF(AND(Data!$B$13&lt;&gt;"",Data!$C$13&lt;&gt;"",Data!$D$13&lt;&gt;"",Data!$E$13&lt;&gt;"",Data!$B22&lt;&gt;"",Data!$B$18&lt;&gt;"",Data!$C$18&lt;&gt;""),Data!$B$13+Data!$C$13*Data!C$18+Data!$D$13*Data!$B22+Data!$E$13*Data!$B22*Data!C$18,"")</f>
        <v>57.349999999999994</v>
      </c>
    </row>
    <row r="31" spans="10:12" x14ac:dyDescent="0.15">
      <c r="J31" s="16" t="str">
        <f>Data!C23</f>
        <v>Med X2</v>
      </c>
      <c r="K31" s="17">
        <f>IF(AND(Data!$B$13&lt;&gt;"",Data!$C$13&lt;&gt;"",Data!$D$13&lt;&gt;"",Data!$E$13&lt;&gt;"",Data!$B23&lt;&gt;"",Data!$B$18&lt;&gt;"",Data!$C$18&lt;&gt;""),Data!$B$13+Data!$C$13*Data!B$18+Data!$D$13*Data!$B23+Data!$E$13*Data!$B23*Data!B$18,"")</f>
        <v>55.65</v>
      </c>
      <c r="L31" s="17">
        <f>IF(AND(Data!$B$13&lt;&gt;"",Data!$C$13&lt;&gt;"",Data!$D$13&lt;&gt;"",Data!$E$13&lt;&gt;"",Data!$B23&lt;&gt;"",Data!$B$18&lt;&gt;"",Data!$C$18&lt;&gt;""),Data!$B$13+Data!$C$13*Data!C$18+Data!$D$13*Data!$B23+Data!$E$13*Data!$B23*Data!C$18,"")</f>
        <v>67.55</v>
      </c>
    </row>
    <row r="32" spans="10:12" x14ac:dyDescent="0.15">
      <c r="J32" s="16" t="str">
        <f>Data!C24</f>
        <v>High X2</v>
      </c>
      <c r="K32" s="17">
        <f>IF(AND(Data!$B$13&lt;&gt;"",Data!$C$13&lt;&gt;"",Data!$D$13&lt;&gt;"",Data!$E$13&lt;&gt;"",Data!$B24&lt;&gt;"",Data!$B$18&lt;&gt;"",Data!$C$18&lt;&gt;""),Data!$B$13+Data!$C$13*Data!B$18+Data!$D$13*Data!$B24+Data!$E$13*Data!$B24*Data!B$18,"")</f>
        <v>56.85</v>
      </c>
      <c r="L32" s="17">
        <f>IF(AND(Data!$B$13&lt;&gt;"",Data!$C$13&lt;&gt;"",Data!$D$13&lt;&gt;"",Data!$E$13&lt;&gt;"",Data!$B24&lt;&gt;"",Data!$B$18&lt;&gt;"",Data!$C$18&lt;&gt;""),Data!$B$13+Data!$C$13*Data!C$18+Data!$D$13*Data!$B24+Data!$E$13*Data!$B24*Data!C$18,"")</f>
        <v>77.75</v>
      </c>
    </row>
    <row r="33" spans="10:12" x14ac:dyDescent="0.15">
      <c r="J33" s="16" t="str">
        <f>Data!C25</f>
        <v>Very High X2</v>
      </c>
      <c r="K33" s="17">
        <f>IF(AND(Data!$B$13&lt;&gt;"",Data!$C$13&lt;&gt;"",Data!$D$13&lt;&gt;"",Data!$E$13&lt;&gt;"",Data!$B25&lt;&gt;"",Data!$B$18&lt;&gt;"",Data!$C$18&lt;&gt;""),Data!$B$13+Data!$C$13*Data!B$18+Data!$D$13*Data!$B25+Data!$E$13*Data!$B25*Data!B$18,"")</f>
        <v>58.05</v>
      </c>
      <c r="L33" s="17">
        <f>IF(AND(Data!$B$13&lt;&gt;"",Data!$C$13&lt;&gt;"",Data!$D$13&lt;&gt;"",Data!$E$13&lt;&gt;"",Data!$B25&lt;&gt;"",Data!$B$18&lt;&gt;"",Data!$C$18&lt;&gt;""),Data!$B$13+Data!$C$13*Data!C$18+Data!$D$13*Data!$B25+Data!$E$13*Data!$B25*Data!C$18,"")</f>
        <v>87.95</v>
      </c>
    </row>
  </sheetData>
  <mergeCells count="2">
    <mergeCell ref="K9:L9"/>
    <mergeCell ref="K27:L27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baseColWidth="10" defaultColWidth="9.1640625" defaultRowHeight="13" x14ac:dyDescent="0.15"/>
  <cols>
    <col min="1" max="1" width="19.6640625" style="6" customWidth="1"/>
    <col min="2" max="2" width="9.83203125" style="6" customWidth="1"/>
    <col min="3" max="3" width="17.6640625" style="6" customWidth="1"/>
    <col min="4" max="4" width="12.5" style="6" customWidth="1"/>
    <col min="5" max="5" width="10.83203125" style="6" customWidth="1"/>
    <col min="6" max="6" width="9.1640625" style="6"/>
    <col min="7" max="7" width="10.33203125" style="6" customWidth="1"/>
    <col min="8" max="16384" width="9.1640625" style="1"/>
  </cols>
  <sheetData>
    <row r="1" spans="1:7" ht="26" x14ac:dyDescent="0.15">
      <c r="A1" s="18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19" t="s">
        <v>35</v>
      </c>
      <c r="G1" s="20" t="s">
        <v>36</v>
      </c>
    </row>
    <row r="2" spans="1:7" x14ac:dyDescent="0.15">
      <c r="A2" s="21" t="str">
        <f>Data!C21</f>
        <v>Very Low X2</v>
      </c>
      <c r="B2" s="22">
        <f>IF(Data!B21&lt;&gt;"",Data!B21,"")</f>
        <v>-2</v>
      </c>
      <c r="C2" s="22">
        <f>IF(AND(Data!$C$13&lt;&gt;"",Data!$E$13&lt;&gt;"",Data!B21&lt;&gt;""),Data!$C$13+Data!$E$13*Data!B21,"")</f>
        <v>-3.05</v>
      </c>
      <c r="D2" s="22">
        <f>IF(AND(Data!$C$30&lt;&gt;"",Data!B21&lt;&gt;"",Data!$E$30&lt;&gt;"",Data!B21&lt;&gt;"",Data!$D$30&lt;&gt;""),SQRT(Data!$C$30+2*Data!B21*Data!$E$30+(Data!B21^2)*Data!$D$30),"")</f>
        <v>2</v>
      </c>
      <c r="E2" s="22">
        <f>IF(AND(C2&lt;&gt;"",D2&lt;&gt;""),C2/D2,"")</f>
        <v>-1.5249999999999999</v>
      </c>
      <c r="F2" s="22">
        <f>IF(Data!$B$30&lt;&gt;"",Data!$B$30-4,"")</f>
        <v>96</v>
      </c>
      <c r="G2" s="23">
        <f>IF(AND(E2&lt;&gt;"",F2&lt;&gt;""),TDIST(ABS(E2),F2,2),"")</f>
        <v>0.13054687285005181</v>
      </c>
    </row>
    <row r="3" spans="1:7" x14ac:dyDescent="0.15">
      <c r="A3" s="21" t="str">
        <f>Data!C22</f>
        <v>Low X2</v>
      </c>
      <c r="B3" s="22">
        <f>IF(Data!B22&lt;&gt;"",Data!B22,"")</f>
        <v>-1</v>
      </c>
      <c r="C3" s="22">
        <f>IF(AND(Data!$C$13&lt;&gt;"",Data!$E$13&lt;&gt;"",Data!B22&lt;&gt;""),Data!$C$13+Data!$E$13*Data!B22,"")</f>
        <v>1.4500000000000002</v>
      </c>
      <c r="D3" s="22">
        <f>IF(AND(Data!$C$30&lt;&gt;"",Data!B22&lt;&gt;"",Data!$E$30&lt;&gt;"",Data!B22&lt;&gt;"",Data!$D$30&lt;&gt;""),SQRT(Data!$C$30+2*Data!B22*Data!$E$30+(Data!B22^2)*Data!$D$30),"")</f>
        <v>1.61245154965971</v>
      </c>
      <c r="E3" s="22">
        <f>IF(AND(C3&lt;&gt;"",D3&lt;&gt;""),C3/D3,"")</f>
        <v>0.89925182577176133</v>
      </c>
      <c r="F3" s="22">
        <f>IF(Data!$B$30&lt;&gt;"",Data!$B$30-4,"")</f>
        <v>96</v>
      </c>
      <c r="G3" s="23">
        <f>IF(AND(E3&lt;&gt;"",F3&lt;&gt;""),TDIST(ABS(E3),F3,2),"")</f>
        <v>0.37076862538472721</v>
      </c>
    </row>
    <row r="4" spans="1:7" x14ac:dyDescent="0.15">
      <c r="A4" s="21" t="str">
        <f>Data!C23</f>
        <v>Med X2</v>
      </c>
      <c r="B4" s="22">
        <f>IF(Data!B23&lt;&gt;"",Data!B23,"")</f>
        <v>0</v>
      </c>
      <c r="C4" s="22">
        <f>IF(AND(Data!$C$13&lt;&gt;"",Data!$E$13&lt;&gt;"",Data!B23&lt;&gt;""),Data!$C$13+Data!$E$13*Data!B23,"")</f>
        <v>5.95</v>
      </c>
      <c r="D4" s="22">
        <f>IF(AND(Data!$C$30&lt;&gt;"",Data!B23&lt;&gt;"",Data!$E$30&lt;&gt;"",Data!B23&lt;&gt;"",Data!$D$30&lt;&gt;""),SQRT(Data!$C$30+2*Data!B23*Data!$E$30+(Data!B23^2)*Data!$D$30),"")</f>
        <v>1.4142135623730951</v>
      </c>
      <c r="E4" s="22">
        <f>IF(AND(C4&lt;&gt;"",D4&lt;&gt;""),C4/D4,"")</f>
        <v>4.2072853480599575</v>
      </c>
      <c r="F4" s="22">
        <f>IF(Data!$B$30&lt;&gt;"",Data!$B$30-4,"")</f>
        <v>96</v>
      </c>
      <c r="G4" s="23">
        <f>IF(AND(E4&lt;&gt;"",F4&lt;&gt;""),TDIST(ABS(E4),F4,2),"")</f>
        <v>5.8133143177089075E-5</v>
      </c>
    </row>
    <row r="5" spans="1:7" x14ac:dyDescent="0.15">
      <c r="A5" s="21" t="str">
        <f>Data!C24</f>
        <v>High X2</v>
      </c>
      <c r="B5" s="22">
        <f>IF(Data!B24&lt;&gt;"",Data!B24,"")</f>
        <v>1</v>
      </c>
      <c r="C5" s="22">
        <f>IF(AND(Data!$C$13&lt;&gt;"",Data!$E$13&lt;&gt;"",Data!B24&lt;&gt;""),Data!$C$13+Data!$E$13*Data!B24,"")</f>
        <v>10.45</v>
      </c>
      <c r="D5" s="22">
        <f>IF(AND(Data!$C$30&lt;&gt;"",Data!B24&lt;&gt;"",Data!$E$30&lt;&gt;"",Data!B24&lt;&gt;"",Data!$D$30&lt;&gt;""),SQRT(Data!$C$30+2*Data!B24*Data!$E$30+(Data!B24^2)*Data!$D$30),"")</f>
        <v>1.4832396974191326</v>
      </c>
      <c r="E5" s="22">
        <f>IF(AND(C5&lt;&gt;"",D5&lt;&gt;""),C5/D5,"")</f>
        <v>7.0453885627408788</v>
      </c>
      <c r="F5" s="22">
        <f>IF(Data!$B$30&lt;&gt;"",Data!$B$30-4,"")</f>
        <v>96</v>
      </c>
      <c r="G5" s="23">
        <f>IF(AND(E5&lt;&gt;"",F5&lt;&gt;""),TDIST(ABS(E5),F5,2),"")</f>
        <v>2.7997411714356891E-10</v>
      </c>
    </row>
    <row r="6" spans="1:7" x14ac:dyDescent="0.15">
      <c r="A6" s="21" t="str">
        <f>Data!C25</f>
        <v>Very High X2</v>
      </c>
      <c r="B6" s="22">
        <f>IF(Data!B25&lt;&gt;"",Data!B25,"")</f>
        <v>2</v>
      </c>
      <c r="C6" s="22">
        <f>IF(AND(Data!$C$13&lt;&gt;"",Data!$E$13&lt;&gt;"",Data!B25&lt;&gt;""),Data!$C$13+Data!$E$13*Data!B25,"")</f>
        <v>14.95</v>
      </c>
      <c r="D6" s="22">
        <f>IF(AND(Data!$C$30&lt;&gt;"",Data!B25&lt;&gt;"",Data!$E$30&lt;&gt;"",Data!B25&lt;&gt;"",Data!$D$30&lt;&gt;""),SQRT(Data!$C$30+2*Data!B25*Data!$E$30+(Data!B25^2)*Data!$D$30),"")</f>
        <v>1.7888543819998317</v>
      </c>
      <c r="E6" s="22">
        <f>IF(AND(C6&lt;&gt;"",D6&lt;&gt;""),C6/D6,"")</f>
        <v>8.3573040659054634</v>
      </c>
      <c r="F6" s="22">
        <f>IF(Data!$B$30&lt;&gt;"",Data!$B$30-4,"")</f>
        <v>96</v>
      </c>
      <c r="G6" s="23">
        <f>IF(AND(E6&lt;&gt;"",F6&lt;&gt;""),TDIST(ABS(E6),F6,2),"")</f>
        <v>4.9536611713010149E-13</v>
      </c>
    </row>
  </sheetData>
  <sheetProtection sheet="1" objects="1" scenario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M. Buchanan</cp:lastModifiedBy>
  <dcterms:modified xsi:type="dcterms:W3CDTF">2017-03-21T16:09:40Z</dcterms:modified>
</cp:coreProperties>
</file>