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G:\workpath\Notes\FoundmentalPhyExp\霍尔效应\"/>
    </mc:Choice>
  </mc:AlternateContent>
  <bookViews>
    <workbookView xWindow="0" yWindow="0" windowWidth="19200" windowHeight="6432" activeTab="1" xr2:uid="{00000000-000D-0000-FFFF-FFFF00000000}"/>
  </bookViews>
  <sheets>
    <sheet name="123" sheetId="1" r:id="rId1"/>
    <sheet name="2+" sheetId="7" r:id="rId2"/>
    <sheet name="4" sheetId="2" r:id="rId3"/>
    <sheet name="5" sheetId="3" r:id="rId4"/>
    <sheet name="6" sheetId="4" r:id="rId5"/>
    <sheet name="7" sheetId="5" r:id="rId6"/>
    <sheet name="8" sheetId="6" r:id="rId7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7" l="1"/>
  <c r="L4" i="7"/>
  <c r="L5" i="7"/>
  <c r="L6" i="7"/>
  <c r="L7" i="7"/>
  <c r="L8" i="7"/>
  <c r="L9" i="7"/>
  <c r="L10" i="7"/>
  <c r="L11" i="7"/>
  <c r="L12" i="7"/>
  <c r="L13" i="7"/>
  <c r="L14" i="7"/>
  <c r="O3" i="6"/>
  <c r="N3" i="6"/>
  <c r="C3" i="6"/>
  <c r="D3" i="6"/>
  <c r="E3" i="6"/>
  <c r="F3" i="6"/>
  <c r="G3" i="6"/>
  <c r="H3" i="6"/>
  <c r="I3" i="6"/>
  <c r="J3" i="6"/>
  <c r="K3" i="6"/>
  <c r="L3" i="6"/>
  <c r="M3" i="6"/>
  <c r="B3" i="6"/>
  <c r="B3" i="4"/>
  <c r="C3" i="4"/>
  <c r="D3" i="4"/>
  <c r="E3" i="4"/>
  <c r="F3" i="4"/>
  <c r="G3" i="4"/>
  <c r="H3" i="4"/>
  <c r="I3" i="4"/>
  <c r="J3" i="4"/>
  <c r="K3" i="4"/>
  <c r="L3" i="4"/>
  <c r="M3" i="4"/>
  <c r="N3" i="4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B5" i="2"/>
  <c r="E11" i="2"/>
  <c r="G4" i="7" l="1"/>
  <c r="G5" i="7"/>
  <c r="G6" i="7"/>
  <c r="G7" i="7"/>
  <c r="G8" i="7"/>
  <c r="G9" i="7"/>
  <c r="G10" i="7"/>
  <c r="G11" i="7"/>
  <c r="G12" i="7"/>
  <c r="G13" i="7"/>
  <c r="G3" i="7"/>
  <c r="H12" i="5" l="1"/>
  <c r="G12" i="5"/>
  <c r="F12" i="5"/>
  <c r="E12" i="5"/>
  <c r="D12" i="5"/>
  <c r="C12" i="5"/>
  <c r="B12" i="5"/>
  <c r="K9" i="5"/>
  <c r="J9" i="5"/>
  <c r="I9" i="5"/>
  <c r="H9" i="5"/>
  <c r="G9" i="5"/>
  <c r="F9" i="5"/>
  <c r="E9" i="5"/>
  <c r="D9" i="5"/>
  <c r="C9" i="5"/>
  <c r="B9" i="5"/>
  <c r="K6" i="5"/>
  <c r="J6" i="5"/>
  <c r="I6" i="5"/>
  <c r="H6" i="5"/>
  <c r="G6" i="5"/>
  <c r="F6" i="5"/>
  <c r="E6" i="5"/>
  <c r="D6" i="5"/>
  <c r="C6" i="5"/>
  <c r="B6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B3" i="5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B3" i="3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B56" i="1"/>
</calcChain>
</file>

<file path=xl/sharedStrings.xml><?xml version="1.0" encoding="utf-8"?>
<sst xmlns="http://schemas.openxmlformats.org/spreadsheetml/2006/main" count="120" uniqueCount="70">
  <si>
    <t>Ih</t>
    <phoneticPr fontId="1" type="noConversion"/>
  </si>
  <si>
    <t>Uh</t>
    <phoneticPr fontId="1" type="noConversion"/>
  </si>
  <si>
    <t>Uh=IhKhB</t>
    <phoneticPr fontId="1" type="noConversion"/>
  </si>
  <si>
    <t>Ih</t>
    <phoneticPr fontId="1" type="noConversion"/>
  </si>
  <si>
    <t>Uh</t>
    <phoneticPr fontId="1" type="noConversion"/>
  </si>
  <si>
    <r>
      <t>(mA)</t>
    </r>
    <r>
      <rPr>
        <sz val="10.5"/>
        <color rgb="FF000000"/>
        <rFont val="Times New Roman"/>
        <family val="1"/>
      </rPr>
      <t xml:space="preserve"> </t>
    </r>
  </si>
  <si>
    <r>
      <t>霍尔电压：</t>
    </r>
    <r>
      <rPr>
        <sz val="10.5"/>
        <color rgb="FF000000"/>
        <rFont val="Cambria Math"/>
        <family val="1"/>
      </rPr>
      <t>𝑈</t>
    </r>
    <r>
      <rPr>
        <vertAlign val="subscript"/>
        <sz val="10.5"/>
        <color rgb="FF000000"/>
        <rFont val="Cambria Math"/>
        <family val="1"/>
      </rPr>
      <t>𝐻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mbria Math"/>
        <family val="1"/>
      </rPr>
      <t>(mV)</t>
    </r>
    <r>
      <rPr>
        <sz val="10.5"/>
        <color rgb="FF000000"/>
        <rFont val="Calibri"/>
        <family val="2"/>
      </rPr>
      <t xml:space="preserve"> </t>
    </r>
  </si>
  <si>
    <r>
      <t>𝑈</t>
    </r>
    <r>
      <rPr>
        <vertAlign val="subscript"/>
        <sz val="10.5"/>
        <color rgb="FF000000"/>
        <rFont val="Cambria Math"/>
        <family val="1"/>
      </rPr>
      <t>2</t>
    </r>
    <r>
      <rPr>
        <sz val="10.5"/>
        <color rgb="FF000000"/>
        <rFont val="Calibri"/>
        <family val="2"/>
      </rPr>
      <t xml:space="preserve"> </t>
    </r>
  </si>
  <si>
    <r>
      <t>𝑈</t>
    </r>
    <r>
      <rPr>
        <vertAlign val="subscript"/>
        <sz val="10.5"/>
        <color rgb="FF000000"/>
        <rFont val="Cambria Math"/>
        <family val="1"/>
      </rPr>
      <t>3</t>
    </r>
    <r>
      <rPr>
        <sz val="10.5"/>
        <color rgb="FF000000"/>
        <rFont val="Calibri"/>
        <family val="2"/>
      </rPr>
      <t xml:space="preserve"> </t>
    </r>
  </si>
  <si>
    <r>
      <t>𝑈</t>
    </r>
    <r>
      <rPr>
        <vertAlign val="subscript"/>
        <sz val="10.5"/>
        <color rgb="FF000000"/>
        <rFont val="Cambria Math"/>
        <family val="1"/>
      </rPr>
      <t>4</t>
    </r>
    <r>
      <rPr>
        <sz val="10.5"/>
        <color rgb="FF000000"/>
        <rFont val="Calibri"/>
        <family val="2"/>
      </rPr>
      <t xml:space="preserve"> </t>
    </r>
  </si>
  <si>
    <r>
      <t>𝑈</t>
    </r>
    <r>
      <rPr>
        <vertAlign val="subscript"/>
        <sz val="10.5"/>
        <color rgb="FF000000"/>
        <rFont val="Cambria Math"/>
        <family val="1"/>
      </rPr>
      <t>𝐻</t>
    </r>
  </si>
  <si>
    <r>
      <t xml:space="preserve">霍尔电流输入接 </t>
    </r>
    <r>
      <rPr>
        <sz val="10.5"/>
        <color rgb="FF000000"/>
        <rFont val="Calibri"/>
        <family val="2"/>
      </rPr>
      <t xml:space="preserve">1,2 </t>
    </r>
    <r>
      <rPr>
        <sz val="10.5"/>
        <color rgb="FF000000"/>
        <rFont val="宋体"/>
        <family val="3"/>
        <charset val="134"/>
      </rPr>
      <t>端</t>
    </r>
    <r>
      <rPr>
        <sz val="10.5"/>
        <color rgb="FF000000"/>
        <rFont val="Calibri"/>
        <family val="2"/>
      </rPr>
      <t xml:space="preserve"> </t>
    </r>
  </si>
  <si>
    <r>
      <t>励磁电流：</t>
    </r>
    <r>
      <rPr>
        <sz val="10.5"/>
        <color rgb="FF000000"/>
        <rFont val="Cambria Math"/>
        <family val="1"/>
      </rPr>
      <t>I</t>
    </r>
    <r>
      <rPr>
        <vertAlign val="subscript"/>
        <sz val="10.5"/>
        <color rgb="FF000000"/>
        <rFont val="Cambria Math"/>
        <family val="1"/>
      </rPr>
      <t xml:space="preserve">M </t>
    </r>
    <r>
      <rPr>
        <sz val="10.5"/>
        <color rgb="FF000000"/>
        <rFont val="Cambria Math"/>
        <family val="1"/>
      </rPr>
      <t>= 0.6 (𝐴)</t>
    </r>
    <r>
      <rPr>
        <sz val="10.5"/>
        <color rgb="FF000000"/>
        <rFont val="Calibri"/>
        <family val="2"/>
      </rPr>
      <t xml:space="preserve">  </t>
    </r>
  </si>
  <si>
    <r>
      <t>霍尔电流：</t>
    </r>
    <r>
      <rPr>
        <sz val="10.5"/>
        <color rgb="FF000000"/>
        <rFont val="Cambria Math"/>
        <family val="1"/>
      </rPr>
      <t>I</t>
    </r>
    <r>
      <rPr>
        <vertAlign val="subscript"/>
        <sz val="10.5"/>
        <color rgb="FF000000"/>
        <rFont val="Cambria Math"/>
        <family val="1"/>
      </rPr>
      <t>H</t>
    </r>
    <r>
      <rPr>
        <sz val="10.5"/>
        <color rgb="FF000000"/>
        <rFont val="Calibri"/>
        <family val="2"/>
      </rPr>
      <t xml:space="preserve"> </t>
    </r>
    <phoneticPr fontId="1" type="noConversion"/>
  </si>
  <si>
    <r>
      <t>𝑈</t>
    </r>
    <r>
      <rPr>
        <vertAlign val="subscript"/>
        <sz val="10.5"/>
        <color rgb="FF000000"/>
        <rFont val="Cambria Math"/>
        <family val="1"/>
      </rPr>
      <t>1</t>
    </r>
    <r>
      <rPr>
        <sz val="10.5"/>
        <color rgb="FF000000"/>
        <rFont val="Calibri"/>
        <family val="2"/>
      </rPr>
      <t xml:space="preserve"> </t>
    </r>
    <phoneticPr fontId="1" type="noConversion"/>
  </si>
  <si>
    <t>列1</t>
  </si>
  <si>
    <t>列2</t>
  </si>
  <si>
    <t>列3</t>
  </si>
  <si>
    <t>列4</t>
  </si>
  <si>
    <t>测量值：</t>
  </si>
  <si>
    <t xml:space="preserve"> </t>
  </si>
  <si>
    <t xml:space="preserve"> 轴向距离X (mm) </t>
    <phoneticPr fontId="1" type="noConversion"/>
  </si>
  <si>
    <t>计算值</t>
    <phoneticPr fontId="1" type="noConversion"/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</si>
  <si>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</si>
  <si>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</si>
  <si>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</si>
  <si>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</si>
  <si>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</si>
  <si>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</si>
  <si>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</si>
  <si>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</si>
  <si>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</si>
  <si>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</si>
  <si>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</si>
  <si>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</si>
  <si>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测量值(mT)：</t>
    <phoneticPr fontId="1" type="noConversion"/>
  </si>
  <si>
    <t>U _max(mT)</t>
    <phoneticPr fontId="1" type="noConversion"/>
  </si>
  <si>
    <t>表四</t>
    <phoneticPr fontId="1" type="noConversion"/>
  </si>
  <si>
    <r>
      <t>轴向距离</t>
    </r>
    <r>
      <rPr>
        <sz val="10.5"/>
        <color rgb="FF000000"/>
        <rFont val="Cambria Math"/>
        <family val="1"/>
      </rPr>
      <t>X (mm)</t>
    </r>
    <r>
      <rPr>
        <sz val="10.5"/>
        <color rgb="FF000000"/>
        <rFont val="Calibri"/>
        <family val="2"/>
      </rPr>
      <t xml:space="preserve"> </t>
    </r>
  </si>
  <si>
    <r>
      <t>f = 120 Hz</t>
    </r>
    <r>
      <rPr>
        <sz val="10.5"/>
        <color rgb="FF000000"/>
        <rFont val="Calibri"/>
        <family val="2"/>
      </rPr>
      <t xml:space="preserve"> </t>
    </r>
  </si>
  <si>
    <t>U_max(mV)</t>
    <phoneticPr fontId="1" type="noConversion"/>
  </si>
  <si>
    <t>U _max(mV)</t>
    <phoneticPr fontId="1" type="noConversion"/>
  </si>
  <si>
    <t xml:space="preserve">f = 120 Hz </t>
  </si>
  <si>
    <t xml:space="preserve">探测线圈转角θ </t>
  </si>
  <si>
    <t xml:space="preserve">𝑈 (𝑚𝑉) </t>
  </si>
  <si>
    <r>
      <t>计算值：U = 𝑈</t>
    </r>
    <r>
      <rPr>
        <vertAlign val="subscript"/>
        <sz val="10.5"/>
        <color rgb="FF000000"/>
        <rFont val=".萍方-简"/>
        <family val="2"/>
        <charset val="134"/>
      </rPr>
      <t xml:space="preserve">𝑚𝑎𝑥 </t>
    </r>
    <r>
      <rPr>
        <sz val="10.5"/>
        <color rgb="FF000000"/>
        <rFont val=".萍方-简"/>
        <family val="2"/>
        <charset val="134"/>
      </rPr>
      <t xml:space="preserve">∙ 𝑐𝑜𝑠𝜃 </t>
    </r>
  </si>
  <si>
    <t>f=120Hz</t>
    <phoneticPr fontId="1" type="noConversion"/>
  </si>
  <si>
    <t>U_max=8.59(mV)</t>
    <phoneticPr fontId="1" type="noConversion"/>
  </si>
  <si>
    <t xml:space="preserve">7 探测线圈转角与感应电压数据记录 </t>
  </si>
  <si>
    <t xml:space="preserve">励磁电流频率f (Hz) </t>
  </si>
  <si>
    <r>
      <t>𝑈</t>
    </r>
    <r>
      <rPr>
        <vertAlign val="subscript"/>
        <sz val="10.5"/>
        <color rgb="FF000000"/>
        <rFont val="华文细黑"/>
        <family val="3"/>
        <charset val="134"/>
      </rPr>
      <t>𝑚</t>
    </r>
    <r>
      <rPr>
        <sz val="10.5"/>
        <color rgb="FF000000"/>
        <rFont val="华文细黑"/>
        <family val="3"/>
        <charset val="134"/>
      </rPr>
      <t xml:space="preserve"> (𝑚𝑉) </t>
    </r>
  </si>
  <si>
    <t xml:space="preserve">I = 60 mA </t>
  </si>
  <si>
    <t xml:space="preserve">磁场强度： B (mT) </t>
    <phoneticPr fontId="1" type="noConversion"/>
  </si>
  <si>
    <r>
      <t>励磁电流：I</t>
    </r>
    <r>
      <rPr>
        <vertAlign val="subscript"/>
        <sz val="12"/>
        <color theme="1"/>
        <rFont val="华文细黑"/>
        <family val="3"/>
        <charset val="134"/>
      </rPr>
      <t>H</t>
    </r>
    <r>
      <rPr>
        <sz val="12"/>
        <color theme="1"/>
        <rFont val="华文细黑"/>
        <family val="3"/>
        <charset val="134"/>
      </rPr>
      <t xml:space="preserve"> (A)</t>
    </r>
    <phoneticPr fontId="1" type="noConversion"/>
  </si>
  <si>
    <t>总计</t>
    <phoneticPr fontId="1" type="noConversion"/>
  </si>
  <si>
    <r>
      <t>𝑈</t>
    </r>
    <r>
      <rPr>
        <vertAlign val="subscript"/>
        <sz val="12"/>
        <color theme="1"/>
        <rFont val="Baskerville Old Face"/>
        <family val="1"/>
      </rPr>
      <t>1</t>
    </r>
    <r>
      <rPr>
        <sz val="12"/>
        <color theme="1"/>
        <rFont val="Baskerville Old Face"/>
        <family val="1"/>
      </rPr>
      <t xml:space="preserve"> </t>
    </r>
  </si>
  <si>
    <r>
      <t>𝑈</t>
    </r>
    <r>
      <rPr>
        <vertAlign val="subscript"/>
        <sz val="12"/>
        <color theme="1"/>
        <rFont val="Baskerville Old Face"/>
        <family val="1"/>
      </rPr>
      <t>2</t>
    </r>
    <r>
      <rPr>
        <sz val="12"/>
        <color theme="1"/>
        <rFont val="Baskerville Old Face"/>
        <family val="1"/>
      </rPr>
      <t xml:space="preserve"> </t>
    </r>
  </si>
  <si>
    <r>
      <t>𝑈</t>
    </r>
    <r>
      <rPr>
        <vertAlign val="subscript"/>
        <sz val="12"/>
        <color theme="1"/>
        <rFont val="Baskerville Old Face"/>
        <family val="1"/>
      </rPr>
      <t>3</t>
    </r>
    <r>
      <rPr>
        <sz val="12"/>
        <color theme="1"/>
        <rFont val="Baskerville Old Face"/>
        <family val="1"/>
      </rPr>
      <t xml:space="preserve"> </t>
    </r>
  </si>
  <si>
    <r>
      <t>𝑈</t>
    </r>
    <r>
      <rPr>
        <vertAlign val="subscript"/>
        <sz val="12"/>
        <color theme="1"/>
        <rFont val="Baskerville Old Face"/>
        <family val="1"/>
      </rPr>
      <t>4</t>
    </r>
    <r>
      <rPr>
        <sz val="12"/>
        <color theme="1"/>
        <rFont val="Baskerville Old Face"/>
        <family val="1"/>
      </rPr>
      <t xml:space="preserve"> </t>
    </r>
  </si>
  <si>
    <r>
      <t>霍尔电流：I</t>
    </r>
    <r>
      <rPr>
        <vertAlign val="subscript"/>
        <sz val="12"/>
        <color theme="1"/>
        <rFont val="华文细黑"/>
        <family val="3"/>
        <charset val="134"/>
      </rPr>
      <t xml:space="preserve">H </t>
    </r>
    <r>
      <rPr>
        <sz val="12"/>
        <color theme="1"/>
        <rFont val="华文细黑"/>
        <family val="3"/>
        <charset val="134"/>
      </rPr>
      <t xml:space="preserve">= 10 (𝑚𝐴)  </t>
    </r>
  </si>
  <si>
    <r>
      <t>霍尔电压：𝑈</t>
    </r>
    <r>
      <rPr>
        <vertAlign val="subscript"/>
        <sz val="12"/>
        <color theme="1"/>
        <rFont val="华文细黑"/>
        <family val="3"/>
        <charset val="134"/>
      </rPr>
      <t>𝐻</t>
    </r>
    <r>
      <rPr>
        <sz val="12"/>
        <color theme="1"/>
        <rFont val="华文细黑"/>
        <family val="3"/>
        <charset val="134"/>
      </rPr>
      <t xml:space="preserve"> (mV) </t>
    </r>
    <phoneticPr fontId="1" type="noConversion"/>
  </si>
  <si>
    <t xml:space="preserve">霍尔电压：𝑈𝐻 (mV) </t>
    <phoneticPr fontId="1" type="noConversion"/>
  </si>
  <si>
    <t>计算值(mT)</t>
    <phoneticPr fontId="1" type="noConversion"/>
  </si>
  <si>
    <t xml:space="preserve">径向距离X (mm) </t>
    <phoneticPr fontId="1" type="noConversion"/>
  </si>
  <si>
    <r>
      <t xml:space="preserve">表 </t>
    </r>
    <r>
      <rPr>
        <sz val="10.5"/>
        <color rgb="FF000000"/>
        <rFont val="Calibri"/>
        <family val="2"/>
      </rPr>
      <t xml:space="preserve">6 </t>
    </r>
    <r>
      <rPr>
        <sz val="10.5"/>
        <color rgb="FF000000"/>
        <rFont val="宋体"/>
        <family val="3"/>
        <charset val="134"/>
      </rPr>
      <t>亥姆霍兹线圈磁场径向分布测量数据记录</t>
    </r>
    <r>
      <rPr>
        <sz val="10.5"/>
        <color rgb="FF000000"/>
        <rFont val="Calibri"/>
        <family val="2"/>
      </rPr>
      <t xml:space="preserve"> </t>
    </r>
    <phoneticPr fontId="1" type="noConversion"/>
  </si>
  <si>
    <r>
      <t xml:space="preserve">表 </t>
    </r>
    <r>
      <rPr>
        <sz val="10.5"/>
        <color rgb="FF000000"/>
        <rFont val="Calibri"/>
        <family val="2"/>
      </rPr>
      <t xml:space="preserve">8 </t>
    </r>
    <r>
      <rPr>
        <sz val="10.5"/>
        <color rgb="FF000000"/>
        <rFont val="宋体"/>
        <family val="3"/>
        <charset val="134"/>
      </rPr>
      <t>励磁电流频率对磁场强度的影响</t>
    </r>
    <r>
      <rPr>
        <sz val="10.5"/>
        <color rgb="FF000000"/>
        <rFont val="Calibri"/>
        <family val="2"/>
      </rPr>
      <t xml:space="preserve"> </t>
    </r>
    <phoneticPr fontId="1" type="noConversion"/>
  </si>
  <si>
    <t>Im(A)</t>
  </si>
  <si>
    <t>Uh(mV)</t>
  </si>
  <si>
    <t>单点估计: Kh</t>
    <phoneticPr fontId="1" type="noConversion"/>
  </si>
  <si>
    <t>IH=0.06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</si>
</sst>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E+00"/>
  </numFmts>
  <fonts count="2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Calibri"/>
      <family val="2"/>
    </font>
    <font>
      <sz val="10.5"/>
      <color rgb="FF000000"/>
      <name val="宋体"/>
      <family val="3"/>
      <charset val="134"/>
    </font>
    <font>
      <sz val="10.5"/>
      <color rgb="FF000000"/>
      <name val="Cambria Math"/>
      <family val="1"/>
    </font>
    <font>
      <vertAlign val="subscript"/>
      <sz val="10.5"/>
      <color rgb="FF000000"/>
      <name val="Cambria Math"/>
      <family val="1"/>
    </font>
    <font>
      <sz val="10.5"/>
      <color rgb="FF000000"/>
      <name val="Calibri"/>
      <family val="2"/>
    </font>
    <font>
      <sz val="10.5"/>
      <color rgb="FF000000"/>
      <name val="Times New Roman"/>
      <family val="1"/>
    </font>
    <font>
      <sz val="10.5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0.5"/>
      <color rgb="FF000000"/>
      <name val="Century"/>
      <family val="1"/>
    </font>
    <font>
      <sz val="10.5"/>
      <color rgb="FF000000"/>
      <name val="华文细黑"/>
      <family val="3"/>
      <charset val="134"/>
    </font>
    <font>
      <sz val="11"/>
      <color rgb="FF000000"/>
      <name val="华文细黑"/>
      <family val="3"/>
      <charset val="134"/>
    </font>
    <font>
      <vertAlign val="subscript"/>
      <sz val="10.5"/>
      <color rgb="FF000000"/>
      <name val="华文细黑"/>
      <family val="3"/>
      <charset val="134"/>
    </font>
    <font>
      <sz val="10.5"/>
      <color rgb="FF000000"/>
      <name val=".萍方-简"/>
      <family val="2"/>
      <charset val="134"/>
    </font>
    <font>
      <sz val="11"/>
      <color rgb="FF000000"/>
      <name val=".萍方-简"/>
      <family val="2"/>
      <charset val="134"/>
    </font>
    <font>
      <vertAlign val="subscript"/>
      <sz val="10.5"/>
      <color rgb="FF000000"/>
      <name val=".萍方-简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Calibri"/>
      <family val="2"/>
    </font>
    <font>
      <sz val="12"/>
      <color theme="1"/>
      <name val="华文细黑"/>
      <family val="3"/>
      <charset val="134"/>
    </font>
    <font>
      <vertAlign val="subscript"/>
      <sz val="12"/>
      <color theme="1"/>
      <name val="华文细黑"/>
      <family val="3"/>
      <charset val="134"/>
    </font>
    <font>
      <sz val="12"/>
      <color theme="1"/>
      <name val="Baskerville Old Face"/>
      <family val="1"/>
    </font>
    <font>
      <vertAlign val="subscript"/>
      <sz val="12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7" xfId="0" applyBorder="1">
      <alignment vertical="center"/>
    </xf>
    <xf numFmtId="0" fontId="17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11" fontId="6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1" fillId="0" borderId="1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right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right" vertical="center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</cellXfs>
  <cellStyles count="1">
    <cellStyle name="常规" xfId="0" builtinId="0"/>
  </cellStyles>
  <dxfs count="6"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Uh-Ih</a:t>
            </a:r>
            <a:r>
              <a:rPr lang="zh-CN" altLang="en-US"/>
              <a:t>（</a:t>
            </a:r>
            <a:r>
              <a:rPr lang="en-US" altLang="zh-CN"/>
              <a:t>mA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'123'!$A$2</c:f>
              <c:strCache>
                <c:ptCount val="1"/>
                <c:pt idx="0">
                  <c:v>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'123'!$B$1:$F$1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'123'!$B$2:$F$2</c:f>
              <c:numCache>
                <c:formatCode>General</c:formatCode>
                <c:ptCount val="5"/>
                <c:pt idx="0">
                  <c:v>4.6375000000000002</c:v>
                </c:pt>
                <c:pt idx="1">
                  <c:v>9.2750000000000004</c:v>
                </c:pt>
                <c:pt idx="2">
                  <c:v>13.9625</c:v>
                </c:pt>
                <c:pt idx="3">
                  <c:v>18.662500000000001</c:v>
                </c:pt>
                <c:pt idx="4">
                  <c:v>23.725000000000001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9-419B-98EA-8C6C19C779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38519200"/>
        <c:axId val="1038520448"/>
      </c:scatterChart>
      <c:valAx>
        <c:axId val="103851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520448"/>
        <c:crosses val="autoZero"/>
        <c:crossBetween val="midCat"/>
      </c:valAx>
      <c:valAx>
        <c:axId val="10385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51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Uh-Ih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'123'!$A$23</c:f>
              <c:strCache>
                <c:ptCount val="1"/>
                <c:pt idx="0">
                  <c:v>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942322834645672"/>
                  <c:y val="-4.4079177602799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'123'!$B$22:$L$22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'123'!$B$23:$L$23</c:f>
              <c:numCache>
                <c:formatCode>General</c:formatCode>
                <c:ptCount val="11"/>
                <c:pt idx="0">
                  <c:v>1.0249999999999999</c:v>
                </c:pt>
                <c:pt idx="1">
                  <c:v>3.8</c:v>
                </c:pt>
                <c:pt idx="2">
                  <c:v>7.625</c:v>
                </c:pt>
                <c:pt idx="3">
                  <c:v>11.5</c:v>
                </c:pt>
                <c:pt idx="4">
                  <c:v>15.362500000000001</c:v>
                </c:pt>
                <c:pt idx="5">
                  <c:v>19.274999999999999</c:v>
                </c:pt>
                <c:pt idx="6">
                  <c:v>23.2</c:v>
                </c:pt>
                <c:pt idx="7">
                  <c:v>27.087499999999999</c:v>
                </c:pt>
                <c:pt idx="8">
                  <c:v>30.925000000000001</c:v>
                </c:pt>
                <c:pt idx="9">
                  <c:v>34.85</c:v>
                </c:pt>
                <c:pt idx="10">
                  <c:v>38.725000000000001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D-4F6C-B83C-869C6BBA9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8952720"/>
        <c:axId val="1008956048"/>
      </c:scatterChart>
      <c:valAx>
        <c:axId val="10089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8956048"/>
        <c:crosses val="autoZero"/>
        <c:crossBetween val="midCat"/>
      </c:valAx>
      <c:valAx>
        <c:axId val="10089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895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𝑈𝐻 </a:t>
            </a:r>
            <a:r>
              <a:rPr lang="en-US" altLang="zh-CN"/>
              <a:t>(mV) - B(mT)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40542366579177602"/>
          <c:y val="0.16245370370370371"/>
          <c:w val="0.5589096675415573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'2+'!$K$2</c:f>
              <c:strCache>
                <c:ptCount val="1"/>
                <c:pt idx="0">
                  <c:v>霍尔电压：𝑈𝐻 (mV)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'2+'!$J$3:$J$14</c:f>
              <c:numCache>
                <c:formatCode>General</c:formatCode>
                <c:ptCount val="12"/>
                <c:pt idx="1">
                  <c:v>-0.3</c:v>
                </c:pt>
                <c:pt idx="2">
                  <c:v>14.9</c:v>
                </c:pt>
                <c:pt idx="3">
                  <c:v>29.9</c:v>
                </c:pt>
                <c:pt idx="4">
                  <c:v>44.7</c:v>
                </c:pt>
                <c:pt idx="5">
                  <c:v>59.9</c:v>
                </c:pt>
                <c:pt idx="6">
                  <c:v>75.099999999999994</c:v>
                </c:pt>
                <c:pt idx="7">
                  <c:v>89.7</c:v>
                </c:pt>
                <c:pt idx="8">
                  <c:v>104.8</c:v>
                </c:pt>
                <c:pt idx="9">
                  <c:v>120.1</c:v>
                </c:pt>
                <c:pt idx="10">
                  <c:v>134.30000000000001</c:v>
                </c:pt>
                <c:pt idx="11">
                  <c:v>150</c:v>
                </c:pt>
              </c:numCache>
            </c:numRef>
          </c:xVal>
          <c:yVal>
            <c:numRef>
              <c:f>'2+'!$K$3:$K$14</c:f>
              <c:numCache>
                <c:formatCode>General</c:formatCode>
                <c:ptCount val="12"/>
                <c:pt idx="1">
                  <c:v>0.98124999999999996</c:v>
                </c:pt>
                <c:pt idx="2">
                  <c:v>4.125</c:v>
                </c:pt>
                <c:pt idx="3">
                  <c:v>7.9437500000000005</c:v>
                </c:pt>
                <c:pt idx="4">
                  <c:v>11.825000000000001</c:v>
                </c:pt>
                <c:pt idx="5">
                  <c:v>15.678125000000001</c:v>
                </c:pt>
                <c:pt idx="6">
                  <c:v>19.59375</c:v>
                </c:pt>
                <c:pt idx="7">
                  <c:v>23.525000000000002</c:v>
                </c:pt>
                <c:pt idx="8">
                  <c:v>27.346875000000004</c:v>
                </c:pt>
                <c:pt idx="9">
                  <c:v>31.256249999999998</c:v>
                </c:pt>
                <c:pt idx="10">
                  <c:v>35.174999999999997</c:v>
                </c:pt>
                <c:pt idx="11">
                  <c:v>39.03125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4-4D25-BE84-AA1B8B143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42216"/>
        <c:axId val="437442544"/>
      </c:scatterChart>
      <c:valAx>
        <c:axId val="43744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442544"/>
        <c:crosses val="autoZero"/>
        <c:crossBetween val="midCat"/>
      </c:valAx>
      <c:valAx>
        <c:axId val="437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44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'6'!$B$6:$N$6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'6'!$B$7:$N$7</c:f>
              <c:numCache>
                <c:formatCode>0.00E+00</c:formatCode>
                <c:ptCount val="13"/>
                <c:pt idx="0">
                  <c:v>0.20872133333333334</c:v>
                </c:pt>
                <c:pt idx="1">
                  <c:v>0.20920900000000001</c:v>
                </c:pt>
                <c:pt idx="2">
                  <c:v>0.20945283333333334</c:v>
                </c:pt>
                <c:pt idx="3">
                  <c:v>0.20969666666666667</c:v>
                </c:pt>
                <c:pt idx="4">
                  <c:v>0.20969666666666667</c:v>
                </c:pt>
                <c:pt idx="5">
                  <c:v>0.20969666666666667</c:v>
                </c:pt>
                <c:pt idx="6">
                  <c:v>0.20945283333333334</c:v>
                </c:pt>
                <c:pt idx="7">
                  <c:v>0.20945283333333334</c:v>
                </c:pt>
                <c:pt idx="8">
                  <c:v>0.20945283333333334</c:v>
                </c:pt>
                <c:pt idx="9">
                  <c:v>0.20920900000000001</c:v>
                </c:pt>
                <c:pt idx="10">
                  <c:v>0.20896516666666667</c:v>
                </c:pt>
                <c:pt idx="11">
                  <c:v>0.20847750000000001</c:v>
                </c:pt>
                <c:pt idx="12">
                  <c:v>0.20852626666666665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B-484F-8DAA-B81DE34C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26040"/>
        <c:axId val="749520792"/>
      </c:scatterChart>
      <c:valAx>
        <c:axId val="74952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520792"/>
        <c:crosses val="autoZero"/>
        <c:crossBetween val="midCat"/>
      </c:valAx>
      <c:valAx>
        <c:axId val="749520792"/>
        <c:scaling>
          <c:orientation val="minMax"/>
          <c:max val="0.25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52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励磁电流频率对磁场强度的影响 </a:t>
            </a:r>
          </a:p>
        </c:rich>
      </c:tx>
      <c:layout>
        <c:manualLayout>
          <c:xMode val="edge"/>
          <c:yMode val="edge"/>
          <c:x val="0.2222222222222222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'8'!$A$9:$N$9</c:f>
              <c:numCache>
                <c:formatCode>General</c:formatCode>
                <c:ptCount val="1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</c:numCache>
            </c:numRef>
          </c:xVal>
          <c:yVal>
            <c:numRef>
              <c:f>'8'!$A$10:$N$10</c:f>
              <c:numCache>
                <c:formatCode>General</c:formatCode>
                <c:ptCount val="14"/>
                <c:pt idx="0">
                  <c:v>0.20335700000000001</c:v>
                </c:pt>
                <c:pt idx="1">
                  <c:v>0.20677066666666669</c:v>
                </c:pt>
                <c:pt idx="2">
                  <c:v>0.20774600000000001</c:v>
                </c:pt>
                <c:pt idx="3">
                  <c:v>0.20833120000000002</c:v>
                </c:pt>
                <c:pt idx="4">
                  <c:v>0.20920900000000001</c:v>
                </c:pt>
                <c:pt idx="5">
                  <c:v>0.20858200000000002</c:v>
                </c:pt>
                <c:pt idx="6">
                  <c:v>0.20920900000000001</c:v>
                </c:pt>
                <c:pt idx="7">
                  <c:v>0.20872133333333337</c:v>
                </c:pt>
                <c:pt idx="8">
                  <c:v>0.20920900000000001</c:v>
                </c:pt>
                <c:pt idx="9">
                  <c:v>0.20934200000000003</c:v>
                </c:pt>
                <c:pt idx="10">
                  <c:v>0.20945283333333334</c:v>
                </c:pt>
                <c:pt idx="11">
                  <c:v>0.20977169230769233</c:v>
                </c:pt>
                <c:pt idx="12">
                  <c:v>0.20988936170212766</c:v>
                </c:pt>
                <c:pt idx="13">
                  <c:v>0.2106277504725898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3-4914-A01F-B0B32F5A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231160"/>
        <c:axId val="758231488"/>
      </c:scatterChart>
      <c:valAx>
        <c:axId val="75823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231488"/>
        <c:crosses val="autoZero"/>
        <c:crossBetween val="midCat"/>
      </c:valAx>
      <c:valAx>
        <c:axId val="7582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23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3</xdr:row>
      <xdr:rowOff>31750</xdr:rowOff>
    </xdr:from>
    <xdr:to>
      <xdr:col>12</xdr:col>
      <xdr:colOff>358775</xdr:colOff>
      <xdr:row>18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24</xdr:row>
      <xdr:rowOff>31750</xdr:rowOff>
    </xdr:from>
    <xdr:to>
      <xdr:col>12</xdr:col>
      <xdr:colOff>139700</xdr:colOff>
      <xdr:row>39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486410</xdr:colOff>
      <xdr:row>57</xdr:row>
      <xdr:rowOff>70901</xdr:rowOff>
    </xdr:from>
    <xdr:to>
      <xdr:col>2</xdr:col>
      <xdr:colOff>182880</xdr:colOff>
      <xdr:row>62</xdr:row>
      <xdr:rowOff>135889</xdr:rowOff>
    </xdr:to>
    <xdr:pic>
      <xdr:nvPicPr>
        <xdr:cNvPr id="4" name="Picture 9676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410" y="13146821"/>
          <a:ext cx="1784350" cy="941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58</xdr:row>
      <xdr:rowOff>82550</xdr:rowOff>
    </xdr:from>
    <xdr:to>
      <xdr:col>12</xdr:col>
      <xdr:colOff>433070</xdr:colOff>
      <xdr:row>61</xdr:row>
      <xdr:rowOff>57150</xdr:rowOff>
    </xdr:to>
    <xdr:pic>
      <xdr:nvPicPr>
        <xdr:cNvPr id="5" name="Picture 9677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2457430"/>
          <a:ext cx="1644650" cy="500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229870</xdr:colOff>
      <xdr:row>60</xdr:row>
      <xdr:rowOff>100330</xdr:rowOff>
    </xdr:from>
    <xdr:to>
      <xdr:col>9</xdr:col>
      <xdr:colOff>95250</xdr:colOff>
      <xdr:row>61</xdr:row>
      <xdr:rowOff>132080</xdr:rowOff>
    </xdr:to>
    <xdr:pic>
      <xdr:nvPicPr>
        <xdr:cNvPr id="6" name="Picture 967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7350" y="13702030"/>
          <a:ext cx="3522980" cy="207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213360</xdr:colOff>
      <xdr:row>1</xdr:row>
      <xdr:rowOff>361950</xdr:rowOff>
    </xdr:from>
    <xdr:to>
      <xdr:col>26</xdr:col>
      <xdr:colOff>441960</xdr:colOff>
      <xdr:row>8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2520E0-197C-4B59-97BE-BF5F95EFD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486410</xdr:colOff>
      <xdr:row>7</xdr:row>
      <xdr:rowOff>106679</xdr:rowOff>
    </xdr:from>
    <xdr:to>
      <xdr:col>2</xdr:col>
      <xdr:colOff>182880</xdr:colOff>
      <xdr:row>9</xdr:row>
      <xdr:rowOff>135888</xdr:rowOff>
    </xdr:to>
    <xdr:pic>
      <xdr:nvPicPr>
        <xdr:cNvPr id="2" name="Picture 96769">
          <a:extLst>
            <a:ext uri="{FF2B5EF4-FFF2-40B4-BE49-F238E27FC236}">
              <a16:creationId xmlns:a16="http://schemas.microsoft.com/office/drawing/2014/main" id="{DCEA2680-08CA-4CA2-98F4-13889126A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410" y="1744979"/>
          <a:ext cx="1189990" cy="379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5</xdr:row>
      <xdr:rowOff>82550</xdr:rowOff>
    </xdr:from>
    <xdr:to>
      <xdr:col>12</xdr:col>
      <xdr:colOff>433070</xdr:colOff>
      <xdr:row>8</xdr:row>
      <xdr:rowOff>57150</xdr:rowOff>
    </xdr:to>
    <xdr:pic>
      <xdr:nvPicPr>
        <xdr:cNvPr id="3" name="Picture 96770">
          <a:extLst>
            <a:ext uri="{FF2B5EF4-FFF2-40B4-BE49-F238E27FC236}">
              <a16:creationId xmlns:a16="http://schemas.microsoft.com/office/drawing/2014/main" id="{0E3DE302-FC01-409C-9A5A-CD8CD9621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940" y="1370330"/>
          <a:ext cx="1644650" cy="500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229870</xdr:colOff>
      <xdr:row>7</xdr:row>
      <xdr:rowOff>100330</xdr:rowOff>
    </xdr:from>
    <xdr:to>
      <xdr:col>9</xdr:col>
      <xdr:colOff>95250</xdr:colOff>
      <xdr:row>8</xdr:row>
      <xdr:rowOff>132080</xdr:rowOff>
    </xdr:to>
    <xdr:pic>
      <xdr:nvPicPr>
        <xdr:cNvPr id="4" name="Picture 96771">
          <a:extLst>
            <a:ext uri="{FF2B5EF4-FFF2-40B4-BE49-F238E27FC236}">
              <a16:creationId xmlns:a16="http://schemas.microsoft.com/office/drawing/2014/main" id="{94918BFC-4A8F-41F4-95D9-09C273931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7350" y="12825730"/>
          <a:ext cx="3522980" cy="207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277906</xdr:colOff>
      <xdr:row>4</xdr:row>
      <xdr:rowOff>548148</xdr:rowOff>
    </xdr:from>
    <xdr:to>
      <xdr:col>6</xdr:col>
      <xdr:colOff>233082</xdr:colOff>
      <xdr:row>4</xdr:row>
      <xdr:rowOff>771861</xdr:rowOff>
    </xdr:to>
    <xdr:pic>
      <xdr:nvPicPr>
        <xdr:cNvPr id="2" name="Picture 96773">
          <a:extLst>
            <a:ext uri="{FF2B5EF4-FFF2-40B4-BE49-F238E27FC236}">
              <a16:creationId xmlns:a16="http://schemas.microsoft.com/office/drawing/2014/main" id="{436767E8-D2E9-4576-B7B6-F9F82A6BC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8635" y="2161795"/>
          <a:ext cx="1443318" cy="223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3</xdr:row>
      <xdr:rowOff>0</xdr:rowOff>
    </xdr:from>
    <xdr:to>
      <xdr:col>6</xdr:col>
      <xdr:colOff>502920</xdr:colOff>
      <xdr:row>3</xdr:row>
      <xdr:rowOff>0</xdr:rowOff>
    </xdr:to>
    <xdr:pic>
      <xdr:nvPicPr>
        <xdr:cNvPr id="3" name="Picture 96775">
          <a:extLst>
            <a:ext uri="{FF2B5EF4-FFF2-40B4-BE49-F238E27FC236}">
              <a16:creationId xmlns:a16="http://schemas.microsoft.com/office/drawing/2014/main" id="{D830D640-3110-40CB-B120-678DA269B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2760" y="2788920"/>
          <a:ext cx="11277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297180</xdr:colOff>
      <xdr:row>8</xdr:row>
      <xdr:rowOff>99060</xdr:rowOff>
    </xdr:from>
    <xdr:to>
      <xdr:col>11</xdr:col>
      <xdr:colOff>53340</xdr:colOff>
      <xdr:row>24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37FB994-94F8-46BE-9A80-70E3E75DC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17</xdr:row>
      <xdr:rowOff>45720</xdr:rowOff>
    </xdr:from>
    <xdr:to>
      <xdr:col>4</xdr:col>
      <xdr:colOff>510540</xdr:colOff>
      <xdr:row>17</xdr:row>
      <xdr:rowOff>114299</xdr:rowOff>
    </xdr:to>
    <xdr:pic>
      <xdr:nvPicPr>
        <xdr:cNvPr id="2" name="Picture 96780">
          <a:extLst>
            <a:ext uri="{FF2B5EF4-FFF2-40B4-BE49-F238E27FC236}">
              <a16:creationId xmlns:a16="http://schemas.microsoft.com/office/drawing/2014/main" id="{5387B4E9-600C-445B-ADBF-5B76D8440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5989320"/>
          <a:ext cx="624840" cy="6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3</xdr:row>
      <xdr:rowOff>106680</xdr:rowOff>
    </xdr:from>
    <xdr:to>
      <xdr:col>10</xdr:col>
      <xdr:colOff>297180</xdr:colOff>
      <xdr:row>3</xdr:row>
      <xdr:rowOff>335280</xdr:rowOff>
    </xdr:to>
    <xdr:pic>
      <xdr:nvPicPr>
        <xdr:cNvPr id="2" name="Picture 96782">
          <a:extLst>
            <a:ext uri="{FF2B5EF4-FFF2-40B4-BE49-F238E27FC236}">
              <a16:creationId xmlns:a16="http://schemas.microsoft.com/office/drawing/2014/main" id="{2A61F9E8-CF84-49DD-9D08-F84E1F989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5460" y="1120140"/>
          <a:ext cx="11277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198120</xdr:colOff>
      <xdr:row>11</xdr:row>
      <xdr:rowOff>38100</xdr:rowOff>
    </xdr:from>
    <xdr:to>
      <xdr:col>12</xdr:col>
      <xdr:colOff>502920</xdr:colOff>
      <xdr:row>26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DDA5FCA-5FCD-4B4D-95E7-6061C8710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53:P58" totalsRowShown="0" headerRowDxfId="5" headerRowBorderDxfId="4" tableBorderDxfId="3">
  <autoFilter ref="A53:P58" xr:uid="{00000000-0009-0000-0100-000002000000}"/>
  <tableColumns count="16">
    <tableColumn id="1" xr3:uid="{00000000-0010-0000-0000-000001000000}" name="列1"/>
    <tableColumn id="2" xr3:uid="{00000000-0010-0000-0000-000002000000}" name="列2"/>
    <tableColumn id="3" xr3:uid="{00000000-0010-0000-0000-000003000000}" name="列3"/>
    <tableColumn id="4" xr3:uid="{00000000-0010-0000-0000-000004000000}" name="列4"/>
    <tableColumn id="5" xr3:uid="{00000000-0010-0000-0000-000005000000}" name="列5"/>
    <tableColumn id="6" xr3:uid="{00000000-0010-0000-0000-000006000000}" name="列6"/>
    <tableColumn id="7" xr3:uid="{00000000-0010-0000-0000-000007000000}" name="列7"/>
    <tableColumn id="8" xr3:uid="{00000000-0010-0000-0000-000008000000}" name="列8"/>
    <tableColumn id="9" xr3:uid="{00000000-0010-0000-0000-000009000000}" name="列9"/>
    <tableColumn id="10" xr3:uid="{00000000-0010-0000-0000-00000A000000}" name="列10"/>
    <tableColumn id="11" xr3:uid="{00000000-0010-0000-0000-00000B000000}" name="列11"/>
    <tableColumn id="12" xr3:uid="{00000000-0010-0000-0000-00000C000000}" name="列12"/>
    <tableColumn id="13" xr3:uid="{00000000-0010-0000-0000-00000D000000}" name="列13"/>
    <tableColumn id="14" xr3:uid="{00000000-0010-0000-0000-00000E000000}" name="列14"/>
    <tableColumn id="15" xr3:uid="{00000000-0010-0000-0000-00000F000000}" name="列15"/>
    <tableColumn id="16" xr3:uid="{00000000-0010-0000-0000-000010000000}" name="列16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9D53DD-5C5C-4580-91FA-DEFABE7F6B65}" name="表2_2" displayName="表2_2" ref="A1:P5" totalsRowShown="0" headerRowDxfId="2" headerRowBorderDxfId="1" tableBorderDxfId="0">
  <autoFilter ref="A1:P5" xr:uid="{9022EC84-BD7B-49C5-8713-DD15B830FC2C}"/>
  <tableColumns count="16">
    <tableColumn id="1" xr3:uid="{83441C31-763F-4082-BAAA-EA41521EBDFB}" name="列1"/>
    <tableColumn id="2" xr3:uid="{40441A6B-C968-44DE-A53C-ED8C829FAD97}" name="列2"/>
    <tableColumn id="3" xr3:uid="{DCB1D211-F71B-4C2C-A18A-D2128C678C35}" name="列3"/>
    <tableColumn id="4" xr3:uid="{EA92FD58-895A-4F6E-AC3B-F8A8E1108D45}" name="列4"/>
    <tableColumn id="5" xr3:uid="{EF2607E8-7877-4E75-B875-4DE83AD94363}" name="列5"/>
    <tableColumn id="6" xr3:uid="{13E62011-E35F-4AC8-8CFF-24DA40593259}" name="列6"/>
    <tableColumn id="7" xr3:uid="{4E8A5FB0-5011-4AD5-B11A-0B424ED9A844}" name="列7"/>
    <tableColumn id="8" xr3:uid="{F32B6170-1957-4DEA-ABFC-D33A3E48D092}" name="列8"/>
    <tableColumn id="9" xr3:uid="{38AF0DE9-3B46-4C46-9946-4235FDB2D230}" name="列9"/>
    <tableColumn id="10" xr3:uid="{1F73E10D-8272-477E-A966-186C3BD9DC24}" name="列10"/>
    <tableColumn id="11" xr3:uid="{F9F675B3-8240-40D5-8395-E8B5F50D5AE6}" name="列11"/>
    <tableColumn id="12" xr3:uid="{3987D0DB-409F-4D40-B63A-1284E9423322}" name="列12"/>
    <tableColumn id="13" xr3:uid="{3F78BBC3-E044-4629-AF89-A1722D126085}" name="列13"/>
    <tableColumn id="14" xr3:uid="{5F47F176-73E4-4916-90C9-CF98A0FFBDE2}" name="列14"/>
    <tableColumn id="15" xr3:uid="{78D8784F-5600-4736-AD1D-DB056C439CF7}" name="列15"/>
    <tableColumn id="16" xr3:uid="{F9D1DB9A-44F0-4012-9D55-E42DE39E5758}" name="列16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opLeftCell="A46" workbookViewId="0">
      <selection activeCell="F73" sqref="F72:F73"/>
    </sheetView>
  </sheetViews>
  <sheetFormatPr defaultRowHeight="13.8" x14ac:dyDescent="0.25"/>
  <cols>
    <col min="1" max="1" width="21.5546875" customWidth="1"/>
  </cols>
  <sheetData>
    <row r="1" spans="1:6" x14ac:dyDescent="0.25">
      <c r="A1" t="s">
        <v>0</v>
      </c>
      <c r="B1">
        <v>2</v>
      </c>
      <c r="C1">
        <v>4</v>
      </c>
      <c r="D1">
        <v>6</v>
      </c>
      <c r="E1">
        <v>8</v>
      </c>
      <c r="F1">
        <v>10</v>
      </c>
    </row>
    <row r="2" spans="1:6" x14ac:dyDescent="0.25">
      <c r="A2" t="s">
        <v>1</v>
      </c>
      <c r="B2">
        <v>4.6375000000000002</v>
      </c>
      <c r="C2">
        <v>9.2750000000000004</v>
      </c>
      <c r="D2">
        <v>13.9625</v>
      </c>
      <c r="E2">
        <v>18.662500000000001</v>
      </c>
      <c r="F2">
        <v>23.725000000000001</v>
      </c>
    </row>
    <row r="5" spans="1:6" x14ac:dyDescent="0.25">
      <c r="A5" t="s">
        <v>2</v>
      </c>
    </row>
    <row r="22" spans="1:12" x14ac:dyDescent="0.25">
      <c r="A22" t="s">
        <v>3</v>
      </c>
      <c r="B22">
        <v>0</v>
      </c>
      <c r="C22">
        <v>0.1</v>
      </c>
      <c r="D22">
        <v>0.2</v>
      </c>
      <c r="E22">
        <v>0.3</v>
      </c>
      <c r="F22">
        <v>0.4</v>
      </c>
      <c r="G22">
        <v>0.5</v>
      </c>
      <c r="H22">
        <v>0.6</v>
      </c>
      <c r="I22">
        <v>0.7</v>
      </c>
      <c r="J22">
        <v>0.8</v>
      </c>
      <c r="K22">
        <v>0.9</v>
      </c>
      <c r="L22">
        <v>1</v>
      </c>
    </row>
    <row r="23" spans="1:12" x14ac:dyDescent="0.25">
      <c r="A23" t="s">
        <v>4</v>
      </c>
      <c r="B23">
        <v>1.0249999999999999</v>
      </c>
      <c r="C23">
        <v>3.8</v>
      </c>
      <c r="D23">
        <v>7.625</v>
      </c>
      <c r="E23">
        <v>11.5</v>
      </c>
      <c r="F23">
        <v>15.362500000000001</v>
      </c>
      <c r="G23">
        <v>19.274999999999999</v>
      </c>
      <c r="H23">
        <v>23.2</v>
      </c>
      <c r="I23">
        <v>27.087499999999999</v>
      </c>
      <c r="J23">
        <v>30.925000000000001</v>
      </c>
      <c r="K23">
        <v>34.85</v>
      </c>
      <c r="L23">
        <v>38.725000000000001</v>
      </c>
    </row>
    <row r="42" spans="1:6" ht="14.4" thickBot="1" x14ac:dyDescent="0.3"/>
    <row r="43" spans="1:6" ht="84" thickBot="1" x14ac:dyDescent="0.3">
      <c r="A43" s="1" t="s">
        <v>13</v>
      </c>
      <c r="B43" s="3"/>
      <c r="C43" s="44" t="s">
        <v>6</v>
      </c>
      <c r="D43" s="44"/>
      <c r="E43" s="44"/>
      <c r="F43" s="45"/>
    </row>
    <row r="44" spans="1:6" ht="84" thickBot="1" x14ac:dyDescent="0.3">
      <c r="A44" s="2" t="s">
        <v>5</v>
      </c>
      <c r="B44" s="4" t="s">
        <v>14</v>
      </c>
      <c r="C44" s="4" t="s">
        <v>7</v>
      </c>
      <c r="D44" s="4" t="s">
        <v>8</v>
      </c>
      <c r="E44" s="4" t="s">
        <v>9</v>
      </c>
      <c r="F44" s="4" t="s">
        <v>10</v>
      </c>
    </row>
    <row r="45" spans="1:6" ht="15" thickBot="1" x14ac:dyDescent="0.3">
      <c r="A45" s="5">
        <v>2</v>
      </c>
      <c r="B45" s="6">
        <v>-4.9000000000000004</v>
      </c>
      <c r="C45" s="7">
        <v>4.8</v>
      </c>
      <c r="D45" s="7">
        <v>-4.5</v>
      </c>
      <c r="E45" s="7">
        <v>4.3499999999999996</v>
      </c>
      <c r="F45" s="7">
        <v>4.6375000000000002</v>
      </c>
    </row>
    <row r="46" spans="1:6" ht="15" thickBot="1" x14ac:dyDescent="0.3">
      <c r="A46" s="5">
        <v>4</v>
      </c>
      <c r="B46" s="7">
        <v>-9.8000000000000007</v>
      </c>
      <c r="C46" s="7">
        <v>9.6</v>
      </c>
      <c r="D46" s="6">
        <v>-8.9</v>
      </c>
      <c r="E46" s="6">
        <v>8.8000000000000007</v>
      </c>
      <c r="F46" s="7">
        <v>9.2750000000000004</v>
      </c>
    </row>
    <row r="47" spans="1:6" ht="15" thickBot="1" x14ac:dyDescent="0.3">
      <c r="A47" s="5">
        <v>6</v>
      </c>
      <c r="B47" s="6">
        <v>-14.75</v>
      </c>
      <c r="C47" s="6">
        <v>14.5</v>
      </c>
      <c r="D47" s="6">
        <v>-13.4</v>
      </c>
      <c r="E47" s="6">
        <v>13.2</v>
      </c>
      <c r="F47" s="7">
        <v>13.9625</v>
      </c>
    </row>
    <row r="48" spans="1:6" ht="15" thickBot="1" x14ac:dyDescent="0.3">
      <c r="A48" s="5">
        <v>8</v>
      </c>
      <c r="B48" s="6">
        <v>-19.7</v>
      </c>
      <c r="C48" s="6">
        <v>19.399999999999999</v>
      </c>
      <c r="D48" s="6">
        <v>-17.899999999999999</v>
      </c>
      <c r="E48" s="6">
        <v>17.649999999999999</v>
      </c>
      <c r="F48" s="7">
        <v>18.662500000000001</v>
      </c>
    </row>
    <row r="49" spans="1:16" ht="15" thickBot="1" x14ac:dyDescent="0.3">
      <c r="A49" s="5">
        <v>10</v>
      </c>
      <c r="B49" s="6">
        <v>-24.6</v>
      </c>
      <c r="C49" s="6">
        <v>24.2</v>
      </c>
      <c r="D49" s="6">
        <v>-22.3</v>
      </c>
      <c r="E49" s="6">
        <v>22</v>
      </c>
      <c r="F49" s="7">
        <v>23.725000000000001</v>
      </c>
    </row>
    <row r="50" spans="1:16" ht="14.4" x14ac:dyDescent="0.25">
      <c r="A50" s="46" t="s">
        <v>11</v>
      </c>
      <c r="B50" s="47"/>
      <c r="C50" s="50"/>
      <c r="D50" s="50"/>
      <c r="E50" s="52"/>
      <c r="F50" s="54"/>
    </row>
    <row r="51" spans="1:16" ht="15" thickBot="1" x14ac:dyDescent="0.3">
      <c r="A51" s="48" t="s">
        <v>12</v>
      </c>
      <c r="B51" s="49"/>
      <c r="C51" s="51"/>
      <c r="D51" s="51"/>
      <c r="E51" s="53"/>
      <c r="F51" s="55"/>
    </row>
    <row r="53" spans="1:16" ht="15" thickBot="1" x14ac:dyDescent="0.3">
      <c r="A53" s="17" t="s">
        <v>15</v>
      </c>
      <c r="B53" s="18" t="s">
        <v>16</v>
      </c>
      <c r="C53" s="18" t="s">
        <v>17</v>
      </c>
      <c r="D53" s="18" t="s">
        <v>18</v>
      </c>
      <c r="E53" s="18" t="s">
        <v>23</v>
      </c>
      <c r="F53" s="18" t="s">
        <v>24</v>
      </c>
      <c r="G53" s="18" t="s">
        <v>25</v>
      </c>
      <c r="H53" s="13" t="s">
        <v>26</v>
      </c>
      <c r="I53" s="13" t="s">
        <v>27</v>
      </c>
      <c r="J53" s="13" t="s">
        <v>28</v>
      </c>
      <c r="K53" s="18" t="s">
        <v>29</v>
      </c>
      <c r="L53" s="18" t="s">
        <v>30</v>
      </c>
      <c r="M53" s="18" t="s">
        <v>31</v>
      </c>
      <c r="N53" s="18" t="s">
        <v>32</v>
      </c>
      <c r="O53" s="18" t="s">
        <v>33</v>
      </c>
      <c r="P53" s="18" t="s">
        <v>34</v>
      </c>
    </row>
    <row r="54" spans="1:16" ht="15" thickBot="1" x14ac:dyDescent="0.3">
      <c r="A54" s="10" t="s">
        <v>21</v>
      </c>
      <c r="B54" s="11">
        <v>-35</v>
      </c>
      <c r="C54" s="11">
        <v>-30</v>
      </c>
      <c r="D54" s="11">
        <v>-25</v>
      </c>
      <c r="E54" s="11">
        <v>-20</v>
      </c>
      <c r="F54" s="11">
        <v>-15</v>
      </c>
      <c r="G54" s="11">
        <v>-10</v>
      </c>
      <c r="H54" s="12">
        <v>-5</v>
      </c>
      <c r="I54" s="12">
        <v>0</v>
      </c>
      <c r="J54" s="12">
        <v>5</v>
      </c>
      <c r="K54" s="11">
        <v>10</v>
      </c>
      <c r="L54" s="11">
        <v>15</v>
      </c>
      <c r="M54" s="11">
        <v>20</v>
      </c>
      <c r="N54" s="11">
        <v>25</v>
      </c>
      <c r="O54" s="11">
        <v>30</v>
      </c>
      <c r="P54" s="11">
        <v>35</v>
      </c>
    </row>
    <row r="55" spans="1:16" ht="15" thickBot="1" x14ac:dyDescent="0.3">
      <c r="A55" s="19" t="s">
        <v>36</v>
      </c>
      <c r="B55" s="13">
        <v>5.17</v>
      </c>
      <c r="C55" s="14">
        <v>5.38</v>
      </c>
      <c r="D55" s="14">
        <v>5.57</v>
      </c>
      <c r="E55" s="14">
        <v>5.74</v>
      </c>
      <c r="F55" s="13">
        <v>5.87</v>
      </c>
      <c r="G55" s="14">
        <v>5.98</v>
      </c>
      <c r="H55" s="14">
        <v>6.04</v>
      </c>
      <c r="I55" s="13">
        <v>6.06</v>
      </c>
      <c r="J55" s="14">
        <v>6.04</v>
      </c>
      <c r="K55" s="14">
        <v>5.98</v>
      </c>
      <c r="L55" s="14">
        <v>5.89</v>
      </c>
      <c r="M55" s="14">
        <v>5.74</v>
      </c>
      <c r="N55" s="14">
        <v>5.6</v>
      </c>
      <c r="O55" s="14">
        <v>5.42</v>
      </c>
      <c r="P55" s="14">
        <v>5.2</v>
      </c>
    </row>
    <row r="56" spans="1:16" ht="35.549999999999997" customHeight="1" x14ac:dyDescent="0.25">
      <c r="A56" s="15" t="s">
        <v>35</v>
      </c>
      <c r="B56" s="16">
        <f>2.926/120*B55</f>
        <v>0.12606183333333332</v>
      </c>
      <c r="C56" s="16">
        <f t="shared" ref="C56:P56" si="0">2.926/120*C55</f>
        <v>0.13118233333333332</v>
      </c>
      <c r="D56" s="16">
        <f t="shared" si="0"/>
        <v>0.13581516666666668</v>
      </c>
      <c r="E56" s="16">
        <f t="shared" si="0"/>
        <v>0.13996033333333333</v>
      </c>
      <c r="F56" s="16">
        <f t="shared" si="0"/>
        <v>0.14313016666666667</v>
      </c>
      <c r="G56" s="16">
        <f t="shared" si="0"/>
        <v>0.14581233333333335</v>
      </c>
      <c r="H56" s="16">
        <f t="shared" si="0"/>
        <v>0.14727533333333334</v>
      </c>
      <c r="I56" s="16">
        <f t="shared" si="0"/>
        <v>0.14776299999999998</v>
      </c>
      <c r="J56" s="16">
        <f t="shared" si="0"/>
        <v>0.14727533333333334</v>
      </c>
      <c r="K56" s="16">
        <f t="shared" si="0"/>
        <v>0.14581233333333335</v>
      </c>
      <c r="L56" s="16">
        <f t="shared" si="0"/>
        <v>0.14361783333333333</v>
      </c>
      <c r="M56" s="16">
        <f t="shared" si="0"/>
        <v>0.13996033333333333</v>
      </c>
      <c r="N56" s="16">
        <f t="shared" si="0"/>
        <v>0.13654666666666665</v>
      </c>
      <c r="O56" s="16">
        <f t="shared" si="0"/>
        <v>0.13215766666666667</v>
      </c>
      <c r="P56" s="16">
        <f t="shared" si="0"/>
        <v>0.12679333333333334</v>
      </c>
    </row>
    <row r="57" spans="1:16" x14ac:dyDescent="0.25">
      <c r="A57" t="s">
        <v>22</v>
      </c>
    </row>
    <row r="58" spans="1:16" x14ac:dyDescent="0.25">
      <c r="A58" t="s">
        <v>37</v>
      </c>
    </row>
  </sheetData>
  <mergeCells count="6">
    <mergeCell ref="C43:F43"/>
    <mergeCell ref="A50:B50"/>
    <mergeCell ref="A51:B51"/>
    <mergeCell ref="C50:D51"/>
    <mergeCell ref="E50:E51"/>
    <mergeCell ref="F50:F5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06B8-4809-4A38-B7F7-2E129107FAF0}">
  <dimension ref="A1:R14"/>
  <sheetViews>
    <sheetView tabSelected="1" topLeftCell="H4" workbookViewId="0">
      <selection activeCell="R5" sqref="R5"/>
    </sheetView>
  </sheetViews>
  <sheetFormatPr defaultColWidth="10.5546875" defaultRowHeight="34.200000000000003" customHeight="1" x14ac:dyDescent="0.25"/>
  <cols>
    <col min="12" max="12" width="17.5546875" customWidth="1"/>
  </cols>
  <sheetData>
    <row r="1" spans="1:18" ht="34.200000000000003" customHeight="1" x14ac:dyDescent="0.25">
      <c r="A1" s="56" t="s">
        <v>52</v>
      </c>
      <c r="B1" s="56" t="s">
        <v>53</v>
      </c>
      <c r="C1" s="58" t="s">
        <v>60</v>
      </c>
      <c r="D1" s="59"/>
      <c r="E1" s="59"/>
      <c r="F1" s="59"/>
      <c r="G1" s="59"/>
    </row>
    <row r="2" spans="1:18" ht="34.200000000000003" customHeight="1" x14ac:dyDescent="0.25">
      <c r="A2" s="57"/>
      <c r="B2" s="57"/>
      <c r="C2" s="43" t="s">
        <v>55</v>
      </c>
      <c r="D2" s="43" t="s">
        <v>56</v>
      </c>
      <c r="E2" s="43" t="s">
        <v>57</v>
      </c>
      <c r="F2" s="43" t="s">
        <v>58</v>
      </c>
      <c r="G2" s="40" t="s">
        <v>54</v>
      </c>
      <c r="J2" s="58" t="s">
        <v>52</v>
      </c>
      <c r="K2" s="79" t="s">
        <v>61</v>
      </c>
      <c r="L2" s="80" t="s">
        <v>68</v>
      </c>
      <c r="M2" s="80" t="s">
        <v>69</v>
      </c>
    </row>
    <row r="3" spans="1:18" ht="34.200000000000003" customHeight="1" x14ac:dyDescent="0.25">
      <c r="A3" s="41">
        <v>-0.3</v>
      </c>
      <c r="B3" s="42">
        <v>0</v>
      </c>
      <c r="C3" s="41">
        <v>-1.2</v>
      </c>
      <c r="D3" s="41">
        <v>0.85</v>
      </c>
      <c r="E3" s="41">
        <v>-0.85</v>
      </c>
      <c r="F3" s="41">
        <v>1.0249999999999999</v>
      </c>
      <c r="G3" s="40">
        <f>-(C3-D3+E3-F3)/4</f>
        <v>0.98124999999999996</v>
      </c>
      <c r="J3" s="58"/>
      <c r="K3" s="79"/>
      <c r="L3" s="80"/>
      <c r="M3" s="80"/>
    </row>
    <row r="4" spans="1:18" ht="34.200000000000003" customHeight="1" x14ac:dyDescent="0.25">
      <c r="A4" s="42">
        <v>14.9</v>
      </c>
      <c r="B4" s="42">
        <v>0.1</v>
      </c>
      <c r="C4" s="42">
        <v>-5.0999999999999996</v>
      </c>
      <c r="D4" s="42">
        <v>4.75</v>
      </c>
      <c r="E4" s="42">
        <v>-2.85</v>
      </c>
      <c r="F4" s="41">
        <v>3.8</v>
      </c>
      <c r="G4" s="40">
        <f t="shared" ref="G4:G13" si="0">-(C4-D4+E4-F4)/4</f>
        <v>4.125</v>
      </c>
      <c r="J4" s="41">
        <v>-0.3</v>
      </c>
      <c r="K4" s="40">
        <v>0.98124999999999996</v>
      </c>
      <c r="L4" s="40">
        <f>K4/J4/0.01</f>
        <v>-327.08333333333331</v>
      </c>
      <c r="M4" s="80"/>
    </row>
    <row r="5" spans="1:18" ht="34.200000000000003" customHeight="1" x14ac:dyDescent="0.25">
      <c r="A5" s="42">
        <v>29.9</v>
      </c>
      <c r="B5" s="42">
        <v>0.2</v>
      </c>
      <c r="C5" s="42">
        <v>-8.9</v>
      </c>
      <c r="D5" s="41">
        <v>8.5500000000000007</v>
      </c>
      <c r="E5" s="42">
        <v>-6.7</v>
      </c>
      <c r="F5" s="42">
        <v>7.625</v>
      </c>
      <c r="G5" s="40">
        <f t="shared" si="0"/>
        <v>7.9437500000000005</v>
      </c>
      <c r="J5" s="42">
        <v>14.9</v>
      </c>
      <c r="K5" s="40">
        <v>4.125</v>
      </c>
      <c r="L5" s="40">
        <f t="shared" ref="L5:L14" si="1">K5/J5/0.01</f>
        <v>27.684563758389263</v>
      </c>
      <c r="M5" s="80"/>
      <c r="R5">
        <f>VAR(L5:L14)^(1/2)</f>
        <v>0.50082497823593219</v>
      </c>
    </row>
    <row r="6" spans="1:18" ht="34.200000000000003" customHeight="1" x14ac:dyDescent="0.25">
      <c r="A6" s="42">
        <v>44.7</v>
      </c>
      <c r="B6" s="42">
        <v>0.3</v>
      </c>
      <c r="C6" s="42">
        <v>-12.8</v>
      </c>
      <c r="D6" s="42">
        <v>12.4</v>
      </c>
      <c r="E6" s="42">
        <v>-10.6</v>
      </c>
      <c r="F6" s="42">
        <v>11.5</v>
      </c>
      <c r="G6" s="40">
        <f t="shared" si="0"/>
        <v>11.825000000000001</v>
      </c>
      <c r="J6" s="42">
        <v>29.9</v>
      </c>
      <c r="K6" s="40">
        <v>7.9437500000000005</v>
      </c>
      <c r="L6" s="40">
        <f t="shared" si="1"/>
        <v>26.567725752508363</v>
      </c>
      <c r="M6" s="80"/>
    </row>
    <row r="7" spans="1:18" ht="34.200000000000003" customHeight="1" x14ac:dyDescent="0.25">
      <c r="A7" s="42">
        <v>59.9</v>
      </c>
      <c r="B7" s="42">
        <v>0.4</v>
      </c>
      <c r="C7" s="42">
        <v>-16.649999999999999</v>
      </c>
      <c r="D7" s="42">
        <v>16.3</v>
      </c>
      <c r="E7" s="42">
        <v>-14.4</v>
      </c>
      <c r="F7" s="42">
        <v>15.362500000000001</v>
      </c>
      <c r="G7" s="40">
        <f t="shared" si="0"/>
        <v>15.678125000000001</v>
      </c>
      <c r="J7" s="42">
        <v>44.7</v>
      </c>
      <c r="K7" s="40">
        <v>11.825000000000001</v>
      </c>
      <c r="L7" s="40">
        <f t="shared" si="1"/>
        <v>26.454138702460849</v>
      </c>
      <c r="M7" s="80"/>
    </row>
    <row r="8" spans="1:18" ht="34.200000000000003" customHeight="1" x14ac:dyDescent="0.25">
      <c r="A8" s="42">
        <v>75.099999999999994</v>
      </c>
      <c r="B8" s="42">
        <v>0.5</v>
      </c>
      <c r="C8" s="42">
        <v>-20.6</v>
      </c>
      <c r="D8" s="42">
        <v>20.2</v>
      </c>
      <c r="E8" s="42">
        <v>-18.3</v>
      </c>
      <c r="F8" s="42">
        <v>19.274999999999999</v>
      </c>
      <c r="G8" s="40">
        <f t="shared" si="0"/>
        <v>19.59375</v>
      </c>
      <c r="J8" s="42">
        <v>59.9</v>
      </c>
      <c r="K8" s="40">
        <v>15.678125000000001</v>
      </c>
      <c r="L8" s="40">
        <f t="shared" si="1"/>
        <v>26.173831385642742</v>
      </c>
      <c r="M8" s="80"/>
    </row>
    <row r="9" spans="1:18" ht="34.200000000000003" customHeight="1" x14ac:dyDescent="0.25">
      <c r="A9" s="42">
        <v>89.7</v>
      </c>
      <c r="B9" s="42">
        <v>0.6</v>
      </c>
      <c r="C9" s="42">
        <v>-24.55</v>
      </c>
      <c r="D9" s="42">
        <v>24.15</v>
      </c>
      <c r="E9" s="42">
        <v>-22.2</v>
      </c>
      <c r="F9" s="42">
        <v>23.2</v>
      </c>
      <c r="G9" s="40">
        <f t="shared" si="0"/>
        <v>23.525000000000002</v>
      </c>
      <c r="J9" s="42">
        <v>75.099999999999994</v>
      </c>
      <c r="K9" s="40">
        <v>19.59375</v>
      </c>
      <c r="L9" s="40">
        <f t="shared" si="1"/>
        <v>26.090213049267646</v>
      </c>
      <c r="M9" s="80"/>
    </row>
    <row r="10" spans="1:18" ht="34.200000000000003" customHeight="1" x14ac:dyDescent="0.25">
      <c r="A10" s="42">
        <v>104.8</v>
      </c>
      <c r="B10" s="42">
        <v>0.7</v>
      </c>
      <c r="C10" s="42">
        <v>-28.25</v>
      </c>
      <c r="D10" s="42">
        <v>27.95</v>
      </c>
      <c r="E10" s="42">
        <v>-26.1</v>
      </c>
      <c r="F10" s="42">
        <v>27.087499999999999</v>
      </c>
      <c r="G10" s="40">
        <f t="shared" si="0"/>
        <v>27.346875000000004</v>
      </c>
      <c r="J10" s="42">
        <v>89.7</v>
      </c>
      <c r="K10" s="40">
        <v>23.525000000000002</v>
      </c>
      <c r="L10" s="40">
        <f t="shared" si="1"/>
        <v>26.226309921962098</v>
      </c>
      <c r="M10" s="80"/>
    </row>
    <row r="11" spans="1:18" ht="34.200000000000003" customHeight="1" x14ac:dyDescent="0.25">
      <c r="A11" s="42">
        <v>120.1</v>
      </c>
      <c r="B11" s="42">
        <v>0.8</v>
      </c>
      <c r="C11" s="42">
        <v>-32.299999999999997</v>
      </c>
      <c r="D11" s="42">
        <v>31.9</v>
      </c>
      <c r="E11" s="42">
        <v>-29.9</v>
      </c>
      <c r="F11" s="42">
        <v>30.925000000000001</v>
      </c>
      <c r="G11" s="40">
        <f t="shared" si="0"/>
        <v>31.256249999999998</v>
      </c>
      <c r="J11" s="42">
        <v>104.8</v>
      </c>
      <c r="K11" s="40">
        <v>27.346875000000004</v>
      </c>
      <c r="L11" s="40">
        <f t="shared" si="1"/>
        <v>26.094346374045806</v>
      </c>
      <c r="M11" s="80"/>
    </row>
    <row r="12" spans="1:18" ht="34.200000000000003" customHeight="1" x14ac:dyDescent="0.25">
      <c r="A12" s="42">
        <v>134.30000000000001</v>
      </c>
      <c r="B12" s="42">
        <v>0.9</v>
      </c>
      <c r="C12" s="42">
        <v>-36.200000000000003</v>
      </c>
      <c r="D12" s="42">
        <v>35.799999999999997</v>
      </c>
      <c r="E12" s="42">
        <v>-33.85</v>
      </c>
      <c r="F12" s="42">
        <v>34.85</v>
      </c>
      <c r="G12" s="40">
        <f t="shared" si="0"/>
        <v>35.174999999999997</v>
      </c>
      <c r="J12" s="42">
        <v>120.1</v>
      </c>
      <c r="K12" s="40">
        <v>31.256249999999998</v>
      </c>
      <c r="L12" s="40">
        <f t="shared" si="1"/>
        <v>26.025187343880102</v>
      </c>
      <c r="M12" s="80"/>
      <c r="O12">
        <v>26.35</v>
      </c>
    </row>
    <row r="13" spans="1:18" ht="34.200000000000003" customHeight="1" x14ac:dyDescent="0.25">
      <c r="A13" s="42">
        <v>150</v>
      </c>
      <c r="B13" s="42">
        <v>1</v>
      </c>
      <c r="C13" s="42">
        <v>-40</v>
      </c>
      <c r="D13" s="42">
        <v>39.6</v>
      </c>
      <c r="E13" s="42">
        <v>-37.799999999999997</v>
      </c>
      <c r="F13" s="42">
        <v>38.725000000000001</v>
      </c>
      <c r="G13" s="40">
        <f t="shared" si="0"/>
        <v>39.03125</v>
      </c>
      <c r="J13" s="42">
        <v>134.30000000000001</v>
      </c>
      <c r="K13" s="40">
        <v>35.174999999999997</v>
      </c>
      <c r="L13" s="40">
        <f t="shared" si="1"/>
        <v>26.191362620997758</v>
      </c>
      <c r="M13" s="80"/>
    </row>
    <row r="14" spans="1:18" ht="34.200000000000003" customHeight="1" x14ac:dyDescent="0.25">
      <c r="A14" s="60" t="s">
        <v>59</v>
      </c>
      <c r="B14" s="61"/>
      <c r="C14" s="61"/>
      <c r="D14" s="61"/>
      <c r="E14" s="61"/>
      <c r="F14" s="61"/>
      <c r="G14" s="62"/>
      <c r="J14" s="42">
        <v>150</v>
      </c>
      <c r="K14" s="40">
        <v>39.03125</v>
      </c>
      <c r="L14" s="40">
        <f t="shared" si="1"/>
        <v>26.020833333333332</v>
      </c>
      <c r="M14" s="80"/>
    </row>
  </sheetData>
  <mergeCells count="8">
    <mergeCell ref="A14:G14"/>
    <mergeCell ref="L2:L3"/>
    <mergeCell ref="M2:M14"/>
    <mergeCell ref="J2:J3"/>
    <mergeCell ref="K2:K3"/>
    <mergeCell ref="C1:G1"/>
    <mergeCell ref="A1:A2"/>
    <mergeCell ref="B1:B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AD87-0DA4-40E9-AC41-2BB20538BC6A}">
  <dimension ref="A1:P11"/>
  <sheetViews>
    <sheetView topLeftCell="F1" workbookViewId="0">
      <selection activeCell="B3" sqref="B3:B4"/>
    </sheetView>
  </sheetViews>
  <sheetFormatPr defaultRowHeight="13.8" x14ac:dyDescent="0.25"/>
  <cols>
    <col min="1" max="1" width="12.88671875" customWidth="1"/>
    <col min="2" max="2" width="9.109375" bestFit="1" customWidth="1"/>
    <col min="5" max="5" width="13.109375" bestFit="1" customWidth="1"/>
  </cols>
  <sheetData>
    <row r="1" spans="1:16" ht="15" thickBot="1" x14ac:dyDescent="0.3">
      <c r="A1" s="17" t="s">
        <v>15</v>
      </c>
      <c r="B1" s="18" t="s">
        <v>16</v>
      </c>
      <c r="C1" s="18" t="s">
        <v>17</v>
      </c>
      <c r="D1" s="18" t="s">
        <v>18</v>
      </c>
      <c r="E1" s="18" t="s">
        <v>23</v>
      </c>
      <c r="F1" s="18" t="s">
        <v>24</v>
      </c>
      <c r="G1" s="18" t="s">
        <v>25</v>
      </c>
      <c r="H1" s="13" t="s">
        <v>26</v>
      </c>
      <c r="I1" s="13" t="s">
        <v>27</v>
      </c>
      <c r="J1" s="13" t="s">
        <v>28</v>
      </c>
      <c r="K1" s="18" t="s">
        <v>29</v>
      </c>
      <c r="L1" s="18" t="s">
        <v>30</v>
      </c>
      <c r="M1" s="18" t="s">
        <v>31</v>
      </c>
      <c r="N1" s="18" t="s">
        <v>32</v>
      </c>
      <c r="O1" s="18" t="s">
        <v>33</v>
      </c>
      <c r="P1" s="18" t="s">
        <v>34</v>
      </c>
    </row>
    <row r="2" spans="1:16" ht="29.4" thickBot="1" x14ac:dyDescent="0.3">
      <c r="A2" s="10" t="s">
        <v>21</v>
      </c>
      <c r="B2" s="11">
        <v>-35</v>
      </c>
      <c r="C2" s="11">
        <v>-30</v>
      </c>
      <c r="D2" s="11">
        <v>-25</v>
      </c>
      <c r="E2" s="11">
        <v>-20</v>
      </c>
      <c r="F2" s="11">
        <v>-15</v>
      </c>
      <c r="G2" s="11">
        <v>-10</v>
      </c>
      <c r="H2" s="12">
        <v>-5</v>
      </c>
      <c r="I2" s="12">
        <v>0</v>
      </c>
      <c r="J2" s="12">
        <v>5</v>
      </c>
      <c r="K2" s="11">
        <v>10</v>
      </c>
      <c r="L2" s="11">
        <v>15</v>
      </c>
      <c r="M2" s="11">
        <v>20</v>
      </c>
      <c r="N2" s="11">
        <v>25</v>
      </c>
      <c r="O2" s="11">
        <v>30</v>
      </c>
      <c r="P2" s="11">
        <v>35</v>
      </c>
    </row>
    <row r="3" spans="1:16" ht="15" thickBot="1" x14ac:dyDescent="0.3">
      <c r="A3" s="19" t="s">
        <v>41</v>
      </c>
      <c r="B3" s="13">
        <v>5.17</v>
      </c>
      <c r="C3" s="14">
        <v>5.38</v>
      </c>
      <c r="D3" s="14">
        <v>5.57</v>
      </c>
      <c r="E3" s="14">
        <v>5.74</v>
      </c>
      <c r="F3" s="13">
        <v>5.87</v>
      </c>
      <c r="G3" s="14">
        <v>5.98</v>
      </c>
      <c r="H3" s="14">
        <v>6.04</v>
      </c>
      <c r="I3" s="13">
        <v>6.06</v>
      </c>
      <c r="J3" s="14">
        <v>6.04</v>
      </c>
      <c r="K3" s="14">
        <v>5.98</v>
      </c>
      <c r="L3" s="14">
        <v>5.89</v>
      </c>
      <c r="M3" s="14">
        <v>5.74</v>
      </c>
      <c r="N3" s="14">
        <v>5.6</v>
      </c>
      <c r="O3" s="14">
        <v>5.42</v>
      </c>
      <c r="P3" s="14">
        <v>5.2</v>
      </c>
    </row>
    <row r="4" spans="1:16" ht="14.4" x14ac:dyDescent="0.25">
      <c r="A4" s="15" t="s">
        <v>35</v>
      </c>
      <c r="B4" s="16">
        <f>2.926/120*B3</f>
        <v>0.12606183333333332</v>
      </c>
      <c r="C4" s="16">
        <f t="shared" ref="C4:P4" si="0">2.926/120*C3</f>
        <v>0.13118233333333332</v>
      </c>
      <c r="D4" s="16">
        <f t="shared" si="0"/>
        <v>0.13581516666666668</v>
      </c>
      <c r="E4" s="16">
        <f t="shared" si="0"/>
        <v>0.13996033333333333</v>
      </c>
      <c r="F4" s="16">
        <f t="shared" si="0"/>
        <v>0.14313016666666667</v>
      </c>
      <c r="G4" s="16">
        <f t="shared" si="0"/>
        <v>0.14581233333333335</v>
      </c>
      <c r="H4" s="16">
        <f t="shared" si="0"/>
        <v>0.14727533333333334</v>
      </c>
      <c r="I4" s="16">
        <f t="shared" si="0"/>
        <v>0.14776299999999998</v>
      </c>
      <c r="J4" s="16">
        <f t="shared" si="0"/>
        <v>0.14727533333333334</v>
      </c>
      <c r="K4" s="16">
        <f t="shared" si="0"/>
        <v>0.14581233333333335</v>
      </c>
      <c r="L4" s="16">
        <f t="shared" si="0"/>
        <v>0.14361783333333333</v>
      </c>
      <c r="M4" s="16">
        <f t="shared" si="0"/>
        <v>0.13996033333333333</v>
      </c>
      <c r="N4" s="16">
        <f t="shared" si="0"/>
        <v>0.13654666666666665</v>
      </c>
      <c r="O4" s="16">
        <f t="shared" si="0"/>
        <v>0.13215766666666667</v>
      </c>
      <c r="P4" s="16">
        <f t="shared" si="0"/>
        <v>0.12679333333333334</v>
      </c>
    </row>
    <row r="5" spans="1:16" x14ac:dyDescent="0.25">
      <c r="A5" t="s">
        <v>62</v>
      </c>
      <c r="B5">
        <f>4*PI()*10^(-7)*400*0.06*0.105^(2)/(2*(0.105^(2)+(B2/1000)^(2))^(3/2))*1000</f>
        <v>0.12262120373782631</v>
      </c>
      <c r="C5">
        <f t="shared" ref="C5:P5" si="1">4*PI()*10^(-7)*400*0.06*0.105^(2)/(2*(0.105^(2)+(C2/1000)^(2))^(3/2))*1000</f>
        <v>0.12766802107842087</v>
      </c>
      <c r="D5">
        <f t="shared" si="1"/>
        <v>0.13221502765156315</v>
      </c>
      <c r="E5">
        <f t="shared" si="1"/>
        <v>0.13613988991683434</v>
      </c>
      <c r="F5">
        <f t="shared" si="1"/>
        <v>0.13932880894064636</v>
      </c>
      <c r="G5">
        <f t="shared" si="1"/>
        <v>0.14168363116809546</v>
      </c>
      <c r="H5">
        <f t="shared" si="1"/>
        <v>0.1431285564618576</v>
      </c>
      <c r="I5">
        <f t="shared" si="1"/>
        <v>0.14361566416410482</v>
      </c>
      <c r="J5">
        <f t="shared" si="1"/>
        <v>0.1431285564618576</v>
      </c>
      <c r="K5">
        <f t="shared" si="1"/>
        <v>0.14168363116809546</v>
      </c>
      <c r="L5">
        <f t="shared" si="1"/>
        <v>0.13932880894064636</v>
      </c>
      <c r="M5">
        <f t="shared" si="1"/>
        <v>0.13613988991683434</v>
      </c>
      <c r="N5">
        <f t="shared" si="1"/>
        <v>0.13221502765156315</v>
      </c>
      <c r="O5">
        <f t="shared" si="1"/>
        <v>0.12766802107842087</v>
      </c>
      <c r="P5">
        <f t="shared" si="1"/>
        <v>0.12262120373782631</v>
      </c>
    </row>
    <row r="11" spans="1:16" x14ac:dyDescent="0.25">
      <c r="E11">
        <f>4*PI()*10^(-7)*400*0.06*0.105^(2)</f>
        <v>3.3250616645594367E-7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7B24-86C4-4049-AAF9-9013D9FF230B}">
  <dimension ref="A1:P5"/>
  <sheetViews>
    <sheetView zoomScale="85" zoomScaleNormal="85" workbookViewId="0">
      <selection sqref="A1:P4"/>
    </sheetView>
  </sheetViews>
  <sheetFormatPr defaultRowHeight="13.8" x14ac:dyDescent="0.25"/>
  <cols>
    <col min="1" max="1" width="16.5546875" bestFit="1" customWidth="1"/>
    <col min="2" max="16" width="10.88671875" bestFit="1" customWidth="1"/>
  </cols>
  <sheetData>
    <row r="1" spans="1:16" ht="84" thickBot="1" x14ac:dyDescent="0.3">
      <c r="A1" s="21" t="s">
        <v>38</v>
      </c>
      <c r="B1" s="22">
        <v>-35</v>
      </c>
      <c r="C1" s="22">
        <v>-30</v>
      </c>
      <c r="D1" s="22">
        <v>-25</v>
      </c>
      <c r="E1" s="22">
        <v>-20</v>
      </c>
      <c r="F1" s="22">
        <v>-15</v>
      </c>
      <c r="G1" s="22">
        <v>-10</v>
      </c>
      <c r="H1" s="23">
        <v>-5</v>
      </c>
      <c r="I1" s="24">
        <v>0</v>
      </c>
      <c r="J1" s="24">
        <v>5</v>
      </c>
      <c r="K1" s="22">
        <v>10</v>
      </c>
      <c r="L1" s="22">
        <v>15</v>
      </c>
      <c r="M1" s="22">
        <v>20</v>
      </c>
      <c r="N1" s="22">
        <v>25</v>
      </c>
      <c r="O1" s="22">
        <v>30</v>
      </c>
      <c r="P1" s="22">
        <v>35</v>
      </c>
    </row>
    <row r="2" spans="1:16" ht="15" thickBot="1" x14ac:dyDescent="0.3">
      <c r="A2" s="28" t="s">
        <v>40</v>
      </c>
      <c r="B2" s="6">
        <v>8.5500000000000007</v>
      </c>
      <c r="C2" s="7">
        <v>8.58</v>
      </c>
      <c r="D2" s="7">
        <v>8.6</v>
      </c>
      <c r="E2" s="7">
        <v>8.6</v>
      </c>
      <c r="F2" s="6">
        <v>8.6</v>
      </c>
      <c r="G2" s="25">
        <v>8.6</v>
      </c>
      <c r="H2" s="26">
        <v>8.59</v>
      </c>
      <c r="I2" s="7">
        <v>8.59</v>
      </c>
      <c r="J2" s="6">
        <v>8.59</v>
      </c>
      <c r="K2" s="7">
        <v>8.59</v>
      </c>
      <c r="L2" s="7">
        <v>8.59</v>
      </c>
      <c r="M2" s="7">
        <v>8.58</v>
      </c>
      <c r="N2" s="7">
        <v>8.57</v>
      </c>
      <c r="O2" s="7">
        <v>8.5399999999999991</v>
      </c>
      <c r="P2" s="7">
        <v>8.5</v>
      </c>
    </row>
    <row r="3" spans="1:16" ht="13.8" customHeight="1" x14ac:dyDescent="0.25">
      <c r="A3" s="65" t="s">
        <v>19</v>
      </c>
      <c r="B3" s="63">
        <f>2.926/120*B2</f>
        <v>0.20847750000000001</v>
      </c>
      <c r="C3" s="63">
        <f t="shared" ref="C3:P3" si="0">2.926/120*C2</f>
        <v>0.20920900000000001</v>
      </c>
      <c r="D3" s="63">
        <f t="shared" si="0"/>
        <v>0.20969666666666667</v>
      </c>
      <c r="E3" s="63">
        <f t="shared" si="0"/>
        <v>0.20969666666666667</v>
      </c>
      <c r="F3" s="63">
        <f t="shared" si="0"/>
        <v>0.20969666666666667</v>
      </c>
      <c r="G3" s="63">
        <f t="shared" si="0"/>
        <v>0.20969666666666667</v>
      </c>
      <c r="H3" s="63">
        <f t="shared" si="0"/>
        <v>0.20945283333333334</v>
      </c>
      <c r="I3" s="63">
        <f t="shared" si="0"/>
        <v>0.20945283333333334</v>
      </c>
      <c r="J3" s="63">
        <f t="shared" si="0"/>
        <v>0.20945283333333334</v>
      </c>
      <c r="K3" s="63">
        <f t="shared" si="0"/>
        <v>0.20945283333333334</v>
      </c>
      <c r="L3" s="63">
        <f t="shared" si="0"/>
        <v>0.20945283333333334</v>
      </c>
      <c r="M3" s="63">
        <f t="shared" si="0"/>
        <v>0.20920900000000001</v>
      </c>
      <c r="N3" s="63">
        <f t="shared" si="0"/>
        <v>0.20896516666666667</v>
      </c>
      <c r="O3" s="63">
        <f t="shared" si="0"/>
        <v>0.20823366666666665</v>
      </c>
      <c r="P3" s="63">
        <f t="shared" si="0"/>
        <v>0.20725833333333332</v>
      </c>
    </row>
    <row r="4" spans="1:16" ht="14.4" customHeight="1" thickBot="1" x14ac:dyDescent="0.3">
      <c r="A4" s="66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</row>
    <row r="5" spans="1:16" ht="84" thickBot="1" x14ac:dyDescent="0.3">
      <c r="A5" s="27" t="s">
        <v>39</v>
      </c>
      <c r="B5" s="8"/>
      <c r="C5" s="8"/>
      <c r="D5" s="8"/>
      <c r="E5" s="8"/>
      <c r="F5" s="8"/>
      <c r="G5" s="8"/>
      <c r="H5" s="67"/>
      <c r="I5" s="67"/>
      <c r="J5" s="8"/>
      <c r="K5" s="8"/>
      <c r="L5" s="8"/>
      <c r="M5" s="8"/>
      <c r="N5" s="8"/>
      <c r="O5" s="8"/>
      <c r="P5" s="9"/>
    </row>
  </sheetData>
  <mergeCells count="17">
    <mergeCell ref="M3:M4"/>
    <mergeCell ref="N3:N4"/>
    <mergeCell ref="O3:O4"/>
    <mergeCell ref="P3:P4"/>
    <mergeCell ref="H5:I5"/>
    <mergeCell ref="L3:L4"/>
    <mergeCell ref="G3:G4"/>
    <mergeCell ref="H3:H4"/>
    <mergeCell ref="I3:I4"/>
    <mergeCell ref="J3:J4"/>
    <mergeCell ref="K3:K4"/>
    <mergeCell ref="F3:F4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7D8C-F115-4F3F-9664-F78CE70793D5}">
  <dimension ref="A1:P7"/>
  <sheetViews>
    <sheetView topLeftCell="B1" workbookViewId="0">
      <selection activeCell="P1" sqref="P1"/>
    </sheetView>
  </sheetViews>
  <sheetFormatPr defaultRowHeight="13.8" x14ac:dyDescent="0.25"/>
  <cols>
    <col min="1" max="1" width="16.5546875" bestFit="1" customWidth="1"/>
    <col min="2" max="16" width="8.77734375" bestFit="1" customWidth="1"/>
    <col min="18" max="18" width="45.109375" bestFit="1" customWidth="1"/>
  </cols>
  <sheetData>
    <row r="1" spans="1:16" ht="16.8" thickBot="1" x14ac:dyDescent="0.3">
      <c r="A1" s="29" t="s">
        <v>63</v>
      </c>
      <c r="B1" s="22">
        <v>-30</v>
      </c>
      <c r="C1" s="22">
        <v>-25</v>
      </c>
      <c r="D1" s="22">
        <v>-20</v>
      </c>
      <c r="E1" s="22">
        <v>-15</v>
      </c>
      <c r="F1" s="22">
        <v>-10</v>
      </c>
      <c r="G1" s="23">
        <v>-5</v>
      </c>
      <c r="H1" s="24">
        <v>0</v>
      </c>
      <c r="I1" s="24">
        <v>5</v>
      </c>
      <c r="J1" s="22">
        <v>10</v>
      </c>
      <c r="K1" s="22">
        <v>15</v>
      </c>
      <c r="L1" s="22">
        <v>20</v>
      </c>
      <c r="M1" s="22">
        <v>25</v>
      </c>
      <c r="N1" s="22">
        <v>30</v>
      </c>
      <c r="P1" s="20" t="s">
        <v>64</v>
      </c>
    </row>
    <row r="2" spans="1:16" ht="15" thickBot="1" x14ac:dyDescent="0.3">
      <c r="A2" s="28" t="s">
        <v>40</v>
      </c>
      <c r="B2" s="7">
        <v>8.56</v>
      </c>
      <c r="C2" s="7">
        <v>8.58</v>
      </c>
      <c r="D2" s="7">
        <v>8.59</v>
      </c>
      <c r="E2" s="6">
        <v>8.6</v>
      </c>
      <c r="F2" s="25">
        <v>8.6</v>
      </c>
      <c r="G2" s="26">
        <v>8.6</v>
      </c>
      <c r="H2" s="7">
        <v>8.59</v>
      </c>
      <c r="I2" s="6">
        <v>8.59</v>
      </c>
      <c r="J2" s="7">
        <v>8.59</v>
      </c>
      <c r="K2" s="7">
        <v>8.58</v>
      </c>
      <c r="L2" s="7">
        <v>8.57</v>
      </c>
      <c r="M2" s="7">
        <v>8.5500000000000007</v>
      </c>
      <c r="N2" s="7">
        <v>8.5519999999999996</v>
      </c>
    </row>
    <row r="3" spans="1:16" ht="13.8" customHeight="1" x14ac:dyDescent="0.25">
      <c r="A3" s="39" t="s">
        <v>19</v>
      </c>
      <c r="B3" s="69">
        <f t="shared" ref="B3:N3" si="0">2.926/120*B2</f>
        <v>0.20872133333333334</v>
      </c>
      <c r="C3" s="69">
        <f t="shared" si="0"/>
        <v>0.20920900000000001</v>
      </c>
      <c r="D3" s="69">
        <f t="shared" si="0"/>
        <v>0.20945283333333334</v>
      </c>
      <c r="E3" s="69">
        <f t="shared" si="0"/>
        <v>0.20969666666666667</v>
      </c>
      <c r="F3" s="69">
        <f t="shared" si="0"/>
        <v>0.20969666666666667</v>
      </c>
      <c r="G3" s="69">
        <f t="shared" si="0"/>
        <v>0.20969666666666667</v>
      </c>
      <c r="H3" s="69">
        <f t="shared" si="0"/>
        <v>0.20945283333333334</v>
      </c>
      <c r="I3" s="69">
        <f t="shared" si="0"/>
        <v>0.20945283333333334</v>
      </c>
      <c r="J3" s="69">
        <f t="shared" si="0"/>
        <v>0.20945283333333334</v>
      </c>
      <c r="K3" s="69">
        <f t="shared" si="0"/>
        <v>0.20920900000000001</v>
      </c>
      <c r="L3" s="69">
        <f t="shared" si="0"/>
        <v>0.20896516666666667</v>
      </c>
      <c r="M3" s="69">
        <f t="shared" si="0"/>
        <v>0.20847750000000001</v>
      </c>
      <c r="N3" s="69">
        <f t="shared" si="0"/>
        <v>0.20852626666666665</v>
      </c>
    </row>
    <row r="4" spans="1:16" x14ac:dyDescent="0.25">
      <c r="A4" s="70" t="s">
        <v>42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6" ht="14.4" thickBot="1" x14ac:dyDescent="0.3"/>
    <row r="6" spans="1:16" ht="16.8" thickBot="1" x14ac:dyDescent="0.3">
      <c r="A6" s="29" t="s">
        <v>63</v>
      </c>
      <c r="B6" s="22">
        <v>-30</v>
      </c>
      <c r="C6" s="22">
        <v>-25</v>
      </c>
      <c r="D6" s="22">
        <v>-20</v>
      </c>
      <c r="E6" s="22">
        <v>-15</v>
      </c>
      <c r="F6" s="22">
        <v>-10</v>
      </c>
      <c r="G6" s="23">
        <v>-5</v>
      </c>
      <c r="H6" s="24">
        <v>0</v>
      </c>
      <c r="I6" s="24">
        <v>5</v>
      </c>
      <c r="J6" s="22">
        <v>10</v>
      </c>
      <c r="K6" s="22">
        <v>15</v>
      </c>
      <c r="L6" s="22">
        <v>20</v>
      </c>
      <c r="M6" s="22">
        <v>25</v>
      </c>
      <c r="N6" s="22">
        <v>30</v>
      </c>
    </row>
    <row r="7" spans="1:16" ht="14.4" x14ac:dyDescent="0.25">
      <c r="A7" s="39" t="s">
        <v>19</v>
      </c>
      <c r="B7" s="69">
        <v>0.20872133333333334</v>
      </c>
      <c r="C7" s="69">
        <v>0.20920900000000001</v>
      </c>
      <c r="D7" s="69">
        <v>0.20945283333333334</v>
      </c>
      <c r="E7" s="69">
        <v>0.20969666666666667</v>
      </c>
      <c r="F7" s="69">
        <v>0.20969666666666667</v>
      </c>
      <c r="G7" s="69">
        <v>0.20969666666666667</v>
      </c>
      <c r="H7" s="69">
        <v>0.20945283333333334</v>
      </c>
      <c r="I7" s="69">
        <v>0.20945283333333334</v>
      </c>
      <c r="J7" s="69">
        <v>0.20945283333333334</v>
      </c>
      <c r="K7" s="69">
        <v>0.20920900000000001</v>
      </c>
      <c r="L7" s="69">
        <v>0.20896516666666667</v>
      </c>
      <c r="M7" s="69">
        <v>0.20847750000000001</v>
      </c>
      <c r="N7" s="69">
        <v>0.20852626666666665</v>
      </c>
    </row>
  </sheetData>
  <mergeCells count="1">
    <mergeCell ref="A4:N4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293F-EBBF-42D7-9724-495D68EE433F}">
  <dimension ref="A1:AO15"/>
  <sheetViews>
    <sheetView topLeftCell="A7" workbookViewId="0">
      <selection activeCell="E16" sqref="E16"/>
    </sheetView>
  </sheetViews>
  <sheetFormatPr defaultRowHeight="13.8" x14ac:dyDescent="0.25"/>
  <cols>
    <col min="1" max="1" width="16.6640625" style="35" customWidth="1"/>
    <col min="2" max="2" width="18.6640625" style="35" customWidth="1"/>
    <col min="3" max="16384" width="8.88671875" style="35"/>
  </cols>
  <sheetData>
    <row r="1" spans="1:41" ht="33" thickBot="1" x14ac:dyDescent="0.3">
      <c r="A1" s="30" t="s">
        <v>43</v>
      </c>
      <c r="B1" s="31">
        <v>0</v>
      </c>
      <c r="C1" s="31">
        <v>10</v>
      </c>
      <c r="D1" s="31">
        <v>20</v>
      </c>
      <c r="E1" s="34">
        <v>30</v>
      </c>
      <c r="F1" s="31">
        <v>40</v>
      </c>
      <c r="G1" s="31">
        <v>50</v>
      </c>
      <c r="H1" s="31">
        <v>60</v>
      </c>
      <c r="I1" s="31">
        <v>70</v>
      </c>
      <c r="J1" s="31">
        <v>80</v>
      </c>
      <c r="K1" s="31">
        <v>90</v>
      </c>
      <c r="L1" s="33">
        <v>100</v>
      </c>
      <c r="M1" s="33">
        <v>110</v>
      </c>
      <c r="N1" s="33">
        <v>120</v>
      </c>
      <c r="O1" s="36">
        <v>130</v>
      </c>
      <c r="P1" s="33">
        <v>140</v>
      </c>
      <c r="Q1" s="33">
        <v>150</v>
      </c>
      <c r="R1" s="33">
        <v>160</v>
      </c>
      <c r="S1" s="33">
        <v>170</v>
      </c>
      <c r="T1" s="33">
        <v>180</v>
      </c>
      <c r="U1" s="33">
        <v>190</v>
      </c>
      <c r="V1" s="33">
        <v>200</v>
      </c>
      <c r="W1" s="33">
        <v>210</v>
      </c>
      <c r="X1" s="33">
        <v>220</v>
      </c>
      <c r="Y1" s="36">
        <v>230</v>
      </c>
      <c r="Z1" s="33">
        <v>240</v>
      </c>
      <c r="AA1" s="33">
        <v>250</v>
      </c>
      <c r="AB1" s="33">
        <v>260</v>
      </c>
      <c r="AC1" s="33">
        <v>270</v>
      </c>
      <c r="AD1" s="33">
        <v>280</v>
      </c>
      <c r="AE1" s="33">
        <v>290</v>
      </c>
      <c r="AF1" s="33">
        <v>300</v>
      </c>
      <c r="AG1" s="33">
        <v>310</v>
      </c>
      <c r="AH1" s="33">
        <v>320</v>
      </c>
      <c r="AI1" s="36">
        <v>330</v>
      </c>
      <c r="AJ1" s="33">
        <v>340</v>
      </c>
      <c r="AK1" s="33">
        <v>350</v>
      </c>
      <c r="AL1" s="33">
        <v>360</v>
      </c>
      <c r="AM1" s="33" t="s">
        <v>20</v>
      </c>
      <c r="AN1" s="33" t="s">
        <v>20</v>
      </c>
      <c r="AO1" s="33" t="s">
        <v>20</v>
      </c>
    </row>
    <row r="2" spans="1:41" ht="16.8" thickBot="1" x14ac:dyDescent="0.3">
      <c r="A2" s="32" t="s">
        <v>44</v>
      </c>
      <c r="B2" s="33">
        <v>8.59</v>
      </c>
      <c r="C2" s="33">
        <v>8.4499999999999993</v>
      </c>
      <c r="D2" s="33">
        <v>7.99</v>
      </c>
      <c r="E2" s="36">
        <v>7.37</v>
      </c>
      <c r="F2" s="33">
        <v>6.55</v>
      </c>
      <c r="G2" s="33">
        <v>5.46</v>
      </c>
      <c r="H2" s="33">
        <v>4.17</v>
      </c>
      <c r="I2" s="33">
        <v>2.77</v>
      </c>
      <c r="J2" s="33">
        <v>1.37</v>
      </c>
      <c r="K2" s="33">
        <v>0</v>
      </c>
      <c r="L2" s="33">
        <v>1.45</v>
      </c>
      <c r="M2" s="33">
        <v>2.9</v>
      </c>
      <c r="N2" s="33">
        <v>4.0999999999999996</v>
      </c>
      <c r="O2" s="36">
        <v>5.32</v>
      </c>
      <c r="P2" s="33">
        <v>6.4</v>
      </c>
      <c r="Q2" s="33">
        <v>7.33</v>
      </c>
      <c r="R2" s="33">
        <v>7.92</v>
      </c>
      <c r="S2" s="33">
        <v>8.35</v>
      </c>
      <c r="T2" s="33">
        <v>8.51</v>
      </c>
      <c r="U2" s="33">
        <v>8.42</v>
      </c>
      <c r="V2" s="33">
        <v>8.07</v>
      </c>
      <c r="W2" s="33">
        <v>7.52</v>
      </c>
      <c r="X2" s="33">
        <v>6.68</v>
      </c>
      <c r="Y2" s="36">
        <v>5.55</v>
      </c>
      <c r="Z2" s="33">
        <v>4.42</v>
      </c>
      <c r="AA2" s="33">
        <v>2.92</v>
      </c>
      <c r="AB2" s="33">
        <v>1.58</v>
      </c>
      <c r="AC2" s="33">
        <v>0</v>
      </c>
      <c r="AD2" s="33">
        <v>1.41</v>
      </c>
      <c r="AE2" s="33">
        <v>2.96</v>
      </c>
      <c r="AF2" s="33">
        <v>4.42</v>
      </c>
      <c r="AG2" s="33">
        <v>5.59</v>
      </c>
      <c r="AH2" s="33">
        <v>6.7</v>
      </c>
      <c r="AI2" s="36">
        <v>7.52</v>
      </c>
      <c r="AJ2" s="33">
        <v>8.15</v>
      </c>
      <c r="AK2" s="33">
        <v>8.49</v>
      </c>
      <c r="AL2" s="33">
        <v>8.59</v>
      </c>
      <c r="AM2" s="33" t="s">
        <v>20</v>
      </c>
      <c r="AN2" s="33" t="s">
        <v>20</v>
      </c>
      <c r="AO2" s="33" t="s">
        <v>20</v>
      </c>
    </row>
    <row r="3" spans="1:41" ht="49.2" thickBot="1" x14ac:dyDescent="0.3">
      <c r="A3" s="32" t="s">
        <v>45</v>
      </c>
      <c r="B3" s="33">
        <f>8.59*COS(B1*PI()/180)</f>
        <v>8.59</v>
      </c>
      <c r="C3" s="33">
        <f t="shared" ref="C3:AL3" si="0">8.59*COS(C1*PI()/180)</f>
        <v>8.4594985983748661</v>
      </c>
      <c r="D3" s="33">
        <f t="shared" si="0"/>
        <v>8.0719596125509536</v>
      </c>
      <c r="E3" s="33">
        <f t="shared" si="0"/>
        <v>7.4391582185083287</v>
      </c>
      <c r="F3" s="33">
        <f t="shared" si="0"/>
        <v>6.5803217663920206</v>
      </c>
      <c r="G3" s="33">
        <f t="shared" si="0"/>
        <v>5.5215455672073732</v>
      </c>
      <c r="H3" s="33">
        <f t="shared" si="0"/>
        <v>4.2950000000000008</v>
      </c>
      <c r="I3" s="33">
        <f t="shared" si="0"/>
        <v>2.9379530311674951</v>
      </c>
      <c r="J3" s="33">
        <f t="shared" si="0"/>
        <v>1.4916378461589321</v>
      </c>
      <c r="K3" s="33">
        <f t="shared" si="0"/>
        <v>5.2620126138325233E-16</v>
      </c>
      <c r="L3" s="33">
        <f t="shared" si="0"/>
        <v>-1.4916378461589312</v>
      </c>
      <c r="M3" s="33">
        <f t="shared" si="0"/>
        <v>-2.9379530311674942</v>
      </c>
      <c r="N3" s="33">
        <f t="shared" si="0"/>
        <v>-4.2949999999999982</v>
      </c>
      <c r="O3" s="33">
        <f t="shared" si="0"/>
        <v>-5.5215455672073732</v>
      </c>
      <c r="P3" s="33">
        <f t="shared" si="0"/>
        <v>-6.5803217663920197</v>
      </c>
      <c r="Q3" s="33">
        <f t="shared" si="0"/>
        <v>-7.4391582185083287</v>
      </c>
      <c r="R3" s="33">
        <f t="shared" si="0"/>
        <v>-8.0719596125509518</v>
      </c>
      <c r="S3" s="33">
        <f t="shared" si="0"/>
        <v>-8.4594985983748661</v>
      </c>
      <c r="T3" s="33">
        <f t="shared" si="0"/>
        <v>-8.59</v>
      </c>
      <c r="U3" s="33">
        <f t="shared" si="0"/>
        <v>-8.4594985983748661</v>
      </c>
      <c r="V3" s="33">
        <f t="shared" si="0"/>
        <v>-8.0719596125509536</v>
      </c>
      <c r="W3" s="33">
        <f t="shared" si="0"/>
        <v>-7.4391582185083278</v>
      </c>
      <c r="X3" s="33">
        <f t="shared" si="0"/>
        <v>-6.5803217663920206</v>
      </c>
      <c r="Y3" s="33">
        <f t="shared" si="0"/>
        <v>-5.5215455672073741</v>
      </c>
      <c r="Z3" s="33">
        <f t="shared" si="0"/>
        <v>-4.2950000000000035</v>
      </c>
      <c r="AA3" s="33">
        <f t="shared" si="0"/>
        <v>-2.9379530311675</v>
      </c>
      <c r="AB3" s="33">
        <f t="shared" si="0"/>
        <v>-1.4916378461589315</v>
      </c>
      <c r="AC3" s="33">
        <f t="shared" si="0"/>
        <v>-1.5786037841497568E-15</v>
      </c>
      <c r="AD3" s="33">
        <f t="shared" si="0"/>
        <v>1.4916378461589284</v>
      </c>
      <c r="AE3" s="33">
        <f t="shared" si="0"/>
        <v>2.9379530311674893</v>
      </c>
      <c r="AF3" s="33">
        <f t="shared" si="0"/>
        <v>4.2950000000000008</v>
      </c>
      <c r="AG3" s="33">
        <f t="shared" si="0"/>
        <v>5.5215455672073723</v>
      </c>
      <c r="AH3" s="33">
        <f t="shared" si="0"/>
        <v>6.5803217663920188</v>
      </c>
      <c r="AI3" s="33">
        <f t="shared" si="0"/>
        <v>7.4391582185083251</v>
      </c>
      <c r="AJ3" s="33">
        <f t="shared" si="0"/>
        <v>8.0719596125509536</v>
      </c>
      <c r="AK3" s="33">
        <f t="shared" si="0"/>
        <v>8.4594985983748661</v>
      </c>
      <c r="AL3" s="33">
        <f t="shared" si="0"/>
        <v>8.59</v>
      </c>
      <c r="AM3" s="33" t="s">
        <v>20</v>
      </c>
      <c r="AN3" s="33" t="s">
        <v>20</v>
      </c>
      <c r="AO3" s="33" t="s">
        <v>20</v>
      </c>
    </row>
    <row r="4" spans="1:41" ht="33" thickBot="1" x14ac:dyDescent="0.3">
      <c r="A4" s="32" t="s">
        <v>43</v>
      </c>
      <c r="B4" s="33">
        <v>100</v>
      </c>
      <c r="C4" s="33">
        <v>110</v>
      </c>
      <c r="D4" s="33">
        <v>120</v>
      </c>
      <c r="E4" s="36">
        <v>130</v>
      </c>
      <c r="F4" s="33">
        <v>140</v>
      </c>
      <c r="G4" s="33">
        <v>150</v>
      </c>
      <c r="H4" s="33">
        <v>160</v>
      </c>
      <c r="I4" s="33">
        <v>170</v>
      </c>
      <c r="J4" s="33">
        <v>180</v>
      </c>
      <c r="K4" s="33">
        <v>190</v>
      </c>
    </row>
    <row r="5" spans="1:41" ht="16.8" thickBot="1" x14ac:dyDescent="0.3">
      <c r="A5" s="32" t="s">
        <v>44</v>
      </c>
      <c r="B5" s="33">
        <v>1.45</v>
      </c>
      <c r="C5" s="33">
        <v>2.9</v>
      </c>
      <c r="D5" s="33">
        <v>4.0999999999999996</v>
      </c>
      <c r="E5" s="36">
        <v>5.32</v>
      </c>
      <c r="F5" s="33">
        <v>6.4</v>
      </c>
      <c r="G5" s="33">
        <v>7.33</v>
      </c>
      <c r="H5" s="33">
        <v>7.92</v>
      </c>
      <c r="I5" s="33">
        <v>8.35</v>
      </c>
      <c r="J5" s="33">
        <v>8.51</v>
      </c>
      <c r="K5" s="33">
        <v>8.42</v>
      </c>
    </row>
    <row r="6" spans="1:41" ht="49.2" thickBot="1" x14ac:dyDescent="0.3">
      <c r="A6" s="32" t="s">
        <v>45</v>
      </c>
      <c r="B6" s="33">
        <f t="shared" ref="B6:K6" si="1">8.59*COS(B4*PI()/180)</f>
        <v>-1.4916378461589312</v>
      </c>
      <c r="C6" s="33">
        <f t="shared" si="1"/>
        <v>-2.9379530311674942</v>
      </c>
      <c r="D6" s="33">
        <f t="shared" si="1"/>
        <v>-4.2949999999999982</v>
      </c>
      <c r="E6" s="33">
        <f t="shared" si="1"/>
        <v>-5.5215455672073732</v>
      </c>
      <c r="F6" s="33">
        <f t="shared" si="1"/>
        <v>-6.5803217663920197</v>
      </c>
      <c r="G6" s="33">
        <f t="shared" si="1"/>
        <v>-7.4391582185083287</v>
      </c>
      <c r="H6" s="33">
        <f t="shared" si="1"/>
        <v>-8.0719596125509518</v>
      </c>
      <c r="I6" s="33">
        <f t="shared" si="1"/>
        <v>-8.4594985983748661</v>
      </c>
      <c r="J6" s="33">
        <f t="shared" si="1"/>
        <v>-8.59</v>
      </c>
      <c r="K6" s="33">
        <f t="shared" si="1"/>
        <v>-8.4594985983748661</v>
      </c>
    </row>
    <row r="7" spans="1:41" ht="33" thickBot="1" x14ac:dyDescent="0.3">
      <c r="A7" s="32" t="s">
        <v>43</v>
      </c>
      <c r="B7" s="33">
        <v>200</v>
      </c>
      <c r="C7" s="33">
        <v>210</v>
      </c>
      <c r="D7" s="33">
        <v>220</v>
      </c>
      <c r="E7" s="36">
        <v>230</v>
      </c>
      <c r="F7" s="33">
        <v>240</v>
      </c>
      <c r="G7" s="33">
        <v>250</v>
      </c>
      <c r="H7" s="33">
        <v>260</v>
      </c>
      <c r="I7" s="33">
        <v>270</v>
      </c>
      <c r="J7" s="33">
        <v>280</v>
      </c>
      <c r="K7" s="33">
        <v>290</v>
      </c>
    </row>
    <row r="8" spans="1:41" ht="16.8" thickBot="1" x14ac:dyDescent="0.3">
      <c r="A8" s="32" t="s">
        <v>44</v>
      </c>
      <c r="B8" s="33">
        <v>8.07</v>
      </c>
      <c r="C8" s="33">
        <v>7.52</v>
      </c>
      <c r="D8" s="33">
        <v>6.68</v>
      </c>
      <c r="E8" s="36">
        <v>5.55</v>
      </c>
      <c r="F8" s="33">
        <v>4.42</v>
      </c>
      <c r="G8" s="33">
        <v>2.92</v>
      </c>
      <c r="H8" s="33">
        <v>1.58</v>
      </c>
      <c r="I8" s="33">
        <v>0</v>
      </c>
      <c r="J8" s="33">
        <v>1.41</v>
      </c>
      <c r="K8" s="33">
        <v>2.96</v>
      </c>
    </row>
    <row r="9" spans="1:41" ht="49.2" thickBot="1" x14ac:dyDescent="0.3">
      <c r="A9" s="32" t="s">
        <v>45</v>
      </c>
      <c r="B9" s="33">
        <f t="shared" ref="B9:K9" si="2">8.59*COS(B7*PI()/180)</f>
        <v>-8.0719596125509536</v>
      </c>
      <c r="C9" s="33">
        <f t="shared" si="2"/>
        <v>-7.4391582185083278</v>
      </c>
      <c r="D9" s="33">
        <f t="shared" si="2"/>
        <v>-6.5803217663920206</v>
      </c>
      <c r="E9" s="33">
        <f t="shared" si="2"/>
        <v>-5.5215455672073741</v>
      </c>
      <c r="F9" s="33">
        <f t="shared" si="2"/>
        <v>-4.2950000000000035</v>
      </c>
      <c r="G9" s="33">
        <f t="shared" si="2"/>
        <v>-2.9379530311675</v>
      </c>
      <c r="H9" s="33">
        <f t="shared" si="2"/>
        <v>-1.4916378461589315</v>
      </c>
      <c r="I9" s="33">
        <f t="shared" si="2"/>
        <v>-1.5786037841497568E-15</v>
      </c>
      <c r="J9" s="33">
        <f t="shared" si="2"/>
        <v>1.4916378461589284</v>
      </c>
      <c r="K9" s="33">
        <f t="shared" si="2"/>
        <v>2.9379530311674893</v>
      </c>
    </row>
    <row r="10" spans="1:41" ht="33" thickBot="1" x14ac:dyDescent="0.3">
      <c r="A10" s="32" t="s">
        <v>43</v>
      </c>
      <c r="B10" s="33">
        <v>300</v>
      </c>
      <c r="C10" s="33">
        <v>310</v>
      </c>
      <c r="D10" s="33">
        <v>320</v>
      </c>
      <c r="E10" s="36">
        <v>330</v>
      </c>
      <c r="F10" s="33">
        <v>340</v>
      </c>
      <c r="G10" s="33">
        <v>350</v>
      </c>
      <c r="H10" s="33">
        <v>360</v>
      </c>
      <c r="I10" s="33" t="s">
        <v>20</v>
      </c>
      <c r="J10" s="33" t="s">
        <v>20</v>
      </c>
      <c r="K10" s="33" t="s">
        <v>20</v>
      </c>
    </row>
    <row r="11" spans="1:41" ht="16.8" thickBot="1" x14ac:dyDescent="0.3">
      <c r="A11" s="32" t="s">
        <v>44</v>
      </c>
      <c r="B11" s="33">
        <v>4.42</v>
      </c>
      <c r="C11" s="33">
        <v>5.59</v>
      </c>
      <c r="D11" s="33">
        <v>6.7</v>
      </c>
      <c r="E11" s="36">
        <v>7.52</v>
      </c>
      <c r="F11" s="33">
        <v>8.15</v>
      </c>
      <c r="G11" s="33">
        <v>8.49</v>
      </c>
      <c r="H11" s="33">
        <v>8.59</v>
      </c>
      <c r="I11" s="33" t="s">
        <v>20</v>
      </c>
      <c r="J11" s="33" t="s">
        <v>20</v>
      </c>
      <c r="K11" s="33" t="s">
        <v>20</v>
      </c>
    </row>
    <row r="12" spans="1:41" ht="49.2" thickBot="1" x14ac:dyDescent="0.3">
      <c r="A12" s="32" t="s">
        <v>45</v>
      </c>
      <c r="B12" s="33">
        <f t="shared" ref="B12:H12" si="3">8.59*COS(B10*PI()/180)</f>
        <v>4.2950000000000008</v>
      </c>
      <c r="C12" s="33">
        <f t="shared" si="3"/>
        <v>5.5215455672073723</v>
      </c>
      <c r="D12" s="33">
        <f t="shared" si="3"/>
        <v>6.5803217663920188</v>
      </c>
      <c r="E12" s="33">
        <f t="shared" si="3"/>
        <v>7.4391582185083251</v>
      </c>
      <c r="F12" s="33">
        <f t="shared" si="3"/>
        <v>8.0719596125509536</v>
      </c>
      <c r="G12" s="33">
        <f t="shared" si="3"/>
        <v>8.4594985983748661</v>
      </c>
      <c r="H12" s="33">
        <f t="shared" si="3"/>
        <v>8.59</v>
      </c>
      <c r="I12" s="33" t="s">
        <v>20</v>
      </c>
      <c r="J12" s="33" t="s">
        <v>20</v>
      </c>
      <c r="K12" s="33" t="s">
        <v>20</v>
      </c>
    </row>
    <row r="13" spans="1:41" ht="16.8" thickBot="1" x14ac:dyDescent="0.3">
      <c r="A13" s="37" t="s">
        <v>46</v>
      </c>
      <c r="B13" s="38" t="s">
        <v>47</v>
      </c>
      <c r="C13" s="38"/>
      <c r="D13" s="38"/>
      <c r="E13" s="68"/>
      <c r="F13" s="68"/>
      <c r="G13" s="38"/>
      <c r="H13" s="38"/>
      <c r="I13" s="38"/>
      <c r="J13" s="38"/>
      <c r="K13" s="36"/>
    </row>
    <row r="15" spans="1:41" x14ac:dyDescent="0.25">
      <c r="B15" s="35" t="s">
        <v>48</v>
      </c>
    </row>
  </sheetData>
  <mergeCells count="1">
    <mergeCell ref="E13:F13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364B-689D-4280-A3EC-4ED63EB19A3A}">
  <dimension ref="A1:O36"/>
  <sheetViews>
    <sheetView topLeftCell="A19" workbookViewId="0">
      <selection activeCell="A35" sqref="A35:L36"/>
    </sheetView>
  </sheetViews>
  <sheetFormatPr defaultRowHeight="13.8" x14ac:dyDescent="0.25"/>
  <cols>
    <col min="2" max="2" width="13.5546875" bestFit="1" customWidth="1"/>
    <col min="14" max="15" width="13.5546875" bestFit="1" customWidth="1"/>
  </cols>
  <sheetData>
    <row r="1" spans="1:15" ht="48.6" x14ac:dyDescent="0.25">
      <c r="A1" s="71" t="s">
        <v>49</v>
      </c>
      <c r="B1" s="72">
        <v>20</v>
      </c>
      <c r="C1" s="72">
        <v>30</v>
      </c>
      <c r="D1" s="72">
        <v>40</v>
      </c>
      <c r="E1" s="72">
        <v>50</v>
      </c>
      <c r="F1" s="72">
        <v>60</v>
      </c>
      <c r="G1" s="72">
        <v>70</v>
      </c>
      <c r="H1" s="73">
        <v>80</v>
      </c>
      <c r="I1" s="72">
        <v>90</v>
      </c>
      <c r="J1" s="72">
        <v>100</v>
      </c>
      <c r="K1" s="72">
        <v>110</v>
      </c>
      <c r="L1" s="72">
        <v>120</v>
      </c>
      <c r="M1" s="72">
        <v>130</v>
      </c>
      <c r="N1" s="72">
        <v>140</v>
      </c>
      <c r="O1" s="72">
        <v>150</v>
      </c>
    </row>
    <row r="2" spans="1:15" ht="17.399999999999999" x14ac:dyDescent="0.25">
      <c r="A2" s="71" t="s">
        <v>50</v>
      </c>
      <c r="B2" s="71">
        <v>1.39</v>
      </c>
      <c r="C2" s="71">
        <v>2.12</v>
      </c>
      <c r="D2" s="71">
        <v>2.84</v>
      </c>
      <c r="E2" s="71">
        <v>3.56</v>
      </c>
      <c r="F2" s="71">
        <v>4.29</v>
      </c>
      <c r="G2" s="72">
        <v>4.99</v>
      </c>
      <c r="H2" s="73">
        <v>5.72</v>
      </c>
      <c r="I2" s="71">
        <v>6.42</v>
      </c>
      <c r="J2" s="71">
        <v>7.15</v>
      </c>
      <c r="K2" s="71">
        <v>7.87</v>
      </c>
      <c r="L2" s="71">
        <v>8.59</v>
      </c>
      <c r="M2" s="71">
        <v>9.32</v>
      </c>
      <c r="N2" s="71">
        <v>9.44</v>
      </c>
      <c r="O2" s="71">
        <v>9.52</v>
      </c>
    </row>
    <row r="3" spans="1:15" ht="13.8" customHeight="1" x14ac:dyDescent="0.25">
      <c r="A3" s="72" t="s">
        <v>19</v>
      </c>
      <c r="B3" s="72">
        <f>2.926/B1*B2</f>
        <v>0.20335700000000001</v>
      </c>
      <c r="C3" s="72">
        <f t="shared" ref="C3:O3" si="0">2.926/C1*C2</f>
        <v>0.20677066666666669</v>
      </c>
      <c r="D3" s="72">
        <f t="shared" si="0"/>
        <v>0.20774600000000001</v>
      </c>
      <c r="E3" s="72">
        <f t="shared" si="0"/>
        <v>0.20833120000000002</v>
      </c>
      <c r="F3" s="72">
        <f t="shared" si="0"/>
        <v>0.20920900000000001</v>
      </c>
      <c r="G3" s="72">
        <f t="shared" si="0"/>
        <v>0.20858200000000002</v>
      </c>
      <c r="H3" s="72">
        <f t="shared" si="0"/>
        <v>0.20920900000000001</v>
      </c>
      <c r="I3" s="72">
        <f t="shared" si="0"/>
        <v>0.20872133333333337</v>
      </c>
      <c r="J3" s="72">
        <f t="shared" si="0"/>
        <v>0.20920900000000001</v>
      </c>
      <c r="K3" s="72">
        <f t="shared" si="0"/>
        <v>0.20934200000000003</v>
      </c>
      <c r="L3" s="72">
        <f t="shared" si="0"/>
        <v>0.20945283333333334</v>
      </c>
      <c r="M3" s="72">
        <f t="shared" si="0"/>
        <v>0.20977169230769233</v>
      </c>
      <c r="N3" s="72">
        <f>2.926/N1*N2*60/56.4</f>
        <v>0.20988936170212766</v>
      </c>
      <c r="O3" s="72">
        <f>2.926/O1*O2*60/52.9</f>
        <v>0.2106277504725898</v>
      </c>
    </row>
    <row r="4" spans="1:15" ht="32.4" customHeight="1" x14ac:dyDescent="0.25">
      <c r="A4" s="74" t="s">
        <v>51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6" spans="1:15" ht="14.4" x14ac:dyDescent="0.25">
      <c r="B6" s="20" t="s">
        <v>65</v>
      </c>
    </row>
    <row r="9" spans="1:15" ht="16.2" x14ac:dyDescent="0.25">
      <c r="A9" s="72">
        <v>20</v>
      </c>
      <c r="B9" s="72">
        <v>30</v>
      </c>
      <c r="C9" s="72">
        <v>40</v>
      </c>
      <c r="D9" s="72">
        <v>50</v>
      </c>
      <c r="E9" s="72">
        <v>60</v>
      </c>
      <c r="F9" s="72">
        <v>70</v>
      </c>
      <c r="G9" s="73">
        <v>80</v>
      </c>
      <c r="H9" s="72">
        <v>90</v>
      </c>
      <c r="I9" s="72">
        <v>100</v>
      </c>
      <c r="J9" s="72">
        <v>110</v>
      </c>
      <c r="K9" s="72">
        <v>120</v>
      </c>
      <c r="L9" s="72">
        <v>130</v>
      </c>
      <c r="M9" s="72">
        <v>140</v>
      </c>
      <c r="N9" s="72">
        <v>150</v>
      </c>
    </row>
    <row r="10" spans="1:15" ht="16.2" x14ac:dyDescent="0.25">
      <c r="A10" s="72">
        <v>0.20335700000000001</v>
      </c>
      <c r="B10" s="72">
        <v>0.20677066666666669</v>
      </c>
      <c r="C10" s="72">
        <v>0.20774600000000001</v>
      </c>
      <c r="D10" s="72">
        <v>0.20833120000000002</v>
      </c>
      <c r="E10" s="72">
        <v>0.20920900000000001</v>
      </c>
      <c r="F10" s="72">
        <v>0.20858200000000002</v>
      </c>
      <c r="G10" s="72">
        <v>0.20920900000000001</v>
      </c>
      <c r="H10" s="72">
        <v>0.20872133333333337</v>
      </c>
      <c r="I10" s="72">
        <v>0.20920900000000001</v>
      </c>
      <c r="J10" s="72">
        <v>0.20934200000000003</v>
      </c>
      <c r="K10" s="72">
        <v>0.20945283333333334</v>
      </c>
      <c r="L10" s="72">
        <v>0.20977169230769233</v>
      </c>
      <c r="M10" s="72">
        <v>0.20988936170212766</v>
      </c>
      <c r="N10" s="72">
        <v>0.2106277504725898</v>
      </c>
    </row>
    <row r="34" spans="1:12" ht="14.4" thickBot="1" x14ac:dyDescent="0.3"/>
    <row r="35" spans="1:12" ht="14.4" thickBot="1" x14ac:dyDescent="0.3">
      <c r="A35" s="75" t="s">
        <v>66</v>
      </c>
      <c r="B35" s="76">
        <v>0</v>
      </c>
      <c r="C35" s="76">
        <v>0.1</v>
      </c>
      <c r="D35" s="76">
        <v>0.2</v>
      </c>
      <c r="E35" s="76">
        <v>0.3</v>
      </c>
      <c r="F35" s="76">
        <v>0.4</v>
      </c>
      <c r="G35" s="76">
        <v>0.5</v>
      </c>
      <c r="H35" s="76">
        <v>0.6</v>
      </c>
      <c r="I35" s="76">
        <v>0.7</v>
      </c>
      <c r="J35" s="76">
        <v>0.8</v>
      </c>
      <c r="K35" s="76">
        <v>0.9</v>
      </c>
      <c r="L35" s="76">
        <v>1</v>
      </c>
    </row>
    <row r="36" spans="1:12" ht="14.4" thickBot="1" x14ac:dyDescent="0.3">
      <c r="A36" s="77" t="s">
        <v>67</v>
      </c>
      <c r="B36" s="78">
        <v>1.0249999999999999</v>
      </c>
      <c r="C36" s="78">
        <v>3.8</v>
      </c>
      <c r="D36" s="78">
        <v>7.625</v>
      </c>
      <c r="E36" s="78">
        <v>11.5</v>
      </c>
      <c r="F36" s="78">
        <v>15.362500000000001</v>
      </c>
      <c r="G36" s="78">
        <v>19.274999999999999</v>
      </c>
      <c r="H36" s="78">
        <v>23.2</v>
      </c>
      <c r="I36" s="78">
        <v>27.087499999999999</v>
      </c>
      <c r="J36" s="78">
        <v>30.925000000000001</v>
      </c>
      <c r="K36" s="78">
        <v>34.85</v>
      </c>
      <c r="L36" s="78">
        <v>38.725000000000001</v>
      </c>
    </row>
  </sheetData>
  <mergeCells count="1">
    <mergeCell ref="A4:O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123</vt:lpstr>
      <vt:lpstr>2+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王泽威</dc:creator>
  <cp:lastModifiedBy>王泽威</cp:lastModifiedBy>
  <dcterms:created xsi:type="dcterms:W3CDTF">2017-11-13T05:56:47Z</dcterms:created>
  <dcterms:modified xsi:type="dcterms:W3CDTF">2017-11-19T17:06:24Z</dcterms:modified>
</cp:coreProperties>
</file>