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obigdata/Downloads/"/>
    </mc:Choice>
  </mc:AlternateContent>
  <xr:revisionPtr revIDLastSave="0" documentId="13_ncr:1_{A158FF0C-A43C-244F-8F50-20FDC11FD7B0}" xr6:coauthVersionLast="40" xr6:coauthVersionMax="40" xr10:uidLastSave="{00000000-0000-0000-0000-000000000000}"/>
  <bookViews>
    <workbookView xWindow="0" yWindow="460" windowWidth="33600" windowHeight="20540" xr2:uid="{00000000-000D-0000-FFFF-FFFF00000000}"/>
  </bookViews>
  <sheets>
    <sheet name="TooBigData-KOL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01" i="1" l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<sst xmlns="http://schemas.openxmlformats.org/spreadsheetml/2006/main" count="3357" uniqueCount="2045">
  <si>
    <t>抖音号</t>
  </si>
  <si>
    <t>昵称</t>
  </si>
  <si>
    <t>性别</t>
  </si>
  <si>
    <t>个人签名</t>
  </si>
  <si>
    <t>城市</t>
  </si>
  <si>
    <t>生日</t>
  </si>
  <si>
    <t>星座</t>
  </si>
  <si>
    <t>蓝V认证原因</t>
  </si>
  <si>
    <t>粉丝数</t>
  </si>
  <si>
    <t>获赞数</t>
  </si>
  <si>
    <t>视频数</t>
  </si>
  <si>
    <t>采集时间</t>
  </si>
  <si>
    <t>详细数据</t>
  </si>
  <si>
    <t>Dear-迪丽热巴</t>
  </si>
  <si>
    <t>未知</t>
  </si>
  <si>
    <t>2019-01-28 01:19:27</t>
  </si>
  <si>
    <t>陈赫</t>
  </si>
  <si>
    <t>男</t>
  </si>
  <si>
    <t>帅到没朋友</t>
  </si>
  <si>
    <t>上海</t>
  </si>
  <si>
    <t>1985-11-09</t>
  </si>
  <si>
    <t>天蝎座</t>
  </si>
  <si>
    <t>2019-01-28 01:19:29</t>
  </si>
  <si>
    <t>❤️会说话的刘二豆❤️</t>
  </si>
  <si>
    <t>把日子过成童话❤️ 微博：会说话的刘二豆 （无小号）</t>
  </si>
  <si>
    <t>哈尔滨</t>
  </si>
  <si>
    <t>2017-02-28</t>
  </si>
  <si>
    <t>双鱼座</t>
  </si>
  <si>
    <t>2019-01-28 01:19:31</t>
  </si>
  <si>
    <t>一禅小和尚</t>
  </si>
  <si>
    <t>可能是世界上最萌的小和尚
合作请邮件联系bd@dayukeji.com</t>
  </si>
  <si>
    <t>苏州</t>
  </si>
  <si>
    <t>2013-11-06</t>
  </si>
  <si>
    <t>2019-01-28 01:19:34</t>
  </si>
  <si>
    <t>Angelababy</t>
  </si>
  <si>
    <t>女</t>
  </si>
  <si>
    <t>天道酬勤</t>
  </si>
  <si>
    <t>1989-02-28</t>
  </si>
  <si>
    <t>2019-01-28 01:19:37</t>
  </si>
  <si>
    <t>莉哥o3o</t>
  </si>
  <si>
    <t>无小号 承蒙厚爱 倍感珍惜????Babe们来围脖找我吧ฅ՞•ﻌ•՞ฅ：莉哥OvO</t>
  </si>
  <si>
    <t>北京</t>
  </si>
  <si>
    <t>1997-07-11</t>
  </si>
  <si>
    <t>巨蟹座</t>
  </si>
  <si>
    <t>2019-01-28 01:19:38</t>
  </si>
  <si>
    <t>摩登兄弟</t>
  </si>
  <si>
    <t>用心认真唱歌.承蒙各位厚爱。围脖‘’摩登兄弟。一块玩哦</t>
  </si>
  <si>
    <t>克恩顿</t>
  </si>
  <si>
    <t>1990-01-08</t>
  </si>
  <si>
    <t>摩羯座</t>
  </si>
  <si>
    <t>2019-01-28 01:19:41</t>
  </si>
  <si>
    <t>何炅</t>
  </si>
  <si>
    <t>新人请多多关照</t>
  </si>
  <si>
    <t>无锡</t>
  </si>
  <si>
    <t>2019-01-28 01:19:43</t>
  </si>
  <si>
    <t>陈翔六点半</t>
  </si>
  <si>
    <t>陈翔导演作品</t>
  </si>
  <si>
    <t>昆明</t>
  </si>
  <si>
    <t>2015-04-20</t>
  </si>
  <si>
    <t>金牛座</t>
  </si>
  <si>
    <t>2019-01-28 01:19:45</t>
  </si>
  <si>
    <t>M哥</t>
  </si>
  <si>
    <t>不求与人相比 但求超越自己
wei bo  ：M哥-
没有小号❤️</t>
  </si>
  <si>
    <t>1996-12-25</t>
  </si>
  <si>
    <t>2019-01-28 01:19:47</t>
  </si>
  <si>
    <t>郭 聪 明🔥</t>
  </si>
  <si>
    <t>如果我是魔鬼，你愿不愿意做我的杰瑞❤️
围脖 郭聪明Dg</t>
  </si>
  <si>
    <t>杭州</t>
  </si>
  <si>
    <t>1997-09-11</t>
  </si>
  <si>
    <t>处女座</t>
  </si>
  <si>
    <t>2019-01-28 01:19:50</t>
  </si>
  <si>
    <t>七舅脑爷</t>
  </si>
  <si>
    <t>要聊天来围脖吧：@七舅脑爷
工作联系VX：z111x333。请说明身份项目。</t>
  </si>
  <si>
    <t>武汉</t>
  </si>
  <si>
    <t>1992-01-28</t>
  </si>
  <si>
    <t>水瓶座</t>
  </si>
  <si>
    <t>2019-01-28 01:19:52</t>
  </si>
  <si>
    <t>高火火❤️</t>
  </si>
  <si>
    <t>围脖.高火火呦</t>
  </si>
  <si>
    <t>延边</t>
  </si>
  <si>
    <t>1995-10-25</t>
  </si>
  <si>
    <t>2019-01-28 01:19:54</t>
  </si>
  <si>
    <t>冯提莫</t>
  </si>
  <si>
    <t>V博：冯提莫 斗鱼：71017 合作邮箱：1323128302@qq.com</t>
  </si>
  <si>
    <t>重庆</t>
  </si>
  <si>
    <t>2000-12-19</t>
  </si>
  <si>
    <t>射手座</t>
  </si>
  <si>
    <t>2019-01-28 01:19:56</t>
  </si>
  <si>
    <t>papi酱</t>
  </si>
  <si>
    <t>一个集美貌与才华于一身的女子。工作联系v x：ptdyhz。注明【papi合作】</t>
  </si>
  <si>
    <t>2019-01-28 01:20:03</t>
  </si>
  <si>
    <t>黑脸V</t>
  </si>
  <si>
    <t>一个创意，一种态度</t>
  </si>
  <si>
    <t>广州</t>
  </si>
  <si>
    <t>1918-07-03</t>
  </si>
  <si>
    <t>2019-01-28 01:20:01</t>
  </si>
  <si>
    <t>关晓彤</t>
  </si>
  <si>
    <t>本宝宝暂时还没想到个性签名</t>
  </si>
  <si>
    <t>1997-09-17</t>
  </si>
  <si>
    <t>2019-01-28 02:42:11</t>
  </si>
  <si>
    <t>代古拉k</t>
  </si>
  <si>
    <t>vb代古拉k😂专业毁舞一百年的157cm80斤黑🐒工作😊❤z111x333</t>
  </si>
  <si>
    <t>成都市</t>
  </si>
  <si>
    <t>1996-02-18</t>
  </si>
  <si>
    <t>2019-01-28 02:39:45</t>
  </si>
  <si>
    <t>多余和毛毛姐</t>
  </si>
  <si>
    <t>谢谢大家喜欢❤️
商务合作vx：WYelvafeng
聊天来我围脖（同名）</t>
  </si>
  <si>
    <t>Dubai</t>
  </si>
  <si>
    <t>2010-02-25</t>
  </si>
  <si>
    <t>2019-01-28 02:42:13</t>
  </si>
  <si>
    <t>杨洋</t>
  </si>
  <si>
    <t>2019-01-28 02:42:16</t>
  </si>
  <si>
    <t>费启鸣</t>
  </si>
  <si>
    <t>1996-09-16</t>
  </si>
  <si>
    <t>2019-01-28 02:42:17</t>
  </si>
  <si>
    <t>黄晓明</t>
  </si>
  <si>
    <t>2019-01-28 02:42:20</t>
  </si>
  <si>
    <t>彭十六elf</t>
  </si>
  <si>
    <t>何其荣幸，何德何能🙏
工作联系v：WYelvafeng
微博：彭十六elf</t>
  </si>
  <si>
    <t>2018-08-28</t>
  </si>
  <si>
    <t>2019-01-28 02:42:22</t>
  </si>
  <si>
    <t>罗志祥</t>
  </si>
  <si>
    <t>俺有金钟罩铁布衫</t>
  </si>
  <si>
    <t>2019-01-28 02:42:25</t>
  </si>
  <si>
    <t>快乐大本营</t>
  </si>
  <si>
    <t>湖南卫视《快乐大本营》官方账号，每周六晚20:20与你相约快乐周末！</t>
  </si>
  <si>
    <t>长沙</t>
  </si>
  <si>
    <t>2019-01-28 01:20:28</t>
  </si>
  <si>
    <t>山村小杰</t>
  </si>
  <si>
    <t>山村鲁班大师。让我们一起成长
商务❤️：shancunxiaojie 注明来意</t>
  </si>
  <si>
    <t>宁德</t>
  </si>
  <si>
    <t>1994-11-17</t>
  </si>
  <si>
    <t>2019-01-28 01:20:30</t>
  </si>
  <si>
    <t>惠子ssica</t>
  </si>
  <si>
    <t>希望看到视频的人每天都开心
来围脖找我呦
合作😊❤️huizi100888</t>
  </si>
  <si>
    <t>西安市</t>
  </si>
  <si>
    <t>1995-10-09</t>
  </si>
  <si>
    <t>天秤座</t>
  </si>
  <si>
    <t>周冬雨</t>
  </si>
  <si>
    <t>2019-01-28 01:20:32</t>
  </si>
  <si>
    <t>熊梓淇</t>
  </si>
  <si>
    <t>2019-01-28 01:20:35</t>
  </si>
  <si>
    <t>忠哥</t>
  </si>
  <si>
    <t>做人笨一点，离成功近一点！我只有这一个号</t>
  </si>
  <si>
    <t>芜湖</t>
  </si>
  <si>
    <t>1988-01-18</t>
  </si>
  <si>
    <t>2019-01-28 01:20:37</t>
  </si>
  <si>
    <t>吴亦凡</t>
  </si>
  <si>
    <t>1990-11-06</t>
  </si>
  <si>
    <t>2019-01-28 01:20:41</t>
  </si>
  <si>
    <t>兔子牙</t>
  </si>
  <si>
    <t>任何时候都是最好的安排。
（仅此一个抖音号）
围脖：兔几牙牙牙</t>
  </si>
  <si>
    <t>2018-05-31</t>
  </si>
  <si>
    <t>双子座</t>
  </si>
  <si>
    <t>2019-01-28 01:20:39</t>
  </si>
  <si>
    <t>娄艺潇</t>
  </si>
  <si>
    <t>会跳舞的歌手里体育最好的演员。</t>
  </si>
  <si>
    <t>大连</t>
  </si>
  <si>
    <t>2019-01-28 01:20:43</t>
  </si>
  <si>
    <t>邓伦</t>
  </si>
  <si>
    <t>廊坊</t>
  </si>
  <si>
    <t>1992-10-21</t>
  </si>
  <si>
    <t>2019-01-28 01:20:46</t>
  </si>
  <si>
    <t>天天笑园</t>
  </si>
  <si>
    <t>《天天笑园》一档青春搞笑校园剧
粉丝😃ttxy2019  合作😃cxx655</t>
  </si>
  <si>
    <t>1995-01-01</t>
  </si>
  <si>
    <t>2019-01-28 01:20:48</t>
  </si>
  <si>
    <t>唐嫣</t>
  </si>
  <si>
    <t>2019-01-28 01:20:51</t>
  </si>
  <si>
    <t>歐陽娜娜Nana</t>
  </si>
  <si>
    <t>波士頓</t>
  </si>
  <si>
    <t>2000-06-15</t>
  </si>
  <si>
    <t>2019-01-28 01:20:54</t>
  </si>
  <si>
    <t>办公室小野</t>
  </si>
  <si>
    <t>来围脖聊天吧：办公室小野 工作联系VX：k222k000。请说明公司/职位/项目</t>
  </si>
  <si>
    <t>成都</t>
  </si>
  <si>
    <t>1994-07-23</t>
  </si>
  <si>
    <t>狮子座</t>
  </si>
  <si>
    <t>2019-01-28 01:20:52</t>
  </si>
  <si>
    <t>虎二</t>
  </si>
  <si>
    <t>一不小心掉入音乐深坑……
合作及联系请通过虎二官网</t>
  </si>
  <si>
    <t>纽卡斯尔县</t>
  </si>
  <si>
    <t>2019-01-28 01:20:57</t>
  </si>
  <si>
    <t>杜子建</t>
  </si>
  <si>
    <t>短视频研究者。</t>
  </si>
  <si>
    <t>1966-10-01</t>
  </si>
  <si>
    <t>2019-01-28 01:20:59</t>
  </si>
  <si>
    <t>杨紫</t>
  </si>
  <si>
    <t>我是小猴紫呀，嘻嘻嘻</t>
  </si>
  <si>
    <t>1992-11-06</t>
  </si>
  <si>
    <t>2019-01-28 01:21:01</t>
  </si>
  <si>
    <t>金毛蛋黄</t>
  </si>
  <si>
    <t>✔️♥️:jinmaodanhuang （不会主动加人要红包，谨防被骗）</t>
  </si>
  <si>
    <t>白山</t>
  </si>
  <si>
    <t>2014-09-15</t>
  </si>
  <si>
    <t>2019-01-28 01:21:03</t>
  </si>
  <si>
    <t>祝晓晗</t>
  </si>
  <si>
    <t>一个女演员的生活日常。单身狗，求带走。biz😊❤️：lizhuodai</t>
  </si>
  <si>
    <t>1999-05-03</t>
  </si>
  <si>
    <t>2019-01-28 12:07:58</t>
  </si>
  <si>
    <t>AG超玩会梦泪</t>
  </si>
  <si>
    <t>QQ：321660941</t>
  </si>
  <si>
    <t>1997-08-17</t>
  </si>
  <si>
    <t>2019-01-28 01:21:12</t>
  </si>
  <si>
    <t>涂磊</t>
  </si>
  <si>
    <t>微信搜索“涂磊”（ID：tuleigongzhonghao）</t>
  </si>
  <si>
    <t>1977-06-10</t>
  </si>
  <si>
    <t>2019-01-28 01:21:08</t>
  </si>
  <si>
    <t>林允Jelly</t>
  </si>
  <si>
    <t>1996-04-16</t>
  </si>
  <si>
    <t>白羊座</t>
  </si>
  <si>
    <t>2019-01-28 01:21:10</t>
  </si>
  <si>
    <t>GEM鄧紫棋</t>
  </si>
  <si>
    <t>歌手</t>
  </si>
  <si>
    <t>Tsuen Wan</t>
  </si>
  <si>
    <t>1991-08-16</t>
  </si>
  <si>
    <t>2019-01-28 01:21:16</t>
  </si>
  <si>
    <t>食堂夜话</t>
  </si>
  <si>
    <t>把你的故事告诉我 我是老黑 
每天只做一道料理 只分享一个故事</t>
  </si>
  <si>
    <t>1997-01-01</t>
  </si>
  <si>
    <t>2019-01-28 01:21:14</t>
  </si>
  <si>
    <t>毛晓彤</t>
  </si>
  <si>
    <t>一只典型的瓶子♒️</t>
  </si>
  <si>
    <t>2018-02-16</t>
  </si>
  <si>
    <t>2019-01-28 01:21:19</t>
  </si>
  <si>
    <t>斯外戈</t>
  </si>
  <si>
    <t>谢谢关注
Weibo ：斯外戈</t>
  </si>
  <si>
    <t>1998-03-06</t>
  </si>
  <si>
    <t>2019-01-28 01:21:21</t>
  </si>
  <si>
    <t>你的子笺子凛</t>
  </si>
  <si>
    <t>大号见关注
商务合作：zijianzilin3
Vb:子笺子凛  
👕子笺子凛</t>
  </si>
  <si>
    <t>2018-03-03</t>
  </si>
  <si>
    <t>2019-01-28 01:21:27</t>
  </si>
  <si>
    <t>四平警事</t>
  </si>
  <si>
    <t>讲述正能量满满的故事～！</t>
  </si>
  <si>
    <t>四平</t>
  </si>
  <si>
    <t>1985-01-06</t>
  </si>
  <si>
    <t>四平市公安局官方抖音号</t>
  </si>
  <si>
    <t>2019-01-28 01:21:24</t>
  </si>
  <si>
    <t>柳岩</t>
  </si>
  <si>
    <t>顺着天意做事 逆着个性做人</t>
  </si>
  <si>
    <t>2019-01-28 01:21:25</t>
  </si>
  <si>
    <t>丫蛋蛋换个心情做自己</t>
  </si>
  <si>
    <t>vb:丫蛋蛋换个心情做自己
云music主播电台:丫蛋蛋换个心情做自己</t>
  </si>
  <si>
    <t>2019-01-28 01:21:45</t>
  </si>
  <si>
    <t>乔万旭</t>
  </si>
  <si>
    <t>微博私信我都会看的💜
我是原创歌手
商务vx: z888z888z</t>
  </si>
  <si>
    <t>北京市</t>
  </si>
  <si>
    <t>1996-12-07</t>
  </si>
  <si>
    <t>2019-01-28 01:21:31</t>
  </si>
  <si>
    <t>萌芽熊</t>
  </si>
  <si>
    <t>有什么不开心的事加解忧VX公粽号：萌芽熊
微波：萌芽熊童子</t>
  </si>
  <si>
    <t>2016-06-28</t>
  </si>
  <si>
    <t>2019-01-28 01:21:32</t>
  </si>
  <si>
    <t>开挂的猫二歪</t>
  </si>
  <si>
    <t>大家来同名微博看我们每天更新日常，找我们玩哦！
工作联系：kaiguademao</t>
  </si>
  <si>
    <t>南京</t>
  </si>
  <si>
    <t>2017-01-30</t>
  </si>
  <si>
    <t>2019-01-28 01:21:36</t>
  </si>
  <si>
    <t>江疏影</t>
  </si>
  <si>
    <t>🔥麻辣🔥德子🔥</t>
  </si>
  <si>
    <t>正能量，从我做起
全网做菜鞠躬第一人
感谢家人们支持，点赞，我们一起努力 加油！</t>
  </si>
  <si>
    <t>威海</t>
  </si>
  <si>
    <t>1984-05-28</t>
  </si>
  <si>
    <t>2019-01-28 01:21:38</t>
  </si>
  <si>
    <t>美少女小惠</t>
  </si>
  <si>
    <t>每周二周五抖音直播～
围脖：美少女战士小惠
V：soop3390</t>
  </si>
  <si>
    <t>长沙市</t>
  </si>
  <si>
    <t>2018-10-11</t>
  </si>
  <si>
    <t>2019-01-28 01:21:43</t>
  </si>
  <si>
    <t>袁姗姗</t>
  </si>
  <si>
    <t>2019-01-28 01:21:40</t>
  </si>
  <si>
    <t>人民日报</t>
  </si>
  <si>
    <t>参与、沟通、记录时代。</t>
  </si>
  <si>
    <t>人民日报官方账号</t>
  </si>
  <si>
    <t>2019-01-28 01:21:49</t>
  </si>
  <si>
    <t>猫女林</t>
  </si>
  <si>
    <t>❤️maoabc95
我的人生我说的算❤️
vb,是你的猫女林</t>
  </si>
  <si>
    <t>1996-08-11</t>
  </si>
  <si>
    <t>2019-01-28 01:21:48</t>
  </si>
  <si>
    <t>Aleks Kost</t>
  </si>
  <si>
    <t>舞者,编导🔥 Wx工作号:yl34569766   WB: AleksKost</t>
  </si>
  <si>
    <t>深圳</t>
  </si>
  <si>
    <t>2018-09-12</t>
  </si>
  <si>
    <t>2019-01-28 01:21:56</t>
  </si>
  <si>
    <t>小沈阳</t>
  </si>
  <si>
    <t>开心做事</t>
  </si>
  <si>
    <t>1981-05-07</t>
  </si>
  <si>
    <t>2019-01-28 01:21:51</t>
  </si>
  <si>
    <t>蔡萝莉🍒</t>
  </si>
  <si>
    <t>围脖：蔡萝莉S
q：937029833（直播）
日常动态在围脖~合作私信围脖</t>
  </si>
  <si>
    <t>青岛市</t>
  </si>
  <si>
    <t>2011-01-10</t>
  </si>
  <si>
    <t>2019-01-28 01:21:54</t>
  </si>
  <si>
    <t>许华升</t>
  </si>
  <si>
    <t>感谢大家的支持⋯</t>
  </si>
  <si>
    <t>贺州</t>
  </si>
  <si>
    <t>1993-09-28</t>
  </si>
  <si>
    <t>2019-01-28 01:21:58</t>
  </si>
  <si>
    <t>大头大头下雨不愁</t>
  </si>
  <si>
    <t>地球不爆炸，挖坑不会断</t>
  </si>
  <si>
    <t>日照</t>
  </si>
  <si>
    <t>1995-02-02</t>
  </si>
  <si>
    <t>2019-01-28 01:22:00</t>
  </si>
  <si>
    <t>张欣尧</t>
  </si>
  <si>
    <t>得之坦然，失之淡然，争其必然，顺其自然</t>
  </si>
  <si>
    <t>1994-11-21</t>
  </si>
  <si>
    <t>2019-01-28 01:22:03</t>
  </si>
  <si>
    <t>汪东城</t>
  </si>
  <si>
    <t>台北市</t>
  </si>
  <si>
    <t>2019-01-28 01:22:05</t>
  </si>
  <si>
    <t>刘宇</t>
  </si>
  <si>
    <t>vb：刘宇大微博
工作邮箱：1048846833@qq.com</t>
  </si>
  <si>
    <t>2000-08-24</t>
  </si>
  <si>
    <t>2019-01-28 01:22:07</t>
  </si>
  <si>
    <t>懒饭</t>
  </si>
  <si>
    <t>找不到的视频懒饭app搜索哈</t>
  </si>
  <si>
    <t>2018-03-06</t>
  </si>
  <si>
    <t>2019-01-28 01:22:11</t>
  </si>
  <si>
    <t>张大仙</t>
  </si>
  <si>
    <t>指法芬芳张大仙前来觐见~</t>
  </si>
  <si>
    <t>1991-12-02</t>
  </si>
  <si>
    <t>2019-01-28 01:22:14</t>
  </si>
  <si>
    <t>李溪芮</t>
  </si>
  <si>
    <t>没签名 有个性</t>
  </si>
  <si>
    <t>2015-01-30</t>
  </si>
  <si>
    <t>2019-01-28 01:22:12</t>
  </si>
  <si>
    <t>王嘉尔</t>
  </si>
  <si>
    <t>1994-03-28</t>
  </si>
  <si>
    <t>2019-01-28 01:22:16</t>
  </si>
  <si>
    <t>itsRae</t>
  </si>
  <si>
    <t>大概能给你的旅行增加一点幸福感✈️
【视频完整版，在围 脖：itsRae】</t>
  </si>
  <si>
    <t>香港</t>
  </si>
  <si>
    <t>2016-02-22</t>
  </si>
  <si>
    <t>2019-01-28 01:22:18</t>
  </si>
  <si>
    <t>王北车🍺</t>
  </si>
  <si>
    <t>一个爱音乐的逗比少年！感谢相遇！
注意是“逗比”男孩❤️
wb:王北车</t>
  </si>
  <si>
    <t>1997-03-20</t>
  </si>
  <si>
    <t>2019-01-28 01:22:20</t>
  </si>
  <si>
    <t>王鹤棣_Dylan</t>
  </si>
  <si>
    <t>伦敦</t>
  </si>
  <si>
    <t>1998-12-20</t>
  </si>
  <si>
    <t>2019-01-28 01:22:23</t>
  </si>
  <si>
    <t>娜扎nz</t>
  </si>
  <si>
    <t>1992-05-02</t>
  </si>
  <si>
    <t>2019-01-28 01:22:25</t>
  </si>
  <si>
    <t>聂小雨</t>
  </si>
  <si>
    <t>唱歌业余爱好
其实是服装设计师
感谢喜欢
VB：是小小小小小雨呀</t>
  </si>
  <si>
    <t>1995-09-28</t>
  </si>
  <si>
    <t>2019-01-28 01:22:29</t>
  </si>
  <si>
    <t>杨迪</t>
  </si>
  <si>
    <t>在这里抖起来~</t>
  </si>
  <si>
    <t>1986-04-26</t>
  </si>
  <si>
    <t>2019-01-28 01:22:27</t>
  </si>
  <si>
    <t>已重置</t>
  </si>
  <si>
    <t>vb：温婉Wenwan_
没有小号！！</t>
  </si>
  <si>
    <t>2000-05-17</t>
  </si>
  <si>
    <t>2019-01-23 09:16:02</t>
  </si>
  <si>
    <t>我叫王大锤</t>
  </si>
  <si>
    <t>万万没想到</t>
  </si>
  <si>
    <t>宜春</t>
  </si>
  <si>
    <t>1996-12-10</t>
  </si>
  <si>
    <t>优酷旗下官方账号</t>
  </si>
  <si>
    <t>2019-01-28 01:22:33</t>
  </si>
  <si>
    <t>李子柒</t>
  </si>
  <si>
    <t>李家有女，人称子柒</t>
  </si>
  <si>
    <t>2019-01-28 01:22:34</t>
  </si>
  <si>
    <t>钟婷xo</t>
  </si>
  <si>
    <t>个人vx：zhongting9998
商务合作: haoqixueyuanXB</t>
  </si>
  <si>
    <t>1998-09-28</t>
  </si>
  <si>
    <t>2019-01-28 01:22:36</t>
  </si>
  <si>
    <t>线条君LineDancer</t>
  </si>
  <si>
    <t>线条牌跳舞机～合拍会火～＠我点❤️
🤝/ ✉️：drivervictoria</t>
  </si>
  <si>
    <t>2018-05-09</t>
  </si>
  <si>
    <t>2019-01-28 01:22:40</t>
  </si>
  <si>
    <t>S</t>
  </si>
  <si>
    <t>我是谁我在哪</t>
  </si>
  <si>
    <t>厦门</t>
  </si>
  <si>
    <t>2019-01-28 01:22:38</t>
  </si>
  <si>
    <t>小鹿式女友</t>
  </si>
  <si>
    <t>夏天就是婚礼。
合作：Arthur_Dee
祝所有人嫁给爱情
围脖 同名</t>
  </si>
  <si>
    <t>1995-12-14</t>
  </si>
  <si>
    <t>2019-01-28 01:22:42</t>
  </si>
  <si>
    <t>吃不胖娘</t>
  </si>
  <si>
    <t>愿你贪吃不胖，愿你深情不被辜负
围脖：吃不胖娘
私v：cbpniang01</t>
  </si>
  <si>
    <t>1997-07-09</t>
  </si>
  <si>
    <t>2019-01-28 01:22:45</t>
  </si>
  <si>
    <t>魏大勋</t>
  </si>
  <si>
    <t>陵水</t>
  </si>
  <si>
    <t>2000-04-12</t>
  </si>
  <si>
    <t>2019-01-28 01:22:48</t>
  </si>
  <si>
    <t>张双利</t>
  </si>
  <si>
    <t>vex:d294454037
T恤全面上架！</t>
  </si>
  <si>
    <t>1953-09-17</t>
  </si>
  <si>
    <t>2019-01-28 01:22:49</t>
  </si>
  <si>
    <t>尬演七段</t>
  </si>
  <si>
    <t>谢谢你长得这么好看还关注我！
围脖 尬演七段
记得关注 启维 安东肥 ~_~</t>
  </si>
  <si>
    <t>1994-02-23</t>
  </si>
  <si>
    <t>2019-01-28 01:22:52</t>
  </si>
  <si>
    <t>罗西</t>
  </si>
  <si>
    <t>家有十缨❤️
wb：罗西Rossiki
合作请wb私信</t>
  </si>
  <si>
    <t>0017-06-30</t>
  </si>
  <si>
    <t>2019-01-28 01:22:53</t>
  </si>
  <si>
    <t>🔥姚大</t>
  </si>
  <si>
    <t>安徽怀远人
江苏种大棚
业余爱唱歌
合作围脖：大棚哥姚大</t>
  </si>
  <si>
    <t>常州市</t>
  </si>
  <si>
    <t>1984-10-05</t>
  </si>
  <si>
    <t>2019-01-28 01:22:57</t>
  </si>
  <si>
    <t>小沈龙</t>
  </si>
  <si>
    <t>笑声改变世界
微信搜索公众号“小沈龙秀场”</t>
  </si>
  <si>
    <t>1990-04-03</t>
  </si>
  <si>
    <t>2019-01-28 01:22:58</t>
  </si>
  <si>
    <t>张禾禾同学</t>
  </si>
  <si>
    <t>✌️仅此1抖音号✌️WB：张秭（zǐ）禾
盒饭VX: Xiaohuizi0908</t>
  </si>
  <si>
    <t>沈阳</t>
  </si>
  <si>
    <t>1996-02-20</t>
  </si>
  <si>
    <t>2019-01-28 01:23:01</t>
  </si>
  <si>
    <t>街探社</t>
  </si>
  <si>
    <t>用心制造快乐，我们一直在努力💪！</t>
  </si>
  <si>
    <t>2018-03-01</t>
  </si>
  <si>
    <t>街探社官方账号</t>
  </si>
  <si>
    <t>2019-01-28 01:23:02</t>
  </si>
  <si>
    <t>巴比兔</t>
  </si>
  <si>
    <t>点了关注的就是我的人啦！
围脖：巴比兔来了
工作联系 656138</t>
  </si>
  <si>
    <t>洛阳</t>
  </si>
  <si>
    <t>1996-07-20</t>
  </si>
  <si>
    <t>2019-01-28 01:23:04</t>
  </si>
  <si>
    <t>ohyeahyeah</t>
  </si>
  <si>
    <t>80后老腊肉只在DOUYIN撒野，运动打卡在微波：ohyeahyeah程</t>
  </si>
  <si>
    <t>海口</t>
  </si>
  <si>
    <t>1986-07-28</t>
  </si>
  <si>
    <t>2019-01-28 01:23:06</t>
  </si>
  <si>
    <t>一婷呦。</t>
  </si>
  <si>
    <t>围脖：曲一婷morgen
瘦v：ytbaby8
合作：hxky6666</t>
  </si>
  <si>
    <t>1996-11-27</t>
  </si>
  <si>
    <t>2019-01-28 01:23:09</t>
  </si>
  <si>
    <t>闵静Jing</t>
  </si>
  <si>
    <t>感谢一路上有你们陪伴 
wb：Dear闵静/小红书：闵静Jing</t>
  </si>
  <si>
    <t>1996-05-30</t>
  </si>
  <si>
    <t>2019-01-28 01:23:11</t>
  </si>
  <si>
    <t>温精灵</t>
  </si>
  <si>
    <t>做一个憋气的女人
围脖：是个温精灵
vx：Xxx9966-</t>
  </si>
  <si>
    <t>1997-10-15</t>
  </si>
  <si>
    <t>2019-01-28 01:23:13</t>
  </si>
  <si>
    <t>山城小岳岳</t>
  </si>
  <si>
    <t>VB: 山城小岳岳
 v x :scxyy888 
天道酬勤！不忘初心！</t>
  </si>
  <si>
    <t>1995-07-08</t>
  </si>
  <si>
    <t>2019-01-28 01:23:15</t>
  </si>
  <si>
    <t>杨幂</t>
  </si>
  <si>
    <t>1986-09-12</t>
  </si>
  <si>
    <t>2019-01-28 01:23:17</t>
  </si>
  <si>
    <t>喵小兔漫画（画师七七）</t>
  </si>
  <si>
    <t>每天 更新～
看 逗比 秀恩爱，关注我吧～
商务v：gumai666（注明来意）</t>
  </si>
  <si>
    <t>1993-07-13</t>
  </si>
  <si>
    <t>2019-01-28 01:23:19</t>
  </si>
  <si>
    <t>花一村</t>
  </si>
  <si>
    <t>确认过眼神👀
是有趣的灵魂🤨
各国旅行照片搜V博：花一村🌎</t>
  </si>
  <si>
    <t>2014-11-20</t>
  </si>
  <si>
    <t>2019-01-28 02:07:58</t>
  </si>
  <si>
    <t>贫穷料理</t>
  </si>
  <si>
    <t>围脖/小红薯：贫穷料理
商务合作➕VX：gyjh6666666
记得按时吃饭❤️</t>
  </si>
  <si>
    <t>厦门市</t>
  </si>
  <si>
    <t>1996-04-01</t>
  </si>
  <si>
    <t>2019-01-28 01:23:24</t>
  </si>
  <si>
    <t>老爸评测</t>
  </si>
  <si>
    <t>创始人:魏文锋，国际化学品法规专家，十年出入境检验检疫局实验室检测工作经验</t>
  </si>
  <si>
    <t>杭州市</t>
  </si>
  <si>
    <t>1976-02-01</t>
  </si>
  <si>
    <t>2019-01-28 01:23:23</t>
  </si>
  <si>
    <t>扎心师郑实</t>
  </si>
  <si>
    <t>不治病，只治心～
围脖:扎心师郑实
vx:ZXS-Zhengshi</t>
  </si>
  <si>
    <t>1982-10-18</t>
  </si>
  <si>
    <t>2019-01-28 15:05:34</t>
  </si>
  <si>
    <t>陈三废gg</t>
  </si>
  <si>
    <t>唯一QQ：8953537 
唯一VX：vipcyf148106</t>
  </si>
  <si>
    <t>韶关</t>
  </si>
  <si>
    <t>1998-03-18</t>
  </si>
  <si>
    <t>2019-01-28 01:23:33</t>
  </si>
  <si>
    <t>赵奕欢Chloe</t>
  </si>
  <si>
    <t>2017-10-29</t>
  </si>
  <si>
    <t>2019-01-28 01:23:28</t>
  </si>
  <si>
    <t>小球球吖</t>
  </si>
  <si>
    <t>商务&amp;工作事宜请联系 莫女士 622008007@qq.com</t>
  </si>
  <si>
    <t>金华</t>
  </si>
  <si>
    <t>1997-02-07</t>
  </si>
  <si>
    <t>2019-01-28 01:23:31</t>
  </si>
  <si>
    <t>万能子墨</t>
  </si>
  <si>
    <t>山村子墨</t>
  </si>
  <si>
    <t>2019-01-28 01:23:35</t>
  </si>
  <si>
    <t>僵小鱼</t>
  </si>
  <si>
    <t>💛:jiangxiaoyuba
围 脖: 僵小鱼
网易云电台:僵小鱼的悄悄话</t>
  </si>
  <si>
    <t>0001-01-01</t>
  </si>
  <si>
    <t>2019-01-28 01:23:37</t>
  </si>
  <si>
    <t>说方言的王子涛</t>
  </si>
  <si>
    <t>wb同名
合作请备注来意v：Dreamy_guy
没啥合作v：aa3312844</t>
  </si>
  <si>
    <t>济南</t>
  </si>
  <si>
    <t>1994-11-11</t>
  </si>
  <si>
    <t>2019-01-28 01:23:41</t>
  </si>
  <si>
    <t>裴佳欣</t>
  </si>
  <si>
    <t>演员模特</t>
  </si>
  <si>
    <t>2009-10-28</t>
  </si>
  <si>
    <t>2019-01-28 01:23:42</t>
  </si>
  <si>
    <t>张杰的小跟班</t>
  </si>
  <si>
    <t>你觉得我是谁，我就是谁^_^</t>
  </si>
  <si>
    <t>1982-12-20</t>
  </si>
  <si>
    <t>2019-01-28 01:23:44</t>
  </si>
  <si>
    <t>不帅的哥家的生活</t>
  </si>
  <si>
    <t>海鲜美食用 V❤ 搜索： 不帅的哥家的生活 （没结果点下面搜一搜）本人无淘宝店！</t>
  </si>
  <si>
    <t>泰州市</t>
  </si>
  <si>
    <t>1989-03-23</t>
  </si>
  <si>
    <t>2019-01-28 01:23:50</t>
  </si>
  <si>
    <t>大张伟</t>
  </si>
  <si>
    <t>2019-01-28 01:23:48</t>
  </si>
  <si>
    <t>麦小兜</t>
  </si>
  <si>
    <t>微博：麦小兜Yolo（有事微博私信）
单曲《9420》
❤️唯一小号在关注第一个</t>
  </si>
  <si>
    <t>2019-01-28 01:23:53</t>
  </si>
  <si>
    <t>央视新闻</t>
  </si>
  <si>
    <t>央视新闻官方抖音号</t>
  </si>
  <si>
    <t>2019-01-28 01:23:55</t>
  </si>
  <si>
    <t>黄中柳說</t>
  </si>
  <si>
    <t>搞笑是认真的
围脖点个关注呗：黄中柳說(合作)
q裙：960916293</t>
  </si>
  <si>
    <t>达州</t>
  </si>
  <si>
    <t>1997-01-03</t>
  </si>
  <si>
    <t>2019-01-28 01:23:57</t>
  </si>
  <si>
    <t>Eh-Bee-Family</t>
  </si>
  <si>
    <t>vb：Eh-Bee-Family
商务合作：dcdcsh【备注ehbee合作】</t>
  </si>
  <si>
    <t>台州</t>
  </si>
  <si>
    <t>2019-01-28 01:23:59</t>
  </si>
  <si>
    <t>黄渤导演作品</t>
  </si>
  <si>
    <t>电影《疯狂的外星人》，大年初一全国上映。</t>
  </si>
  <si>
    <t>1974-08-26</t>
  </si>
  <si>
    <t>2019-01-28 01:24:01</t>
  </si>
  <si>
    <t>认真少女_颜九</t>
  </si>
  <si>
    <t>一个专注试色的美妆博主
一分钱都不许你多花
欢迎来wb找我玩哦～👆🏻</t>
  </si>
  <si>
    <t>1997-03-25</t>
  </si>
  <si>
    <t>2019-01-28 01:24:04</t>
  </si>
  <si>
    <t>不齐舞团</t>
  </si>
  <si>
    <t>更多不一样内容在wb
wb：不齐舞团
舞团个人号在关注里</t>
  </si>
  <si>
    <t>1497-05-19</t>
  </si>
  <si>
    <t>2019-01-28 01:24:07</t>
  </si>
  <si>
    <t>吴佳煜</t>
  </si>
  <si>
    <t>vb：吴佳煜大女神
商务vx：z888z888z
必须很努力 才能看上去毫不费力</t>
  </si>
  <si>
    <t>1992-11-18</t>
  </si>
  <si>
    <t>2019-01-28 01:24:08</t>
  </si>
  <si>
    <t>爆胎儿</t>
  </si>
  <si>
    <t>爆胎的日常发疯号~
🦋大号在关注
vb: 爆胎草莓粥</t>
  </si>
  <si>
    <t>2019-01-28 01:24:12</t>
  </si>
  <si>
    <t>大连老湿王博文</t>
  </si>
  <si>
    <t>工作联系 v  x：hehewangleo【只加合作】
围脖：大连老湿王博文</t>
  </si>
  <si>
    <t>2019-01-28 01:24:10</t>
  </si>
  <si>
    <t>设计师阿爽</t>
  </si>
  <si>
    <t>我是阿爽，爱设计超过爱男人
设计请加：kb18090或as08540</t>
  </si>
  <si>
    <t>1988-07-30</t>
  </si>
  <si>
    <t>2019-01-28 01:24:15</t>
  </si>
  <si>
    <t>人民网</t>
  </si>
  <si>
    <t>权威实力 源自人民</t>
  </si>
  <si>
    <t>人民网官方账号</t>
  </si>
  <si>
    <t>2019-01-28 01:24:17</t>
  </si>
  <si>
    <t>小龙的魔力</t>
  </si>
  <si>
    <t>魔术，只是一场情感解密游戏。
✔️围脖：小龙的魔力
✔️私人V：xldml01</t>
  </si>
  <si>
    <t>1993-01-01</t>
  </si>
  <si>
    <t>2019-01-28 01:24:19</t>
  </si>
  <si>
    <t>毒角SHOW</t>
  </si>
  <si>
    <t>中国的人儿，世界的事儿，这个节目有种混合的味儿</t>
  </si>
  <si>
    <t>洛杉矶市</t>
  </si>
  <si>
    <t>1988-08-08</t>
  </si>
  <si>
    <t>2019-01-28 01:24:22</t>
  </si>
  <si>
    <t>蔡徐坤</t>
  </si>
  <si>
    <t>2019-01-28 01:24:28</t>
  </si>
  <si>
    <t>浙江卫视</t>
  </si>
  <si>
    <t>确认过眼神，我就是官皮“小蓝”</t>
  </si>
  <si>
    <t>2008-08-25</t>
  </si>
  <si>
    <t>浙江卫视官方抖音号</t>
  </si>
  <si>
    <t>2019-01-28 01:24:24</t>
  </si>
  <si>
    <t>沈腾</t>
  </si>
  <si>
    <t>1979-10-23</t>
  </si>
  <si>
    <t>2019-01-28 01:24:26</t>
  </si>
  <si>
    <t>JeremyLin林书豪7</t>
  </si>
  <si>
    <t>NBA球员</t>
  </si>
  <si>
    <t>Setagaya-Ku</t>
  </si>
  <si>
    <t>1988-08-23</t>
  </si>
  <si>
    <t>2019-01-28 01:24:30</t>
  </si>
  <si>
    <t>王萌萌and卜凡旭🔥</t>
  </si>
  <si>
    <t>网易云搜索🔍：王萌萌and卜凡旭
美👔v: kswmm789</t>
  </si>
  <si>
    <t>营口</t>
  </si>
  <si>
    <t>1995-02-07</t>
  </si>
  <si>
    <t>2019-01-28 01:24:32</t>
  </si>
  <si>
    <t>嘿人李逵</t>
  </si>
  <si>
    <t>商业合作vx：Dust-mm
wb：嘿人李逵
网易云：嘿人李逵</t>
  </si>
  <si>
    <t>1990-10-20</t>
  </si>
  <si>
    <t>2019-01-28 01:24:34</t>
  </si>
  <si>
    <t>婕妤</t>
  </si>
  <si>
    <t>美丽：ouni828
护肤：wy1996wj
合作：wjy1291588</t>
  </si>
  <si>
    <t>绵阳</t>
  </si>
  <si>
    <t>2050-04-23</t>
  </si>
  <si>
    <t>2019-01-28 01:24:37</t>
  </si>
  <si>
    <t>白小白</t>
  </si>
  <si>
    <t>代表歌曲：最美情侣  最后我们没在一起  微博  歌手白小白</t>
  </si>
  <si>
    <t>长春</t>
  </si>
  <si>
    <t>2019-01-28 01:24:39</t>
  </si>
  <si>
    <t>跑腿界的彭于晏</t>
  </si>
  <si>
    <t>生活不易，希望你们每天都能开开心心的～
vb同名，是这个“妟”(yàn)哦～</t>
  </si>
  <si>
    <t>郑州</t>
  </si>
  <si>
    <t>1991-11-11</t>
  </si>
  <si>
    <t>2019-01-28 01:24:41</t>
  </si>
  <si>
    <t>周周珍可爱</t>
  </si>
  <si>
    <t>唯一小号在关注第一个
微博: 周周珍可爱
He作vx：297123815</t>
  </si>
  <si>
    <t>2015-06-25</t>
  </si>
  <si>
    <t>2019-01-28 01:24:48</t>
  </si>
  <si>
    <t>严谨</t>
  </si>
  <si>
    <t>wb.fox严谨
v:jingenanzhuang4</t>
  </si>
  <si>
    <t>1998-10-15</t>
  </si>
  <si>
    <t>2019-01-28 01:24:46</t>
  </si>
  <si>
    <t>第一军医大乔师兄</t>
  </si>
  <si>
    <t>每天科普养生知识
感谢对乔师兄的支持
唯一小号在关注栏第一位</t>
  </si>
  <si>
    <t>广州市</t>
  </si>
  <si>
    <t>1995-01-10</t>
  </si>
  <si>
    <t>2019-01-28 01:24:43</t>
  </si>
  <si>
    <t>怪了个兽</t>
  </si>
  <si>
    <t>大号：大怪兽
合作v: bdcmhz
粉丝v: bigmonster722</t>
  </si>
  <si>
    <t>1993-07-22</t>
  </si>
  <si>
    <t>2019-01-28 01:24:53</t>
  </si>
  <si>
    <t>陈意礼</t>
  </si>
  <si>
    <t>更多日常在微b
不忘初心 砥砺前行❤️
商务合作in842731384</t>
  </si>
  <si>
    <t>1999-03-01</t>
  </si>
  <si>
    <t>2019-01-28 01:24:54</t>
  </si>
  <si>
    <t>呗呗兔_</t>
  </si>
  <si>
    <t>美妆💓，beibeitu533
⬆️⬆️⬆️⬆️⬆️
        找我</t>
  </si>
  <si>
    <t>天津</t>
  </si>
  <si>
    <t>2019-01-28 01:25:00</t>
  </si>
  <si>
    <t>密子君</t>
  </si>
  <si>
    <t>微博：密子君
公主号：大胃王密子君（完整版）
vx：mu33um（备注合作）</t>
  </si>
  <si>
    <t>2002-04-05</t>
  </si>
  <si>
    <t>2019-01-28 01:24:51</t>
  </si>
  <si>
    <t>小品一家人</t>
  </si>
  <si>
    <t>蟹蟹大家的支持⊙▽⊙
每天下午5:30更新！
商务合作vx:516771307</t>
  </si>
  <si>
    <t>1994-12-15</t>
  </si>
  <si>
    <t>2019-01-28 01:25:08</t>
  </si>
  <si>
    <t>临界十缨</t>
  </si>
  <si>
    <t>❤️家有小猪罗西
✨小号在关注里
🌸只看wb私信</t>
  </si>
  <si>
    <t>0001-01-20</t>
  </si>
  <si>
    <t>2019-01-28 01:24:57</t>
  </si>
  <si>
    <t>.羊羊羊</t>
  </si>
  <si>
    <t>小胖子在唯一关注里❤
vb: 6aby-   有日常照片儿～</t>
  </si>
  <si>
    <t>东营</t>
  </si>
  <si>
    <t>2017-08-24</t>
  </si>
  <si>
    <t>2019-01-28 01:25:02</t>
  </si>
  <si>
    <t>韩饭饭</t>
  </si>
  <si>
    <t>小弦哥在我关注的第一位哦
私v：wxx16968
津笙乐道DR</t>
  </si>
  <si>
    <t>镇江</t>
  </si>
  <si>
    <t>1994-01-01</t>
  </si>
  <si>
    <t>2019-01-28 01:25:11</t>
  </si>
  <si>
    <t>赵露思</t>
  </si>
  <si>
    <t>微博：赵露思的微博</t>
  </si>
  <si>
    <t>2019-01-28 01:25:05</t>
  </si>
  <si>
    <t>杨恒瑞</t>
  </si>
  <si>
    <t>wb  Yang_杨恒瑞</t>
  </si>
  <si>
    <t>1998-12-08</t>
  </si>
  <si>
    <t>2019-01-28 01:25:06</t>
  </si>
  <si>
    <t>起司姨太</t>
  </si>
  <si>
    <t>可爱之人必遇可爱之事 
合作V ShowWorld18
Weibo:起司姨太</t>
  </si>
  <si>
    <t>1997-12-28</t>
  </si>
  <si>
    <t>2019-01-28 01:25:12</t>
  </si>
  <si>
    <t>我叫Abbily</t>
  </si>
  <si>
    <t>微博 我叫Abbily
4月1日起更新</t>
  </si>
  <si>
    <t>1999-12-13</t>
  </si>
  <si>
    <t>2019-01-28 01:25:15</t>
  </si>
  <si>
    <t>张凯毅Kevin</t>
  </si>
  <si>
    <t>一个被唱歌事业耽误的美妆博主 私人V：zkaiyi-kk</t>
  </si>
  <si>
    <t>2019-01-28 01:25:17</t>
  </si>
  <si>
    <t>阿纯（全网男女通用脸）</t>
  </si>
  <si>
    <t>无公司自己玩哒
正能量传播者
商务❤we19990421
V博 阿纯身高191</t>
  </si>
  <si>
    <t>沈阳市</t>
  </si>
  <si>
    <t>1996-04-21</t>
  </si>
  <si>
    <t>2019-01-28 01:25:28</t>
  </si>
  <si>
    <t>MrYang杨家成英语</t>
  </si>
  <si>
    <t>英语 音乐 戏精 ✅
想学英语？➕wx：mryang288
V博同名👋</t>
  </si>
  <si>
    <t>深圳市</t>
  </si>
  <si>
    <t>1990-07-01</t>
  </si>
  <si>
    <t>2019-01-28 01:25:19</t>
  </si>
  <si>
    <t>尼格买提</t>
  </si>
  <si>
    <t>看到上面这个认证感觉自己是假的主持人</t>
  </si>
  <si>
    <t>1983-04-17</t>
  </si>
  <si>
    <t>2019-01-28 01:25:22</t>
  </si>
  <si>
    <t>喂谷美食记</t>
  </si>
  <si>
    <t>家常美味，快乐分享
工作联系vx : weigukeji</t>
  </si>
  <si>
    <t>2018-01-01</t>
  </si>
  <si>
    <t>2019-01-28 04:02:09</t>
  </si>
  <si>
    <t>爱做饭的芋头SAMA</t>
  </si>
  <si>
    <t>除了爱我你还有别的办法吗？</t>
  </si>
  <si>
    <t>2019-01-28 01:25:26</t>
  </si>
  <si>
    <t>李佳琦Austin</t>
  </si>
  <si>
    <t>涂口红世界纪录保持者 战胜马云的口红一哥</t>
  </si>
  <si>
    <t>1992-06-01</t>
  </si>
  <si>
    <t>2019-01-28 01:25:54</t>
  </si>
  <si>
    <t>仙女酵母</t>
  </si>
  <si>
    <t>三界接线员等你来打call
wb:@仙女酵母
承蒙厚爱</t>
  </si>
  <si>
    <t>1900-01-01</t>
  </si>
  <si>
    <t>2019-01-28 01:25:33</t>
  </si>
  <si>
    <t>子笺子凛</t>
  </si>
  <si>
    <t>谢谢关注
工作相关：zijianzilin3
Vb同名</t>
  </si>
  <si>
    <t>2019-01-28 01:26:17</t>
  </si>
  <si>
    <t>宸荨樱桃🍒</t>
  </si>
  <si>
    <t>是你的宝藏女孩✨
围脖：宸荨樱桃
合作/：honghong1579</t>
  </si>
  <si>
    <t>1999-01-11</t>
  </si>
  <si>
    <t>2019-01-28 01:25:31</t>
  </si>
  <si>
    <t>亮声open</t>
  </si>
  <si>
    <t>把经典的声音传到你耳边
wb  :亮声open
wy云:亮声open</t>
  </si>
  <si>
    <t>1992-03-31</t>
  </si>
  <si>
    <t>2019-01-28 01:25:35</t>
  </si>
  <si>
    <t>专属小可爱</t>
  </si>
  <si>
    <t>👉 广告合作：16601788842👈 vb叫我李西瓜Q群758761102</t>
  </si>
  <si>
    <t>1997-02-08</t>
  </si>
  <si>
    <t>2019-01-28 01:25:37</t>
  </si>
  <si>
    <t>猪小屁</t>
  </si>
  <si>
    <t>你点赞，ta转发，小屁永远爱大家
每天中午12点准时更新～
你不来，小屁就去找你</t>
  </si>
  <si>
    <t>2012-10-26</t>
  </si>
  <si>
    <t>猪小屁官方账号</t>
  </si>
  <si>
    <t>2019-01-28 01:26:30</t>
  </si>
  <si>
    <t>Bigger研究所</t>
  </si>
  <si>
    <t>怕买错就关注我！抖音上最会花钱的男孩纸☺️
工作v x:ptdyhz。注明找所长</t>
  </si>
  <si>
    <t>1990-10-05</t>
  </si>
  <si>
    <t>2019-01-28 01:25:39</t>
  </si>
  <si>
    <t>脑洞大开</t>
  </si>
  <si>
    <t>神秘的组织，不简单的旅途，快跟阿加莎一起来探险吧～</t>
  </si>
  <si>
    <t>1995-06-01</t>
  </si>
  <si>
    <t>2019-01-28 01:25:42</t>
  </si>
  <si>
    <t>我是小可爱</t>
  </si>
  <si>
    <t>感恩拥有的一切❤
vb: 6aby- 有日常照片儿～</t>
  </si>
  <si>
    <t>2017-04-09</t>
  </si>
  <si>
    <t>2019-01-28 01:25:46</t>
  </si>
  <si>
    <t>何蓝逗</t>
  </si>
  <si>
    <t>《等到烟暖雨收》《欲望之城》《盖世英雄》</t>
  </si>
  <si>
    <t>1999-10-16</t>
  </si>
  <si>
    <t>2019-01-28 01:25:43</t>
  </si>
  <si>
    <t>王小弦</t>
  </si>
  <si>
    <t>饭饭在我关注的第一个
私V：wxx16968
津笙乐道DR</t>
  </si>
  <si>
    <t>1990-02-01</t>
  </si>
  <si>
    <t>2019-01-28 01:26:06</t>
  </si>
  <si>
    <t>孙艺洲</t>
  </si>
  <si>
    <t>2019-01-28 01:25:48</t>
  </si>
  <si>
    <t>颖宝儿Sunny</t>
  </si>
  <si>
    <t>衣服👗V❤️：shenqixuan666 
🍑宝号：68037808</t>
  </si>
  <si>
    <t>1995-04-08</t>
  </si>
  <si>
    <t>2019-01-28 01:25:50</t>
  </si>
  <si>
    <t>CCTV国家记忆</t>
  </si>
  <si>
    <t>了解历史，我们最靠谱！
我们负责东奔西走，你们静静观赏就好</t>
  </si>
  <si>
    <t>CCTV《国家记忆》官方账号</t>
  </si>
  <si>
    <t>2019-01-28 01:25:53</t>
  </si>
  <si>
    <t>用武之地-讲武学堂</t>
  </si>
  <si>
    <t>防身技巧，切不可做主动攻击之用！
romeoly</t>
  </si>
  <si>
    <t>1972-02-28</t>
  </si>
  <si>
    <t>赋泽体育科技（北京）有限公司官方帐号</t>
  </si>
  <si>
    <t>2019-01-28 01:25:59</t>
  </si>
  <si>
    <t>BTV养生堂</t>
  </si>
  <si>
    <t>为爱你的人珍惜身体❤️</t>
  </si>
  <si>
    <t>2000-01-01</t>
  </si>
  <si>
    <t>BTV《养生堂》官方抖音号</t>
  </si>
  <si>
    <t>2019-01-28 01:25:57</t>
  </si>
  <si>
    <t>Mr. Pea</t>
  </si>
  <si>
    <t>BBC金牌节目制作人，憨豆先生唯一钦点模仿者。工作：doudou2018001</t>
  </si>
  <si>
    <t>1999-12-10</t>
  </si>
  <si>
    <t>2019-01-28 01:26:02</t>
  </si>
  <si>
    <t>面筋哥（程书林）</t>
  </si>
  <si>
    <t>商务合作:尹老师15150135013</t>
  </si>
  <si>
    <t>1974-04-19</t>
  </si>
  <si>
    <t>2019-01-28 01:26:03</t>
  </si>
  <si>
    <t>仲昭金Adam</t>
  </si>
  <si>
    <t>国家级体重管理师
快减重训练营创始人
VX：zhongzhaojin666</t>
  </si>
  <si>
    <t>上海市</t>
  </si>
  <si>
    <t>1989-12-27</t>
  </si>
  <si>
    <t>2019-01-28 01:26:08</t>
  </si>
  <si>
    <t>蛋蛋解说</t>
  </si>
  <si>
    <t>新浪微博：蛋蛋解说 WeChat：beilala233</t>
  </si>
  <si>
    <t>1991-09-01</t>
  </si>
  <si>
    <t>2019-01-28 01:26:10</t>
  </si>
  <si>
    <t>沈虫虫</t>
  </si>
  <si>
    <t>微薄：沈虫虫 想私信我找我微薄哈
合作❤️：hxky6868
wy☁️：沈虫虫</t>
  </si>
  <si>
    <t>2015-07-12</t>
  </si>
  <si>
    <t>2019-01-28 01:26:33</t>
  </si>
  <si>
    <t>茶啊二中</t>
  </si>
  <si>
    <t>合作邮箱：nycartoon@126.com 西瓜视频关注：茶啊二中</t>
  </si>
  <si>
    <t>青岛</t>
  </si>
  <si>
    <t>2012-12-31</t>
  </si>
  <si>
    <t>2019-01-28 01:26:12</t>
  </si>
  <si>
    <t>赵樱子（赵韩樱子）</t>
  </si>
  <si>
    <t>工作联系邮箱340366233@qq.com</t>
  </si>
  <si>
    <t>2017-12-16</t>
  </si>
  <si>
    <t>2019-01-28 01:26:15</t>
  </si>
  <si>
    <t>范丞丞</t>
  </si>
  <si>
    <t>2000-06-16</t>
  </si>
  <si>
    <t>2019-01-28 01:26:19</t>
  </si>
  <si>
    <t>你的小甜甜</t>
  </si>
  <si>
    <t>悦悦🌙所有qq vx都不是本人
没有任何小号！围脖 你的小甜甜zY</t>
  </si>
  <si>
    <t>2001-01-21</t>
  </si>
  <si>
    <t>2019-01-28 01:26:21</t>
  </si>
  <si>
    <t>歪果仁研究协会</t>
  </si>
  <si>
    <t>你有什么想问歪果仁的，尽管告诉我！</t>
  </si>
  <si>
    <t>2019-01-28 01:26:24</t>
  </si>
  <si>
    <t>杨公子要上进</t>
  </si>
  <si>
    <t>工作v:shangyuyule1
她们叫我女性之友。</t>
  </si>
  <si>
    <t>1992-10-11</t>
  </si>
  <si>
    <t>2019-01-28 01:26:26</t>
  </si>
  <si>
    <t>野生脆脆</t>
  </si>
  <si>
    <t>国服第一皮 改词小仙女
唯一小号：野生脆皮
合作: an384155466</t>
  </si>
  <si>
    <t>1998-03-10</t>
  </si>
  <si>
    <t>2019-01-28 01:26:29</t>
  </si>
  <si>
    <t>幺妹儿</t>
  </si>
  <si>
    <t>vb：Ananx
vx：Ananx369
面mo：Ananx000</t>
  </si>
  <si>
    <t>1997-04-15</t>
  </si>
  <si>
    <t>2019-01-28 01:26:35</t>
  </si>
  <si>
    <t>明sir反骗局</t>
  </si>
  <si>
    <t>❤️传递诈骗案例，提高防骗意识！
❤️知法、懂法、守法、学法、用法</t>
  </si>
  <si>
    <t>随州</t>
  </si>
  <si>
    <t>正能量人气账号</t>
  </si>
  <si>
    <t>2019-01-28 01:26:41</t>
  </si>
  <si>
    <t>济公爷爷·游本昌</t>
  </si>
  <si>
    <t>以文艺化导人心·VB：游本昌·vx：zhitai7</t>
  </si>
  <si>
    <t>1933-09-16</t>
  </si>
  <si>
    <t>2019-01-28 01:26:39</t>
  </si>
  <si>
    <t>陈雪凝</t>
  </si>
  <si>
    <t>网易云音乐/Weico：陈雪凝</t>
  </si>
  <si>
    <t>2001-08-18</t>
  </si>
  <si>
    <t>2019-01-28 01:26:37</t>
  </si>
  <si>
    <t>孙俪工作室</t>
  </si>
  <si>
    <t>《遇见你，陪伴你》新书实体店、全网上市</t>
  </si>
  <si>
    <t>2019-01-28 01:26:46</t>
  </si>
  <si>
    <t>爆胎草莓粥</t>
  </si>
  <si>
    <t>🇰🇷读书
vb: 爆胎草莓粥
工作联系vx: ptdyhz 注明【爆胎合作】</t>
  </si>
  <si>
    <t>1950-01-25</t>
  </si>
  <si>
    <t>2019-01-28 01:26:43</t>
  </si>
  <si>
    <t>凯诺</t>
  </si>
  <si>
    <t>DJ MC凯诺夫妇
微bo:凯诺梦露
❤️:hxky9999(仅合作)</t>
  </si>
  <si>
    <t>1989-03-18</t>
  </si>
  <si>
    <t>2019-01-28 01:26:50</t>
  </si>
  <si>
    <t>浩博🐳</t>
  </si>
  <si>
    <t>V：haobo6679备注来意
胃博：浩博aa</t>
  </si>
  <si>
    <t>延边朝鲜族自治州</t>
  </si>
  <si>
    <t>1999-02-13</t>
  </si>
  <si>
    <t>2019-01-28 01:26:48</t>
  </si>
  <si>
    <t>张雪迎Sophie</t>
  </si>
  <si>
    <t>2019-01-28 01:26:53</t>
  </si>
  <si>
    <t>章若楠</t>
  </si>
  <si>
    <t>仅此一号 谢谢大家❤️</t>
  </si>
  <si>
    <t>湖州</t>
  </si>
  <si>
    <t>1996-11-14</t>
  </si>
  <si>
    <t>2019-01-28 01:26:57</t>
  </si>
  <si>
    <t>wuli设计姐</t>
  </si>
  <si>
    <t>我是设计姐，普通话很普通，但设计不普通。设计请加：15918443424</t>
  </si>
  <si>
    <t>1993-10-28</t>
  </si>
  <si>
    <t>2019-01-28 01:26:55</t>
  </si>
  <si>
    <t>大川</t>
  </si>
  <si>
    <t>合作lzq850576529
Q850576529 
V dachuan006</t>
  </si>
  <si>
    <t>1999-02-09</t>
  </si>
  <si>
    <t>2019-01-28 01:27:04</t>
  </si>
  <si>
    <t>狗达</t>
  </si>
  <si>
    <t>不开心了记得来看看❤️
商务洽谈VX：16601788842</t>
  </si>
  <si>
    <t>双鸭山</t>
  </si>
  <si>
    <t>1998-11-14</t>
  </si>
  <si>
    <t>2019-01-28 01:26:59</t>
  </si>
  <si>
    <t>老王欧巴</t>
  </si>
  <si>
    <t>享受整个过程爱您
微博老王欧巴6 TB:OLDWANG
商务:Sunpipi_</t>
  </si>
  <si>
    <t>1996-02-05</t>
  </si>
  <si>
    <t>2019-01-28 01:27:01</t>
  </si>
  <si>
    <t>玩车女神</t>
  </si>
  <si>
    <t>爱玩车的小姐姐和新手老弟的美好生活
合作vx：451269214</t>
  </si>
  <si>
    <t>1996-07-11</t>
  </si>
  <si>
    <t>2019-01-28 01:27:10</t>
  </si>
  <si>
    <t>一刻talks</t>
  </si>
  <si>
    <t>「一刻talks」，领先的演讲表达与新知分享平台，大咖发声，要和你一起影响世界。</t>
  </si>
  <si>
    <t>一刻talks官方账号</t>
  </si>
  <si>
    <t>2019-01-28 01:27:07</t>
  </si>
  <si>
    <t>盖中盖</t>
  </si>
  <si>
    <t>不好意思 打扰一下
围脖：锅盖wer
⚠️大号在关注</t>
  </si>
  <si>
    <t>曼谷</t>
  </si>
  <si>
    <t>1997-03-24</t>
  </si>
  <si>
    <t>2019-01-28 01:27:08</t>
  </si>
  <si>
    <t>雷米🍒</t>
  </si>
  <si>
    <t>完整版及合作找围脖：雷米变声吃鸡
QQ: 861223494完整版 抖音直播随缘</t>
  </si>
  <si>
    <t>1130-01-01</t>
  </si>
  <si>
    <t>2019-01-28 01:27:19</t>
  </si>
  <si>
    <t>魔术师林剑伟</t>
  </si>
  <si>
    <t>更多魔术教学下载（西瓜视频）搜魔术师林剑伟
❤️：ljw131138</t>
  </si>
  <si>
    <t>1990-06-15</t>
  </si>
  <si>
    <t>2019-01-28 01:27:17</t>
  </si>
  <si>
    <t>天天逗事</t>
  </si>
  <si>
    <t>生活有逗事，没有烦心事！
合作请加：15918409756</t>
  </si>
  <si>
    <t>2019-01-28 01:27:12</t>
  </si>
  <si>
    <t>王贰浪</t>
  </si>
  <si>
    <t>围脖:王贰浪  v:18366941689  🐧群:625658599</t>
  </si>
  <si>
    <t>东营市</t>
  </si>
  <si>
    <t>1998-07-27</t>
  </si>
  <si>
    <t>2019-01-28 01:27:14</t>
  </si>
  <si>
    <t>地球村讲解员</t>
  </si>
  <si>
    <t>来认识地球，这是你住的地方。</t>
  </si>
  <si>
    <t>1988-02-20</t>
  </si>
  <si>
    <t>2019-01-28 01:27:23</t>
  </si>
  <si>
    <t>野食小哥</t>
  </si>
  <si>
    <t>来围脖找我吧：野食小哥，工作联系VX：yeshixiaoge02</t>
  </si>
  <si>
    <t>1994-12-31</t>
  </si>
  <si>
    <t>2019-01-28 01:27:21</t>
  </si>
  <si>
    <t>张雪峰老师</t>
  </si>
  <si>
    <t>我是让学习变得更快乐的张雪峰老师，关注我吧～
商务vx：gumai111</t>
  </si>
  <si>
    <t>1984-05-18</t>
  </si>
  <si>
    <t>2019-01-28 01:27:26</t>
  </si>
  <si>
    <t>李雨霏2007</t>
  </si>
  <si>
    <t>🧚爱跳舞的小学生
💗WB:李雨霏2007
⚠️合作V:ShowWorld18</t>
  </si>
  <si>
    <t>2007-09-30</t>
  </si>
  <si>
    <t>2019-01-28 01:27:28</t>
  </si>
  <si>
    <t>赵拉斯的二狗</t>
  </si>
  <si>
    <t>你怎么突然 不笑了</t>
  </si>
  <si>
    <t>1993-07-05</t>
  </si>
  <si>
    <t>2019-01-28 01:27:31</t>
  </si>
  <si>
    <t>慕容瑞驰</t>
  </si>
  <si>
    <t>围脖欢迎骚扰@慕容瑞驰
工作联系😊❤️：z111x333 请说明项目</t>
  </si>
  <si>
    <t>2019-01-28 01:27:32</t>
  </si>
  <si>
    <t>上海小阿姨</t>
  </si>
  <si>
    <t>你们都是乖囡了呀
合作v：HatakeC7
聊天qq群：130141961</t>
  </si>
  <si>
    <t>2019-01-28 01:27:35</t>
  </si>
  <si>
    <t>陈鹤一</t>
  </si>
  <si>
    <t>Vb:陈鹤一呦
唯一小号：陈鹤二
工作联系：jianhanboke</t>
  </si>
  <si>
    <t>1999-10-12</t>
  </si>
  <si>
    <t>2019-01-28 01:27:37</t>
  </si>
  <si>
    <t>丁丁当当小宝贝</t>
  </si>
  <si>
    <t>姐姐爱跳舞
妹妹爱搞怪
感谢大家喜爱😘
V❤️：271980180</t>
  </si>
  <si>
    <t>固原</t>
  </si>
  <si>
    <t>1983-10-08</t>
  </si>
  <si>
    <t>2019-01-28 01:27:39</t>
  </si>
  <si>
    <t>Karen莫文蔚</t>
  </si>
  <si>
    <t>2019-01-28 01:27:41</t>
  </si>
  <si>
    <t>阚清子</t>
  </si>
  <si>
    <t>胖娃儿它妈</t>
  </si>
  <si>
    <t>2019-01-28 01:27:44</t>
  </si>
  <si>
    <t>队长－不齐舞团</t>
  </si>
  <si>
    <t>不齐舞团队长
wb：队长-不齐舞团 来聊天
微❤️：duizhang0914</t>
  </si>
  <si>
    <t>2018-01-10</t>
  </si>
  <si>
    <t>2019-01-28 01:27:46</t>
  </si>
  <si>
    <t>大海哥～不浪</t>
  </si>
  <si>
    <t>只愿送你一份快乐😁
粉丝wx：dahaige2018
合作见围脖👉大海哥不浪</t>
  </si>
  <si>
    <t>1982-07-06</t>
  </si>
  <si>
    <t>2019-01-28 01:27:48</t>
  </si>
  <si>
    <t>张予曦</t>
  </si>
  <si>
    <t>2019-01-28 01:27:50</t>
  </si>
  <si>
    <t>中国军视网</t>
  </si>
  <si>
    <t>解放军新闻传播中心广播电视部官抖投稿邮箱jszhengji@js7tv.cn</t>
  </si>
  <si>
    <t>2014-12-29</t>
  </si>
  <si>
    <t>中央电视台军事节目中心</t>
  </si>
  <si>
    <t>2019-01-28 01:27:52</t>
  </si>
  <si>
    <t>叮叮叮</t>
  </si>
  <si>
    <t>别走，我是耐看型
抖音号要反过来看
围脖：@丁钰琼</t>
  </si>
  <si>
    <t>1995-12-02</t>
  </si>
  <si>
    <t>2019-01-28 01:27:55</t>
  </si>
  <si>
    <t>陈乔恩</t>
  </si>
  <si>
    <t>2013-04-04</t>
  </si>
  <si>
    <t>2019-01-28 01:27:57</t>
  </si>
  <si>
    <t>七鹤大人</t>
  </si>
  <si>
    <t>vb：a七鹤大人
wx：WYJ1998Y（聊）
wx：LZC0668-1 合作➕</t>
  </si>
  <si>
    <t>茂名市</t>
  </si>
  <si>
    <t>1998-10-13</t>
  </si>
  <si>
    <t>2019-01-28 01:27:59</t>
  </si>
  <si>
    <t>中国军网</t>
  </si>
  <si>
    <t>精神抖擞，记录强军新时代。有关军事的一切，看这里没错！</t>
  </si>
  <si>
    <t>中国人民解放军新闻传播中心网络部官方抖音号</t>
  </si>
  <si>
    <t>2019-01-28 01:28:06</t>
  </si>
  <si>
    <t>科技公元</t>
  </si>
  <si>
    <t>关注v b: 科技公元   工作联系 v x: qianpaimcn</t>
  </si>
  <si>
    <t>劳斯</t>
  </si>
  <si>
    <t>1995-10-07</t>
  </si>
  <si>
    <t>2019-01-28 01:28:01</t>
  </si>
  <si>
    <t>爱吃的绵er.</t>
  </si>
  <si>
    <t>承蒙厚爱❤
感谢陪伴❤
工作联系v:niyouduohao</t>
  </si>
  <si>
    <t>1995-01-03</t>
  </si>
  <si>
    <t>2019-01-28 01:28:08</t>
  </si>
  <si>
    <t>安琪莉娜·王</t>
  </si>
  <si>
    <t>天蝎暗黑女王
商务V：Sunpipi_
粉丝V：cola7538</t>
  </si>
  <si>
    <t>2019-01-28 01:28:03</t>
  </si>
  <si>
    <t>丁香医生</t>
  </si>
  <si>
    <t>有趣、有知识、有态度，新一代大众健康科普。
薇bo:丁香医生
VX:丁香医生</t>
  </si>
  <si>
    <t>2019-01-28 01:28:10</t>
  </si>
  <si>
    <t>刘涛</t>
  </si>
  <si>
    <t>1978-07-12</t>
  </si>
  <si>
    <t>2019-01-28 01:28:13</t>
  </si>
  <si>
    <t>TasteBuds伶牙俐吃</t>
  </si>
  <si>
    <t>微薄：伶牙俐吃的波波
邮件：brian.oshea029@outlook.com</t>
  </si>
  <si>
    <t>1993-04-10</t>
  </si>
  <si>
    <t>2019-01-28 01:28:17</t>
  </si>
  <si>
    <t>葛漂亮【从小丑到大】</t>
  </si>
  <si>
    <t>承蒙厚爱，不胜感激！合作请私信（详说来意，谢谢🙏）</t>
  </si>
  <si>
    <t>合肥市</t>
  </si>
  <si>
    <t>1998-12-27</t>
  </si>
  <si>
    <t>2019-01-28 01:28:15</t>
  </si>
  <si>
    <t>末那大叔</t>
  </si>
  <si>
    <t>时尚父子，励志作家
在微信日更成长的经验
在微博日更生活的仪式感</t>
  </si>
  <si>
    <t>1498-06-11</t>
  </si>
  <si>
    <t>末那大叔官方帐号</t>
  </si>
  <si>
    <t>2019-01-28 01:28:19</t>
  </si>
  <si>
    <t>张馨予</t>
  </si>
  <si>
    <t>2019-01-28 01:28:21</t>
  </si>
  <si>
    <t>张云龙mmc</t>
  </si>
  <si>
    <t>2019-01-28 01:28:24</t>
  </si>
  <si>
    <t>酋长</t>
  </si>
  <si>
    <t>你们笑了我就赢了
酋酋群：127153544</t>
  </si>
  <si>
    <t>常州</t>
  </si>
  <si>
    <t>1998-01-17</t>
  </si>
  <si>
    <t>2019-01-28 01:28:28</t>
  </si>
  <si>
    <t>殷世航本人</t>
  </si>
  <si>
    <t>用十倍苦心 做突出一个
围脖：殷世航本人</t>
  </si>
  <si>
    <t>1999-11-13</t>
  </si>
  <si>
    <t>2019-01-28 01:28:26</t>
  </si>
  <si>
    <t>辣妈艾小鑫</t>
  </si>
  <si>
    <t>12年家居生活超级买手8年职业主持人
围脖:辣妈艾小鑫
私人v:lamaaixx</t>
  </si>
  <si>
    <t>2088-03-11</t>
  </si>
  <si>
    <t>2019-01-28 01:28:32</t>
  </si>
  <si>
    <t>金宇</t>
  </si>
  <si>
    <t>互动聊天在围脖：金宇本精
商务洽谈 V: 16601788842</t>
  </si>
  <si>
    <t>1995-01-24</t>
  </si>
  <si>
    <t>2019-01-28 01:28:30</t>
  </si>
  <si>
    <t>马孝安</t>
  </si>
  <si>
    <t>v：1102244051</t>
  </si>
  <si>
    <t>2018-10-25</t>
  </si>
  <si>
    <t>2019-01-28 01:28:37</t>
  </si>
  <si>
    <t>小四四🍒</t>
  </si>
  <si>
    <t>🧣：啊瑶小盆友呀
薇：syjy826（备注来意）
无小号🙆🏻</t>
  </si>
  <si>
    <t>1999-10-05</t>
  </si>
  <si>
    <t>2019-01-28 01:28:34</t>
  </si>
  <si>
    <t>Yuki雪雪</t>
  </si>
  <si>
    <t>一起加油变得更好
vb：Yuki雪雪-
合作v：ShowWorld18</t>
  </si>
  <si>
    <t>1018-06-26</t>
  </si>
  <si>
    <t>2019-01-28 01:28:44</t>
  </si>
  <si>
    <t>_栎琦prince🚀</t>
  </si>
  <si>
    <t>日常照都在VB:_栎琦prince🚀
粉丝VX:1824391185
商务私信</t>
  </si>
  <si>
    <t>天津市</t>
  </si>
  <si>
    <t>1990-12-07</t>
  </si>
  <si>
    <t>2019-01-28 01:28:39</t>
  </si>
  <si>
    <t>刘至佳ChoCo</t>
  </si>
  <si>
    <t>围脖👉 刘至佳ChoCo
Vx 👉 Chocolzjj
网易云👉 刘至佳</t>
  </si>
  <si>
    <t>1995-05-22</t>
  </si>
  <si>
    <t>2019-01-28 01:28:41</t>
  </si>
  <si>
    <t>潘晓婷</t>
  </si>
  <si>
    <t>中国九球天后，女子九球国家队现役运动员</t>
  </si>
  <si>
    <t>2031-02-25</t>
  </si>
  <si>
    <t>2019-01-28 01:28:46</t>
  </si>
  <si>
    <t>虫虫😽</t>
  </si>
  <si>
    <t>想一步一步走出自己的路
只看围脖私信：毛绒绒的虫小姐
合作❤️：hxku8888</t>
  </si>
  <si>
    <t>迪拜</t>
  </si>
  <si>
    <t>1995-10-20</t>
  </si>
  <si>
    <t>2019-01-28 01:28:48</t>
  </si>
  <si>
    <t>superB太</t>
  </si>
  <si>
    <t>90后逗比老板
商务VX：dcdcsh
粉丝VX：btaicool</t>
  </si>
  <si>
    <t>1993-07-26</t>
  </si>
  <si>
    <t>2019-01-28 01:28:50</t>
  </si>
  <si>
    <t>王蓝莓</t>
  </si>
  <si>
    <t>v博:王蓝莓同学   工作联系vx：ptdyhz。注明【王蓝莓合作】</t>
  </si>
  <si>
    <t>2262-01-23</t>
  </si>
  <si>
    <t>2019-01-28 01:28:55</t>
  </si>
  <si>
    <t>周云鹏L</t>
  </si>
  <si>
    <t>若一去不回，便一去不回</t>
  </si>
  <si>
    <t>1982-05-23</t>
  </si>
  <si>
    <t>2019-01-28 01:28:52</t>
  </si>
  <si>
    <t>皮皮狐</t>
  </si>
  <si>
    <t>点了小心心就是我的人了！
更多动态和福利来围脖@皮皮狐fox</t>
  </si>
  <si>
    <t>2019-01-28 01:28:57</t>
  </si>
  <si>
    <t>巴哥Bart</t>
  </si>
  <si>
    <t>粉丝VX：bagebart
商务合作：iPK911
网yi☁️：巴哥bart</t>
  </si>
  <si>
    <t>洛杉矶</t>
  </si>
  <si>
    <t>2019-01-28 01:30:19</t>
  </si>
  <si>
    <t>憨豆先生</t>
  </si>
  <si>
    <t>让憨豆先生给大家带来欢乐</t>
  </si>
  <si>
    <t>南昌</t>
  </si>
  <si>
    <t>1982-10-30</t>
  </si>
  <si>
    <t>优酷旗下官方帐号</t>
  </si>
  <si>
    <t>2019-01-28 01:28:59</t>
  </si>
  <si>
    <t>老骚男</t>
  </si>
  <si>
    <t>谢谢你这么优秀还关注我😄。
游戏视频关注:老骚工作室</t>
  </si>
  <si>
    <t>1993-10-21</t>
  </si>
  <si>
    <t>2019-01-28 01:29:01</t>
  </si>
  <si>
    <t>探探猫和豆豆猪</t>
  </si>
  <si>
    <t>即刻体验《探探猫之奇幻马戏团》动画片同名手游，与豆豆猪一起赛跑！</t>
  </si>
  <si>
    <t>广州指幻动漫有限公司官方帐号</t>
  </si>
  <si>
    <t>2019-01-28 01:29:04</t>
  </si>
  <si>
    <t>碎嘴许美达</t>
  </si>
  <si>
    <t>“渗透在美国平民角落的谍报人员。”
vb同名。</t>
  </si>
  <si>
    <t>芝加哥市</t>
  </si>
  <si>
    <t>1984-02-09</t>
  </si>
  <si>
    <t>2019-01-28 01:29:06</t>
  </si>
  <si>
    <t>黄明昊Justin</t>
  </si>
  <si>
    <t>2002-02-19</t>
  </si>
  <si>
    <t>2019-01-28 01:29:08</t>
  </si>
  <si>
    <t>喜蕃</t>
  </si>
  <si>
    <t>明星短视频喜剧内容厂牌
《新白胖子传奇》《贾总就是致富之光》更多精彩系列敬请期待</t>
  </si>
  <si>
    <t>2018-09-05</t>
  </si>
  <si>
    <t>鄂尔多斯市喜番传媒有限公司</t>
  </si>
  <si>
    <t>2019-01-28 01:29:19</t>
  </si>
  <si>
    <t>小彭</t>
  </si>
  <si>
    <t>感谢您还在 也感谢您刚来 感谢彭友们 感谢抖音💫 🌹</t>
  </si>
  <si>
    <t>宜宾</t>
  </si>
  <si>
    <t>1905-05-20</t>
  </si>
  <si>
    <t>2019-01-28 01:29:10</t>
  </si>
  <si>
    <t>街头马克</t>
  </si>
  <si>
    <t>皮孩子记录最搞笑最暖心的时刻～
商务：gumai666</t>
  </si>
  <si>
    <t>1993-04-01</t>
  </si>
  <si>
    <t>2019-01-28 01:29:12</t>
  </si>
  <si>
    <t>设计好房子</t>
  </si>
  <si>
    <t>我是房哥，没钱买房，但能教你设计好房！
设计加：18588671542</t>
  </si>
  <si>
    <t>1985-12-15</t>
  </si>
  <si>
    <t>2019-01-28 01:29:14</t>
  </si>
  <si>
    <t>艾玛杜蒙特</t>
  </si>
  <si>
    <t>我是Em，感谢中国的粉丝关注我，我爱你们💚
官方合作@Aeslehc716</t>
  </si>
  <si>
    <t>Castro Valley</t>
  </si>
  <si>
    <t>1994-11-15</t>
  </si>
  <si>
    <t>2019-01-28 01:29:17</t>
  </si>
  <si>
    <t>小山竹</t>
  </si>
  <si>
    <t>我叫小山竹🍦是东北那嘎达滴😄QQ邮箱：826622336</t>
  </si>
  <si>
    <t>2012-09-01</t>
  </si>
  <si>
    <t>2019-01-28 01:29:21</t>
  </si>
  <si>
    <t>演员马可</t>
  </si>
  <si>
    <t>2019-01-28 01:29:24</t>
  </si>
  <si>
    <t>董新尧</t>
  </si>
  <si>
    <t>用心做视频。
合作请添加vx：xpcshangwu</t>
  </si>
  <si>
    <t>1992-07-07</t>
  </si>
  <si>
    <t>2019-01-28 01:29:26</t>
  </si>
  <si>
    <t>老丈人说车</t>
  </si>
  <si>
    <t>蠢萌闺女和操心老爸的学车故事，专业中还有点暖。Q：2475548185（合作）</t>
  </si>
  <si>
    <t>1999-05-20</t>
  </si>
  <si>
    <t>2019-01-28 01:29:28</t>
  </si>
  <si>
    <t>有意思的潇哥哥</t>
  </si>
  <si>
    <t>商演活动：xiaogege1109
彩妆：almy123321</t>
  </si>
  <si>
    <t>莆田</t>
  </si>
  <si>
    <t>1994-11-09</t>
  </si>
  <si>
    <t>2019-01-28 01:29:30</t>
  </si>
  <si>
    <t>谷大喵🍀</t>
  </si>
  <si>
    <t>好看的五官千篇一律 有趣的灵魂二百多斤😋
合作围脖私信
是你们的大口苗吖关注上</t>
  </si>
  <si>
    <t>2018-07-24</t>
  </si>
  <si>
    <t>2019-01-28 01:29:41</t>
  </si>
  <si>
    <t>主持人李思思</t>
  </si>
  <si>
    <t>工作联系msimpo@163.com</t>
  </si>
  <si>
    <t>2019-01-28 01:29:32</t>
  </si>
  <si>
    <t>飞天小敏警</t>
  </si>
  <si>
    <t>请夸奖我，谢谢🙏
V❤️：ftxmj2019
微博：飞天小敏警</t>
  </si>
  <si>
    <t>2013-03-13</t>
  </si>
  <si>
    <t>2019-01-28 01:29:35</t>
  </si>
  <si>
    <t>我是赵岩💥</t>
  </si>
  <si>
    <t>💄胃❤️：wz200555    bz2005666</t>
  </si>
  <si>
    <t>1989-12-06</t>
  </si>
  <si>
    <t>2019-01-28 01:29:37</t>
  </si>
  <si>
    <t>芒果妈妈</t>
  </si>
  <si>
    <t>最有趣的明星视频都在这里啦！
喜欢看哪位明星，也可以私我聊天喔～</t>
  </si>
  <si>
    <t>1994-06-13</t>
  </si>
  <si>
    <t>芒果妈妈官方帐号</t>
  </si>
  <si>
    <t>2019-01-28 01:29:50</t>
  </si>
  <si>
    <t>王逗逗</t>
  </si>
  <si>
    <t>vb王逗逗的小时候- -
美v:18118800000</t>
  </si>
  <si>
    <t>宣城</t>
  </si>
  <si>
    <t>2018-02-08</t>
  </si>
  <si>
    <t>2019-01-28 01:30:03</t>
  </si>
  <si>
    <t>蓝盈莹Lyric</t>
  </si>
  <si>
    <t>盈莹超人是也～～～～～</t>
  </si>
  <si>
    <t>2022-04-16</t>
  </si>
  <si>
    <t>2019-01-28 01:29:39</t>
  </si>
  <si>
    <t>燃茶哥哥</t>
  </si>
  <si>
    <t>一切都是最好的安排。商务合作wx：xxhysw</t>
  </si>
  <si>
    <t>1990-02-20</t>
  </si>
  <si>
    <t>2019-01-28 01:29:43</t>
  </si>
  <si>
    <t>呆阿拿</t>
  </si>
  <si>
    <t>野声一个优，更多有趣内容围搏搜索：呆阿拿
商务Ｖ：Qls1108</t>
  </si>
  <si>
    <t>1995-10-23</t>
  </si>
  <si>
    <t>2019-01-28 01:29:46</t>
  </si>
  <si>
    <t>呆妹儿小霸王</t>
  </si>
  <si>
    <t>微博:呆妹儿小霸王
斗鱼:92000</t>
  </si>
  <si>
    <t>1995-09-20</t>
  </si>
  <si>
    <t>2019-01-28 01:30:06</t>
  </si>
  <si>
    <t>李明霖</t>
  </si>
  <si>
    <t>大家好！我是李明霖</t>
  </si>
  <si>
    <t>1498-02-09</t>
  </si>
  <si>
    <t>2019-01-28 01:29:48</t>
  </si>
  <si>
    <t>压寨夫人</t>
  </si>
  <si>
    <t>❤</t>
  </si>
  <si>
    <t>2019-01-28 01:29:52</t>
  </si>
  <si>
    <t>唐唐频道</t>
  </si>
  <si>
    <t>合作商务洽谈，请联系QQ:2298868996 微信：Tel1312191851</t>
  </si>
  <si>
    <t>1992-03-17</t>
  </si>
  <si>
    <t>2019-01-28 01:29:57</t>
  </si>
  <si>
    <t>钟山说</t>
  </si>
  <si>
    <t>著名主持人
有你需要的情感共鸣！
私人v：zhongshanls
围脖:钟叔说事</t>
  </si>
  <si>
    <t>1973-10-10</t>
  </si>
  <si>
    <t>2019-01-28 01:29:55</t>
  </si>
  <si>
    <t>喜马拉雅</t>
  </si>
  <si>
    <t>嗯，就是你们熟悉的那个喜马拉雅~
👇👇👇点击查看详情，领取喜马会员</t>
  </si>
  <si>
    <t>2012-08-01</t>
  </si>
  <si>
    <t>喜马拉雅FM抖音官方账号</t>
  </si>
  <si>
    <t>2019-01-28 01:29:59</t>
  </si>
  <si>
    <t>黄宥明</t>
  </si>
  <si>
    <t>工作联系经纪人邮箱：huangming415@qq.com</t>
  </si>
  <si>
    <t>1986-04-15</t>
  </si>
  <si>
    <t>2019-01-28 01:30:04</t>
  </si>
  <si>
    <t>浙有正能量</t>
  </si>
  <si>
    <t>为中国🇨🇳正能量发声！</t>
  </si>
  <si>
    <t>1980-12-14</t>
  </si>
  <si>
    <t>正能量人气帐号</t>
  </si>
  <si>
    <t>2019-01-28 01:30:11</t>
  </si>
  <si>
    <t>Lucky大佬啊</t>
  </si>
  <si>
    <t>vx：pcpcmmt
商业合作v我哟☝️</t>
  </si>
  <si>
    <t>2018-09-06</t>
  </si>
  <si>
    <t>2019-01-28 01:30:08</t>
  </si>
  <si>
    <t>尬演团队</t>
  </si>
  <si>
    <t>尬演！我们是认真的！</t>
  </si>
  <si>
    <t>1995-04-07</t>
  </si>
  <si>
    <t>2019-01-28 01:30:15</t>
  </si>
  <si>
    <t xml:space="preserve">ItzGennyB </t>
  </si>
  <si>
    <t>Ins: ItzGennyB</t>
  </si>
  <si>
    <t>1993-08-11</t>
  </si>
  <si>
    <t>2019-01-28 01:30:13</t>
  </si>
  <si>
    <t>花:姐</t>
  </si>
  <si>
    <t>来自安徽，厦门明发大排档唱歌
不喜勿喷、没有小号、工作搜围脖（花姐等一分钟）</t>
  </si>
  <si>
    <t>滁州</t>
  </si>
  <si>
    <t>1989-03-29</t>
  </si>
  <si>
    <t>2019-01-28 01:30:17</t>
  </si>
  <si>
    <t>路怡</t>
  </si>
  <si>
    <t>合作 luyi200212
taobao：10695069</t>
  </si>
  <si>
    <t>惠州</t>
  </si>
  <si>
    <t>2017-08-14</t>
  </si>
  <si>
    <t>2019-01-28 01:30:26</t>
  </si>
  <si>
    <t>大壮</t>
  </si>
  <si>
    <t>新歌《谁不是在流浪》上线！
微博 大壮爱唱歌</t>
  </si>
  <si>
    <t>1987-10-31</t>
  </si>
  <si>
    <t>2019-01-28 01:30:22</t>
  </si>
  <si>
    <t>粤知一二</t>
  </si>
  <si>
    <t>有颜值有深度的脱口秀
Vx❤yuezhiyier合作📱15918409756</t>
  </si>
  <si>
    <t>1991-01-27</t>
  </si>
  <si>
    <t>2019-01-28 01:30:24</t>
  </si>
  <si>
    <t>吃不胖的瘦子</t>
  </si>
  <si>
    <t>商务合作：YH28989
微💗:zh13306
围脖:吃不胖的梨涡</t>
  </si>
  <si>
    <t>威海市</t>
  </si>
  <si>
    <t>1991-07-06</t>
  </si>
  <si>
    <t>2019-01-28 01:30:29</t>
  </si>
  <si>
    <t>林更新</t>
  </si>
  <si>
    <t>象牙山巨鳄</t>
  </si>
  <si>
    <t>2019-01-28 01:30:31</t>
  </si>
  <si>
    <t>小霸王</t>
  </si>
  <si>
    <t>百变霸霸🤨可萌可帅
v：MaxEmma0913
合作：ShowWorld18</t>
  </si>
  <si>
    <t>1995-09-13</t>
  </si>
  <si>
    <t>2019-01-28 01:30:33</t>
  </si>
  <si>
    <t>纪涵中</t>
  </si>
  <si>
    <t>微博:纪涵中
商务洽谈: 16601788842</t>
  </si>
  <si>
    <t>1998-04-02</t>
  </si>
  <si>
    <t>2019-01-28 01:30:39</t>
  </si>
  <si>
    <t>尚推荐（老尚）</t>
  </si>
  <si>
    <t>v:ziqi946</t>
  </si>
  <si>
    <t>1998-09-16</t>
  </si>
  <si>
    <t>2019-01-28 01:30:36</t>
  </si>
  <si>
    <t>乔乐思密达</t>
  </si>
  <si>
    <t>工作v❤qiaolesimida
低价大牌彩妆v❤zhangying190125</t>
  </si>
  <si>
    <t>桂林</t>
  </si>
  <si>
    <t>2019-01-17</t>
  </si>
  <si>
    <t>2019-01-28 01:30:37</t>
  </si>
  <si>
    <t>梁洁Little</t>
  </si>
  <si>
    <t>1994-06-16</t>
  </si>
  <si>
    <t>2019-01-28 01:30:43</t>
  </si>
  <si>
    <t>小小101</t>
  </si>
  <si>
    <t>v：（💄）
合作 v：qiuwen225（备注哦）</t>
  </si>
  <si>
    <t>墨尔本</t>
  </si>
  <si>
    <t>1996-08-08</t>
  </si>
  <si>
    <t>2019-01-28 01:30:44</t>
  </si>
  <si>
    <t>彭十六的日常</t>
  </si>
  <si>
    <t>2018-10-27</t>
  </si>
  <si>
    <t>2019-01-28 01:30:46</t>
  </si>
  <si>
    <t>王老六</t>
  </si>
  <si>
    <t>我鼓足勇气试着做真正的自己，可以带着你的梦想支持我吗
❤：wjl1997512</t>
  </si>
  <si>
    <t>1995-11-25</t>
  </si>
  <si>
    <t>2019-01-28 01:30:59</t>
  </si>
  <si>
    <t>轮胎粑粑</t>
  </si>
  <si>
    <t>哈喽大家好我是胎爸，我会经常更新一些宠物类优质视频，喜欢小动物的朋友可以关注我哦</t>
  </si>
  <si>
    <t>1985-06-09</t>
  </si>
  <si>
    <t>2019-01-28 01:30:48</t>
  </si>
  <si>
    <t>孙耀威</t>
  </si>
  <si>
    <t>TUXEE西装帅帅帅！</t>
  </si>
  <si>
    <t>新界</t>
  </si>
  <si>
    <t>2003-01-03</t>
  </si>
  <si>
    <t>2019-01-28 01:30:50</t>
  </si>
  <si>
    <t>小伶玩具官方</t>
  </si>
  <si>
    <t>伶可家族致力分享快乐❤️ 快来找我们玩儿吧～^^</t>
  </si>
  <si>
    <t>2016-03-04</t>
  </si>
  <si>
    <t>2019-01-28 01:30:57</t>
  </si>
  <si>
    <t>俊哲迪迪</t>
  </si>
  <si>
    <t>普通人 谢谢了
wb：俊哲迪迪</t>
  </si>
  <si>
    <t>1999-11-17</t>
  </si>
  <si>
    <t>2019-01-28 01:30:53</t>
  </si>
  <si>
    <t>泡椒好吃嘛</t>
  </si>
  <si>
    <t>微薄：泡椒好吃嘛
一个乱七八糟博主！
给我点个关注！♥️</t>
  </si>
  <si>
    <t>徐州</t>
  </si>
  <si>
    <t>2001-02-06</t>
  </si>
  <si>
    <t>2019-01-28 01:30:55</t>
  </si>
  <si>
    <t>维意定制家居</t>
  </si>
  <si>
    <t>每日更新！关注我，你想看的家装好设计，这里都有~</t>
  </si>
  <si>
    <t>1990-03-10</t>
  </si>
  <si>
    <t>维意定制家居官方帐号</t>
  </si>
  <si>
    <t>2019-01-28 01:31:03</t>
  </si>
  <si>
    <t>二郎</t>
  </si>
  <si>
    <t>来围脖找我：二郎g
你可能没听说过我.但你一定听过二郎的人.</t>
  </si>
  <si>
    <t>菏泽</t>
  </si>
  <si>
    <t>1998-04-14</t>
  </si>
  <si>
    <t>2019-01-28 01:31:01</t>
  </si>
  <si>
    <t>广东雨神（卢大雨）</t>
  </si>
  <si>
    <t>不是明星 不是网红 只是玩客 爱写歌 爱音乐 更爱生活</t>
  </si>
  <si>
    <t>1992-08-01</t>
  </si>
  <si>
    <t>2019-01-28 01:31:06</t>
  </si>
  <si>
    <t>Magic老师</t>
  </si>
  <si>
    <t>感恩每一位关注我的人❤️</t>
  </si>
  <si>
    <t>1989-02-11</t>
  </si>
  <si>
    <t>2019-01-28 01:31:08</t>
  </si>
  <si>
    <t>开大宝🔥</t>
  </si>
  <si>
    <t>本王子有点魔魔怔怔✌️
v：KK614062156
围脖 开大宝KK</t>
  </si>
  <si>
    <t>1997-05-14</t>
  </si>
  <si>
    <t>2019-01-28 01:31:32</t>
  </si>
  <si>
    <t>软软大测评</t>
  </si>
  <si>
    <t>合作V❤：da18021625433</t>
  </si>
  <si>
    <t>2019-01-28 01:31:10</t>
  </si>
  <si>
    <t>弹总🎋</t>
  </si>
  <si>
    <t>老巫婆与弹总的逗比生活
你要不要留下陪我们💕
老巫婆：danzong004</t>
  </si>
  <si>
    <t>白城</t>
  </si>
  <si>
    <t>1994-12-18</t>
  </si>
  <si>
    <t>2019-01-28 01:31:12</t>
  </si>
  <si>
    <t>拍照自修室</t>
  </si>
  <si>
    <t>v❤搜索拍照自修室，获取所有素材</t>
  </si>
  <si>
    <t>2018-05-18</t>
  </si>
  <si>
    <t>拍照自修室官方帐号</t>
  </si>
  <si>
    <t>2019-01-28 01:31:15</t>
  </si>
  <si>
    <t>原来是晶哥</t>
  </si>
  <si>
    <t>2015-04-02</t>
  </si>
  <si>
    <t>2019-01-28 01:31:17</t>
  </si>
  <si>
    <t>中国陆军</t>
  </si>
  <si>
    <t>中国人民解放军陆军唯一官方军事新闻门户army.81.cn
是你喜欢的中国陆军~</t>
  </si>
  <si>
    <t>中国陆军抖音号</t>
  </si>
  <si>
    <t>2019-01-28 01:31:23</t>
  </si>
  <si>
    <t>佟大为</t>
  </si>
  <si>
    <t>著名演员</t>
  </si>
  <si>
    <t>1979-02-03</t>
  </si>
  <si>
    <t>2019-01-28 01:31:19</t>
  </si>
  <si>
    <t>Christy钟丽缇</t>
  </si>
  <si>
    <t>If you look carefully,Love is ALL around</t>
  </si>
  <si>
    <t>Koh Samui</t>
  </si>
  <si>
    <t>2019-01-28 01:31:21</t>
  </si>
  <si>
    <t>蓝心羽（你的叽叽）</t>
  </si>
  <si>
    <t>vb：Lanxxxxyu
音乐平台：蓝心羽
扣扣：2794943549</t>
  </si>
  <si>
    <t>丽水</t>
  </si>
  <si>
    <t>2002-05-06</t>
  </si>
  <si>
    <t>2019-01-28 01:31:26</t>
  </si>
  <si>
    <t>伊春桃山网警</t>
  </si>
  <si>
    <t>发现问题请及时举报！
微信公众号: taoshanwangjing</t>
  </si>
  <si>
    <t>2017-11-25</t>
  </si>
  <si>
    <t>黑龙江省伊春市桃山林业公安局网络安全保卫大队</t>
  </si>
  <si>
    <t>2019-01-28 01:31:28</t>
  </si>
  <si>
    <t>知希大人</t>
  </si>
  <si>
    <t>有生之年，有幸遇见…
👗： zhixi99933</t>
  </si>
  <si>
    <t>抚顺</t>
  </si>
  <si>
    <t>1994-07-21</t>
  </si>
  <si>
    <t>2019-01-28 01:31:30</t>
  </si>
  <si>
    <t>奔跑吧历史</t>
  </si>
  <si>
    <t>来点课外历史，更好闯江湖。
围脖：汉周读书。</t>
  </si>
  <si>
    <t>1988-01-01</t>
  </si>
  <si>
    <t>2019-01-28 01:31:34</t>
  </si>
  <si>
    <t>吃鸡陪玩酱</t>
  </si>
  <si>
    <t>视频不够看，请关注👉陪玩酱的小彩蛋
🐧粉丝裙：957443435</t>
  </si>
  <si>
    <t>2019-01-28 01:31:41</t>
  </si>
  <si>
    <t>卷毛佟</t>
  </si>
  <si>
    <t>手机摄影师，学手机摄影👇
VB@手机摄影师卷毛佟
V❤juanmaotong3</t>
  </si>
  <si>
    <t>2019-01-28 01:31:37</t>
  </si>
  <si>
    <t>黄锐铨</t>
  </si>
  <si>
    <t>做好自己
vb:三千企鹅
合作v：ShowWorld18
没有粉丝号👌勿上当</t>
  </si>
  <si>
    <t>1995-07-04</t>
  </si>
  <si>
    <t>2019-01-28 01:31:39</t>
  </si>
  <si>
    <t>搖呼啦圈</t>
  </si>
  <si>
    <t>2019-01-28 01:31:46</t>
  </si>
  <si>
    <t>西班牙小哥儿德明</t>
  </si>
  <si>
    <t>一只在中国读博的板鸭，喜欢唱歌，热爱中国文化，时而学霸，时而小皮！
👉同名vb</t>
  </si>
  <si>
    <t>1991-06-12</t>
  </si>
  <si>
    <t>2019-01-28 01:31:43</t>
  </si>
  <si>
    <t>路边小郎君</t>
  </si>
  <si>
    <t>生活永远需要正能量！
工作😊: aa1321023（请备注合作意向）
围脖同名</t>
  </si>
  <si>
    <t>2018-04-08</t>
  </si>
  <si>
    <t>2019-01-28 01:31:48</t>
  </si>
  <si>
    <t>湖南卫视少年说</t>
  </si>
  <si>
    <t>少年说第三季上线啦！每周一至周四晚19:30湖南卫视少年说与您相约！</t>
  </si>
  <si>
    <t>湖南卫视《少年说》</t>
  </si>
  <si>
    <t>2019-01-28 01:31:50</t>
  </si>
  <si>
    <t>Tender黄梦</t>
  </si>
  <si>
    <t>感谢相遇感谢陪伴️❤️
wb：Tender黄梦（工作）
🍑：AM我梦</t>
  </si>
  <si>
    <t>南平</t>
  </si>
  <si>
    <t>2000-04-10</t>
  </si>
  <si>
    <t>2019-01-28 01:31:52</t>
  </si>
  <si>
    <t>男神拍照教学</t>
  </si>
  <si>
    <t>围伯;泽一拍照
合作，约拍v💖：lok_918
摄影课 咨询</t>
  </si>
  <si>
    <t>1992-01-01</t>
  </si>
  <si>
    <t>2019-01-28 01:31:55</t>
  </si>
  <si>
    <t>小金刚</t>
  </si>
  <si>
    <t>天津人说话哏
涨的还都倍耐人
私人微信：nxa161</t>
  </si>
  <si>
    <t>1994-08-22</t>
  </si>
  <si>
    <t>2019-01-28 01:31:57</t>
  </si>
  <si>
    <t>象牙山宋晓峰</t>
  </si>
  <si>
    <t>《乡村爱情》宋晓峰，</t>
  </si>
  <si>
    <t>1986-01-01</t>
  </si>
  <si>
    <t>2019-01-28 01:31:59</t>
  </si>
  <si>
    <t>L李宏毅</t>
  </si>
  <si>
    <t>1998-06-26</t>
  </si>
  <si>
    <t>2019-01-28 01:32:04</t>
  </si>
  <si>
    <t>段奥娟</t>
  </si>
  <si>
    <t>谢谢你们长这么可爱还关注我🙏
希望你们看了我的视频可以开心😃</t>
  </si>
  <si>
    <t>1999-12-28</t>
  </si>
  <si>
    <t>2019-01-28 01:32:01</t>
  </si>
  <si>
    <t>Rita姐_白彦翧</t>
  </si>
  <si>
    <t>评论达人！！
商务✌️🏻 hxky6666
VB👉🏻Rita姐_白彦翧</t>
  </si>
  <si>
    <t>0001-01-27</t>
  </si>
  <si>
    <t>2019-01-28 01:32:06</t>
  </si>
  <si>
    <t>秦岚</t>
  </si>
  <si>
    <t>1981-07-17</t>
  </si>
  <si>
    <t>2019-01-28 01:32:08</t>
  </si>
  <si>
    <t>胖胖胖</t>
  </si>
  <si>
    <t>一个终极肥屌丝
商务合作：pangpangpang@vip.126.com</t>
  </si>
  <si>
    <t>1986-03-11</t>
  </si>
  <si>
    <t>2019-01-28 01:32:10</t>
  </si>
  <si>
    <t>玲爷</t>
  </si>
  <si>
    <t>工作联系VX: ptdyhz 注明【玲爷合作】
个人V:  swanmay123</t>
  </si>
  <si>
    <t>韶关市</t>
  </si>
  <si>
    <t>1995-04-09</t>
  </si>
  <si>
    <t>2019-01-28 01:32:12</t>
  </si>
  <si>
    <t>王小潮</t>
  </si>
  <si>
    <t>偏爱人间烟火，喜爱国风说唱～
围脖王小潮o_o，合作wx:xpcshangwu</t>
  </si>
  <si>
    <t>2019-01-28 01:32:19</t>
  </si>
  <si>
    <t>车老湿🚗</t>
  </si>
  <si>
    <t>感谢有你们一直在
围脖：李松桥
合作❤️：Z888Z888Z</t>
  </si>
  <si>
    <t>2070-04-12</t>
  </si>
  <si>
    <t>2019-01-28 01:32:15</t>
  </si>
  <si>
    <t>裴佳欣妈妈</t>
  </si>
  <si>
    <t>演员，平面模特！
只有本号和peijiaxin账号</t>
  </si>
  <si>
    <t>2009-10-29</t>
  </si>
  <si>
    <t>2019-01-28 01:32:17</t>
  </si>
  <si>
    <t>甜哥Gee</t>
  </si>
  <si>
    <t>8年主持 湖南卫视主持人 世界小姐
做自己的生活摄影师
v：tgegee01</t>
  </si>
  <si>
    <t>2019-01-28 01:32:24</t>
  </si>
  <si>
    <t>小小莎老师</t>
  </si>
  <si>
    <t>环球旅游博主
福布斯U30评委
微🔻:xiaoxiaosha7</t>
  </si>
  <si>
    <t>1918-08-17</t>
  </si>
  <si>
    <t>2019-01-28 01:32:22</t>
  </si>
  <si>
    <t>李予诺</t>
  </si>
  <si>
    <t>VB:李予诺呀
🍓VX:lyndwx1
真理荟/prank kiss</t>
  </si>
  <si>
    <t>上環</t>
  </si>
  <si>
    <t>1996-09-21</t>
  </si>
  <si>
    <t>2019-01-28 01:32:26</t>
  </si>
  <si>
    <t>李昃佑</t>
  </si>
  <si>
    <t>围脖:李昃佑（中间字“ze”）
谢谢支持哦
商务洽谈vx：16601788842</t>
  </si>
  <si>
    <t>1993-11-28</t>
  </si>
  <si>
    <t>2019-01-28 01:32:28</t>
  </si>
  <si>
    <t>小魔术师陈俊强</t>
  </si>
  <si>
    <t>威(v2019v2020)</t>
  </si>
  <si>
    <t>1996-09-14</t>
  </si>
  <si>
    <t>2019-01-28 01:32:30</t>
  </si>
  <si>
    <t>美男子顾北</t>
  </si>
  <si>
    <t>vb同号：美男子顾北
我这无处安放的魅力啊
合作v 15115700551</t>
  </si>
  <si>
    <t>2019-01-28 01:32:33</t>
  </si>
  <si>
    <t>PUNK_朋克</t>
  </si>
  <si>
    <t>V：w111111765 护肤彩妆 
VB：PUNK朋克w
除抖音不玩任何短视频</t>
  </si>
  <si>
    <t>2019-01-28 01:32:37</t>
  </si>
  <si>
    <t>超星名师讲坛</t>
  </si>
  <si>
    <t>天下名师皆我师</t>
  </si>
  <si>
    <t>北京世纪超星信息官方账号</t>
  </si>
  <si>
    <t>2019-01-28 01:32:35</t>
  </si>
  <si>
    <t>野小马</t>
  </si>
  <si>
    <t>多谢厚爱💛
微搏 野小马儿
工作:mmaaer520
Q裙925877273</t>
  </si>
  <si>
    <t>1907-10-12</t>
  </si>
  <si>
    <t>2019-01-28 01:32:39</t>
  </si>
  <si>
    <t>戴上耳机</t>
  </si>
  <si>
    <t>唯一抖音号 其他都是假的
处Q友：5555521
VX：4365492（音乐）</t>
  </si>
  <si>
    <t>淮安</t>
  </si>
  <si>
    <t>2019-01-28 01:32:42</t>
  </si>
  <si>
    <t>英语影视配音员 孙志立</t>
  </si>
  <si>
    <t>17年教学经验，配过7000条英文广告
教学w❤️：hxmm10158794</t>
  </si>
  <si>
    <t>1980-03-26</t>
  </si>
  <si>
    <t>2019-01-28 01:32:44</t>
  </si>
  <si>
    <t>宛如</t>
  </si>
  <si>
    <t>我是你们的小可爱🤣</t>
  </si>
  <si>
    <t>2019-01-28 01:32:53</t>
  </si>
  <si>
    <t>孟子坤_</t>
  </si>
  <si>
    <t>2000-04-16</t>
  </si>
  <si>
    <t>2019-01-28 01:32:46</t>
  </si>
  <si>
    <t>丛林之家</t>
  </si>
  <si>
    <t>有什么想吃的来加吃货VX公粽号：丛林之家
微波：丛林之家V</t>
  </si>
  <si>
    <t>1993-03-26</t>
  </si>
  <si>
    <t>2019-01-28 01:32:48</t>
  </si>
  <si>
    <t>坤哥玩花卉</t>
  </si>
  <si>
    <t>一个花卉玩家</t>
  </si>
  <si>
    <t>1983-10-11</t>
  </si>
  <si>
    <t>2019-01-28 01:32:51</t>
  </si>
  <si>
    <t>悬崖上的金鱼姬</t>
  </si>
  <si>
    <t>1998-12-11</t>
  </si>
  <si>
    <t>2019-01-28 01:32:55</t>
  </si>
  <si>
    <t>周导聊商业</t>
  </si>
  <si>
    <t>关注公重号“周导聊商业”更多
精彩内容！</t>
  </si>
  <si>
    <t>1979-12-25</t>
  </si>
  <si>
    <t>2019-01-28 01:32:57</t>
  </si>
  <si>
    <t>尚玥儿</t>
  </si>
  <si>
    <t>超正经的新闻主播
微博：尚玥Moon</t>
  </si>
  <si>
    <t>1990-02-28</t>
  </si>
  <si>
    <t>2019-01-28 01:32:59</t>
  </si>
  <si>
    <t>舞林一分钟</t>
  </si>
  <si>
    <t>学舞蹈👆，更多专业舞蹈学习看我！</t>
  </si>
  <si>
    <t>2016-10-10</t>
  </si>
  <si>
    <t>2019-01-28 01:33:02</t>
  </si>
  <si>
    <t>蛋蛋秀</t>
  </si>
  <si>
    <t>好电影听我说，顺便祝大家早日富可敌国！
合作V ShowWorld18</t>
  </si>
  <si>
    <t>1994-10-20</t>
  </si>
  <si>
    <t>2019-01-28 01:33:04</t>
  </si>
  <si>
    <t>王子文Olivia</t>
  </si>
  <si>
    <t>2019-01-28 01:33:08</t>
  </si>
  <si>
    <t>爷爷等一下</t>
  </si>
  <si>
    <t>时代再快  不如你们可爱
🤝😊❤️：k222k000
请说明公司/职位/项目</t>
  </si>
  <si>
    <t>1918-01-31</t>
  </si>
  <si>
    <t>2019-01-28 01:33:07</t>
  </si>
  <si>
    <t>之昊will</t>
  </si>
  <si>
    <t>做一个营养博主
微博：之昊will</t>
  </si>
  <si>
    <t>阿卡迪亚市</t>
  </si>
  <si>
    <t>1994-08-17</t>
  </si>
  <si>
    <t>2019-01-28 01:33:10</t>
  </si>
  <si>
    <t>哈K</t>
  </si>
  <si>
    <t>喜欢哈K请亮灯！
照片在围脖！！
V ❤：121190828</t>
  </si>
  <si>
    <t>保定</t>
  </si>
  <si>
    <t>1998-08-24</t>
  </si>
  <si>
    <t>2019-01-28 01:33:13</t>
  </si>
  <si>
    <t>李宇春</t>
  </si>
  <si>
    <t>2019-01-28 01:33:16</t>
  </si>
  <si>
    <t>咩咩爱历史</t>
  </si>
  <si>
    <t>日常来点历史，生活不走弯路。</t>
  </si>
  <si>
    <t>杭州咩咩网络科技有限公司</t>
  </si>
  <si>
    <t>2019-01-28 01:33:19</t>
  </si>
  <si>
    <t>李旭</t>
  </si>
  <si>
    <t>Q：1352556831聊
vb：L李旭er（看私信
vx：Lrk523（回信息</t>
  </si>
  <si>
    <t>2001-05-23</t>
  </si>
  <si>
    <t>2019-01-28 01:33:17</t>
  </si>
  <si>
    <t>陈学冬</t>
  </si>
  <si>
    <t>抖两下</t>
  </si>
  <si>
    <t>1990-06-28</t>
  </si>
  <si>
    <t>2019-01-28 01:33:22</t>
  </si>
  <si>
    <t>小洲</t>
  </si>
  <si>
    <t>记得关注下我的围脖哦</t>
  </si>
  <si>
    <t>1992-10-13</t>
  </si>
  <si>
    <t>2019-01-28 01:33:24</t>
  </si>
  <si>
    <t>大胃mini</t>
  </si>
  <si>
    <t>V博：大胃mini  
对就是很美的那个大胃mini 哈哈哈</t>
  </si>
  <si>
    <t>1994-12-01</t>
  </si>
  <si>
    <t>2019-01-28 01:33:26</t>
  </si>
  <si>
    <t>负债调音师</t>
  </si>
  <si>
    <t>感恩关注✌🏻
有素材请@我
裙90468046
工作❤bikechuanmei</t>
  </si>
  <si>
    <t>大连市</t>
  </si>
  <si>
    <t>1993-08-21</t>
  </si>
  <si>
    <t>2019-01-28 01:33:29</t>
  </si>
  <si>
    <t>潘多拉英语by轻课</t>
  </si>
  <si>
    <t>什么是真学霸？ 刷抖音还能想着学英语，比如你</t>
  </si>
  <si>
    <t>2017-08-11</t>
  </si>
  <si>
    <t>北京思享聚合科技有限公司官方帐号</t>
  </si>
  <si>
    <t>2019-01-28 01:33:31</t>
  </si>
  <si>
    <t>朱正廷</t>
  </si>
  <si>
    <t>1996-03-18</t>
  </si>
  <si>
    <t>2019-01-28 01:33:36</t>
  </si>
  <si>
    <t>厨娘小木（美食）</t>
  </si>
  <si>
    <t>往后余生，暴瘦是你，暴富也是你！
工作联系：hao2017415（备注来意哦）</t>
  </si>
  <si>
    <t>1990-01-01</t>
  </si>
  <si>
    <t>2019-01-28 01:34:09</t>
  </si>
  <si>
    <t>Lil ghost小鬼</t>
  </si>
  <si>
    <t>2019-01-28 01:33:33</t>
  </si>
  <si>
    <t>抖科技</t>
  </si>
  <si>
    <t>科技让美好生活抖起来！科技新品发现官，创作者。</t>
  </si>
  <si>
    <t>1997-03-04</t>
  </si>
  <si>
    <t>立得万邦展览官方帐号</t>
  </si>
  <si>
    <t>2019-01-28 01:33:38</t>
  </si>
  <si>
    <t>王者视觉</t>
  </si>
  <si>
    <t>部分图来源网络（如侵权私信我删除）💌svipgui</t>
  </si>
  <si>
    <t>2019-01-28 01:33:40</t>
  </si>
  <si>
    <t>大漠警示</t>
  </si>
  <si>
    <t>Vlog，辟谣技术牛，反封建反邪。用镜头讲述正能量的故事！V博：大漠叔叔</t>
  </si>
  <si>
    <t>1984-12-31</t>
  </si>
  <si>
    <t>2019-01-28 01:33:42</t>
  </si>
  <si>
    <t>Fs-阿诺</t>
  </si>
  <si>
    <t>合作请私V:anhz6666
围脖:Fs-阿诺
每晚7点直播
感恩一路支持的你们</t>
  </si>
  <si>
    <t>长春市</t>
  </si>
  <si>
    <t>1992-10-05</t>
  </si>
  <si>
    <t>2019-01-28 01:33:45</t>
  </si>
  <si>
    <t>叫我涵锅锅</t>
  </si>
  <si>
    <t>潮汕人 体育生🏀
围脖：郑卓涵PG
合作：315298564</t>
  </si>
  <si>
    <t>1999-06-30</t>
  </si>
  <si>
    <t>2019-01-28 01:33:49</t>
  </si>
  <si>
    <t>宋小雅</t>
  </si>
  <si>
    <t>美妆界科普小能手！一心专注于让你变得更美
工作:zhengzhanzz 注明来意</t>
  </si>
  <si>
    <t>1996-10-19</t>
  </si>
  <si>
    <t>2019-01-28 01:33:47</t>
  </si>
  <si>
    <t>尊宝粑粑</t>
  </si>
  <si>
    <t>只玩儿抖音，没有任何小号
每晚8点半直播
围脖：尊粑粑（爆日常）</t>
  </si>
  <si>
    <t>2000-12-31</t>
  </si>
  <si>
    <t>2019-01-28 01:34:20</t>
  </si>
  <si>
    <t>沙特阿拉白公主</t>
  </si>
  <si>
    <t>才来看你的老龚？
维薄：沙特阿拉白公主（合作私信
👗👀v：bgz199811</t>
  </si>
  <si>
    <t>1998-10-11</t>
  </si>
  <si>
    <t>2019-01-28 01:33:51</t>
  </si>
  <si>
    <t>朝食集</t>
  </si>
  <si>
    <t>说的比做的好吃～</t>
  </si>
  <si>
    <t>2000-02-05</t>
  </si>
  <si>
    <t>朝食集官方账号</t>
  </si>
  <si>
    <t>2019-01-28 01:33:53</t>
  </si>
  <si>
    <t>MikeAngelo中国</t>
  </si>
  <si>
    <t>1989-12-19</t>
  </si>
  <si>
    <t>2019-01-28 01:33:56</t>
  </si>
  <si>
    <t>二十吃垮成都</t>
  </si>
  <si>
    <t>快乐的吃每一顿，我要吃垮全世界！
店铺地址穿搭都在wb：二十吃垮成都</t>
  </si>
  <si>
    <t>1992-04-19</t>
  </si>
  <si>
    <t>2019-01-28 01:34:16</t>
  </si>
  <si>
    <t>骚白</t>
  </si>
  <si>
    <t>微博:骚白</t>
  </si>
  <si>
    <t>汕尾</t>
  </si>
  <si>
    <t>2019-01-28 01:34:03</t>
  </si>
  <si>
    <t>互盾办公教学</t>
  </si>
  <si>
    <t>每天不定时更新office技巧哦
欢迎光临主页，感谢各位关注！</t>
  </si>
  <si>
    <t>1997-06-16</t>
  </si>
  <si>
    <t>上海互盾信息科技有限公司</t>
  </si>
  <si>
    <t>2019-01-28 01:33:58</t>
  </si>
  <si>
    <t>陈橙mm</t>
  </si>
  <si>
    <t>企鹅🐧8953537</t>
  </si>
  <si>
    <t>1998-11-01</t>
  </si>
  <si>
    <t>2019-01-28 01:34:05</t>
  </si>
  <si>
    <t>冷少</t>
  </si>
  <si>
    <t>每晚十点直播，如果没来那就是压马路了。</t>
  </si>
  <si>
    <t>抚州</t>
  </si>
  <si>
    <t>2000-02-24</t>
  </si>
  <si>
    <t>2019-01-28 01:34:00</t>
  </si>
  <si>
    <t>燃烧的陀螺仪</t>
  </si>
  <si>
    <t>✈️围脖:燃烧的陀螺仪
⭐教程都在里面，叮。</t>
  </si>
  <si>
    <t>2019-01-28 01:37:35</t>
  </si>
  <si>
    <t>躺倒鸭</t>
  </si>
  <si>
    <t>立志做最有趣的科技自媒体，不定期更新好玩的手机周边技巧哦🤓</t>
  </si>
  <si>
    <t>合肥</t>
  </si>
  <si>
    <t>2016-01-23</t>
  </si>
  <si>
    <t>科技自媒体躺倒鸭官方抖音号</t>
  </si>
  <si>
    <t>2019-01-28 01:34:07</t>
  </si>
  <si>
    <t>调酒师--扬扬</t>
  </si>
  <si>
    <t>花式调酒师一枚，围脖：调酒师--扬扬
商务合作围脖私信
V: yy_qd666</t>
  </si>
  <si>
    <t>2018-03-08</t>
  </si>
  <si>
    <t>2019-01-28 01:34:11</t>
  </si>
  <si>
    <t>Kakakaoo-</t>
  </si>
  <si>
    <t>重庆妹儿~
服装:AQINJU 
美妆:AQIN MOMENT</t>
  </si>
  <si>
    <t>1996-07-07</t>
  </si>
  <si>
    <t>2019-01-28 01:34:14</t>
  </si>
  <si>
    <t>杰克大魔王</t>
  </si>
  <si>
    <t>动画造梦师
围脖：杰克大魔王1943</t>
  </si>
  <si>
    <t>3964-04-21</t>
  </si>
  <si>
    <t>2019-01-28 01:34:36</t>
  </si>
  <si>
    <t>手绘客～柚子</t>
  </si>
  <si>
    <t>80后 男 经常更新画画shkyouzi 
签名设计凹槽字帖❤️：shk2566</t>
  </si>
  <si>
    <t>北海</t>
  </si>
  <si>
    <t>1987-12-12</t>
  </si>
  <si>
    <t>2019-01-28 01:34:18</t>
  </si>
  <si>
    <t>中国好声音</t>
  </si>
  <si>
    <t>浙江卫视&amp;灿星制作联合出品原创音乐评论类节目《中国好声音》</t>
  </si>
  <si>
    <t>浙江卫视《中国好声音》 官方账号</t>
  </si>
  <si>
    <t>2019-01-28 01:34:23</t>
  </si>
  <si>
    <t>卓宝</t>
  </si>
  <si>
    <t>卓宝 zhuobao005 
合zu0 13641924228</t>
  </si>
  <si>
    <t>石家庄</t>
  </si>
  <si>
    <t>2001-06-18</t>
  </si>
  <si>
    <t>2019-01-28 01:35:10</t>
  </si>
  <si>
    <t>物种猎奇</t>
  </si>
  <si>
    <t>养宠物：攻忠号 物种猎奇
商务合作V：starmedia008</t>
  </si>
  <si>
    <t>2019-01-28 01:34:25</t>
  </si>
  <si>
    <t>gfimodels</t>
  </si>
  <si>
    <t>Life at GFI
GFI的故事</t>
  </si>
  <si>
    <t>2019-01-28 01:34:27</t>
  </si>
  <si>
    <t>钮裔诺</t>
  </si>
  <si>
    <t>乐风艺社练习生[优秀少年团成员]
工作联系：13871447953张晋豪</t>
  </si>
  <si>
    <t>2007-03-26</t>
  </si>
  <si>
    <t>2019-01-28 01:34:30</t>
  </si>
  <si>
    <t>年糕妈妈</t>
  </si>
  <si>
    <t>科学育儿，快乐启蒙，做更好的自己</t>
  </si>
  <si>
    <t>2014-03-16</t>
  </si>
  <si>
    <t>2019-01-28 01:34:32</t>
  </si>
  <si>
    <t>长草颜团子</t>
  </si>
  <si>
    <t>怀揣梦想的每一个人呐，我们一起长大吧。VX：zhangcao12</t>
  </si>
  <si>
    <t>2014-02-06</t>
  </si>
  <si>
    <t>2019-01-28 01:34:34</t>
  </si>
  <si>
    <t>夢想家林志穎</t>
  </si>
  <si>
    <t>台北</t>
  </si>
  <si>
    <t>2000-10-15</t>
  </si>
  <si>
    <t>2019-01-28 01:34:39</t>
  </si>
  <si>
    <t>Amazing甜甜</t>
  </si>
  <si>
    <t>围脖：Amazing甜甜甜
唯一小号在关注里</t>
  </si>
  <si>
    <t>四川·成都</t>
  </si>
  <si>
    <t>1998-09-08</t>
  </si>
  <si>
    <t>2019-01-28 10:04:02</t>
  </si>
  <si>
    <t>王子清本人</t>
  </si>
  <si>
    <t>生为成就事业利人人，死求下地狱救济孤魂度苦鬼！微信 4355998</t>
  </si>
  <si>
    <t>1980-03-15</t>
  </si>
  <si>
    <t>2019-01-28 01:34:41</t>
  </si>
  <si>
    <t>暴躁的小张</t>
  </si>
  <si>
    <t>工作v:zyx1026069292
潮衣v:wmy641882403yy
♥️</t>
  </si>
  <si>
    <t>1997-10-18</t>
  </si>
  <si>
    <t>2019-01-28 01:34:45</t>
  </si>
  <si>
    <t>韩41【大石桥联盟】</t>
  </si>
  <si>
    <t>【大石桥联盟】创始人
  V博/网易云：韩41
 v❤，dsq4141</t>
  </si>
  <si>
    <t>2019-01-28 01:34:48</t>
  </si>
  <si>
    <t>拜托啦学妹</t>
  </si>
  <si>
    <t>一档专属于大学生的视频节目</t>
  </si>
  <si>
    <t>1998-05-20</t>
  </si>
  <si>
    <t>2019-01-28 01:34:50</t>
  </si>
  <si>
    <t>露啦嘞</t>
  </si>
  <si>
    <t>围脖：露啦嘞
商务v💗：hxku8888</t>
  </si>
  <si>
    <t>焦作</t>
  </si>
  <si>
    <t>1996-05-31</t>
  </si>
  <si>
    <t>2019-01-28 01:34:52</t>
  </si>
  <si>
    <t>佳哥就是毕加索</t>
  </si>
  <si>
    <t>HeZuo🛰 hello-900000
围脖：v佳哥就是毕加索v</t>
  </si>
  <si>
    <t>2019-01-28 01:34:56</t>
  </si>
  <si>
    <t>Suman二姐</t>
  </si>
  <si>
    <t>练习加V：sumansoul888
唯一抖音号 没有小号</t>
  </si>
  <si>
    <t>2018-08-24</t>
  </si>
  <si>
    <t>2019-01-28 01:34:54</t>
  </si>
  <si>
    <t>绝世的容颜</t>
  </si>
  <si>
    <t>👔：何记港风
👗：何宝妹
歪信：hhs1998000</t>
  </si>
  <si>
    <t>福州</t>
  </si>
  <si>
    <t>2018-02-18</t>
  </si>
  <si>
    <t>2019-01-28 01:34:58</t>
  </si>
  <si>
    <t>北京SWAT</t>
  </si>
  <si>
    <t>为你岁月静好，又何惧负重前行！</t>
  </si>
  <si>
    <t>2018-05-02</t>
  </si>
  <si>
    <t>北京市公安局反恐怖和特警总队官方账号</t>
  </si>
  <si>
    <t>2019-01-28 01:35:01</t>
  </si>
  <si>
    <t>霸王别急眼</t>
  </si>
  <si>
    <t>如果世界万物都有合理的解释，那该多无趣呀！
我是霸王，努力让你看清真相！
谢关注</t>
  </si>
  <si>
    <t>1986-08-20</t>
  </si>
  <si>
    <t>2019-01-28 01:35:12</t>
  </si>
  <si>
    <t>胡阿小小</t>
  </si>
  <si>
    <t>vb:胡阿小小 
只玩vb和抖音</t>
  </si>
  <si>
    <t>2019-01-28 01:35:06</t>
  </si>
  <si>
    <t>虞乐Joshua</t>
  </si>
  <si>
    <t>V❤：YULE_STUDIO
VB搜索：虞乐Josh
合作请直接VB私信</t>
  </si>
  <si>
    <t>1995-09-19</t>
  </si>
  <si>
    <t>2019-01-28 01:35:03</t>
  </si>
  <si>
    <t>🐶狼外婆李猫妮😽～</t>
  </si>
  <si>
    <t>vx：langwaipolimaoni2
商务合作 微博 狼外婆李猫妮</t>
  </si>
  <si>
    <t>1992-11-23</t>
  </si>
  <si>
    <t>2019-01-28 01:35:07</t>
  </si>
  <si>
    <t>程野</t>
  </si>
  <si>
    <t>影视，演出等工作联系
薛助理153 2610 0000</t>
  </si>
  <si>
    <t>葫芦岛</t>
  </si>
  <si>
    <t>1983-02-01</t>
  </si>
  <si>
    <t>2019-01-28 01:35:15</t>
  </si>
  <si>
    <t>汪梦云</t>
  </si>
  <si>
    <t>创业3年行走50国  V🧣：@汪梦云
V❤️：wangmengyun2019</t>
  </si>
  <si>
    <t>2015-04-03</t>
  </si>
  <si>
    <t>2019-01-28 01:35:17</t>
  </si>
  <si>
    <t>戚殿_</t>
  </si>
  <si>
    <t>谢谢喜欢❤️微信：ch49011</t>
  </si>
  <si>
    <t>1993-06-01</t>
  </si>
  <si>
    <t>2019-01-28 01:35:19</t>
  </si>
  <si>
    <t>媛媛酱</t>
  </si>
  <si>
    <t>❤：goyoyotu   
🧣：拍照的媛媛酱   
🐧：691309116</t>
  </si>
  <si>
    <t>2000-10-20</t>
  </si>
  <si>
    <t>2019-01-28 01:35:21</t>
  </si>
  <si>
    <t>小蝌蚪妈妈</t>
  </si>
  <si>
    <t>被美妆养生耽误的育儿达人
私人V：xkdmm01
围脖：小蝌蚪妈妈-</t>
  </si>
  <si>
    <t>2014-05-21</t>
  </si>
  <si>
    <t>2019-01-28 01:35:26</t>
  </si>
  <si>
    <t>童锦程</t>
  </si>
  <si>
    <t>vb：童锦程程</t>
  </si>
  <si>
    <t>2029-01-01</t>
  </si>
  <si>
    <t>2019-01-28 01:35:23</t>
  </si>
  <si>
    <t>天极街球头盔哥</t>
  </si>
  <si>
    <t>自己的品牌主页上面👆
路人王46次冠军
订阅号：头盔哥</t>
  </si>
  <si>
    <t>Pattaya</t>
  </si>
  <si>
    <t>1993-03-06</t>
  </si>
  <si>
    <t>2019-01-28 01:35:30</t>
  </si>
  <si>
    <t>家居严选师</t>
  </si>
  <si>
    <t>抖音上最会买东西的设计师
0元设计请加V：as12024</t>
  </si>
  <si>
    <t>1996-01-01</t>
  </si>
  <si>
    <t>2019-01-28 01:35:28</t>
  </si>
  <si>
    <t>辣目洋子</t>
  </si>
  <si>
    <t>微信联系： 18611123327（注明品牌）
商务qq：652708634</t>
  </si>
  <si>
    <t>1995-08-24</t>
  </si>
  <si>
    <t>2019-01-28 01:35:37</t>
  </si>
  <si>
    <t>斑布猫</t>
  </si>
  <si>
    <t>2018-06-01</t>
  </si>
  <si>
    <t>惊叹漫链原创文化斑布猫</t>
  </si>
  <si>
    <t>2019-01-28 01:35:32</t>
  </si>
  <si>
    <t>芭比迪丽拉</t>
  </si>
  <si>
    <t>微波  芭比迪丽拉(照片在这哦)
被爱的人，不用道歉</t>
  </si>
  <si>
    <t>1998-08-23</t>
  </si>
  <si>
    <t>2019-01-28 01:35:34</t>
  </si>
  <si>
    <t>蒲街坊</t>
  </si>
  <si>
    <t>我是莹莹，记得关注蒲街坊哦！</t>
  </si>
  <si>
    <t>1995-04-19</t>
  </si>
  <si>
    <t>2019-01-28 01:35:39</t>
  </si>
  <si>
    <t>喵星人❤特特❤</t>
  </si>
  <si>
    <t>心是有温度的，用心传递温暖，传递爱💖
V ❤：mxrtete</t>
  </si>
  <si>
    <t>2017-05-25</t>
  </si>
  <si>
    <t>2019-01-28 01:35:43</t>
  </si>
  <si>
    <t>任青安</t>
  </si>
  <si>
    <t>大叔也疯狂（老头子）
新浪微博搜:任青安
VX:abc151800</t>
  </si>
  <si>
    <t>1970-09-24</t>
  </si>
  <si>
    <t>2019-01-28 01:35:47</t>
  </si>
  <si>
    <t>暴走街拍</t>
  </si>
  <si>
    <t>合作：duanxinping_03</t>
  </si>
  <si>
    <t>吕梁</t>
  </si>
  <si>
    <t>1994-06-26</t>
  </si>
  <si>
    <t>2019-01-28 01:35:41</t>
  </si>
  <si>
    <t>乌兰图雅蒙古之花wulantuya</t>
  </si>
  <si>
    <t>套马杆、站在草原望北京、“花开四季”演唱会！</t>
  </si>
  <si>
    <t>2019-01-28 01:35:48</t>
  </si>
  <si>
    <t>张庭</t>
  </si>
  <si>
    <t>勇拂郡占冠村</t>
  </si>
  <si>
    <t>2019-01-28 01:35:50</t>
  </si>
  <si>
    <t>月亮姐姐</t>
  </si>
  <si>
    <t>月饼的脸 咋地</t>
  </si>
  <si>
    <t>0001-10-05</t>
  </si>
  <si>
    <t>2019-01-28 01:35:57</t>
  </si>
  <si>
    <t>陳婷mm</t>
  </si>
  <si>
    <t>唯心84090216，🐧8953537</t>
  </si>
  <si>
    <t>1996-04-04</t>
  </si>
  <si>
    <t>2019-01-28 01:35:54</t>
  </si>
  <si>
    <t>李雪琴</t>
  </si>
  <si>
    <t>一个诗人。vb：我是李雪琴啊。</t>
  </si>
  <si>
    <t>1995-07-01</t>
  </si>
  <si>
    <t>2019-01-28 01:36:03</t>
  </si>
  <si>
    <t>设计帮帮忙</t>
  </si>
  <si>
    <t>设计过917套房，专业设计13年
0元设计请加: dg13505</t>
  </si>
  <si>
    <t>2018-10-01</t>
  </si>
  <si>
    <t>2019-01-28 01:35:52</t>
  </si>
  <si>
    <t>宋茜</t>
  </si>
  <si>
    <t>2019-01-28 01:36:08</t>
  </si>
  <si>
    <t>别闹了佳恩</t>
  </si>
  <si>
    <t>我是佳恩，努力成为更优秀的自己。</t>
  </si>
  <si>
    <t>2015-01-01</t>
  </si>
  <si>
    <t>2019-01-28 01:35:59</t>
  </si>
  <si>
    <t>商业小纸条</t>
  </si>
  <si>
    <t>实用的，才是最好的。
📱11669288</t>
  </si>
  <si>
    <t>1984-10-19</t>
  </si>
  <si>
    <t>2019-01-28 01:36:01</t>
  </si>
  <si>
    <t>NBA</t>
  </si>
  <si>
    <t>#ThisIsWhyWePlay</t>
  </si>
  <si>
    <t>NBA官方抖音号</t>
  </si>
  <si>
    <t>2019-01-28 01:36:27</t>
  </si>
  <si>
    <t>Kelly于文文</t>
  </si>
  <si>
    <t>2019-01-28 01:36:05</t>
  </si>
  <si>
    <t>美食姐姐</t>
  </si>
  <si>
    <t>用美食温暖你～
工作号❤：hao2017415（备注来意哦)</t>
  </si>
  <si>
    <t>1983-05-07</t>
  </si>
  <si>
    <t>2019-01-28 01:36:10</t>
  </si>
  <si>
    <t>赢在起点早教学园</t>
  </si>
  <si>
    <t>赢在起点®旗下线上早教平台，免费提供实用育儿资源，做家长喜爱的在家早教！</t>
  </si>
  <si>
    <t>2017-06-01</t>
  </si>
  <si>
    <t>2019-01-28 01:36:12</t>
  </si>
  <si>
    <t>金花show</t>
  </si>
  <si>
    <t>更多搞笑方言视频，只在西瓜视频：金花show首发哦</t>
  </si>
  <si>
    <t>1993-12-23</t>
  </si>
  <si>
    <t>2019-01-28 01:36:16</t>
  </si>
  <si>
    <t>极妙厨房</t>
  </si>
  <si>
    <t>极简家常妙不可言，大伟和你分享生活方式！</t>
  </si>
  <si>
    <t>1998-09-29</t>
  </si>
  <si>
    <t>上海极妙实业有限公司官方抖音</t>
  </si>
  <si>
    <t>2019-01-28 01:36:14</t>
  </si>
  <si>
    <t>紫然</t>
  </si>
  <si>
    <t>个人vx：ziran9997
商务合作: haoqixueyuanXB</t>
  </si>
  <si>
    <t>2019-01-28 01:36:19</t>
  </si>
  <si>
    <t>阿王教授</t>
  </si>
  <si>
    <t>一名奋斗中的演员
V： awang18188
围脖       阿王教授</t>
  </si>
  <si>
    <t>1995-08-08</t>
  </si>
  <si>
    <t>2019-01-28 01:36:21</t>
  </si>
  <si>
    <t>成龙吧官微</t>
  </si>
  <si>
    <t>有关成龙大哥的一切动态哦</t>
  </si>
  <si>
    <t>1954-04-07</t>
  </si>
  <si>
    <t>成龙吧官方抖音号</t>
  </si>
  <si>
    <t>2019-01-28 01:36:25</t>
  </si>
  <si>
    <t>穿拖鞋的猫爷</t>
  </si>
  <si>
    <t>装修百晓生🧐🤔
成都非著名折腾人士
wb &amp; 订阅v❤️：穿拖鞋的猫爷</t>
  </si>
  <si>
    <t>1991-11-03</t>
  </si>
  <si>
    <t>2019-01-28 01:36:23</t>
  </si>
  <si>
    <t>李二甩</t>
  </si>
  <si>
    <t>每天李二甩原创爆笑视频带你嗨笑
商务合作vx：Rlemonade</t>
  </si>
  <si>
    <t>1992-08-09</t>
  </si>
  <si>
    <t>2019-01-28 01:36:34</t>
  </si>
  <si>
    <t>炫迈妹子i</t>
  </si>
  <si>
    <t>1997-06-21</t>
  </si>
  <si>
    <t>2019-01-28 01:36:43</t>
  </si>
  <si>
    <t>太阳女神張笑颜zZ</t>
  </si>
  <si>
    <t>🍀   神奇女孩 
🍀Vb：張笑颜zxy</t>
  </si>
  <si>
    <t>卡洛</t>
  </si>
  <si>
    <t>2020-03-14</t>
  </si>
  <si>
    <t>2019-01-28 01:36:30</t>
  </si>
  <si>
    <t>毛毛毛</t>
  </si>
  <si>
    <t>中国传媒大学戏精学院
wb:毛毛毛sir
商务v：shangyuyule1</t>
  </si>
  <si>
    <t>2019-01-28 01:36:47</t>
  </si>
  <si>
    <t>TESSO龙哥</t>
  </si>
  <si>
    <t>中国文化博大精深 wx: TLongGe007</t>
  </si>
  <si>
    <t>2018-01-12</t>
  </si>
  <si>
    <t>2019-01-28 01:36:39</t>
  </si>
  <si>
    <t>何婧婧</t>
  </si>
  <si>
    <t>➖菲私人：hejing666H【备注来意】
眉眼如初 岁月如故</t>
  </si>
  <si>
    <t>1998-09-22</t>
  </si>
  <si>
    <t>2019-01-28 01:36:32</t>
  </si>
  <si>
    <t>馒头音乐</t>
  </si>
  <si>
    <t>❤️微信、微博 搜一搜『馒头音乐君』，表情包、完整版都有~</t>
  </si>
  <si>
    <t>2000-04-11</t>
  </si>
  <si>
    <t>2019-01-28 01:36:36</t>
  </si>
  <si>
    <t>萌叔小熊猫</t>
  </si>
  <si>
    <t>微博：萌叔小熊猫</t>
  </si>
  <si>
    <t>泉南郡田尻町</t>
  </si>
  <si>
    <t>1990-05-21</t>
  </si>
  <si>
    <t>2019-01-28 01:36:45</t>
  </si>
  <si>
    <t>彭昱畅</t>
  </si>
  <si>
    <t>2019-01-28 01:36:41</t>
  </si>
  <si>
    <t>欢乐喜剧人娇娇</t>
  </si>
  <si>
    <t>合作V: xiboliya185</t>
  </si>
  <si>
    <t>1995-11-27</t>
  </si>
  <si>
    <t>2019-01-28 01:36:50</t>
  </si>
  <si>
    <t>小芊语</t>
  </si>
  <si>
    <t>微脖：小芊语耶
中学生啦</t>
  </si>
  <si>
    <t>2006-07-11</t>
  </si>
  <si>
    <t>2019-01-28 01:36:52</t>
  </si>
  <si>
    <t>刘梦LapMoby</t>
  </si>
  <si>
    <t>双胞胎:你的小麻豆
❤️:anzey99 (商务合作)
🐧:470568430</t>
  </si>
  <si>
    <t>1997-07-29</t>
  </si>
  <si>
    <t>2019-01-28 01:36:54</t>
  </si>
  <si>
    <t>最强大脑王峰</t>
  </si>
  <si>
    <t>最强大脑王峰，帮助你提升记忆力和学习力，成就更好的人生！</t>
  </si>
  <si>
    <t>1990-04-27</t>
  </si>
  <si>
    <t>2019-01-28 01:36:56</t>
  </si>
  <si>
    <t>ahua</t>
  </si>
  <si>
    <t>相互尊重都是我的大佬
w B：ahua_a</t>
  </si>
  <si>
    <t>1999-05-13</t>
  </si>
  <si>
    <t>2019-01-28 01:36:59</t>
  </si>
  <si>
    <t>太原宾利哥立少</t>
  </si>
  <si>
    <t>就这摊子，太原宾利哥立少。</t>
  </si>
  <si>
    <t>太原市</t>
  </si>
  <si>
    <t>1989-06-09</t>
  </si>
  <si>
    <t>2019-01-28 01:37:03</t>
  </si>
  <si>
    <t>乌鸦上尉</t>
  </si>
  <si>
    <t>北航研究生，辍学一年。</t>
  </si>
  <si>
    <t>1993-01-29</t>
  </si>
  <si>
    <t>2019-01-28 01:37:01</t>
  </si>
  <si>
    <t>Gifty</t>
  </si>
  <si>
    <t>围脖Gifty_ss
网易音乐人：Gifty
工作VX：37114017说明意图</t>
  </si>
  <si>
    <t>1996-08-28</t>
  </si>
  <si>
    <t>2019-01-28 01:37:05</t>
  </si>
  <si>
    <t>追风筝视频</t>
  </si>
  <si>
    <t>想做为你追风筝的那个人 永远❤️
威bigcity777</t>
  </si>
  <si>
    <t>1990-07-27</t>
  </si>
  <si>
    <t>2019-01-28 01:37:12</t>
  </si>
  <si>
    <t>颖儿</t>
  </si>
  <si>
    <t>1988-12-12</t>
  </si>
  <si>
    <t>2019-01-28 01:37:08</t>
  </si>
  <si>
    <t>主持人王威子</t>
  </si>
  <si>
    <t>围脖：主持人王威子</t>
  </si>
  <si>
    <t>2017-06-21</t>
  </si>
  <si>
    <t>2019-01-28 01:37:14</t>
  </si>
  <si>
    <t>张天韵🌈</t>
  </si>
  <si>
    <t>vb：张天韵Yakult
晓晓的寄己🌈</t>
  </si>
  <si>
    <t>2519-06-20</t>
  </si>
  <si>
    <t>2019-01-28 01:37:10</t>
  </si>
  <si>
    <t>难言x游戏解说</t>
  </si>
  <si>
    <t>你好我叫难言，陪伴才是最长情的告白
不开心的时候记得来看我哟～</t>
  </si>
  <si>
    <t>2017-05-13</t>
  </si>
  <si>
    <t>2019-01-28 01:37:37</t>
  </si>
  <si>
    <t>陈泽宇</t>
  </si>
  <si>
    <t>感谢支持
wb：陈泽宇嗯啊  
vx：chen_bixin</t>
  </si>
  <si>
    <t>2000-07-13</t>
  </si>
  <si>
    <t>2019-01-28 01:37:17</t>
  </si>
  <si>
    <t>幼师口袋</t>
  </si>
  <si>
    <t>幼儿教师的资源百宝袋</t>
  </si>
  <si>
    <t>2015-07-20</t>
  </si>
  <si>
    <t>幼师口袋官方账号</t>
  </si>
  <si>
    <t>2019-01-28 01:37:21</t>
  </si>
  <si>
    <t>黑泽♠️</t>
  </si>
  <si>
    <t>因为真的黑，所以叫黑泽。
（梦想是想做一个好演员，正在努力）</t>
  </si>
  <si>
    <t>2017-09-28</t>
  </si>
  <si>
    <t>2019-01-28 01:37:19</t>
  </si>
  <si>
    <t>SOE唱歌教学</t>
  </si>
  <si>
    <t>现代流行演唱系统教学
每周一、三、五更新</t>
  </si>
  <si>
    <t>1990-01-30</t>
  </si>
  <si>
    <t>SOE音乐课堂官方帐号</t>
  </si>
  <si>
    <t>2019-01-28 01:37:23</t>
  </si>
  <si>
    <t>警界君</t>
  </si>
  <si>
    <t>带你去看不一样的警界
vb：警界君
v❤️：cn110cn</t>
  </si>
  <si>
    <t>1990-02-04</t>
  </si>
  <si>
    <t>警界人气自媒体</t>
  </si>
  <si>
    <t>2019-01-28 01:37:26</t>
  </si>
  <si>
    <t>刘怡歆</t>
  </si>
  <si>
    <t>wb：刘怡歆</t>
  </si>
  <si>
    <t>2013-08-02</t>
  </si>
  <si>
    <t>2019-01-28 01:37:28</t>
  </si>
  <si>
    <t>道上都叫我赤木刚宪</t>
  </si>
  <si>
    <t>身高一米八六的单眼皮美妆博主 
围脖（同名）有长高秘籍和完整视频
想破330万</t>
  </si>
  <si>
    <t>苏州市</t>
  </si>
  <si>
    <t>1999-09-24</t>
  </si>
  <si>
    <t>2019-01-28 01:37:30</t>
  </si>
  <si>
    <t>东方小厨神</t>
  </si>
  <si>
    <t>一颗慧心调美味，两只巧手做佳肴！</t>
  </si>
  <si>
    <t>Thalang</t>
  </si>
  <si>
    <t>成都新东方烹饪学校官方帐号</t>
  </si>
  <si>
    <t>2019-01-28 01:37:33</t>
  </si>
  <si>
    <t>朴鸣piaoming</t>
  </si>
  <si>
    <t>B站: 朴鸣
VB : 朴鸣
Youtube : 朴鸣</t>
  </si>
  <si>
    <t>首尔</t>
  </si>
  <si>
    <t>1994-12-14</t>
  </si>
  <si>
    <t>2019-01-28 01:37:50</t>
  </si>
  <si>
    <t>考呀呀Excel技巧</t>
  </si>
  <si>
    <t>大家不要发私信，在评论里留言我会准备大家想看的教程。</t>
  </si>
  <si>
    <t>2012-01-01</t>
  </si>
  <si>
    <t>2019-01-28 01:37:59</t>
  </si>
  <si>
    <t>秋叶Excel</t>
  </si>
  <si>
    <t>❤️模版插件都在我的同名公重号
围脖：同名
Vx：qiuyeexcel100</t>
  </si>
  <si>
    <t>2013-01-01</t>
  </si>
  <si>
    <t>2019-01-28 01:37:40</t>
  </si>
  <si>
    <t>栩影酱</t>
  </si>
  <si>
    <t>只有一个小号在关注里
围脖：栩影酱</t>
  </si>
  <si>
    <t>2017-08-30</t>
  </si>
  <si>
    <t>2019-01-28 01:37:42</t>
  </si>
  <si>
    <t>家居设计小思妹💡</t>
  </si>
  <si>
    <t>一个懂生活的设计师~0元设计加V: 18588764714</t>
  </si>
  <si>
    <t>2019-01-28 01:37:43</t>
  </si>
  <si>
    <t>株了个洲</t>
  </si>
  <si>
    <t>宝宝辣椒77
💗：zlgz2019
Vb：株了个洲呀
我们的日常都vb哦</t>
  </si>
  <si>
    <t>株洲市</t>
  </si>
  <si>
    <t>2019-02-09</t>
  </si>
  <si>
    <t>2019-01-28 01:37:46</t>
  </si>
  <si>
    <t>包文婧</t>
  </si>
  <si>
    <t>出来乍到多多关照</t>
  </si>
  <si>
    <t>1987-07-09</t>
  </si>
  <si>
    <t>2019-01-28 01:37:48</t>
  </si>
  <si>
    <t>Excel之光</t>
  </si>
  <si>
    <t>进入商品橱窗，有我的《Excel新手到高手》视频课程。帮你快速通关~</t>
  </si>
  <si>
    <t>漳州</t>
  </si>
  <si>
    <t>1982-09-01</t>
  </si>
  <si>
    <t>2019-01-28 01:37:52</t>
  </si>
  <si>
    <t>汪苏泷</t>
  </si>
  <si>
    <t>2019-01-28 01:37:54</t>
  </si>
  <si>
    <t>星座疗伤师</t>
  </si>
  <si>
    <t>星座疗伤，关注我了～</t>
  </si>
  <si>
    <t>1990-05-01</t>
  </si>
  <si>
    <t>2019-01-28 01:37:57</t>
  </si>
  <si>
    <t>TooBigData为数据工作者服务</t>
  </si>
  <si>
    <t>获取更多更新数据请访问官网</t>
  </si>
  <si>
    <t>https://toobigdata.com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</si>
</sst>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oobigdata.com/douyin/user/345659?utm_source=de" TargetMode="External"/><Relationship Id="rId299" Type="http://schemas.openxmlformats.org/officeDocument/2006/relationships/hyperlink" Target="https://toobigdata.com/douyin/user/1256283?utm_source=de" TargetMode="External"/><Relationship Id="rId21" Type="http://schemas.openxmlformats.org/officeDocument/2006/relationships/hyperlink" Target="https://toobigdata.com/douyin/user/167560?utm_source=de" TargetMode="External"/><Relationship Id="rId63" Type="http://schemas.openxmlformats.org/officeDocument/2006/relationships/hyperlink" Target="https://toobigdata.com/douyin/user/37879?utm_source=de" TargetMode="External"/><Relationship Id="rId159" Type="http://schemas.openxmlformats.org/officeDocument/2006/relationships/hyperlink" Target="https://toobigdata.com/douyin/user/163168?utm_source=de" TargetMode="External"/><Relationship Id="rId324" Type="http://schemas.openxmlformats.org/officeDocument/2006/relationships/hyperlink" Target="https://toobigdata.com/douyin/user/67502?utm_source=de" TargetMode="External"/><Relationship Id="rId366" Type="http://schemas.openxmlformats.org/officeDocument/2006/relationships/hyperlink" Target="https://toobigdata.com/douyin/user/143962?utm_source=de" TargetMode="External"/><Relationship Id="rId170" Type="http://schemas.openxmlformats.org/officeDocument/2006/relationships/hyperlink" Target="https://toobigdata.com/douyin/user/248621?utm_source=de" TargetMode="External"/><Relationship Id="rId226" Type="http://schemas.openxmlformats.org/officeDocument/2006/relationships/hyperlink" Target="https://toobigdata.com/douyin/user/130459?utm_source=de" TargetMode="External"/><Relationship Id="rId433" Type="http://schemas.openxmlformats.org/officeDocument/2006/relationships/hyperlink" Target="https://toobigdata.com/douyin/user/262544?utm_source=de" TargetMode="External"/><Relationship Id="rId268" Type="http://schemas.openxmlformats.org/officeDocument/2006/relationships/hyperlink" Target="https://toobigdata.com/douyin/user/3944610?utm_source=de" TargetMode="External"/><Relationship Id="rId475" Type="http://schemas.openxmlformats.org/officeDocument/2006/relationships/hyperlink" Target="https://toobigdata.com/douyin/user/9731198?utm_source=de" TargetMode="External"/><Relationship Id="rId32" Type="http://schemas.openxmlformats.org/officeDocument/2006/relationships/hyperlink" Target="https://toobigdata.com/douyin/user/408011?utm_source=de" TargetMode="External"/><Relationship Id="rId74" Type="http://schemas.openxmlformats.org/officeDocument/2006/relationships/hyperlink" Target="https://toobigdata.com/douyin/user/87376?utm_source=de" TargetMode="External"/><Relationship Id="rId128" Type="http://schemas.openxmlformats.org/officeDocument/2006/relationships/hyperlink" Target="https://toobigdata.com/douyin/user/8311323?utm_source=de" TargetMode="External"/><Relationship Id="rId335" Type="http://schemas.openxmlformats.org/officeDocument/2006/relationships/hyperlink" Target="https://toobigdata.com/douyin/user/383931?utm_source=de" TargetMode="External"/><Relationship Id="rId377" Type="http://schemas.openxmlformats.org/officeDocument/2006/relationships/hyperlink" Target="https://toobigdata.com/douyin/user/361066?utm_source=de" TargetMode="External"/><Relationship Id="rId500" Type="http://schemas.openxmlformats.org/officeDocument/2006/relationships/hyperlink" Target="https://toobigdata.com/douyin/user/376649?utm_source=de" TargetMode="External"/><Relationship Id="rId5" Type="http://schemas.openxmlformats.org/officeDocument/2006/relationships/hyperlink" Target="https://toobigdata.com/douyin/user/308068?utm_source=de" TargetMode="External"/><Relationship Id="rId181" Type="http://schemas.openxmlformats.org/officeDocument/2006/relationships/hyperlink" Target="https://toobigdata.com/douyin/user/3252850?utm_source=de" TargetMode="External"/><Relationship Id="rId237" Type="http://schemas.openxmlformats.org/officeDocument/2006/relationships/hyperlink" Target="https://toobigdata.com/douyin/user/320161?utm_source=de" TargetMode="External"/><Relationship Id="rId402" Type="http://schemas.openxmlformats.org/officeDocument/2006/relationships/hyperlink" Target="https://toobigdata.com/douyin/user/83668?utm_source=de" TargetMode="External"/><Relationship Id="rId279" Type="http://schemas.openxmlformats.org/officeDocument/2006/relationships/hyperlink" Target="https://toobigdata.com/douyin/user/80421?utm_source=de" TargetMode="External"/><Relationship Id="rId444" Type="http://schemas.openxmlformats.org/officeDocument/2006/relationships/hyperlink" Target="https://toobigdata.com/douyin/user/328307?utm_source=de" TargetMode="External"/><Relationship Id="rId486" Type="http://schemas.openxmlformats.org/officeDocument/2006/relationships/hyperlink" Target="https://toobigdata.com/douyin/user/296510?utm_source=de" TargetMode="External"/><Relationship Id="rId43" Type="http://schemas.openxmlformats.org/officeDocument/2006/relationships/hyperlink" Target="https://toobigdata.com/douyin/user/392037?utm_source=de" TargetMode="External"/><Relationship Id="rId139" Type="http://schemas.openxmlformats.org/officeDocument/2006/relationships/hyperlink" Target="https://toobigdata.com/douyin/user/65667?utm_source=de" TargetMode="External"/><Relationship Id="rId290" Type="http://schemas.openxmlformats.org/officeDocument/2006/relationships/hyperlink" Target="https://toobigdata.com/douyin/user/181514?utm_source=de" TargetMode="External"/><Relationship Id="rId304" Type="http://schemas.openxmlformats.org/officeDocument/2006/relationships/hyperlink" Target="https://toobigdata.com/douyin/user/9266884?utm_source=de" TargetMode="External"/><Relationship Id="rId346" Type="http://schemas.openxmlformats.org/officeDocument/2006/relationships/hyperlink" Target="https://toobigdata.com/douyin/user/301980?utm_source=de" TargetMode="External"/><Relationship Id="rId388" Type="http://schemas.openxmlformats.org/officeDocument/2006/relationships/hyperlink" Target="https://toobigdata.com/douyin/user/45418?utm_source=de" TargetMode="External"/><Relationship Id="rId85" Type="http://schemas.openxmlformats.org/officeDocument/2006/relationships/hyperlink" Target="https://toobigdata.com/douyin/user/64793?utm_source=de" TargetMode="External"/><Relationship Id="rId150" Type="http://schemas.openxmlformats.org/officeDocument/2006/relationships/hyperlink" Target="https://toobigdata.com/douyin/user/347970?utm_source=de" TargetMode="External"/><Relationship Id="rId192" Type="http://schemas.openxmlformats.org/officeDocument/2006/relationships/hyperlink" Target="https://toobigdata.com/douyin/user/184106?utm_source=de" TargetMode="External"/><Relationship Id="rId206" Type="http://schemas.openxmlformats.org/officeDocument/2006/relationships/hyperlink" Target="https://toobigdata.com/douyin/user/48364?utm_source=de" TargetMode="External"/><Relationship Id="rId413" Type="http://schemas.openxmlformats.org/officeDocument/2006/relationships/hyperlink" Target="https://toobigdata.com/douyin/user/58518?utm_source=de" TargetMode="External"/><Relationship Id="rId248" Type="http://schemas.openxmlformats.org/officeDocument/2006/relationships/hyperlink" Target="https://toobigdata.com/douyin/user/90008?utm_source=de" TargetMode="External"/><Relationship Id="rId455" Type="http://schemas.openxmlformats.org/officeDocument/2006/relationships/hyperlink" Target="https://toobigdata.com/douyin/user/48119?utm_source=de" TargetMode="External"/><Relationship Id="rId497" Type="http://schemas.openxmlformats.org/officeDocument/2006/relationships/hyperlink" Target="https://toobigdata.com/douyin/user/288194?utm_source=de" TargetMode="External"/><Relationship Id="rId12" Type="http://schemas.openxmlformats.org/officeDocument/2006/relationships/hyperlink" Target="https://toobigdata.com/douyin/user/188892?utm_source=de" TargetMode="External"/><Relationship Id="rId108" Type="http://schemas.openxmlformats.org/officeDocument/2006/relationships/hyperlink" Target="https://toobigdata.com/douyin/user/365135?utm_source=de" TargetMode="External"/><Relationship Id="rId315" Type="http://schemas.openxmlformats.org/officeDocument/2006/relationships/hyperlink" Target="https://toobigdata.com/douyin/user/285834?utm_source=de" TargetMode="External"/><Relationship Id="rId357" Type="http://schemas.openxmlformats.org/officeDocument/2006/relationships/hyperlink" Target="https://toobigdata.com/douyin/user/90143?utm_source=de" TargetMode="External"/><Relationship Id="rId54" Type="http://schemas.openxmlformats.org/officeDocument/2006/relationships/hyperlink" Target="https://toobigdata.com/douyin/user/293048?utm_source=de" TargetMode="External"/><Relationship Id="rId96" Type="http://schemas.openxmlformats.org/officeDocument/2006/relationships/hyperlink" Target="https://toobigdata.com/douyin/user/49553?utm_source=de" TargetMode="External"/><Relationship Id="rId161" Type="http://schemas.openxmlformats.org/officeDocument/2006/relationships/hyperlink" Target="https://toobigdata.com/douyin/user/388501?utm_source=de" TargetMode="External"/><Relationship Id="rId217" Type="http://schemas.openxmlformats.org/officeDocument/2006/relationships/hyperlink" Target="https://toobigdata.com/douyin/user/75569?utm_source=de" TargetMode="External"/><Relationship Id="rId399" Type="http://schemas.openxmlformats.org/officeDocument/2006/relationships/hyperlink" Target="https://toobigdata.com/douyin/user/86369?utm_source=de" TargetMode="External"/><Relationship Id="rId259" Type="http://schemas.openxmlformats.org/officeDocument/2006/relationships/hyperlink" Target="https://toobigdata.com/douyin/user/390663?utm_source=de" TargetMode="External"/><Relationship Id="rId424" Type="http://schemas.openxmlformats.org/officeDocument/2006/relationships/hyperlink" Target="https://toobigdata.com/douyin/user/44027?utm_source=de" TargetMode="External"/><Relationship Id="rId466" Type="http://schemas.openxmlformats.org/officeDocument/2006/relationships/hyperlink" Target="https://toobigdata.com/douyin/user/56113?utm_source=de" TargetMode="External"/><Relationship Id="rId23" Type="http://schemas.openxmlformats.org/officeDocument/2006/relationships/hyperlink" Target="https://toobigdata.com/douyin/user/21378?utm_source=de" TargetMode="External"/><Relationship Id="rId119" Type="http://schemas.openxmlformats.org/officeDocument/2006/relationships/hyperlink" Target="https://toobigdata.com/douyin/user/177381?utm_source=de" TargetMode="External"/><Relationship Id="rId270" Type="http://schemas.openxmlformats.org/officeDocument/2006/relationships/hyperlink" Target="https://toobigdata.com/douyin/user/401399?utm_source=de" TargetMode="External"/><Relationship Id="rId326" Type="http://schemas.openxmlformats.org/officeDocument/2006/relationships/hyperlink" Target="https://toobigdata.com/douyin/user/33363?utm_source=de" TargetMode="External"/><Relationship Id="rId65" Type="http://schemas.openxmlformats.org/officeDocument/2006/relationships/hyperlink" Target="https://toobigdata.com/douyin/user/289241?utm_source=de" TargetMode="External"/><Relationship Id="rId130" Type="http://schemas.openxmlformats.org/officeDocument/2006/relationships/hyperlink" Target="https://toobigdata.com/douyin/user/43721?utm_source=de" TargetMode="External"/><Relationship Id="rId368" Type="http://schemas.openxmlformats.org/officeDocument/2006/relationships/hyperlink" Target="https://toobigdata.com/douyin/user/21151?utm_source=de" TargetMode="External"/><Relationship Id="rId172" Type="http://schemas.openxmlformats.org/officeDocument/2006/relationships/hyperlink" Target="https://toobigdata.com/douyin/user/391950?utm_source=de" TargetMode="External"/><Relationship Id="rId228" Type="http://schemas.openxmlformats.org/officeDocument/2006/relationships/hyperlink" Target="https://toobigdata.com/douyin/user/411748?utm_source=de" TargetMode="External"/><Relationship Id="rId435" Type="http://schemas.openxmlformats.org/officeDocument/2006/relationships/hyperlink" Target="https://toobigdata.com/douyin/user/122910?utm_source=de" TargetMode="External"/><Relationship Id="rId477" Type="http://schemas.openxmlformats.org/officeDocument/2006/relationships/hyperlink" Target="https://toobigdata.com/douyin/user/230742?utm_source=de" TargetMode="External"/><Relationship Id="rId281" Type="http://schemas.openxmlformats.org/officeDocument/2006/relationships/hyperlink" Target="https://toobigdata.com/douyin/user/177868?utm_source=de" TargetMode="External"/><Relationship Id="rId337" Type="http://schemas.openxmlformats.org/officeDocument/2006/relationships/hyperlink" Target="https://toobigdata.com/douyin/user/1254698?utm_source=de" TargetMode="External"/><Relationship Id="rId34" Type="http://schemas.openxmlformats.org/officeDocument/2006/relationships/hyperlink" Target="https://toobigdata.com/douyin/user/324578?utm_source=de" TargetMode="External"/><Relationship Id="rId76" Type="http://schemas.openxmlformats.org/officeDocument/2006/relationships/hyperlink" Target="https://toobigdata.com/douyin/user/370237?utm_source=de" TargetMode="External"/><Relationship Id="rId141" Type="http://schemas.openxmlformats.org/officeDocument/2006/relationships/hyperlink" Target="https://toobigdata.com/douyin/user/29768?utm_source=de" TargetMode="External"/><Relationship Id="rId379" Type="http://schemas.openxmlformats.org/officeDocument/2006/relationships/hyperlink" Target="https://toobigdata.com/douyin/user/113185?utm_source=de" TargetMode="External"/><Relationship Id="rId7" Type="http://schemas.openxmlformats.org/officeDocument/2006/relationships/hyperlink" Target="https://toobigdata.com/douyin/user/43832?utm_source=de" TargetMode="External"/><Relationship Id="rId183" Type="http://schemas.openxmlformats.org/officeDocument/2006/relationships/hyperlink" Target="https://toobigdata.com/douyin/user/1098718?utm_source=de" TargetMode="External"/><Relationship Id="rId239" Type="http://schemas.openxmlformats.org/officeDocument/2006/relationships/hyperlink" Target="https://toobigdata.com/douyin/user/277265?utm_source=de" TargetMode="External"/><Relationship Id="rId390" Type="http://schemas.openxmlformats.org/officeDocument/2006/relationships/hyperlink" Target="https://toobigdata.com/douyin/user/8315212?utm_source=de" TargetMode="External"/><Relationship Id="rId404" Type="http://schemas.openxmlformats.org/officeDocument/2006/relationships/hyperlink" Target="https://toobigdata.com/douyin/user/29649?utm_source=de" TargetMode="External"/><Relationship Id="rId446" Type="http://schemas.openxmlformats.org/officeDocument/2006/relationships/hyperlink" Target="https://toobigdata.com/douyin/user/3252787?utm_source=de" TargetMode="External"/><Relationship Id="rId250" Type="http://schemas.openxmlformats.org/officeDocument/2006/relationships/hyperlink" Target="https://toobigdata.com/douyin/user/85083?utm_source=de" TargetMode="External"/><Relationship Id="rId292" Type="http://schemas.openxmlformats.org/officeDocument/2006/relationships/hyperlink" Target="https://toobigdata.com/douyin/user/410681?utm_source=de" TargetMode="External"/><Relationship Id="rId306" Type="http://schemas.openxmlformats.org/officeDocument/2006/relationships/hyperlink" Target="https://toobigdata.com/douyin/user/205507?utm_source=de" TargetMode="External"/><Relationship Id="rId488" Type="http://schemas.openxmlformats.org/officeDocument/2006/relationships/hyperlink" Target="https://toobigdata.com/douyin/user/261912?utm_source=de" TargetMode="External"/><Relationship Id="rId45" Type="http://schemas.openxmlformats.org/officeDocument/2006/relationships/hyperlink" Target="https://toobigdata.com/douyin/user/53966?utm_source=de" TargetMode="External"/><Relationship Id="rId87" Type="http://schemas.openxmlformats.org/officeDocument/2006/relationships/hyperlink" Target="https://toobigdata.com/douyin/user/327597?utm_source=de" TargetMode="External"/><Relationship Id="rId110" Type="http://schemas.openxmlformats.org/officeDocument/2006/relationships/hyperlink" Target="https://toobigdata.com/douyin/user/318598?utm_source=de" TargetMode="External"/><Relationship Id="rId348" Type="http://schemas.openxmlformats.org/officeDocument/2006/relationships/hyperlink" Target="https://toobigdata.com/douyin/user/93728?utm_source=de" TargetMode="External"/><Relationship Id="rId152" Type="http://schemas.openxmlformats.org/officeDocument/2006/relationships/hyperlink" Target="https://toobigdata.com/douyin/user/45375?utm_source=de" TargetMode="External"/><Relationship Id="rId194" Type="http://schemas.openxmlformats.org/officeDocument/2006/relationships/hyperlink" Target="https://toobigdata.com/douyin/user/2365902?utm_source=de" TargetMode="External"/><Relationship Id="rId208" Type="http://schemas.openxmlformats.org/officeDocument/2006/relationships/hyperlink" Target="https://toobigdata.com/douyin/user/423484?utm_source=de" TargetMode="External"/><Relationship Id="rId415" Type="http://schemas.openxmlformats.org/officeDocument/2006/relationships/hyperlink" Target="https://toobigdata.com/douyin/user/100211?utm_source=de" TargetMode="External"/><Relationship Id="rId457" Type="http://schemas.openxmlformats.org/officeDocument/2006/relationships/hyperlink" Target="https://toobigdata.com/douyin/user/74230?utm_source=de" TargetMode="External"/><Relationship Id="rId261" Type="http://schemas.openxmlformats.org/officeDocument/2006/relationships/hyperlink" Target="https://toobigdata.com/douyin/user/403899?utm_source=de" TargetMode="External"/><Relationship Id="rId499" Type="http://schemas.openxmlformats.org/officeDocument/2006/relationships/hyperlink" Target="https://toobigdata.com/douyin/user/47352?utm_source=de" TargetMode="External"/><Relationship Id="rId14" Type="http://schemas.openxmlformats.org/officeDocument/2006/relationships/hyperlink" Target="https://toobigdata.com/douyin/user/74131?utm_source=de" TargetMode="External"/><Relationship Id="rId56" Type="http://schemas.openxmlformats.org/officeDocument/2006/relationships/hyperlink" Target="https://toobigdata.com/douyin/user/219590?utm_source=de" TargetMode="External"/><Relationship Id="rId317" Type="http://schemas.openxmlformats.org/officeDocument/2006/relationships/hyperlink" Target="https://toobigdata.com/douyin/user/18290054?utm_source=de" TargetMode="External"/><Relationship Id="rId359" Type="http://schemas.openxmlformats.org/officeDocument/2006/relationships/hyperlink" Target="https://toobigdata.com/douyin/user/865933?utm_source=de" TargetMode="External"/><Relationship Id="rId98" Type="http://schemas.openxmlformats.org/officeDocument/2006/relationships/hyperlink" Target="https://toobigdata.com/douyin/user/386206?utm_source=de" TargetMode="External"/><Relationship Id="rId121" Type="http://schemas.openxmlformats.org/officeDocument/2006/relationships/hyperlink" Target="https://toobigdata.com/douyin/user/197407?utm_source=de" TargetMode="External"/><Relationship Id="rId163" Type="http://schemas.openxmlformats.org/officeDocument/2006/relationships/hyperlink" Target="https://toobigdata.com/douyin/user/197934?utm_source=de" TargetMode="External"/><Relationship Id="rId219" Type="http://schemas.openxmlformats.org/officeDocument/2006/relationships/hyperlink" Target="https://toobigdata.com/douyin/user/74893?utm_source=de" TargetMode="External"/><Relationship Id="rId370" Type="http://schemas.openxmlformats.org/officeDocument/2006/relationships/hyperlink" Target="https://toobigdata.com/douyin/user/251403?utm_source=de" TargetMode="External"/><Relationship Id="rId426" Type="http://schemas.openxmlformats.org/officeDocument/2006/relationships/hyperlink" Target="https://toobigdata.com/douyin/user/105684?utm_source=de" TargetMode="External"/><Relationship Id="rId230" Type="http://schemas.openxmlformats.org/officeDocument/2006/relationships/hyperlink" Target="https://toobigdata.com/douyin/user/389572?utm_source=de" TargetMode="External"/><Relationship Id="rId468" Type="http://schemas.openxmlformats.org/officeDocument/2006/relationships/hyperlink" Target="https://toobigdata.com/douyin/user/53042?utm_source=de" TargetMode="External"/><Relationship Id="rId25" Type="http://schemas.openxmlformats.org/officeDocument/2006/relationships/hyperlink" Target="https://toobigdata.com/douyin/user/334214?utm_source=de" TargetMode="External"/><Relationship Id="rId67" Type="http://schemas.openxmlformats.org/officeDocument/2006/relationships/hyperlink" Target="https://toobigdata.com/douyin/user/188401?utm_source=de" TargetMode="External"/><Relationship Id="rId272" Type="http://schemas.openxmlformats.org/officeDocument/2006/relationships/hyperlink" Target="https://toobigdata.com/douyin/user/1273921?utm_source=de" TargetMode="External"/><Relationship Id="rId328" Type="http://schemas.openxmlformats.org/officeDocument/2006/relationships/hyperlink" Target="https://toobigdata.com/douyin/user/423624?utm_source=de" TargetMode="External"/><Relationship Id="rId132" Type="http://schemas.openxmlformats.org/officeDocument/2006/relationships/hyperlink" Target="https://toobigdata.com/douyin/user/382282?utm_source=de" TargetMode="External"/><Relationship Id="rId174" Type="http://schemas.openxmlformats.org/officeDocument/2006/relationships/hyperlink" Target="https://toobigdata.com/douyin/user/168382?utm_source=de" TargetMode="External"/><Relationship Id="rId381" Type="http://schemas.openxmlformats.org/officeDocument/2006/relationships/hyperlink" Target="https://toobigdata.com/douyin/user/1267989?utm_source=de" TargetMode="External"/><Relationship Id="rId241" Type="http://schemas.openxmlformats.org/officeDocument/2006/relationships/hyperlink" Target="https://toobigdata.com/douyin/user/77588?utm_source=de" TargetMode="External"/><Relationship Id="rId437" Type="http://schemas.openxmlformats.org/officeDocument/2006/relationships/hyperlink" Target="https://toobigdata.com/douyin/user/156491?utm_source=de" TargetMode="External"/><Relationship Id="rId479" Type="http://schemas.openxmlformats.org/officeDocument/2006/relationships/hyperlink" Target="https://toobigdata.com/douyin/user/1300568?utm_source=de" TargetMode="External"/><Relationship Id="rId36" Type="http://schemas.openxmlformats.org/officeDocument/2006/relationships/hyperlink" Target="https://toobigdata.com/douyin/user/376327?utm_source=de" TargetMode="External"/><Relationship Id="rId283" Type="http://schemas.openxmlformats.org/officeDocument/2006/relationships/hyperlink" Target="https://toobigdata.com/douyin/user/293212?utm_source=de" TargetMode="External"/><Relationship Id="rId339" Type="http://schemas.openxmlformats.org/officeDocument/2006/relationships/hyperlink" Target="https://toobigdata.com/douyin/user/349893?utm_source=de" TargetMode="External"/><Relationship Id="rId490" Type="http://schemas.openxmlformats.org/officeDocument/2006/relationships/hyperlink" Target="https://toobigdata.com/douyin/user/151173?utm_source=de" TargetMode="External"/><Relationship Id="rId78" Type="http://schemas.openxmlformats.org/officeDocument/2006/relationships/hyperlink" Target="https://toobigdata.com/douyin/user/67382?utm_source=de" TargetMode="External"/><Relationship Id="rId101" Type="http://schemas.openxmlformats.org/officeDocument/2006/relationships/hyperlink" Target="https://toobigdata.com/douyin/user/380978?utm_source=de" TargetMode="External"/><Relationship Id="rId143" Type="http://schemas.openxmlformats.org/officeDocument/2006/relationships/hyperlink" Target="https://toobigdata.com/douyin/user/35185?utm_source=de" TargetMode="External"/><Relationship Id="rId185" Type="http://schemas.openxmlformats.org/officeDocument/2006/relationships/hyperlink" Target="https://toobigdata.com/douyin/user/94557?utm_source=de" TargetMode="External"/><Relationship Id="rId350" Type="http://schemas.openxmlformats.org/officeDocument/2006/relationships/hyperlink" Target="https://toobigdata.com/douyin/user/43911?utm_source=de" TargetMode="External"/><Relationship Id="rId406" Type="http://schemas.openxmlformats.org/officeDocument/2006/relationships/hyperlink" Target="https://toobigdata.com/douyin/user/52180?utm_source=de" TargetMode="External"/><Relationship Id="rId9" Type="http://schemas.openxmlformats.org/officeDocument/2006/relationships/hyperlink" Target="https://toobigdata.com/douyin/user/190072?utm_source=de" TargetMode="External"/><Relationship Id="rId210" Type="http://schemas.openxmlformats.org/officeDocument/2006/relationships/hyperlink" Target="https://toobigdata.com/douyin/user/294194?utm_source=de" TargetMode="External"/><Relationship Id="rId392" Type="http://schemas.openxmlformats.org/officeDocument/2006/relationships/hyperlink" Target="https://toobigdata.com/douyin/user/159014?utm_source=de" TargetMode="External"/><Relationship Id="rId448" Type="http://schemas.openxmlformats.org/officeDocument/2006/relationships/hyperlink" Target="https://toobigdata.com/douyin/user/1290237?utm_source=de" TargetMode="External"/><Relationship Id="rId252" Type="http://schemas.openxmlformats.org/officeDocument/2006/relationships/hyperlink" Target="https://toobigdata.com/douyin/user/89391?utm_source=de" TargetMode="External"/><Relationship Id="rId294" Type="http://schemas.openxmlformats.org/officeDocument/2006/relationships/hyperlink" Target="https://toobigdata.com/douyin/user/118300?utm_source=de" TargetMode="External"/><Relationship Id="rId308" Type="http://schemas.openxmlformats.org/officeDocument/2006/relationships/hyperlink" Target="https://toobigdata.com/douyin/user/279003?utm_source=de" TargetMode="External"/><Relationship Id="rId47" Type="http://schemas.openxmlformats.org/officeDocument/2006/relationships/hyperlink" Target="https://toobigdata.com/douyin/user/1098987?utm_source=de" TargetMode="External"/><Relationship Id="rId89" Type="http://schemas.openxmlformats.org/officeDocument/2006/relationships/hyperlink" Target="https://toobigdata.com/douyin/user/31404?utm_source=de" TargetMode="External"/><Relationship Id="rId112" Type="http://schemas.openxmlformats.org/officeDocument/2006/relationships/hyperlink" Target="https://toobigdata.com/douyin/user/109904?utm_source=de" TargetMode="External"/><Relationship Id="rId154" Type="http://schemas.openxmlformats.org/officeDocument/2006/relationships/hyperlink" Target="https://toobigdata.com/douyin/user/63092?utm_source=de" TargetMode="External"/><Relationship Id="rId361" Type="http://schemas.openxmlformats.org/officeDocument/2006/relationships/hyperlink" Target="https://toobigdata.com/douyin/user/200711?utm_source=de" TargetMode="External"/><Relationship Id="rId196" Type="http://schemas.openxmlformats.org/officeDocument/2006/relationships/hyperlink" Target="https://toobigdata.com/douyin/user/48589?utm_source=de" TargetMode="External"/><Relationship Id="rId417" Type="http://schemas.openxmlformats.org/officeDocument/2006/relationships/hyperlink" Target="https://toobigdata.com/douyin/user/178759?utm_source=de" TargetMode="External"/><Relationship Id="rId459" Type="http://schemas.openxmlformats.org/officeDocument/2006/relationships/hyperlink" Target="https://toobigdata.com/douyin/user/2624746?utm_source=de" TargetMode="External"/><Relationship Id="rId16" Type="http://schemas.openxmlformats.org/officeDocument/2006/relationships/hyperlink" Target="https://toobigdata.com/douyin/user/296081?utm_source=de" TargetMode="External"/><Relationship Id="rId221" Type="http://schemas.openxmlformats.org/officeDocument/2006/relationships/hyperlink" Target="https://toobigdata.com/douyin/user/154028?utm_source=de" TargetMode="External"/><Relationship Id="rId263" Type="http://schemas.openxmlformats.org/officeDocument/2006/relationships/hyperlink" Target="https://toobigdata.com/douyin/user/11802?utm_source=de" TargetMode="External"/><Relationship Id="rId319" Type="http://schemas.openxmlformats.org/officeDocument/2006/relationships/hyperlink" Target="https://toobigdata.com/douyin/user/211849?utm_source=de" TargetMode="External"/><Relationship Id="rId470" Type="http://schemas.openxmlformats.org/officeDocument/2006/relationships/hyperlink" Target="https://toobigdata.com/douyin/user/73538?utm_source=de" TargetMode="External"/><Relationship Id="rId58" Type="http://schemas.openxmlformats.org/officeDocument/2006/relationships/hyperlink" Target="https://toobigdata.com/douyin/user/87222?utm_source=de" TargetMode="External"/><Relationship Id="rId123" Type="http://schemas.openxmlformats.org/officeDocument/2006/relationships/hyperlink" Target="https://toobigdata.com/douyin/user/44879?utm_source=de" TargetMode="External"/><Relationship Id="rId330" Type="http://schemas.openxmlformats.org/officeDocument/2006/relationships/hyperlink" Target="https://toobigdata.com/douyin/user/36099?utm_source=de" TargetMode="External"/><Relationship Id="rId165" Type="http://schemas.openxmlformats.org/officeDocument/2006/relationships/hyperlink" Target="https://toobigdata.com/douyin/user/9859293?utm_source=de" TargetMode="External"/><Relationship Id="rId372" Type="http://schemas.openxmlformats.org/officeDocument/2006/relationships/hyperlink" Target="https://toobigdata.com/douyin/user/132599?utm_source=de" TargetMode="External"/><Relationship Id="rId428" Type="http://schemas.openxmlformats.org/officeDocument/2006/relationships/hyperlink" Target="https://toobigdata.com/douyin/user/217694?utm_source=de" TargetMode="External"/><Relationship Id="rId232" Type="http://schemas.openxmlformats.org/officeDocument/2006/relationships/hyperlink" Target="https://toobigdata.com/douyin/user/10408161?utm_source=de" TargetMode="External"/><Relationship Id="rId274" Type="http://schemas.openxmlformats.org/officeDocument/2006/relationships/hyperlink" Target="https://toobigdata.com/douyin/user/36200?utm_source=de" TargetMode="External"/><Relationship Id="rId481" Type="http://schemas.openxmlformats.org/officeDocument/2006/relationships/hyperlink" Target="https://toobigdata.com/douyin/user/54314?utm_source=de" TargetMode="External"/><Relationship Id="rId27" Type="http://schemas.openxmlformats.org/officeDocument/2006/relationships/hyperlink" Target="https://toobigdata.com/douyin/user/269227?utm_source=de" TargetMode="External"/><Relationship Id="rId69" Type="http://schemas.openxmlformats.org/officeDocument/2006/relationships/hyperlink" Target="https://toobigdata.com/douyin/user/42054?utm_source=de" TargetMode="External"/><Relationship Id="rId134" Type="http://schemas.openxmlformats.org/officeDocument/2006/relationships/hyperlink" Target="https://toobigdata.com/douyin/user/14113?utm_source=de" TargetMode="External"/><Relationship Id="rId80" Type="http://schemas.openxmlformats.org/officeDocument/2006/relationships/hyperlink" Target="https://toobigdata.com/douyin/user/153642?utm_source=de" TargetMode="External"/><Relationship Id="rId176" Type="http://schemas.openxmlformats.org/officeDocument/2006/relationships/hyperlink" Target="https://toobigdata.com/douyin/user/37931?utm_source=de" TargetMode="External"/><Relationship Id="rId341" Type="http://schemas.openxmlformats.org/officeDocument/2006/relationships/hyperlink" Target="https://toobigdata.com/douyin/user/126986?utm_source=de" TargetMode="External"/><Relationship Id="rId383" Type="http://schemas.openxmlformats.org/officeDocument/2006/relationships/hyperlink" Target="https://toobigdata.com/douyin/user/42849?utm_source=de" TargetMode="External"/><Relationship Id="rId439" Type="http://schemas.openxmlformats.org/officeDocument/2006/relationships/hyperlink" Target="https://toobigdata.com/douyin/user/297855?utm_source=de" TargetMode="External"/><Relationship Id="rId201" Type="http://schemas.openxmlformats.org/officeDocument/2006/relationships/hyperlink" Target="https://toobigdata.com/douyin/user/32708?utm_source=de" TargetMode="External"/><Relationship Id="rId243" Type="http://schemas.openxmlformats.org/officeDocument/2006/relationships/hyperlink" Target="https://toobigdata.com/douyin/user/100673?utm_source=de" TargetMode="External"/><Relationship Id="rId285" Type="http://schemas.openxmlformats.org/officeDocument/2006/relationships/hyperlink" Target="https://toobigdata.com/douyin/user/211352?utm_source=de" TargetMode="External"/><Relationship Id="rId450" Type="http://schemas.openxmlformats.org/officeDocument/2006/relationships/hyperlink" Target="https://toobigdata.com/douyin/user/133479?utm_source=de" TargetMode="External"/><Relationship Id="rId38" Type="http://schemas.openxmlformats.org/officeDocument/2006/relationships/hyperlink" Target="https://toobigdata.com/douyin/user/44521?utm_source=de" TargetMode="External"/><Relationship Id="rId103" Type="http://schemas.openxmlformats.org/officeDocument/2006/relationships/hyperlink" Target="https://toobigdata.com/douyin/user/128641?utm_source=de" TargetMode="External"/><Relationship Id="rId310" Type="http://schemas.openxmlformats.org/officeDocument/2006/relationships/hyperlink" Target="https://toobigdata.com/douyin/user/365223?utm_source=de" TargetMode="External"/><Relationship Id="rId492" Type="http://schemas.openxmlformats.org/officeDocument/2006/relationships/hyperlink" Target="https://toobigdata.com/douyin/user/351934?utm_source=de" TargetMode="External"/><Relationship Id="rId91" Type="http://schemas.openxmlformats.org/officeDocument/2006/relationships/hyperlink" Target="https://toobigdata.com/douyin/user/117274?utm_source=de" TargetMode="External"/><Relationship Id="rId145" Type="http://schemas.openxmlformats.org/officeDocument/2006/relationships/hyperlink" Target="https://toobigdata.com/douyin/user/9249075?utm_source=de" TargetMode="External"/><Relationship Id="rId187" Type="http://schemas.openxmlformats.org/officeDocument/2006/relationships/hyperlink" Target="https://toobigdata.com/douyin/user/73163?utm_source=de" TargetMode="External"/><Relationship Id="rId352" Type="http://schemas.openxmlformats.org/officeDocument/2006/relationships/hyperlink" Target="https://toobigdata.com/douyin/user/287080?utm_source=de" TargetMode="External"/><Relationship Id="rId394" Type="http://schemas.openxmlformats.org/officeDocument/2006/relationships/hyperlink" Target="https://toobigdata.com/douyin/user/79007?utm_source=de" TargetMode="External"/><Relationship Id="rId408" Type="http://schemas.openxmlformats.org/officeDocument/2006/relationships/hyperlink" Target="https://toobigdata.com/douyin/user/307024?utm_source=de" TargetMode="External"/><Relationship Id="rId212" Type="http://schemas.openxmlformats.org/officeDocument/2006/relationships/hyperlink" Target="https://toobigdata.com/douyin/user/250658?utm_source=de" TargetMode="External"/><Relationship Id="rId254" Type="http://schemas.openxmlformats.org/officeDocument/2006/relationships/hyperlink" Target="https://toobigdata.com/douyin/user/28818?utm_source=de" TargetMode="External"/><Relationship Id="rId49" Type="http://schemas.openxmlformats.org/officeDocument/2006/relationships/hyperlink" Target="https://toobigdata.com/douyin/user/170914?utm_source=de" TargetMode="External"/><Relationship Id="rId114" Type="http://schemas.openxmlformats.org/officeDocument/2006/relationships/hyperlink" Target="https://toobigdata.com/douyin/user/44993?utm_source=de" TargetMode="External"/><Relationship Id="rId296" Type="http://schemas.openxmlformats.org/officeDocument/2006/relationships/hyperlink" Target="https://toobigdata.com/douyin/user/44848?utm_source=de" TargetMode="External"/><Relationship Id="rId461" Type="http://schemas.openxmlformats.org/officeDocument/2006/relationships/hyperlink" Target="https://toobigdata.com/douyin/user/2511086?utm_source=de" TargetMode="External"/><Relationship Id="rId60" Type="http://schemas.openxmlformats.org/officeDocument/2006/relationships/hyperlink" Target="https://toobigdata.com/douyin/user/12433?utm_source=de" TargetMode="External"/><Relationship Id="rId156" Type="http://schemas.openxmlformats.org/officeDocument/2006/relationships/hyperlink" Target="https://toobigdata.com/douyin/user/80007?utm_source=de" TargetMode="External"/><Relationship Id="rId198" Type="http://schemas.openxmlformats.org/officeDocument/2006/relationships/hyperlink" Target="https://toobigdata.com/douyin/user/72406?utm_source=de" TargetMode="External"/><Relationship Id="rId321" Type="http://schemas.openxmlformats.org/officeDocument/2006/relationships/hyperlink" Target="https://toobigdata.com/douyin/user/56135?utm_source=de" TargetMode="External"/><Relationship Id="rId363" Type="http://schemas.openxmlformats.org/officeDocument/2006/relationships/hyperlink" Target="https://toobigdata.com/douyin/user/326729?utm_source=de" TargetMode="External"/><Relationship Id="rId419" Type="http://schemas.openxmlformats.org/officeDocument/2006/relationships/hyperlink" Target="https://toobigdata.com/douyin/user/30051?utm_source=de" TargetMode="External"/><Relationship Id="rId223" Type="http://schemas.openxmlformats.org/officeDocument/2006/relationships/hyperlink" Target="https://toobigdata.com/douyin/user/191968?utm_source=de" TargetMode="External"/><Relationship Id="rId430" Type="http://schemas.openxmlformats.org/officeDocument/2006/relationships/hyperlink" Target="https://toobigdata.com/douyin/user/38541?utm_source=de" TargetMode="External"/><Relationship Id="rId18" Type="http://schemas.openxmlformats.org/officeDocument/2006/relationships/hyperlink" Target="https://toobigdata.com/douyin/user/347474?utm_source=de" TargetMode="External"/><Relationship Id="rId265" Type="http://schemas.openxmlformats.org/officeDocument/2006/relationships/hyperlink" Target="https://toobigdata.com/douyin/user/225203?utm_source=de" TargetMode="External"/><Relationship Id="rId472" Type="http://schemas.openxmlformats.org/officeDocument/2006/relationships/hyperlink" Target="https://toobigdata.com/douyin/user/261552?utm_source=de" TargetMode="External"/><Relationship Id="rId125" Type="http://schemas.openxmlformats.org/officeDocument/2006/relationships/hyperlink" Target="https://toobigdata.com/douyin/user/64452?utm_source=de" TargetMode="External"/><Relationship Id="rId167" Type="http://schemas.openxmlformats.org/officeDocument/2006/relationships/hyperlink" Target="https://toobigdata.com/douyin/user/32872?utm_source=de" TargetMode="External"/><Relationship Id="rId332" Type="http://schemas.openxmlformats.org/officeDocument/2006/relationships/hyperlink" Target="https://toobigdata.com/douyin/user/283810?utm_source=de" TargetMode="External"/><Relationship Id="rId374" Type="http://schemas.openxmlformats.org/officeDocument/2006/relationships/hyperlink" Target="https://toobigdata.com/douyin/user/236418?utm_source=de" TargetMode="External"/><Relationship Id="rId71" Type="http://schemas.openxmlformats.org/officeDocument/2006/relationships/hyperlink" Target="https://toobigdata.com/douyin/user/57305?utm_source=de" TargetMode="External"/><Relationship Id="rId234" Type="http://schemas.openxmlformats.org/officeDocument/2006/relationships/hyperlink" Target="https://toobigdata.com/douyin/user/166978?utm_source=de" TargetMode="External"/><Relationship Id="rId2" Type="http://schemas.openxmlformats.org/officeDocument/2006/relationships/hyperlink" Target="https://toobigdata.com/douyin/user/328011?utm_source=de" TargetMode="External"/><Relationship Id="rId29" Type="http://schemas.openxmlformats.org/officeDocument/2006/relationships/hyperlink" Target="https://toobigdata.com/douyin/user/55855?utm_source=de" TargetMode="External"/><Relationship Id="rId276" Type="http://schemas.openxmlformats.org/officeDocument/2006/relationships/hyperlink" Target="https://toobigdata.com/douyin/user/315255?utm_source=de" TargetMode="External"/><Relationship Id="rId441" Type="http://schemas.openxmlformats.org/officeDocument/2006/relationships/hyperlink" Target="https://toobigdata.com/douyin/user/381940?utm_source=de" TargetMode="External"/><Relationship Id="rId483" Type="http://schemas.openxmlformats.org/officeDocument/2006/relationships/hyperlink" Target="https://toobigdata.com/douyin/user/57959?utm_source=de" TargetMode="External"/><Relationship Id="rId40" Type="http://schemas.openxmlformats.org/officeDocument/2006/relationships/hyperlink" Target="https://toobigdata.com/douyin/user/368653?utm_source=de" TargetMode="External"/><Relationship Id="rId136" Type="http://schemas.openxmlformats.org/officeDocument/2006/relationships/hyperlink" Target="https://toobigdata.com/douyin/user/282400?utm_source=de" TargetMode="External"/><Relationship Id="rId178" Type="http://schemas.openxmlformats.org/officeDocument/2006/relationships/hyperlink" Target="https://toobigdata.com/douyin/user/368023?utm_source=de" TargetMode="External"/><Relationship Id="rId301" Type="http://schemas.openxmlformats.org/officeDocument/2006/relationships/hyperlink" Target="https://toobigdata.com/douyin/user/57857?utm_source=de" TargetMode="External"/><Relationship Id="rId343" Type="http://schemas.openxmlformats.org/officeDocument/2006/relationships/hyperlink" Target="https://toobigdata.com/douyin/user/276742?utm_source=de" TargetMode="External"/><Relationship Id="rId82" Type="http://schemas.openxmlformats.org/officeDocument/2006/relationships/hyperlink" Target="https://toobigdata.com/douyin/user/117784?utm_source=de" TargetMode="External"/><Relationship Id="rId203" Type="http://schemas.openxmlformats.org/officeDocument/2006/relationships/hyperlink" Target="https://toobigdata.com/douyin/user/66312?utm_source=de" TargetMode="External"/><Relationship Id="rId385" Type="http://schemas.openxmlformats.org/officeDocument/2006/relationships/hyperlink" Target="https://toobigdata.com/douyin/user/23293?utm_source=de" TargetMode="External"/><Relationship Id="rId245" Type="http://schemas.openxmlformats.org/officeDocument/2006/relationships/hyperlink" Target="https://toobigdata.com/douyin/user/1290346?utm_source=de" TargetMode="External"/><Relationship Id="rId287" Type="http://schemas.openxmlformats.org/officeDocument/2006/relationships/hyperlink" Target="https://toobigdata.com/douyin/user/347142?utm_source=de" TargetMode="External"/><Relationship Id="rId410" Type="http://schemas.openxmlformats.org/officeDocument/2006/relationships/hyperlink" Target="https://toobigdata.com/douyin/user/381310?utm_source=de" TargetMode="External"/><Relationship Id="rId452" Type="http://schemas.openxmlformats.org/officeDocument/2006/relationships/hyperlink" Target="https://toobigdata.com/douyin/user/322978?utm_source=de" TargetMode="External"/><Relationship Id="rId494" Type="http://schemas.openxmlformats.org/officeDocument/2006/relationships/hyperlink" Target="https://toobigdata.com/douyin/user/411721?utm_source=de" TargetMode="External"/><Relationship Id="rId105" Type="http://schemas.openxmlformats.org/officeDocument/2006/relationships/hyperlink" Target="https://toobigdata.com/douyin/user/419751?utm_source=de" TargetMode="External"/><Relationship Id="rId147" Type="http://schemas.openxmlformats.org/officeDocument/2006/relationships/hyperlink" Target="https://toobigdata.com/douyin/user/80566?utm_source=de" TargetMode="External"/><Relationship Id="rId312" Type="http://schemas.openxmlformats.org/officeDocument/2006/relationships/hyperlink" Target="https://toobigdata.com/douyin/user/199510?utm_source=de" TargetMode="External"/><Relationship Id="rId354" Type="http://schemas.openxmlformats.org/officeDocument/2006/relationships/hyperlink" Target="https://toobigdata.com/douyin/user/10554426?utm_source=de" TargetMode="External"/><Relationship Id="rId51" Type="http://schemas.openxmlformats.org/officeDocument/2006/relationships/hyperlink" Target="https://toobigdata.com/douyin/user/13880539?utm_source=de" TargetMode="External"/><Relationship Id="rId93" Type="http://schemas.openxmlformats.org/officeDocument/2006/relationships/hyperlink" Target="https://toobigdata.com/douyin/user/194766?utm_source=de" TargetMode="External"/><Relationship Id="rId189" Type="http://schemas.openxmlformats.org/officeDocument/2006/relationships/hyperlink" Target="https://toobigdata.com/douyin/user/724517?utm_source=de" TargetMode="External"/><Relationship Id="rId396" Type="http://schemas.openxmlformats.org/officeDocument/2006/relationships/hyperlink" Target="https://toobigdata.com/douyin/user/10699834?utm_source=de" TargetMode="External"/><Relationship Id="rId214" Type="http://schemas.openxmlformats.org/officeDocument/2006/relationships/hyperlink" Target="https://toobigdata.com/douyin/user/395990?utm_source=de" TargetMode="External"/><Relationship Id="rId256" Type="http://schemas.openxmlformats.org/officeDocument/2006/relationships/hyperlink" Target="https://toobigdata.com/douyin/user/165268?utm_source=de" TargetMode="External"/><Relationship Id="rId298" Type="http://schemas.openxmlformats.org/officeDocument/2006/relationships/hyperlink" Target="https://toobigdata.com/douyin/user/367412?utm_source=de" TargetMode="External"/><Relationship Id="rId421" Type="http://schemas.openxmlformats.org/officeDocument/2006/relationships/hyperlink" Target="https://toobigdata.com/douyin/user/154461?utm_source=de" TargetMode="External"/><Relationship Id="rId463" Type="http://schemas.openxmlformats.org/officeDocument/2006/relationships/hyperlink" Target="https://toobigdata.com/douyin/user/75644?utm_source=de" TargetMode="External"/><Relationship Id="rId116" Type="http://schemas.openxmlformats.org/officeDocument/2006/relationships/hyperlink" Target="https://toobigdata.com/douyin/user/57807?utm_source=de" TargetMode="External"/><Relationship Id="rId158" Type="http://schemas.openxmlformats.org/officeDocument/2006/relationships/hyperlink" Target="https://toobigdata.com/douyin/user/46859?utm_source=de" TargetMode="External"/><Relationship Id="rId323" Type="http://schemas.openxmlformats.org/officeDocument/2006/relationships/hyperlink" Target="https://toobigdata.com/douyin/user/78215?utm_source=de" TargetMode="External"/><Relationship Id="rId20" Type="http://schemas.openxmlformats.org/officeDocument/2006/relationships/hyperlink" Target="https://toobigdata.com/douyin/user/340472?utm_source=de" TargetMode="External"/><Relationship Id="rId62" Type="http://schemas.openxmlformats.org/officeDocument/2006/relationships/hyperlink" Target="https://toobigdata.com/douyin/user/4036414?utm_source=de" TargetMode="External"/><Relationship Id="rId365" Type="http://schemas.openxmlformats.org/officeDocument/2006/relationships/hyperlink" Target="https://toobigdata.com/douyin/user/418878?utm_source=de" TargetMode="External"/><Relationship Id="rId225" Type="http://schemas.openxmlformats.org/officeDocument/2006/relationships/hyperlink" Target="https://toobigdata.com/douyin/user/258510?utm_source=de" TargetMode="External"/><Relationship Id="rId267" Type="http://schemas.openxmlformats.org/officeDocument/2006/relationships/hyperlink" Target="https://toobigdata.com/douyin/user/780?utm_source=de" TargetMode="External"/><Relationship Id="rId432" Type="http://schemas.openxmlformats.org/officeDocument/2006/relationships/hyperlink" Target="https://toobigdata.com/douyin/user/34665?utm_source=de" TargetMode="External"/><Relationship Id="rId474" Type="http://schemas.openxmlformats.org/officeDocument/2006/relationships/hyperlink" Target="https://toobigdata.com/douyin/user/573024?utm_source=de" TargetMode="External"/><Relationship Id="rId106" Type="http://schemas.openxmlformats.org/officeDocument/2006/relationships/hyperlink" Target="https://toobigdata.com/douyin/user/226697?utm_source=de" TargetMode="External"/><Relationship Id="rId127" Type="http://schemas.openxmlformats.org/officeDocument/2006/relationships/hyperlink" Target="https://toobigdata.com/douyin/user/50589?utm_source=de" TargetMode="External"/><Relationship Id="rId313" Type="http://schemas.openxmlformats.org/officeDocument/2006/relationships/hyperlink" Target="https://toobigdata.com/douyin/user/370897?utm_source=de" TargetMode="External"/><Relationship Id="rId495" Type="http://schemas.openxmlformats.org/officeDocument/2006/relationships/hyperlink" Target="https://toobigdata.com/douyin/user/386126?utm_source=de" TargetMode="External"/><Relationship Id="rId10" Type="http://schemas.openxmlformats.org/officeDocument/2006/relationships/hyperlink" Target="https://toobigdata.com/douyin/user/53609?utm_source=de" TargetMode="External"/><Relationship Id="rId31" Type="http://schemas.openxmlformats.org/officeDocument/2006/relationships/hyperlink" Target="https://toobigdata.com/douyin/user/253194?utm_source=de" TargetMode="External"/><Relationship Id="rId52" Type="http://schemas.openxmlformats.org/officeDocument/2006/relationships/hyperlink" Target="https://toobigdata.com/douyin/user/2208770?utm_source=de" TargetMode="External"/><Relationship Id="rId73" Type="http://schemas.openxmlformats.org/officeDocument/2006/relationships/hyperlink" Target="https://toobigdata.com/douyin/user/147578?utm_source=de" TargetMode="External"/><Relationship Id="rId94" Type="http://schemas.openxmlformats.org/officeDocument/2006/relationships/hyperlink" Target="https://toobigdata.com/douyin/user/275367?utm_source=de" TargetMode="External"/><Relationship Id="rId148" Type="http://schemas.openxmlformats.org/officeDocument/2006/relationships/hyperlink" Target="https://toobigdata.com/douyin/user/45761?utm_source=de" TargetMode="External"/><Relationship Id="rId169" Type="http://schemas.openxmlformats.org/officeDocument/2006/relationships/hyperlink" Target="https://toobigdata.com/douyin/user/402838?utm_source=de" TargetMode="External"/><Relationship Id="rId334" Type="http://schemas.openxmlformats.org/officeDocument/2006/relationships/hyperlink" Target="https://toobigdata.com/douyin/user/398071?utm_source=de" TargetMode="External"/><Relationship Id="rId355" Type="http://schemas.openxmlformats.org/officeDocument/2006/relationships/hyperlink" Target="https://toobigdata.com/douyin/user/58733?utm_source=de" TargetMode="External"/><Relationship Id="rId376" Type="http://schemas.openxmlformats.org/officeDocument/2006/relationships/hyperlink" Target="https://toobigdata.com/douyin/user/23651?utm_source=de" TargetMode="External"/><Relationship Id="rId397" Type="http://schemas.openxmlformats.org/officeDocument/2006/relationships/hyperlink" Target="https://toobigdata.com/douyin/user/418205?utm_source=de" TargetMode="External"/><Relationship Id="rId4" Type="http://schemas.openxmlformats.org/officeDocument/2006/relationships/hyperlink" Target="https://toobigdata.com/douyin/user/287357?utm_source=de" TargetMode="External"/><Relationship Id="rId180" Type="http://schemas.openxmlformats.org/officeDocument/2006/relationships/hyperlink" Target="https://toobigdata.com/douyin/user/416433?utm_source=de" TargetMode="External"/><Relationship Id="rId215" Type="http://schemas.openxmlformats.org/officeDocument/2006/relationships/hyperlink" Target="https://toobigdata.com/douyin/user/178278?utm_source=de" TargetMode="External"/><Relationship Id="rId236" Type="http://schemas.openxmlformats.org/officeDocument/2006/relationships/hyperlink" Target="https://toobigdata.com/douyin/user/80612?utm_source=de" TargetMode="External"/><Relationship Id="rId257" Type="http://schemas.openxmlformats.org/officeDocument/2006/relationships/hyperlink" Target="https://toobigdata.com/douyin/user/382563?utm_source=de" TargetMode="External"/><Relationship Id="rId278" Type="http://schemas.openxmlformats.org/officeDocument/2006/relationships/hyperlink" Target="https://toobigdata.com/douyin/user/9250389?utm_source=de" TargetMode="External"/><Relationship Id="rId401" Type="http://schemas.openxmlformats.org/officeDocument/2006/relationships/hyperlink" Target="https://toobigdata.com/douyin/user/276223?utm_source=de" TargetMode="External"/><Relationship Id="rId422" Type="http://schemas.openxmlformats.org/officeDocument/2006/relationships/hyperlink" Target="https://toobigdata.com/douyin/user/1098865?utm_source=de" TargetMode="External"/><Relationship Id="rId443" Type="http://schemas.openxmlformats.org/officeDocument/2006/relationships/hyperlink" Target="https://toobigdata.com/douyin/user/414066?utm_source=de" TargetMode="External"/><Relationship Id="rId464" Type="http://schemas.openxmlformats.org/officeDocument/2006/relationships/hyperlink" Target="https://toobigdata.com/douyin/user/136345?utm_source=de" TargetMode="External"/><Relationship Id="rId303" Type="http://schemas.openxmlformats.org/officeDocument/2006/relationships/hyperlink" Target="https://toobigdata.com/douyin/user/24111?utm_source=de" TargetMode="External"/><Relationship Id="rId485" Type="http://schemas.openxmlformats.org/officeDocument/2006/relationships/hyperlink" Target="https://toobigdata.com/douyin/user/35107?utm_source=de" TargetMode="External"/><Relationship Id="rId42" Type="http://schemas.openxmlformats.org/officeDocument/2006/relationships/hyperlink" Target="https://toobigdata.com/douyin/user/20577?utm_source=de" TargetMode="External"/><Relationship Id="rId84" Type="http://schemas.openxmlformats.org/officeDocument/2006/relationships/hyperlink" Target="https://toobigdata.com/douyin/user/215186?utm_source=de" TargetMode="External"/><Relationship Id="rId138" Type="http://schemas.openxmlformats.org/officeDocument/2006/relationships/hyperlink" Target="https://toobigdata.com/douyin/user/247172?utm_source=de" TargetMode="External"/><Relationship Id="rId345" Type="http://schemas.openxmlformats.org/officeDocument/2006/relationships/hyperlink" Target="https://toobigdata.com/douyin/user/208556?utm_source=de" TargetMode="External"/><Relationship Id="rId387" Type="http://schemas.openxmlformats.org/officeDocument/2006/relationships/hyperlink" Target="https://toobigdata.com/douyin/user/118480?utm_source=de" TargetMode="External"/><Relationship Id="rId191" Type="http://schemas.openxmlformats.org/officeDocument/2006/relationships/hyperlink" Target="https://toobigdata.com/douyin/user/52053?utm_source=de" TargetMode="External"/><Relationship Id="rId205" Type="http://schemas.openxmlformats.org/officeDocument/2006/relationships/hyperlink" Target="https://toobigdata.com/douyin/user/35241?utm_source=de" TargetMode="External"/><Relationship Id="rId247" Type="http://schemas.openxmlformats.org/officeDocument/2006/relationships/hyperlink" Target="https://toobigdata.com/douyin/user/244379?utm_source=de" TargetMode="External"/><Relationship Id="rId412" Type="http://schemas.openxmlformats.org/officeDocument/2006/relationships/hyperlink" Target="https://toobigdata.com/douyin/user/28987?utm_source=de" TargetMode="External"/><Relationship Id="rId107" Type="http://schemas.openxmlformats.org/officeDocument/2006/relationships/hyperlink" Target="https://toobigdata.com/douyin/user/334387?utm_source=de" TargetMode="External"/><Relationship Id="rId289" Type="http://schemas.openxmlformats.org/officeDocument/2006/relationships/hyperlink" Target="https://toobigdata.com/douyin/user/97312?utm_source=de" TargetMode="External"/><Relationship Id="rId454" Type="http://schemas.openxmlformats.org/officeDocument/2006/relationships/hyperlink" Target="https://toobigdata.com/douyin/user/380833?utm_source=de" TargetMode="External"/><Relationship Id="rId496" Type="http://schemas.openxmlformats.org/officeDocument/2006/relationships/hyperlink" Target="https://toobigdata.com/douyin/user/55440?utm_source=de" TargetMode="External"/><Relationship Id="rId11" Type="http://schemas.openxmlformats.org/officeDocument/2006/relationships/hyperlink" Target="https://toobigdata.com/douyin/user/47336?utm_source=de" TargetMode="External"/><Relationship Id="rId53" Type="http://schemas.openxmlformats.org/officeDocument/2006/relationships/hyperlink" Target="https://toobigdata.com/douyin/user/22136?utm_source=de" TargetMode="External"/><Relationship Id="rId149" Type="http://schemas.openxmlformats.org/officeDocument/2006/relationships/hyperlink" Target="https://toobigdata.com/douyin/user/96518?utm_source=de" TargetMode="External"/><Relationship Id="rId314" Type="http://schemas.openxmlformats.org/officeDocument/2006/relationships/hyperlink" Target="https://toobigdata.com/douyin/user/45608?utm_source=de" TargetMode="External"/><Relationship Id="rId356" Type="http://schemas.openxmlformats.org/officeDocument/2006/relationships/hyperlink" Target="https://toobigdata.com/douyin/user/1058948?utm_source=de" TargetMode="External"/><Relationship Id="rId398" Type="http://schemas.openxmlformats.org/officeDocument/2006/relationships/hyperlink" Target="https://toobigdata.com/douyin/user/137357?utm_source=de" TargetMode="External"/><Relationship Id="rId95" Type="http://schemas.openxmlformats.org/officeDocument/2006/relationships/hyperlink" Target="https://toobigdata.com/douyin/user/97390?utm_source=de" TargetMode="External"/><Relationship Id="rId160" Type="http://schemas.openxmlformats.org/officeDocument/2006/relationships/hyperlink" Target="https://toobigdata.com/douyin/user/249261?utm_source=de" TargetMode="External"/><Relationship Id="rId216" Type="http://schemas.openxmlformats.org/officeDocument/2006/relationships/hyperlink" Target="https://toobigdata.com/douyin/user/380855?utm_source=de" TargetMode="External"/><Relationship Id="rId423" Type="http://schemas.openxmlformats.org/officeDocument/2006/relationships/hyperlink" Target="https://toobigdata.com/douyin/user/212828?utm_source=de" TargetMode="External"/><Relationship Id="rId258" Type="http://schemas.openxmlformats.org/officeDocument/2006/relationships/hyperlink" Target="https://toobigdata.com/douyin/user/13183843?utm_source=de" TargetMode="External"/><Relationship Id="rId465" Type="http://schemas.openxmlformats.org/officeDocument/2006/relationships/hyperlink" Target="https://toobigdata.com/douyin/user/3090699?utm_source=de" TargetMode="External"/><Relationship Id="rId22" Type="http://schemas.openxmlformats.org/officeDocument/2006/relationships/hyperlink" Target="https://toobigdata.com/douyin/user/324056?utm_source=de" TargetMode="External"/><Relationship Id="rId64" Type="http://schemas.openxmlformats.org/officeDocument/2006/relationships/hyperlink" Target="https://toobigdata.com/douyin/user/307231?utm_source=de" TargetMode="External"/><Relationship Id="rId118" Type="http://schemas.openxmlformats.org/officeDocument/2006/relationships/hyperlink" Target="https://toobigdata.com/douyin/user/126716?utm_source=de" TargetMode="External"/><Relationship Id="rId325" Type="http://schemas.openxmlformats.org/officeDocument/2006/relationships/hyperlink" Target="https://toobigdata.com/douyin/user/13728568?utm_source=de" TargetMode="External"/><Relationship Id="rId367" Type="http://schemas.openxmlformats.org/officeDocument/2006/relationships/hyperlink" Target="https://toobigdata.com/douyin/user/75061?utm_source=de" TargetMode="External"/><Relationship Id="rId171" Type="http://schemas.openxmlformats.org/officeDocument/2006/relationships/hyperlink" Target="https://toobigdata.com/douyin/user/84481?utm_source=de" TargetMode="External"/><Relationship Id="rId227" Type="http://schemas.openxmlformats.org/officeDocument/2006/relationships/hyperlink" Target="https://toobigdata.com/douyin/user/221111?utm_source=de" TargetMode="External"/><Relationship Id="rId269" Type="http://schemas.openxmlformats.org/officeDocument/2006/relationships/hyperlink" Target="https://toobigdata.com/douyin/user/43191?utm_source=de" TargetMode="External"/><Relationship Id="rId434" Type="http://schemas.openxmlformats.org/officeDocument/2006/relationships/hyperlink" Target="https://toobigdata.com/douyin/user/386561?utm_source=de" TargetMode="External"/><Relationship Id="rId476" Type="http://schemas.openxmlformats.org/officeDocument/2006/relationships/hyperlink" Target="https://toobigdata.com/douyin/user/407361?utm_source=de" TargetMode="External"/><Relationship Id="rId33" Type="http://schemas.openxmlformats.org/officeDocument/2006/relationships/hyperlink" Target="https://toobigdata.com/douyin/user/119706?utm_source=de" TargetMode="External"/><Relationship Id="rId129" Type="http://schemas.openxmlformats.org/officeDocument/2006/relationships/hyperlink" Target="https://toobigdata.com/douyin/user/37041?utm_source=de" TargetMode="External"/><Relationship Id="rId280" Type="http://schemas.openxmlformats.org/officeDocument/2006/relationships/hyperlink" Target="https://toobigdata.com/douyin/user/95234?utm_source=de" TargetMode="External"/><Relationship Id="rId336" Type="http://schemas.openxmlformats.org/officeDocument/2006/relationships/hyperlink" Target="https://toobigdata.com/douyin/user/130388?utm_source=de" TargetMode="External"/><Relationship Id="rId75" Type="http://schemas.openxmlformats.org/officeDocument/2006/relationships/hyperlink" Target="https://toobigdata.com/douyin/user/340269?utm_source=de" TargetMode="External"/><Relationship Id="rId140" Type="http://schemas.openxmlformats.org/officeDocument/2006/relationships/hyperlink" Target="https://toobigdata.com/douyin/user/49241?utm_source=de" TargetMode="External"/><Relationship Id="rId182" Type="http://schemas.openxmlformats.org/officeDocument/2006/relationships/hyperlink" Target="https://toobigdata.com/douyin/user/403523?utm_source=de" TargetMode="External"/><Relationship Id="rId378" Type="http://schemas.openxmlformats.org/officeDocument/2006/relationships/hyperlink" Target="https://toobigdata.com/douyin/user/168383?utm_source=de" TargetMode="External"/><Relationship Id="rId403" Type="http://schemas.openxmlformats.org/officeDocument/2006/relationships/hyperlink" Target="https://toobigdata.com/douyin/user/148912?utm_source=de" TargetMode="External"/><Relationship Id="rId6" Type="http://schemas.openxmlformats.org/officeDocument/2006/relationships/hyperlink" Target="https://toobigdata.com/douyin/user/50168?utm_source=de" TargetMode="External"/><Relationship Id="rId238" Type="http://schemas.openxmlformats.org/officeDocument/2006/relationships/hyperlink" Target="https://toobigdata.com/douyin/user/307683?utm_source=de" TargetMode="External"/><Relationship Id="rId445" Type="http://schemas.openxmlformats.org/officeDocument/2006/relationships/hyperlink" Target="https://toobigdata.com/douyin/user/318389?utm_source=de" TargetMode="External"/><Relationship Id="rId487" Type="http://schemas.openxmlformats.org/officeDocument/2006/relationships/hyperlink" Target="https://toobigdata.com/douyin/user/169469?utm_source=de" TargetMode="External"/><Relationship Id="rId291" Type="http://schemas.openxmlformats.org/officeDocument/2006/relationships/hyperlink" Target="https://toobigdata.com/douyin/user/74360?utm_source=de" TargetMode="External"/><Relationship Id="rId305" Type="http://schemas.openxmlformats.org/officeDocument/2006/relationships/hyperlink" Target="https://toobigdata.com/douyin/user/151440?utm_source=de" TargetMode="External"/><Relationship Id="rId347" Type="http://schemas.openxmlformats.org/officeDocument/2006/relationships/hyperlink" Target="https://toobigdata.com/douyin/user/418930?utm_source=de" TargetMode="External"/><Relationship Id="rId44" Type="http://schemas.openxmlformats.org/officeDocument/2006/relationships/hyperlink" Target="https://toobigdata.com/douyin/user/882026?utm_source=de" TargetMode="External"/><Relationship Id="rId86" Type="http://schemas.openxmlformats.org/officeDocument/2006/relationships/hyperlink" Target="https://toobigdata.com/douyin/user/412383?utm_source=de" TargetMode="External"/><Relationship Id="rId151" Type="http://schemas.openxmlformats.org/officeDocument/2006/relationships/hyperlink" Target="https://toobigdata.com/douyin/user/65205?utm_source=de" TargetMode="External"/><Relationship Id="rId389" Type="http://schemas.openxmlformats.org/officeDocument/2006/relationships/hyperlink" Target="https://toobigdata.com/douyin/user/402868?utm_source=de" TargetMode="External"/><Relationship Id="rId193" Type="http://schemas.openxmlformats.org/officeDocument/2006/relationships/hyperlink" Target="https://toobigdata.com/douyin/user/33691?utm_source=de" TargetMode="External"/><Relationship Id="rId207" Type="http://schemas.openxmlformats.org/officeDocument/2006/relationships/hyperlink" Target="https://toobigdata.com/douyin/user/9061030?utm_source=de" TargetMode="External"/><Relationship Id="rId249" Type="http://schemas.openxmlformats.org/officeDocument/2006/relationships/hyperlink" Target="https://toobigdata.com/douyin/user/60951?utm_source=de" TargetMode="External"/><Relationship Id="rId414" Type="http://schemas.openxmlformats.org/officeDocument/2006/relationships/hyperlink" Target="https://toobigdata.com/douyin/user/400277?utm_source=de" TargetMode="External"/><Relationship Id="rId456" Type="http://schemas.openxmlformats.org/officeDocument/2006/relationships/hyperlink" Target="https://toobigdata.com/douyin/user/889450?utm_source=de" TargetMode="External"/><Relationship Id="rId498" Type="http://schemas.openxmlformats.org/officeDocument/2006/relationships/hyperlink" Target="https://toobigdata.com/douyin/user/252749?utm_source=de" TargetMode="External"/><Relationship Id="rId13" Type="http://schemas.openxmlformats.org/officeDocument/2006/relationships/hyperlink" Target="https://toobigdata.com/douyin/user/233940?utm_source=de" TargetMode="External"/><Relationship Id="rId109" Type="http://schemas.openxmlformats.org/officeDocument/2006/relationships/hyperlink" Target="https://toobigdata.com/douyin/user/21503?utm_source=de" TargetMode="External"/><Relationship Id="rId260" Type="http://schemas.openxmlformats.org/officeDocument/2006/relationships/hyperlink" Target="https://toobigdata.com/douyin/user/330640?utm_source=de" TargetMode="External"/><Relationship Id="rId316" Type="http://schemas.openxmlformats.org/officeDocument/2006/relationships/hyperlink" Target="https://toobigdata.com/douyin/user/22268?utm_source=de" TargetMode="External"/><Relationship Id="rId55" Type="http://schemas.openxmlformats.org/officeDocument/2006/relationships/hyperlink" Target="https://toobigdata.com/douyin/user/168497?utm_source=de" TargetMode="External"/><Relationship Id="rId97" Type="http://schemas.openxmlformats.org/officeDocument/2006/relationships/hyperlink" Target="https://toobigdata.com/douyin/user/282280?utm_source=de" TargetMode="External"/><Relationship Id="rId120" Type="http://schemas.openxmlformats.org/officeDocument/2006/relationships/hyperlink" Target="https://toobigdata.com/douyin/user/46928?utm_source=de" TargetMode="External"/><Relationship Id="rId358" Type="http://schemas.openxmlformats.org/officeDocument/2006/relationships/hyperlink" Target="https://toobigdata.com/douyin/user/1092167?utm_source=de" TargetMode="External"/><Relationship Id="rId162" Type="http://schemas.openxmlformats.org/officeDocument/2006/relationships/hyperlink" Target="https://toobigdata.com/douyin/user/332181?utm_source=de" TargetMode="External"/><Relationship Id="rId218" Type="http://schemas.openxmlformats.org/officeDocument/2006/relationships/hyperlink" Target="https://toobigdata.com/douyin/user/92179?utm_source=de" TargetMode="External"/><Relationship Id="rId425" Type="http://schemas.openxmlformats.org/officeDocument/2006/relationships/hyperlink" Target="https://toobigdata.com/douyin/user/74630?utm_source=de" TargetMode="External"/><Relationship Id="rId467" Type="http://schemas.openxmlformats.org/officeDocument/2006/relationships/hyperlink" Target="https://toobigdata.com/douyin/user/77432?utm_source=de" TargetMode="External"/><Relationship Id="rId271" Type="http://schemas.openxmlformats.org/officeDocument/2006/relationships/hyperlink" Target="https://toobigdata.com/douyin/user/143687?utm_source=de" TargetMode="External"/><Relationship Id="rId24" Type="http://schemas.openxmlformats.org/officeDocument/2006/relationships/hyperlink" Target="https://toobigdata.com/douyin/user/291579?utm_source=de" TargetMode="External"/><Relationship Id="rId66" Type="http://schemas.openxmlformats.org/officeDocument/2006/relationships/hyperlink" Target="https://toobigdata.com/douyin/user/73795?utm_source=de" TargetMode="External"/><Relationship Id="rId131" Type="http://schemas.openxmlformats.org/officeDocument/2006/relationships/hyperlink" Target="https://toobigdata.com/douyin/user/226328?utm_source=de" TargetMode="External"/><Relationship Id="rId327" Type="http://schemas.openxmlformats.org/officeDocument/2006/relationships/hyperlink" Target="https://toobigdata.com/douyin/user/60319?utm_source=de" TargetMode="External"/><Relationship Id="rId369" Type="http://schemas.openxmlformats.org/officeDocument/2006/relationships/hyperlink" Target="https://toobigdata.com/douyin/user/13803?utm_source=de" TargetMode="External"/><Relationship Id="rId173" Type="http://schemas.openxmlformats.org/officeDocument/2006/relationships/hyperlink" Target="https://toobigdata.com/douyin/user/79516?utm_source=de" TargetMode="External"/><Relationship Id="rId229" Type="http://schemas.openxmlformats.org/officeDocument/2006/relationships/hyperlink" Target="https://toobigdata.com/douyin/user/59059?utm_source=de" TargetMode="External"/><Relationship Id="rId380" Type="http://schemas.openxmlformats.org/officeDocument/2006/relationships/hyperlink" Target="https://toobigdata.com/douyin/user/333174?utm_source=de" TargetMode="External"/><Relationship Id="rId436" Type="http://schemas.openxmlformats.org/officeDocument/2006/relationships/hyperlink" Target="https://toobigdata.com/douyin/user/385559?utm_source=de" TargetMode="External"/><Relationship Id="rId240" Type="http://schemas.openxmlformats.org/officeDocument/2006/relationships/hyperlink" Target="https://toobigdata.com/douyin/user/101717?utm_source=de" TargetMode="External"/><Relationship Id="rId478" Type="http://schemas.openxmlformats.org/officeDocument/2006/relationships/hyperlink" Target="https://toobigdata.com/douyin/user/301751?utm_source=de" TargetMode="External"/><Relationship Id="rId35" Type="http://schemas.openxmlformats.org/officeDocument/2006/relationships/hyperlink" Target="https://toobigdata.com/douyin/user/103933?utm_source=de" TargetMode="External"/><Relationship Id="rId77" Type="http://schemas.openxmlformats.org/officeDocument/2006/relationships/hyperlink" Target="https://toobigdata.com/douyin/user/44479?utm_source=de" TargetMode="External"/><Relationship Id="rId100" Type="http://schemas.openxmlformats.org/officeDocument/2006/relationships/hyperlink" Target="https://toobigdata.com/douyin/user/48925?utm_source=de" TargetMode="External"/><Relationship Id="rId282" Type="http://schemas.openxmlformats.org/officeDocument/2006/relationships/hyperlink" Target="https://toobigdata.com/douyin/user/411880?utm_source=de" TargetMode="External"/><Relationship Id="rId338" Type="http://schemas.openxmlformats.org/officeDocument/2006/relationships/hyperlink" Target="https://toobigdata.com/douyin/user/72181?utm_source=de" TargetMode="External"/><Relationship Id="rId8" Type="http://schemas.openxmlformats.org/officeDocument/2006/relationships/hyperlink" Target="https://toobigdata.com/douyin/user/329220?utm_source=de" TargetMode="External"/><Relationship Id="rId142" Type="http://schemas.openxmlformats.org/officeDocument/2006/relationships/hyperlink" Target="https://toobigdata.com/douyin/user/306400?utm_source=de" TargetMode="External"/><Relationship Id="rId184" Type="http://schemas.openxmlformats.org/officeDocument/2006/relationships/hyperlink" Target="https://toobigdata.com/douyin/user/348340?utm_source=de" TargetMode="External"/><Relationship Id="rId391" Type="http://schemas.openxmlformats.org/officeDocument/2006/relationships/hyperlink" Target="https://toobigdata.com/douyin/user/33426?utm_source=de" TargetMode="External"/><Relationship Id="rId405" Type="http://schemas.openxmlformats.org/officeDocument/2006/relationships/hyperlink" Target="https://toobigdata.com/douyin/user/597?utm_source=de" TargetMode="External"/><Relationship Id="rId447" Type="http://schemas.openxmlformats.org/officeDocument/2006/relationships/hyperlink" Target="https://toobigdata.com/douyin/user/3978?utm_source=de" TargetMode="External"/><Relationship Id="rId251" Type="http://schemas.openxmlformats.org/officeDocument/2006/relationships/hyperlink" Target="https://toobigdata.com/douyin/user/2928587?utm_source=de" TargetMode="External"/><Relationship Id="rId489" Type="http://schemas.openxmlformats.org/officeDocument/2006/relationships/hyperlink" Target="https://toobigdata.com/douyin/user/339092?utm_source=de" TargetMode="External"/><Relationship Id="rId46" Type="http://schemas.openxmlformats.org/officeDocument/2006/relationships/hyperlink" Target="https://toobigdata.com/douyin/user/292429?utm_source=de" TargetMode="External"/><Relationship Id="rId293" Type="http://schemas.openxmlformats.org/officeDocument/2006/relationships/hyperlink" Target="https://toobigdata.com/douyin/user/53607?utm_source=de" TargetMode="External"/><Relationship Id="rId307" Type="http://schemas.openxmlformats.org/officeDocument/2006/relationships/hyperlink" Target="https://toobigdata.com/douyin/user/249190?utm_source=de" TargetMode="External"/><Relationship Id="rId349" Type="http://schemas.openxmlformats.org/officeDocument/2006/relationships/hyperlink" Target="https://toobigdata.com/douyin/user/411244?utm_source=de" TargetMode="External"/><Relationship Id="rId88" Type="http://schemas.openxmlformats.org/officeDocument/2006/relationships/hyperlink" Target="https://toobigdata.com/douyin/user/73768?utm_source=de" TargetMode="External"/><Relationship Id="rId111" Type="http://schemas.openxmlformats.org/officeDocument/2006/relationships/hyperlink" Target="https://toobigdata.com/douyin/user/56710?utm_source=de" TargetMode="External"/><Relationship Id="rId153" Type="http://schemas.openxmlformats.org/officeDocument/2006/relationships/hyperlink" Target="https://toobigdata.com/douyin/user/358912?utm_source=de" TargetMode="External"/><Relationship Id="rId195" Type="http://schemas.openxmlformats.org/officeDocument/2006/relationships/hyperlink" Target="https://toobigdata.com/douyin/user/143767?utm_source=de" TargetMode="External"/><Relationship Id="rId209" Type="http://schemas.openxmlformats.org/officeDocument/2006/relationships/hyperlink" Target="https://toobigdata.com/douyin/user/8187422?utm_source=de" TargetMode="External"/><Relationship Id="rId360" Type="http://schemas.openxmlformats.org/officeDocument/2006/relationships/hyperlink" Target="https://toobigdata.com/douyin/user/347001?utm_source=de" TargetMode="External"/><Relationship Id="rId416" Type="http://schemas.openxmlformats.org/officeDocument/2006/relationships/hyperlink" Target="https://toobigdata.com/douyin/user/56925?utm_source=de" TargetMode="External"/><Relationship Id="rId220" Type="http://schemas.openxmlformats.org/officeDocument/2006/relationships/hyperlink" Target="https://toobigdata.com/douyin/user/31451?utm_source=de" TargetMode="External"/><Relationship Id="rId458" Type="http://schemas.openxmlformats.org/officeDocument/2006/relationships/hyperlink" Target="https://toobigdata.com/douyin/user/75489?utm_source=de" TargetMode="External"/><Relationship Id="rId15" Type="http://schemas.openxmlformats.org/officeDocument/2006/relationships/hyperlink" Target="https://toobigdata.com/douyin/user/325095?utm_source=de" TargetMode="External"/><Relationship Id="rId57" Type="http://schemas.openxmlformats.org/officeDocument/2006/relationships/hyperlink" Target="https://toobigdata.com/douyin/user/112747?utm_source=de" TargetMode="External"/><Relationship Id="rId262" Type="http://schemas.openxmlformats.org/officeDocument/2006/relationships/hyperlink" Target="https://toobigdata.com/douyin/user/11197032?utm_source=de" TargetMode="External"/><Relationship Id="rId318" Type="http://schemas.openxmlformats.org/officeDocument/2006/relationships/hyperlink" Target="https://toobigdata.com/douyin/user/407165?utm_source=de" TargetMode="External"/><Relationship Id="rId99" Type="http://schemas.openxmlformats.org/officeDocument/2006/relationships/hyperlink" Target="https://toobigdata.com/douyin/user/205573?utm_source=de" TargetMode="External"/><Relationship Id="rId122" Type="http://schemas.openxmlformats.org/officeDocument/2006/relationships/hyperlink" Target="https://toobigdata.com/douyin/user/32784?utm_source=de" TargetMode="External"/><Relationship Id="rId164" Type="http://schemas.openxmlformats.org/officeDocument/2006/relationships/hyperlink" Target="https://toobigdata.com/douyin/user/312731?utm_source=de" TargetMode="External"/><Relationship Id="rId371" Type="http://schemas.openxmlformats.org/officeDocument/2006/relationships/hyperlink" Target="https://toobigdata.com/douyin/user/337349?utm_source=de" TargetMode="External"/><Relationship Id="rId427" Type="http://schemas.openxmlformats.org/officeDocument/2006/relationships/hyperlink" Target="https://toobigdata.com/douyin/user/65748?utm_source=de" TargetMode="External"/><Relationship Id="rId469" Type="http://schemas.openxmlformats.org/officeDocument/2006/relationships/hyperlink" Target="https://toobigdata.com/douyin/user/365282?utm_source=de" TargetMode="External"/><Relationship Id="rId26" Type="http://schemas.openxmlformats.org/officeDocument/2006/relationships/hyperlink" Target="https://toobigdata.com/douyin/user/195317?utm_source=de" TargetMode="External"/><Relationship Id="rId231" Type="http://schemas.openxmlformats.org/officeDocument/2006/relationships/hyperlink" Target="https://toobigdata.com/douyin/user/156862?utm_source=de" TargetMode="External"/><Relationship Id="rId273" Type="http://schemas.openxmlformats.org/officeDocument/2006/relationships/hyperlink" Target="https://toobigdata.com/douyin/user/255151?utm_source=de" TargetMode="External"/><Relationship Id="rId329" Type="http://schemas.openxmlformats.org/officeDocument/2006/relationships/hyperlink" Target="https://toobigdata.com/douyin/user/402977?utm_source=de" TargetMode="External"/><Relationship Id="rId480" Type="http://schemas.openxmlformats.org/officeDocument/2006/relationships/hyperlink" Target="https://toobigdata.com/douyin/user/225566?utm_source=de" TargetMode="External"/><Relationship Id="rId68" Type="http://schemas.openxmlformats.org/officeDocument/2006/relationships/hyperlink" Target="https://toobigdata.com/douyin/user/237467?utm_source=de" TargetMode="External"/><Relationship Id="rId133" Type="http://schemas.openxmlformats.org/officeDocument/2006/relationships/hyperlink" Target="https://toobigdata.com/douyin/user/300911?utm_source=de" TargetMode="External"/><Relationship Id="rId175" Type="http://schemas.openxmlformats.org/officeDocument/2006/relationships/hyperlink" Target="https://toobigdata.com/douyin/user/356841?utm_source=de" TargetMode="External"/><Relationship Id="rId340" Type="http://schemas.openxmlformats.org/officeDocument/2006/relationships/hyperlink" Target="https://toobigdata.com/douyin/user/361730?utm_source=de" TargetMode="External"/><Relationship Id="rId200" Type="http://schemas.openxmlformats.org/officeDocument/2006/relationships/hyperlink" Target="https://toobigdata.com/douyin/user/118883?utm_source=de" TargetMode="External"/><Relationship Id="rId382" Type="http://schemas.openxmlformats.org/officeDocument/2006/relationships/hyperlink" Target="https://toobigdata.com/douyin/user/13881408?utm_source=de" TargetMode="External"/><Relationship Id="rId438" Type="http://schemas.openxmlformats.org/officeDocument/2006/relationships/hyperlink" Target="https://toobigdata.com/douyin/user/63748?utm_source=de" TargetMode="External"/><Relationship Id="rId242" Type="http://schemas.openxmlformats.org/officeDocument/2006/relationships/hyperlink" Target="https://toobigdata.com/douyin/user/385999?utm_source=de" TargetMode="External"/><Relationship Id="rId284" Type="http://schemas.openxmlformats.org/officeDocument/2006/relationships/hyperlink" Target="https://toobigdata.com/douyin/user/131835?utm_source=de" TargetMode="External"/><Relationship Id="rId491" Type="http://schemas.openxmlformats.org/officeDocument/2006/relationships/hyperlink" Target="https://toobigdata.com/douyin/user/22833717?utm_source=de" TargetMode="External"/><Relationship Id="rId37" Type="http://schemas.openxmlformats.org/officeDocument/2006/relationships/hyperlink" Target="https://toobigdata.com/douyin/user/161016?utm_source=de" TargetMode="External"/><Relationship Id="rId79" Type="http://schemas.openxmlformats.org/officeDocument/2006/relationships/hyperlink" Target="https://toobigdata.com/douyin/user/314924?utm_source=de" TargetMode="External"/><Relationship Id="rId102" Type="http://schemas.openxmlformats.org/officeDocument/2006/relationships/hyperlink" Target="https://toobigdata.com/douyin/user/2066710?utm_source=de" TargetMode="External"/><Relationship Id="rId144" Type="http://schemas.openxmlformats.org/officeDocument/2006/relationships/hyperlink" Target="https://toobigdata.com/douyin/user/71359?utm_source=de" TargetMode="External"/><Relationship Id="rId90" Type="http://schemas.openxmlformats.org/officeDocument/2006/relationships/hyperlink" Target="https://toobigdata.com/douyin/user/143737?utm_source=de" TargetMode="External"/><Relationship Id="rId186" Type="http://schemas.openxmlformats.org/officeDocument/2006/relationships/hyperlink" Target="https://toobigdata.com/douyin/user/168340?utm_source=de" TargetMode="External"/><Relationship Id="rId351" Type="http://schemas.openxmlformats.org/officeDocument/2006/relationships/hyperlink" Target="https://toobigdata.com/douyin/user/59163?utm_source=de" TargetMode="External"/><Relationship Id="rId393" Type="http://schemas.openxmlformats.org/officeDocument/2006/relationships/hyperlink" Target="https://toobigdata.com/douyin/user/1290400?utm_source=de" TargetMode="External"/><Relationship Id="rId407" Type="http://schemas.openxmlformats.org/officeDocument/2006/relationships/hyperlink" Target="https://toobigdata.com/douyin/user/10048755?utm_source=de" TargetMode="External"/><Relationship Id="rId449" Type="http://schemas.openxmlformats.org/officeDocument/2006/relationships/hyperlink" Target="https://toobigdata.com/douyin/user/9729960?utm_source=de" TargetMode="External"/><Relationship Id="rId211" Type="http://schemas.openxmlformats.org/officeDocument/2006/relationships/hyperlink" Target="https://toobigdata.com/douyin/user/33517?utm_source=de" TargetMode="External"/><Relationship Id="rId253" Type="http://schemas.openxmlformats.org/officeDocument/2006/relationships/hyperlink" Target="https://toobigdata.com/douyin/user/66329?utm_source=de" TargetMode="External"/><Relationship Id="rId295" Type="http://schemas.openxmlformats.org/officeDocument/2006/relationships/hyperlink" Target="https://toobigdata.com/douyin/user/52956?utm_source=de" TargetMode="External"/><Relationship Id="rId309" Type="http://schemas.openxmlformats.org/officeDocument/2006/relationships/hyperlink" Target="https://toobigdata.com/douyin/user/375306?utm_source=de" TargetMode="External"/><Relationship Id="rId460" Type="http://schemas.openxmlformats.org/officeDocument/2006/relationships/hyperlink" Target="https://toobigdata.com/douyin/user/606?utm_source=de" TargetMode="External"/><Relationship Id="rId48" Type="http://schemas.openxmlformats.org/officeDocument/2006/relationships/hyperlink" Target="https://toobigdata.com/douyin/user/13320697?utm_source=de" TargetMode="External"/><Relationship Id="rId113" Type="http://schemas.openxmlformats.org/officeDocument/2006/relationships/hyperlink" Target="https://toobigdata.com/douyin/user/39760?utm_source=de" TargetMode="External"/><Relationship Id="rId320" Type="http://schemas.openxmlformats.org/officeDocument/2006/relationships/hyperlink" Target="https://toobigdata.com/douyin/user/350976?utm_source=de" TargetMode="External"/><Relationship Id="rId155" Type="http://schemas.openxmlformats.org/officeDocument/2006/relationships/hyperlink" Target="https://toobigdata.com/douyin/user/181060?utm_source=de" TargetMode="External"/><Relationship Id="rId197" Type="http://schemas.openxmlformats.org/officeDocument/2006/relationships/hyperlink" Target="https://toobigdata.com/douyin/user/8148720?utm_source=de" TargetMode="External"/><Relationship Id="rId362" Type="http://schemas.openxmlformats.org/officeDocument/2006/relationships/hyperlink" Target="https://toobigdata.com/douyin/user/140323?utm_source=de" TargetMode="External"/><Relationship Id="rId418" Type="http://schemas.openxmlformats.org/officeDocument/2006/relationships/hyperlink" Target="https://toobigdata.com/douyin/user/79832?utm_source=de" TargetMode="External"/><Relationship Id="rId222" Type="http://schemas.openxmlformats.org/officeDocument/2006/relationships/hyperlink" Target="https://toobigdata.com/douyin/user/157522?utm_source=de" TargetMode="External"/><Relationship Id="rId264" Type="http://schemas.openxmlformats.org/officeDocument/2006/relationships/hyperlink" Target="https://toobigdata.com/douyin/user/2069899?utm_source=de" TargetMode="External"/><Relationship Id="rId471" Type="http://schemas.openxmlformats.org/officeDocument/2006/relationships/hyperlink" Target="https://toobigdata.com/douyin/user/182855?utm_source=de" TargetMode="External"/><Relationship Id="rId17" Type="http://schemas.openxmlformats.org/officeDocument/2006/relationships/hyperlink" Target="https://toobigdata.com/douyin/user/301208?utm_source=de" TargetMode="External"/><Relationship Id="rId59" Type="http://schemas.openxmlformats.org/officeDocument/2006/relationships/hyperlink" Target="https://toobigdata.com/douyin/user/17889710?utm_source=de" TargetMode="External"/><Relationship Id="rId124" Type="http://schemas.openxmlformats.org/officeDocument/2006/relationships/hyperlink" Target="https://toobigdata.com/douyin/user/273709?utm_source=de" TargetMode="External"/><Relationship Id="rId70" Type="http://schemas.openxmlformats.org/officeDocument/2006/relationships/hyperlink" Target="https://toobigdata.com/douyin/user/73765?utm_source=de" TargetMode="External"/><Relationship Id="rId166" Type="http://schemas.openxmlformats.org/officeDocument/2006/relationships/hyperlink" Target="https://toobigdata.com/douyin/user/266546?utm_source=de" TargetMode="External"/><Relationship Id="rId331" Type="http://schemas.openxmlformats.org/officeDocument/2006/relationships/hyperlink" Target="https://toobigdata.com/douyin/user/75576?utm_source=de" TargetMode="External"/><Relationship Id="rId373" Type="http://schemas.openxmlformats.org/officeDocument/2006/relationships/hyperlink" Target="https://toobigdata.com/douyin/user/340925?utm_source=de" TargetMode="External"/><Relationship Id="rId429" Type="http://schemas.openxmlformats.org/officeDocument/2006/relationships/hyperlink" Target="https://toobigdata.com/douyin/user/86378?utm_source=de" TargetMode="External"/><Relationship Id="rId1" Type="http://schemas.openxmlformats.org/officeDocument/2006/relationships/hyperlink" Target="https://toobigdata.com/douyin/user/344160?utm_source=de" TargetMode="External"/><Relationship Id="rId233" Type="http://schemas.openxmlformats.org/officeDocument/2006/relationships/hyperlink" Target="https://toobigdata.com/douyin/user/370676?utm_source=de" TargetMode="External"/><Relationship Id="rId440" Type="http://schemas.openxmlformats.org/officeDocument/2006/relationships/hyperlink" Target="https://toobigdata.com/douyin/user/355138?utm_source=de" TargetMode="External"/><Relationship Id="rId28" Type="http://schemas.openxmlformats.org/officeDocument/2006/relationships/hyperlink" Target="https://toobigdata.com/douyin/user/99913?utm_source=de" TargetMode="External"/><Relationship Id="rId275" Type="http://schemas.openxmlformats.org/officeDocument/2006/relationships/hyperlink" Target="https://toobigdata.com/douyin/user/339695?utm_source=de" TargetMode="External"/><Relationship Id="rId300" Type="http://schemas.openxmlformats.org/officeDocument/2006/relationships/hyperlink" Target="https://toobigdata.com/douyin/user/37731?utm_source=de" TargetMode="External"/><Relationship Id="rId482" Type="http://schemas.openxmlformats.org/officeDocument/2006/relationships/hyperlink" Target="https://toobigdata.com/douyin/user/156927?utm_source=de" TargetMode="External"/><Relationship Id="rId81" Type="http://schemas.openxmlformats.org/officeDocument/2006/relationships/hyperlink" Target="https://toobigdata.com/douyin/user/90688?utm_source=de" TargetMode="External"/><Relationship Id="rId135" Type="http://schemas.openxmlformats.org/officeDocument/2006/relationships/hyperlink" Target="https://toobigdata.com/douyin/user/347277?utm_source=de" TargetMode="External"/><Relationship Id="rId177" Type="http://schemas.openxmlformats.org/officeDocument/2006/relationships/hyperlink" Target="https://toobigdata.com/douyin/user/36931?utm_source=de" TargetMode="External"/><Relationship Id="rId342" Type="http://schemas.openxmlformats.org/officeDocument/2006/relationships/hyperlink" Target="https://toobigdata.com/douyin/user/37411?utm_source=de" TargetMode="External"/><Relationship Id="rId384" Type="http://schemas.openxmlformats.org/officeDocument/2006/relationships/hyperlink" Target="https://toobigdata.com/douyin/user/325180?utm_source=de" TargetMode="External"/><Relationship Id="rId202" Type="http://schemas.openxmlformats.org/officeDocument/2006/relationships/hyperlink" Target="https://toobigdata.com/douyin/user/281798?utm_source=de" TargetMode="External"/><Relationship Id="rId244" Type="http://schemas.openxmlformats.org/officeDocument/2006/relationships/hyperlink" Target="https://toobigdata.com/douyin/user/1761308?utm_source=de" TargetMode="External"/><Relationship Id="rId39" Type="http://schemas.openxmlformats.org/officeDocument/2006/relationships/hyperlink" Target="https://toobigdata.com/douyin/user/407699?utm_source=de" TargetMode="External"/><Relationship Id="rId286" Type="http://schemas.openxmlformats.org/officeDocument/2006/relationships/hyperlink" Target="https://toobigdata.com/douyin/user/234828?utm_source=de" TargetMode="External"/><Relationship Id="rId451" Type="http://schemas.openxmlformats.org/officeDocument/2006/relationships/hyperlink" Target="https://toobigdata.com/douyin/user/14907996?utm_source=de" TargetMode="External"/><Relationship Id="rId493" Type="http://schemas.openxmlformats.org/officeDocument/2006/relationships/hyperlink" Target="https://toobigdata.com/douyin/user/393492?utm_source=de" TargetMode="External"/><Relationship Id="rId50" Type="http://schemas.openxmlformats.org/officeDocument/2006/relationships/hyperlink" Target="https://toobigdata.com/douyin/user/203815?utm_source=de" TargetMode="External"/><Relationship Id="rId104" Type="http://schemas.openxmlformats.org/officeDocument/2006/relationships/hyperlink" Target="https://toobigdata.com/douyin/user/15944584?utm_source=de" TargetMode="External"/><Relationship Id="rId146" Type="http://schemas.openxmlformats.org/officeDocument/2006/relationships/hyperlink" Target="https://toobigdata.com/douyin/user/15051091?utm_source=de" TargetMode="External"/><Relationship Id="rId188" Type="http://schemas.openxmlformats.org/officeDocument/2006/relationships/hyperlink" Target="https://toobigdata.com/douyin/user/326129?utm_source=de" TargetMode="External"/><Relationship Id="rId311" Type="http://schemas.openxmlformats.org/officeDocument/2006/relationships/hyperlink" Target="https://toobigdata.com/douyin/user/39599?utm_source=de" TargetMode="External"/><Relationship Id="rId353" Type="http://schemas.openxmlformats.org/officeDocument/2006/relationships/hyperlink" Target="https://toobigdata.com/douyin/user/216162?utm_source=de" TargetMode="External"/><Relationship Id="rId395" Type="http://schemas.openxmlformats.org/officeDocument/2006/relationships/hyperlink" Target="https://toobigdata.com/douyin/user/381077?utm_source=de" TargetMode="External"/><Relationship Id="rId409" Type="http://schemas.openxmlformats.org/officeDocument/2006/relationships/hyperlink" Target="https://toobigdata.com/douyin/user/86975?utm_source=de" TargetMode="External"/><Relationship Id="rId92" Type="http://schemas.openxmlformats.org/officeDocument/2006/relationships/hyperlink" Target="https://toobigdata.com/douyin/user/197529?utm_source=de" TargetMode="External"/><Relationship Id="rId213" Type="http://schemas.openxmlformats.org/officeDocument/2006/relationships/hyperlink" Target="https://toobigdata.com/douyin/user/348897?utm_source=de" TargetMode="External"/><Relationship Id="rId420" Type="http://schemas.openxmlformats.org/officeDocument/2006/relationships/hyperlink" Target="https://toobigdata.com/douyin/user/304737?utm_source=de" TargetMode="External"/><Relationship Id="rId255" Type="http://schemas.openxmlformats.org/officeDocument/2006/relationships/hyperlink" Target="https://toobigdata.com/douyin/user/95126?utm_source=de" TargetMode="External"/><Relationship Id="rId297" Type="http://schemas.openxmlformats.org/officeDocument/2006/relationships/hyperlink" Target="https://toobigdata.com/douyin/user/223052?utm_source=de" TargetMode="External"/><Relationship Id="rId462" Type="http://schemas.openxmlformats.org/officeDocument/2006/relationships/hyperlink" Target="https://toobigdata.com/douyin/user/44611?utm_source=de" TargetMode="External"/><Relationship Id="rId115" Type="http://schemas.openxmlformats.org/officeDocument/2006/relationships/hyperlink" Target="https://toobigdata.com/douyin/user/143714?utm_source=de" TargetMode="External"/><Relationship Id="rId157" Type="http://schemas.openxmlformats.org/officeDocument/2006/relationships/hyperlink" Target="https://toobigdata.com/douyin/user/44530?utm_source=de" TargetMode="External"/><Relationship Id="rId322" Type="http://schemas.openxmlformats.org/officeDocument/2006/relationships/hyperlink" Target="https://toobigdata.com/douyin/user/352773?utm_source=de" TargetMode="External"/><Relationship Id="rId364" Type="http://schemas.openxmlformats.org/officeDocument/2006/relationships/hyperlink" Target="https://toobigdata.com/douyin/user/74583?utm_source=de" TargetMode="External"/><Relationship Id="rId61" Type="http://schemas.openxmlformats.org/officeDocument/2006/relationships/hyperlink" Target="https://toobigdata.com/douyin/user/74533?utm_source=de" TargetMode="External"/><Relationship Id="rId199" Type="http://schemas.openxmlformats.org/officeDocument/2006/relationships/hyperlink" Target="https://toobigdata.com/douyin/user/259086?utm_source=de" TargetMode="External"/><Relationship Id="rId19" Type="http://schemas.openxmlformats.org/officeDocument/2006/relationships/hyperlink" Target="https://toobigdata.com/douyin/user/14155653?utm_source=de" TargetMode="External"/><Relationship Id="rId224" Type="http://schemas.openxmlformats.org/officeDocument/2006/relationships/hyperlink" Target="https://toobigdata.com/douyin/user/1290469?utm_source=de" TargetMode="External"/><Relationship Id="rId266" Type="http://schemas.openxmlformats.org/officeDocument/2006/relationships/hyperlink" Target="https://toobigdata.com/douyin/user/284906?utm_source=de" TargetMode="External"/><Relationship Id="rId431" Type="http://schemas.openxmlformats.org/officeDocument/2006/relationships/hyperlink" Target="https://toobigdata.com/douyin/user/347147?utm_source=de" TargetMode="External"/><Relationship Id="rId473" Type="http://schemas.openxmlformats.org/officeDocument/2006/relationships/hyperlink" Target="https://toobigdata.com/douyin/user/19831542?utm_source=de" TargetMode="External"/><Relationship Id="rId30" Type="http://schemas.openxmlformats.org/officeDocument/2006/relationships/hyperlink" Target="https://toobigdata.com/douyin/user/323277?utm_source=de" TargetMode="External"/><Relationship Id="rId126" Type="http://schemas.openxmlformats.org/officeDocument/2006/relationships/hyperlink" Target="https://toobigdata.com/douyin/user/258770?utm_source=de" TargetMode="External"/><Relationship Id="rId168" Type="http://schemas.openxmlformats.org/officeDocument/2006/relationships/hyperlink" Target="https://toobigdata.com/douyin/user/92401?utm_source=de" TargetMode="External"/><Relationship Id="rId333" Type="http://schemas.openxmlformats.org/officeDocument/2006/relationships/hyperlink" Target="https://toobigdata.com/douyin/user/378925?utm_source=de" TargetMode="External"/><Relationship Id="rId72" Type="http://schemas.openxmlformats.org/officeDocument/2006/relationships/hyperlink" Target="https://toobigdata.com/douyin/user/361858?utm_source=de" TargetMode="External"/><Relationship Id="rId375" Type="http://schemas.openxmlformats.org/officeDocument/2006/relationships/hyperlink" Target="https://toobigdata.com/douyin/user/174284?utm_source=de" TargetMode="External"/><Relationship Id="rId3" Type="http://schemas.openxmlformats.org/officeDocument/2006/relationships/hyperlink" Target="https://toobigdata.com/douyin/user/61203?utm_source=de" TargetMode="External"/><Relationship Id="rId235" Type="http://schemas.openxmlformats.org/officeDocument/2006/relationships/hyperlink" Target="https://toobigdata.com/douyin/user/56548?utm_source=de" TargetMode="External"/><Relationship Id="rId277" Type="http://schemas.openxmlformats.org/officeDocument/2006/relationships/hyperlink" Target="https://toobigdata.com/douyin/user/53010?utm_source=de" TargetMode="External"/><Relationship Id="rId400" Type="http://schemas.openxmlformats.org/officeDocument/2006/relationships/hyperlink" Target="https://toobigdata.com/douyin/user/65101?utm_source=de" TargetMode="External"/><Relationship Id="rId442" Type="http://schemas.openxmlformats.org/officeDocument/2006/relationships/hyperlink" Target="https://toobigdata.com/douyin/user/232638?utm_source=de" TargetMode="External"/><Relationship Id="rId484" Type="http://schemas.openxmlformats.org/officeDocument/2006/relationships/hyperlink" Target="https://toobigdata.com/douyin/user/346844?utm_source=de" TargetMode="External"/><Relationship Id="rId137" Type="http://schemas.openxmlformats.org/officeDocument/2006/relationships/hyperlink" Target="https://toobigdata.com/douyin/user/387092?utm_source=de" TargetMode="External"/><Relationship Id="rId302" Type="http://schemas.openxmlformats.org/officeDocument/2006/relationships/hyperlink" Target="https://toobigdata.com/douyin/user/175761?utm_source=de" TargetMode="External"/><Relationship Id="rId344" Type="http://schemas.openxmlformats.org/officeDocument/2006/relationships/hyperlink" Target="https://toobigdata.com/douyin/user/166101?utm_source=de" TargetMode="External"/><Relationship Id="rId41" Type="http://schemas.openxmlformats.org/officeDocument/2006/relationships/hyperlink" Target="https://toobigdata.com/douyin/user/332567?utm_source=de" TargetMode="External"/><Relationship Id="rId83" Type="http://schemas.openxmlformats.org/officeDocument/2006/relationships/hyperlink" Target="https://toobigdata.com/douyin/user/358552?utm_source=de" TargetMode="External"/><Relationship Id="rId179" Type="http://schemas.openxmlformats.org/officeDocument/2006/relationships/hyperlink" Target="https://toobigdata.com/douyin/user/407780?utm_source=de" TargetMode="External"/><Relationship Id="rId386" Type="http://schemas.openxmlformats.org/officeDocument/2006/relationships/hyperlink" Target="https://toobigdata.com/douyin/user/403411?utm_source=de" TargetMode="External"/><Relationship Id="rId190" Type="http://schemas.openxmlformats.org/officeDocument/2006/relationships/hyperlink" Target="https://toobigdata.com/douyin/user/327147?utm_source=de" TargetMode="External"/><Relationship Id="rId204" Type="http://schemas.openxmlformats.org/officeDocument/2006/relationships/hyperlink" Target="https://toobigdata.com/douyin/user/50964?utm_source=de" TargetMode="External"/><Relationship Id="rId246" Type="http://schemas.openxmlformats.org/officeDocument/2006/relationships/hyperlink" Target="https://toobigdata.com/douyin/user/44438?utm_source=de" TargetMode="External"/><Relationship Id="rId288" Type="http://schemas.openxmlformats.org/officeDocument/2006/relationships/hyperlink" Target="https://toobigdata.com/douyin/user/733789?utm_source=de" TargetMode="External"/><Relationship Id="rId411" Type="http://schemas.openxmlformats.org/officeDocument/2006/relationships/hyperlink" Target="https://toobigdata.com/douyin/user/231822?utm_source=de" TargetMode="External"/><Relationship Id="rId453" Type="http://schemas.openxmlformats.org/officeDocument/2006/relationships/hyperlink" Target="https://toobigdata.com/douyin/user/145021?utm_source=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01"/>
  <sheetViews>
    <sheetView tabSelected="1" workbookViewId="0"/>
  </sheetViews>
  <sheetFormatPr baseColWidth="10" defaultColWidth="8.83203125" defaultRowHeight="15"/>
  <cols>
    <col min="1" max="1" width="12.83203125" bestFit="1" customWidth="1"/>
    <col min="2" max="2" width="21.1640625" bestFit="1" customWidth="1"/>
    <col min="3" max="3" width="3.5" bestFit="1" customWidth="1"/>
    <col min="4" max="4" width="49.33203125" bestFit="1" customWidth="1"/>
    <col min="5" max="5" width="16.5" bestFit="1" customWidth="1"/>
    <col min="6" max="6" width="12.83203125" bestFit="1" customWidth="1"/>
    <col min="7" max="7" width="4.5" bestFit="1" customWidth="1"/>
    <col min="8" max="8" width="27" bestFit="1" customWidth="1"/>
    <col min="9" max="9" width="10.5" bestFit="1" customWidth="1"/>
    <col min="10" max="10" width="11.6640625" bestFit="1" customWidth="1"/>
    <col min="11" max="11" width="5.83203125" bestFit="1" customWidth="1"/>
    <col min="12" max="12" width="23.5" bestFit="1" customWidth="1"/>
    <col min="13" max="13" width="10.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274110380</v>
      </c>
      <c r="B2" t="s">
        <v>13</v>
      </c>
      <c r="C2" t="s">
        <v>14</v>
      </c>
      <c r="G2" t="s">
        <v>14</v>
      </c>
      <c r="I2">
        <v>49966653</v>
      </c>
      <c r="J2">
        <v>119046082</v>
      </c>
      <c r="K2">
        <v>17</v>
      </c>
      <c r="L2" t="s">
        <v>15</v>
      </c>
      <c r="M2" t="str">
        <f>HYPERLINK("https://toobigdata.com/douyin/user/344160?utm_source=de","点击查看达人详情")</f>
        <v>点击查看达人详情</v>
      </c>
    </row>
    <row r="3" spans="1:13">
      <c r="A3">
        <v>191433445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I3">
        <v>49058706</v>
      </c>
      <c r="J3">
        <v>123582131</v>
      </c>
      <c r="K3">
        <v>67</v>
      </c>
      <c r="L3" t="s">
        <v>22</v>
      </c>
      <c r="M3" t="str">
        <f>HYPERLINK("https://toobigdata.com/douyin/user/328011?utm_source=de","点击查看达人详情")</f>
        <v>点击查看达人详情</v>
      </c>
    </row>
    <row r="4" spans="1:13">
      <c r="A4">
        <v>5477140</v>
      </c>
      <c r="B4" t="s">
        <v>23</v>
      </c>
      <c r="C4" t="s">
        <v>17</v>
      </c>
      <c r="D4" t="s">
        <v>24</v>
      </c>
      <c r="E4" t="s">
        <v>25</v>
      </c>
      <c r="F4" t="s">
        <v>26</v>
      </c>
      <c r="G4" t="s">
        <v>27</v>
      </c>
      <c r="I4">
        <v>43191095</v>
      </c>
      <c r="J4">
        <v>377611982</v>
      </c>
      <c r="K4">
        <v>131</v>
      </c>
      <c r="L4" t="s">
        <v>28</v>
      </c>
      <c r="M4" t="str">
        <f>HYPERLINK("https://toobigdata.com/douyin/user/61203?utm_source=de","点击查看达人详情")</f>
        <v>点击查看达人详情</v>
      </c>
    </row>
    <row r="5" spans="1:13">
      <c r="A5">
        <v>127087341</v>
      </c>
      <c r="B5" t="s">
        <v>29</v>
      </c>
      <c r="C5" t="s">
        <v>17</v>
      </c>
      <c r="D5" t="s">
        <v>30</v>
      </c>
      <c r="E5" t="s">
        <v>31</v>
      </c>
      <c r="F5" t="s">
        <v>32</v>
      </c>
      <c r="G5" t="s">
        <v>21</v>
      </c>
      <c r="I5">
        <v>40677872</v>
      </c>
      <c r="J5">
        <v>205875039</v>
      </c>
      <c r="K5">
        <v>307</v>
      </c>
      <c r="L5" t="s">
        <v>33</v>
      </c>
      <c r="M5" t="str">
        <f>HYPERLINK("https://toobigdata.com/douyin/user/287357?utm_source=de","点击查看达人详情")</f>
        <v>点击查看达人详情</v>
      </c>
    </row>
    <row r="6" spans="1:13">
      <c r="A6">
        <v>184809514</v>
      </c>
      <c r="B6" t="s">
        <v>34</v>
      </c>
      <c r="C6" t="s">
        <v>35</v>
      </c>
      <c r="D6" t="s">
        <v>36</v>
      </c>
      <c r="E6" t="s">
        <v>19</v>
      </c>
      <c r="F6" t="s">
        <v>37</v>
      </c>
      <c r="G6" t="s">
        <v>27</v>
      </c>
      <c r="I6">
        <v>39896031</v>
      </c>
      <c r="J6">
        <v>73845686</v>
      </c>
      <c r="K6">
        <v>27</v>
      </c>
      <c r="L6" t="s">
        <v>38</v>
      </c>
      <c r="M6" t="str">
        <f>HYPERLINK("https://toobigdata.com/douyin/user/308068?utm_source=de","点击查看达人详情")</f>
        <v>点击查看达人详情</v>
      </c>
    </row>
    <row r="7" spans="1:13">
      <c r="A7">
        <v>4305837</v>
      </c>
      <c r="B7" t="s">
        <v>39</v>
      </c>
      <c r="C7" t="s">
        <v>35</v>
      </c>
      <c r="D7" t="s">
        <v>40</v>
      </c>
      <c r="E7" t="s">
        <v>41</v>
      </c>
      <c r="F7" t="s">
        <v>42</v>
      </c>
      <c r="G7" t="s">
        <v>43</v>
      </c>
      <c r="I7">
        <v>39015741</v>
      </c>
      <c r="J7">
        <v>287345700</v>
      </c>
      <c r="K7">
        <v>0</v>
      </c>
      <c r="L7" t="s">
        <v>44</v>
      </c>
      <c r="M7" t="str">
        <f>HYPERLINK("https://toobigdata.com/douyin/user/50168?utm_source=de","点击查看达人详情")</f>
        <v>点击查看达人详情</v>
      </c>
    </row>
    <row r="8" spans="1:13">
      <c r="A8">
        <v>3707995</v>
      </c>
      <c r="B8" t="s">
        <v>45</v>
      </c>
      <c r="C8" t="s">
        <v>17</v>
      </c>
      <c r="D8" t="s">
        <v>46</v>
      </c>
      <c r="E8" t="s">
        <v>47</v>
      </c>
      <c r="F8" t="s">
        <v>48</v>
      </c>
      <c r="G8" t="s">
        <v>49</v>
      </c>
      <c r="I8">
        <v>36104277</v>
      </c>
      <c r="J8">
        <v>204895779</v>
      </c>
      <c r="K8">
        <v>158</v>
      </c>
      <c r="L8" t="s">
        <v>50</v>
      </c>
      <c r="M8" t="str">
        <f>HYPERLINK("https://toobigdata.com/douyin/user/43832?utm_source=de","点击查看达人详情")</f>
        <v>点击查看达人详情</v>
      </c>
    </row>
    <row r="9" spans="1:13">
      <c r="A9">
        <v>206237168</v>
      </c>
      <c r="B9" t="s">
        <v>51</v>
      </c>
      <c r="C9" t="s">
        <v>17</v>
      </c>
      <c r="D9" t="s">
        <v>52</v>
      </c>
      <c r="E9" t="s">
        <v>53</v>
      </c>
      <c r="G9" t="s">
        <v>14</v>
      </c>
      <c r="I9">
        <v>33656415</v>
      </c>
      <c r="J9">
        <v>66826655</v>
      </c>
      <c r="K9">
        <v>14</v>
      </c>
      <c r="L9" t="s">
        <v>54</v>
      </c>
      <c r="M9" t="str">
        <f>HYPERLINK("https://toobigdata.com/douyin/user/329220?utm_source=de","点击查看达人详情")</f>
        <v>点击查看达人详情</v>
      </c>
    </row>
    <row r="10" spans="1:13">
      <c r="A10">
        <v>3559807</v>
      </c>
      <c r="B10" t="s">
        <v>55</v>
      </c>
      <c r="C10" t="s">
        <v>17</v>
      </c>
      <c r="D10" t="s">
        <v>56</v>
      </c>
      <c r="E10" t="s">
        <v>57</v>
      </c>
      <c r="F10" t="s">
        <v>58</v>
      </c>
      <c r="G10" t="s">
        <v>59</v>
      </c>
      <c r="I10">
        <v>31310454</v>
      </c>
      <c r="J10">
        <v>194673388</v>
      </c>
      <c r="K10">
        <v>538</v>
      </c>
      <c r="L10" t="s">
        <v>60</v>
      </c>
      <c r="M10" t="str">
        <f>HYPERLINK("https://toobigdata.com/douyin/user/190072?utm_source=de","点击查看达人详情")</f>
        <v>点击查看达人详情</v>
      </c>
    </row>
    <row r="11" spans="1:13">
      <c r="A11">
        <v>185625797</v>
      </c>
      <c r="B11" t="s">
        <v>61</v>
      </c>
      <c r="C11" t="s">
        <v>35</v>
      </c>
      <c r="D11" t="s">
        <v>62</v>
      </c>
      <c r="E11" t="s">
        <v>41</v>
      </c>
      <c r="F11" t="s">
        <v>63</v>
      </c>
      <c r="G11" t="s">
        <v>49</v>
      </c>
      <c r="I11">
        <v>30797743</v>
      </c>
      <c r="J11">
        <v>172890505</v>
      </c>
      <c r="K11">
        <v>142</v>
      </c>
      <c r="L11" t="s">
        <v>64</v>
      </c>
      <c r="M11" t="str">
        <f>HYPERLINK("https://toobigdata.com/douyin/user/53609?utm_source=de","点击查看达人详情")</f>
        <v>点击查看达人详情</v>
      </c>
    </row>
    <row r="12" spans="1:13">
      <c r="A12">
        <v>4045640</v>
      </c>
      <c r="B12" t="s">
        <v>65</v>
      </c>
      <c r="C12" t="s">
        <v>17</v>
      </c>
      <c r="D12" t="s">
        <v>66</v>
      </c>
      <c r="E12" t="s">
        <v>67</v>
      </c>
      <c r="F12" t="s">
        <v>68</v>
      </c>
      <c r="G12" t="s">
        <v>69</v>
      </c>
      <c r="I12">
        <v>28708320</v>
      </c>
      <c r="J12">
        <v>164775501</v>
      </c>
      <c r="K12">
        <v>77</v>
      </c>
      <c r="L12" t="s">
        <v>70</v>
      </c>
      <c r="M12" t="str">
        <f>HYPERLINK("https://toobigdata.com/douyin/user/47336?utm_source=de","点击查看达人详情")</f>
        <v>点击查看达人详情</v>
      </c>
    </row>
    <row r="13" spans="1:13">
      <c r="A13">
        <v>90518269</v>
      </c>
      <c r="B13" t="s">
        <v>71</v>
      </c>
      <c r="C13" t="s">
        <v>17</v>
      </c>
      <c r="D13" t="s">
        <v>72</v>
      </c>
      <c r="E13" t="s">
        <v>73</v>
      </c>
      <c r="F13" t="s">
        <v>74</v>
      </c>
      <c r="G13" t="s">
        <v>75</v>
      </c>
      <c r="I13">
        <v>28531524</v>
      </c>
      <c r="J13">
        <v>220508197</v>
      </c>
      <c r="K13">
        <v>64</v>
      </c>
      <c r="L13" t="s">
        <v>76</v>
      </c>
      <c r="M13" t="str">
        <f>HYPERLINK("https://toobigdata.com/douyin/user/188892?utm_source=de","点击查看达人详情")</f>
        <v>点击查看达人详情</v>
      </c>
    </row>
    <row r="14" spans="1:13">
      <c r="A14">
        <v>81906813</v>
      </c>
      <c r="B14" t="s">
        <v>77</v>
      </c>
      <c r="C14" t="s">
        <v>17</v>
      </c>
      <c r="D14" t="s">
        <v>78</v>
      </c>
      <c r="E14" t="s">
        <v>79</v>
      </c>
      <c r="F14" t="s">
        <v>80</v>
      </c>
      <c r="G14" t="s">
        <v>21</v>
      </c>
      <c r="I14">
        <v>27431101</v>
      </c>
      <c r="J14">
        <v>161735309</v>
      </c>
      <c r="K14">
        <v>125</v>
      </c>
      <c r="L14" t="s">
        <v>81</v>
      </c>
      <c r="M14" t="str">
        <f>HYPERLINK("https://toobigdata.com/douyin/user/233940?utm_source=de","点击查看达人详情")</f>
        <v>点击查看达人详情</v>
      </c>
    </row>
    <row r="15" spans="1:13">
      <c r="A15">
        <v>172855506</v>
      </c>
      <c r="B15" t="s">
        <v>82</v>
      </c>
      <c r="C15" t="s">
        <v>35</v>
      </c>
      <c r="D15" t="s">
        <v>83</v>
      </c>
      <c r="E15" t="s">
        <v>84</v>
      </c>
      <c r="F15" t="s">
        <v>85</v>
      </c>
      <c r="G15" t="s">
        <v>86</v>
      </c>
      <c r="I15">
        <v>26748598</v>
      </c>
      <c r="J15">
        <v>66030075</v>
      </c>
      <c r="K15">
        <v>52</v>
      </c>
      <c r="L15" t="s">
        <v>87</v>
      </c>
      <c r="M15" t="str">
        <f>HYPERLINK("https://toobigdata.com/douyin/user/74131?utm_source=de","点击查看达人详情")</f>
        <v>点击查看达人详情</v>
      </c>
    </row>
    <row r="16" spans="1:13">
      <c r="A16">
        <v>193720797</v>
      </c>
      <c r="B16" t="s">
        <v>88</v>
      </c>
      <c r="C16" t="s">
        <v>35</v>
      </c>
      <c r="D16" t="s">
        <v>89</v>
      </c>
      <c r="G16" t="s">
        <v>14</v>
      </c>
      <c r="I16">
        <v>24568387</v>
      </c>
      <c r="J16">
        <v>93502307</v>
      </c>
      <c r="K16">
        <v>156</v>
      </c>
      <c r="L16" t="s">
        <v>90</v>
      </c>
      <c r="M16" t="str">
        <f>HYPERLINK("https://toobigdata.com/douyin/user/325095?utm_source=de","点击查看达人详情")</f>
        <v>点击查看达人详情</v>
      </c>
    </row>
    <row r="17" spans="1:13">
      <c r="A17">
        <v>145651081</v>
      </c>
      <c r="B17" t="s">
        <v>91</v>
      </c>
      <c r="C17" t="s">
        <v>17</v>
      </c>
      <c r="D17" t="s">
        <v>92</v>
      </c>
      <c r="E17" t="s">
        <v>93</v>
      </c>
      <c r="F17" t="s">
        <v>94</v>
      </c>
      <c r="G17" t="s">
        <v>43</v>
      </c>
      <c r="I17">
        <v>24522086</v>
      </c>
      <c r="J17">
        <v>142377966</v>
      </c>
      <c r="K17">
        <v>101</v>
      </c>
      <c r="L17" t="s">
        <v>95</v>
      </c>
      <c r="M17" t="str">
        <f>HYPERLINK("https://toobigdata.com/douyin/user/296081?utm_source=de","点击查看达人详情")</f>
        <v>点击查看达人详情</v>
      </c>
    </row>
    <row r="18" spans="1:13">
      <c r="A18">
        <v>145634944</v>
      </c>
      <c r="B18" t="s">
        <v>96</v>
      </c>
      <c r="C18" t="s">
        <v>35</v>
      </c>
      <c r="D18" t="s">
        <v>97</v>
      </c>
      <c r="F18" t="s">
        <v>98</v>
      </c>
      <c r="G18" t="s">
        <v>69</v>
      </c>
      <c r="I18">
        <v>24277586</v>
      </c>
      <c r="J18">
        <v>47347212</v>
      </c>
      <c r="K18">
        <v>34</v>
      </c>
      <c r="L18" t="s">
        <v>99</v>
      </c>
      <c r="M18" t="str">
        <f>HYPERLINK("https://toobigdata.com/douyin/user/301208?utm_source=de","点击查看达人详情")</f>
        <v>点击查看达人详情</v>
      </c>
    </row>
    <row r="19" spans="1:13">
      <c r="A19">
        <v>286133030</v>
      </c>
      <c r="B19" t="s">
        <v>100</v>
      </c>
      <c r="C19" t="s">
        <v>35</v>
      </c>
      <c r="D19" t="s">
        <v>101</v>
      </c>
      <c r="E19" t="s">
        <v>102</v>
      </c>
      <c r="F19" t="s">
        <v>103</v>
      </c>
      <c r="G19" t="s">
        <v>75</v>
      </c>
      <c r="I19">
        <v>22872305</v>
      </c>
      <c r="J19">
        <v>150791631</v>
      </c>
      <c r="K19">
        <v>151</v>
      </c>
      <c r="L19" t="s">
        <v>104</v>
      </c>
      <c r="M19" t="str">
        <f>HYPERLINK("https://toobigdata.com/douyin/user/347474?utm_source=de","点击查看达人详情")</f>
        <v>点击查看达人详情</v>
      </c>
    </row>
    <row r="20" spans="1:13">
      <c r="A20">
        <v>15321714</v>
      </c>
      <c r="B20" t="s">
        <v>105</v>
      </c>
      <c r="C20" t="s">
        <v>17</v>
      </c>
      <c r="D20" t="s">
        <v>106</v>
      </c>
      <c r="E20" t="s">
        <v>107</v>
      </c>
      <c r="F20" t="s">
        <v>108</v>
      </c>
      <c r="G20" t="s">
        <v>27</v>
      </c>
      <c r="I20">
        <v>22527887</v>
      </c>
      <c r="J20">
        <v>125872021</v>
      </c>
      <c r="K20">
        <v>85</v>
      </c>
      <c r="L20" t="s">
        <v>109</v>
      </c>
      <c r="M20" t="str">
        <f>HYPERLINK("https://toobigdata.com/douyin/user/14155653?utm_source=de","点击查看达人详情")</f>
        <v>点击查看达人详情</v>
      </c>
    </row>
    <row r="21" spans="1:13">
      <c r="A21">
        <v>266325017</v>
      </c>
      <c r="B21" t="s">
        <v>110</v>
      </c>
      <c r="C21" t="s">
        <v>17</v>
      </c>
      <c r="E21" t="s">
        <v>41</v>
      </c>
      <c r="G21" t="s">
        <v>14</v>
      </c>
      <c r="I21">
        <v>20221267</v>
      </c>
      <c r="J21">
        <v>41547979</v>
      </c>
      <c r="K21">
        <v>11</v>
      </c>
      <c r="L21" t="s">
        <v>111</v>
      </c>
      <c r="M21" t="str">
        <f>HYPERLINK("https://toobigdata.com/douyin/user/340472?utm_source=de","点击查看达人详情")</f>
        <v>点击查看达人详情</v>
      </c>
    </row>
    <row r="22" spans="1:13">
      <c r="A22">
        <v>40103580</v>
      </c>
      <c r="B22" t="s">
        <v>112</v>
      </c>
      <c r="C22" t="s">
        <v>17</v>
      </c>
      <c r="D22" t="s">
        <v>97</v>
      </c>
      <c r="E22" t="s">
        <v>41</v>
      </c>
      <c r="F22" t="s">
        <v>113</v>
      </c>
      <c r="G22" t="s">
        <v>69</v>
      </c>
      <c r="I22">
        <v>19544827</v>
      </c>
      <c r="J22">
        <v>69768881</v>
      </c>
      <c r="K22">
        <v>35</v>
      </c>
      <c r="L22" t="s">
        <v>114</v>
      </c>
      <c r="M22" t="str">
        <f>HYPERLINK("https://toobigdata.com/douyin/user/167560?utm_source=de","点击查看达人详情")</f>
        <v>点击查看达人详情</v>
      </c>
    </row>
    <row r="23" spans="1:13">
      <c r="A23">
        <v>186288001</v>
      </c>
      <c r="B23" t="s">
        <v>115</v>
      </c>
      <c r="C23" t="s">
        <v>14</v>
      </c>
      <c r="G23" t="s">
        <v>14</v>
      </c>
      <c r="I23">
        <v>19412963</v>
      </c>
      <c r="J23">
        <v>27871737</v>
      </c>
      <c r="K23">
        <v>18</v>
      </c>
      <c r="L23" t="s">
        <v>116</v>
      </c>
      <c r="M23" t="str">
        <f>HYPERLINK("https://toobigdata.com/douyin/user/324056?utm_source=de","点击查看达人详情")</f>
        <v>点击查看达人详情</v>
      </c>
    </row>
    <row r="24" spans="1:13">
      <c r="A24">
        <v>6187453</v>
      </c>
      <c r="B24" t="s">
        <v>117</v>
      </c>
      <c r="C24" t="s">
        <v>35</v>
      </c>
      <c r="D24" t="s">
        <v>118</v>
      </c>
      <c r="E24" t="s">
        <v>67</v>
      </c>
      <c r="F24" t="s">
        <v>119</v>
      </c>
      <c r="G24" t="s">
        <v>69</v>
      </c>
      <c r="I24">
        <v>19342897</v>
      </c>
      <c r="J24">
        <v>232235040</v>
      </c>
      <c r="K24">
        <v>235</v>
      </c>
      <c r="L24" t="s">
        <v>120</v>
      </c>
      <c r="M24" t="str">
        <f>HYPERLINK("https://toobigdata.com/douyin/user/21378?utm_source=de","点击查看达人详情")</f>
        <v>点击查看达人详情</v>
      </c>
    </row>
    <row r="25" spans="1:13">
      <c r="A25">
        <v>1145412741</v>
      </c>
      <c r="B25" t="s">
        <v>121</v>
      </c>
      <c r="C25" t="s">
        <v>17</v>
      </c>
      <c r="D25" t="s">
        <v>122</v>
      </c>
      <c r="G25" t="s">
        <v>14</v>
      </c>
      <c r="I25">
        <v>18708867</v>
      </c>
      <c r="J25">
        <v>77797283</v>
      </c>
      <c r="K25">
        <v>98</v>
      </c>
      <c r="L25" t="s">
        <v>123</v>
      </c>
      <c r="M25" t="str">
        <f>HYPERLINK("https://toobigdata.com/douyin/user/291579?utm_source=de","点击查看达人详情")</f>
        <v>点击查看达人详情</v>
      </c>
    </row>
    <row r="26" spans="1:13">
      <c r="A26">
        <v>631446593</v>
      </c>
      <c r="B26" t="s">
        <v>124</v>
      </c>
      <c r="C26" t="s">
        <v>17</v>
      </c>
      <c r="D26" t="s">
        <v>125</v>
      </c>
      <c r="E26" t="s">
        <v>126</v>
      </c>
      <c r="F26" t="s">
        <v>42</v>
      </c>
      <c r="G26" t="s">
        <v>43</v>
      </c>
      <c r="I26">
        <v>17969313</v>
      </c>
      <c r="J26">
        <v>60295545</v>
      </c>
      <c r="K26">
        <v>199</v>
      </c>
      <c r="L26" t="s">
        <v>127</v>
      </c>
      <c r="M26" t="str">
        <f>HYPERLINK("https://toobigdata.com/douyin/user/334214?utm_source=de","点击查看达人详情")</f>
        <v>点击查看达人详情</v>
      </c>
    </row>
    <row r="27" spans="1:13">
      <c r="A27">
        <v>146255832</v>
      </c>
      <c r="B27" t="s">
        <v>128</v>
      </c>
      <c r="C27" t="s">
        <v>17</v>
      </c>
      <c r="D27" t="s">
        <v>129</v>
      </c>
      <c r="E27" t="s">
        <v>130</v>
      </c>
      <c r="F27" t="s">
        <v>131</v>
      </c>
      <c r="G27" t="s">
        <v>21</v>
      </c>
      <c r="I27">
        <v>17856387</v>
      </c>
      <c r="J27">
        <v>109031149</v>
      </c>
      <c r="K27">
        <v>79</v>
      </c>
      <c r="L27" t="s">
        <v>132</v>
      </c>
      <c r="M27" t="str">
        <f>HYPERLINK("https://toobigdata.com/douyin/user/195317?utm_source=de","点击查看达人详情")</f>
        <v>点击查看达人详情</v>
      </c>
    </row>
    <row r="28" spans="1:13">
      <c r="A28">
        <v>110814649</v>
      </c>
      <c r="B28" t="s">
        <v>133</v>
      </c>
      <c r="C28" t="s">
        <v>35</v>
      </c>
      <c r="D28" t="s">
        <v>134</v>
      </c>
      <c r="E28" t="s">
        <v>135</v>
      </c>
      <c r="F28" t="s">
        <v>136</v>
      </c>
      <c r="G28" t="s">
        <v>137</v>
      </c>
      <c r="I28">
        <v>17686859</v>
      </c>
      <c r="J28">
        <v>141100894</v>
      </c>
      <c r="K28">
        <v>212</v>
      </c>
      <c r="L28" t="s">
        <v>132</v>
      </c>
      <c r="M28" t="str">
        <f>HYPERLINK("https://toobigdata.com/douyin/user/269227?utm_source=de","点击查看达人详情")</f>
        <v>点击查看达人详情</v>
      </c>
    </row>
    <row r="29" spans="1:13">
      <c r="A29">
        <v>187220068</v>
      </c>
      <c r="B29" t="s">
        <v>138</v>
      </c>
      <c r="C29" t="s">
        <v>14</v>
      </c>
      <c r="E29" t="s">
        <v>41</v>
      </c>
      <c r="G29" t="s">
        <v>14</v>
      </c>
      <c r="I29">
        <v>16966524</v>
      </c>
      <c r="J29">
        <v>16924619</v>
      </c>
      <c r="K29">
        <v>20</v>
      </c>
      <c r="L29" t="s">
        <v>139</v>
      </c>
      <c r="M29" t="str">
        <f>HYPERLINK("https://toobigdata.com/douyin/user/99913?utm_source=de","点击查看达人详情")</f>
        <v>点击查看达人详情</v>
      </c>
    </row>
    <row r="30" spans="1:13">
      <c r="A30">
        <v>10708242</v>
      </c>
      <c r="B30" t="s">
        <v>140</v>
      </c>
      <c r="C30" t="s">
        <v>14</v>
      </c>
      <c r="G30" t="s">
        <v>14</v>
      </c>
      <c r="I30">
        <v>16651562</v>
      </c>
      <c r="J30">
        <v>45091087</v>
      </c>
      <c r="K30">
        <v>37</v>
      </c>
      <c r="L30" t="s">
        <v>141</v>
      </c>
      <c r="M30" t="str">
        <f>HYPERLINK("https://toobigdata.com/douyin/user/55855?utm_source=de","点击查看达人详情")</f>
        <v>点击查看达人详情</v>
      </c>
    </row>
    <row r="31" spans="1:13">
      <c r="A31">
        <v>183381344</v>
      </c>
      <c r="B31" t="s">
        <v>142</v>
      </c>
      <c r="C31" t="s">
        <v>17</v>
      </c>
      <c r="D31" t="s">
        <v>143</v>
      </c>
      <c r="E31" t="s">
        <v>144</v>
      </c>
      <c r="F31" t="s">
        <v>145</v>
      </c>
      <c r="G31" t="s">
        <v>49</v>
      </c>
      <c r="I31">
        <v>16402806</v>
      </c>
      <c r="J31">
        <v>72796611</v>
      </c>
      <c r="K31">
        <v>95</v>
      </c>
      <c r="L31" t="s">
        <v>146</v>
      </c>
      <c r="M31" t="str">
        <f>HYPERLINK("https://toobigdata.com/douyin/user/323277?utm_source=de","点击查看达人详情")</f>
        <v>点击查看达人详情</v>
      </c>
    </row>
    <row r="32" spans="1:13">
      <c r="A32">
        <v>175193670</v>
      </c>
      <c r="B32" t="s">
        <v>147</v>
      </c>
      <c r="C32" t="s">
        <v>17</v>
      </c>
      <c r="F32" t="s">
        <v>148</v>
      </c>
      <c r="G32" t="s">
        <v>21</v>
      </c>
      <c r="I32">
        <v>15968211</v>
      </c>
      <c r="J32">
        <v>33767745</v>
      </c>
      <c r="K32">
        <v>16</v>
      </c>
      <c r="L32" t="s">
        <v>149</v>
      </c>
      <c r="M32" t="str">
        <f>HYPERLINK("https://toobigdata.com/douyin/user/253194?utm_source=de","点击查看达人详情")</f>
        <v>点击查看达人详情</v>
      </c>
    </row>
    <row r="33" spans="1:13">
      <c r="A33">
        <v>875347613</v>
      </c>
      <c r="B33" t="s">
        <v>150</v>
      </c>
      <c r="C33" t="s">
        <v>35</v>
      </c>
      <c r="D33" t="s">
        <v>151</v>
      </c>
      <c r="E33" t="s">
        <v>67</v>
      </c>
      <c r="F33" t="s">
        <v>152</v>
      </c>
      <c r="G33" t="s">
        <v>153</v>
      </c>
      <c r="I33">
        <v>15946265</v>
      </c>
      <c r="J33">
        <v>76101602</v>
      </c>
      <c r="K33">
        <v>95</v>
      </c>
      <c r="L33" t="s">
        <v>154</v>
      </c>
      <c r="M33" t="str">
        <f>HYPERLINK("https://toobigdata.com/douyin/user/408011?utm_source=de","点击查看达人详情")</f>
        <v>点击查看达人详情</v>
      </c>
    </row>
    <row r="34" spans="1:13">
      <c r="A34">
        <v>142152200</v>
      </c>
      <c r="B34" t="s">
        <v>155</v>
      </c>
      <c r="C34" t="s">
        <v>35</v>
      </c>
      <c r="D34" t="s">
        <v>156</v>
      </c>
      <c r="E34" t="s">
        <v>157</v>
      </c>
      <c r="G34" t="s">
        <v>14</v>
      </c>
      <c r="I34">
        <v>15022106</v>
      </c>
      <c r="J34">
        <v>26674051</v>
      </c>
      <c r="K34">
        <v>12</v>
      </c>
      <c r="L34" t="s">
        <v>158</v>
      </c>
      <c r="M34" t="str">
        <f>HYPERLINK("https://toobigdata.com/douyin/user/119706?utm_source=de","点击查看达人详情")</f>
        <v>点击查看达人详情</v>
      </c>
    </row>
    <row r="35" spans="1:13">
      <c r="A35">
        <v>185473425</v>
      </c>
      <c r="B35" t="s">
        <v>159</v>
      </c>
      <c r="C35" t="s">
        <v>17</v>
      </c>
      <c r="E35" t="s">
        <v>160</v>
      </c>
      <c r="F35" t="s">
        <v>161</v>
      </c>
      <c r="G35" t="s">
        <v>137</v>
      </c>
      <c r="I35">
        <v>14875616</v>
      </c>
      <c r="J35">
        <v>27866725</v>
      </c>
      <c r="K35">
        <v>17</v>
      </c>
      <c r="L35" t="s">
        <v>162</v>
      </c>
      <c r="M35" t="str">
        <f>HYPERLINK("https://toobigdata.com/douyin/user/324578?utm_source=de","点击查看达人详情")</f>
        <v>点击查看达人详情</v>
      </c>
    </row>
    <row r="36" spans="1:13">
      <c r="A36">
        <v>44752526</v>
      </c>
      <c r="B36" t="s">
        <v>163</v>
      </c>
      <c r="C36" t="s">
        <v>17</v>
      </c>
      <c r="D36" t="s">
        <v>164</v>
      </c>
      <c r="E36" t="s">
        <v>130</v>
      </c>
      <c r="F36" t="s">
        <v>165</v>
      </c>
      <c r="G36" t="s">
        <v>49</v>
      </c>
      <c r="I36">
        <v>14829660</v>
      </c>
      <c r="J36">
        <v>154759654</v>
      </c>
      <c r="K36">
        <v>553</v>
      </c>
      <c r="L36" t="s">
        <v>166</v>
      </c>
      <c r="M36" t="str">
        <f>HYPERLINK("https://toobigdata.com/douyin/user/103933?utm_source=de","点击查看达人详情")</f>
        <v>点击查看达人详情</v>
      </c>
    </row>
    <row r="37" spans="1:13">
      <c r="A37">
        <v>576855914</v>
      </c>
      <c r="B37" t="s">
        <v>167</v>
      </c>
      <c r="C37" t="s">
        <v>14</v>
      </c>
      <c r="E37" t="s">
        <v>41</v>
      </c>
      <c r="G37" t="s">
        <v>14</v>
      </c>
      <c r="I37">
        <v>14795280</v>
      </c>
      <c r="J37">
        <v>28362353</v>
      </c>
      <c r="K37">
        <v>13</v>
      </c>
      <c r="L37" t="s">
        <v>168</v>
      </c>
      <c r="M37" t="str">
        <f>HYPERLINK("https://toobigdata.com/douyin/user/376327?utm_source=de","点击查看达人详情")</f>
        <v>点击查看达人详情</v>
      </c>
    </row>
    <row r="38" spans="1:13">
      <c r="A38">
        <v>35222048</v>
      </c>
      <c r="B38" t="s">
        <v>169</v>
      </c>
      <c r="C38" t="s">
        <v>35</v>
      </c>
      <c r="E38" t="s">
        <v>170</v>
      </c>
      <c r="F38" t="s">
        <v>171</v>
      </c>
      <c r="G38" t="s">
        <v>153</v>
      </c>
      <c r="I38">
        <v>14479239</v>
      </c>
      <c r="J38">
        <v>22824350</v>
      </c>
      <c r="K38">
        <v>49</v>
      </c>
      <c r="L38" t="s">
        <v>172</v>
      </c>
      <c r="M38" t="str">
        <f>HYPERLINK("https://toobigdata.com/douyin/user/161016?utm_source=de","点击查看达人详情")</f>
        <v>点击查看达人详情</v>
      </c>
    </row>
    <row r="39" spans="1:13">
      <c r="A39">
        <v>7959561</v>
      </c>
      <c r="B39" t="s">
        <v>173</v>
      </c>
      <c r="C39" t="s">
        <v>35</v>
      </c>
      <c r="D39" t="s">
        <v>174</v>
      </c>
      <c r="E39" t="s">
        <v>175</v>
      </c>
      <c r="F39" t="s">
        <v>176</v>
      </c>
      <c r="G39" t="s">
        <v>177</v>
      </c>
      <c r="I39">
        <v>14469161</v>
      </c>
      <c r="J39">
        <v>84972017</v>
      </c>
      <c r="K39">
        <v>186</v>
      </c>
      <c r="L39" t="s">
        <v>178</v>
      </c>
      <c r="M39" t="str">
        <f>HYPERLINK("https://toobigdata.com/douyin/user/44521?utm_source=de","点击查看达人详情")</f>
        <v>点击查看达人详情</v>
      </c>
    </row>
    <row r="40" spans="1:13">
      <c r="A40">
        <v>873854783</v>
      </c>
      <c r="B40" t="s">
        <v>179</v>
      </c>
      <c r="C40" t="s">
        <v>17</v>
      </c>
      <c r="D40" t="s">
        <v>180</v>
      </c>
      <c r="E40" t="s">
        <v>181</v>
      </c>
      <c r="G40" t="s">
        <v>14</v>
      </c>
      <c r="I40">
        <v>14244698</v>
      </c>
      <c r="J40">
        <v>53887661</v>
      </c>
      <c r="K40">
        <v>88</v>
      </c>
      <c r="L40" t="s">
        <v>182</v>
      </c>
      <c r="M40" t="str">
        <f>HYPERLINK("https://toobigdata.com/douyin/user/407699?utm_source=de","点击查看达人详情")</f>
        <v>点击查看达人详情</v>
      </c>
    </row>
    <row r="41" spans="1:13">
      <c r="A41">
        <v>382133787</v>
      </c>
      <c r="B41" t="s">
        <v>183</v>
      </c>
      <c r="C41" t="s">
        <v>17</v>
      </c>
      <c r="D41" t="s">
        <v>184</v>
      </c>
      <c r="E41" t="s">
        <v>19</v>
      </c>
      <c r="F41" t="s">
        <v>185</v>
      </c>
      <c r="G41" t="s">
        <v>137</v>
      </c>
      <c r="I41">
        <v>13621342</v>
      </c>
      <c r="J41">
        <v>48440349</v>
      </c>
      <c r="K41">
        <v>450</v>
      </c>
      <c r="L41" t="s">
        <v>186</v>
      </c>
      <c r="M41" t="str">
        <f>HYPERLINK("https://toobigdata.com/douyin/user/368653?utm_source=de","点击查看达人详情")</f>
        <v>点击查看达人详情</v>
      </c>
    </row>
    <row r="42" spans="1:13">
      <c r="A42">
        <v>1100539404</v>
      </c>
      <c r="B42" t="s">
        <v>187</v>
      </c>
      <c r="C42" t="s">
        <v>35</v>
      </c>
      <c r="D42" t="s">
        <v>188</v>
      </c>
      <c r="E42" t="s">
        <v>41</v>
      </c>
      <c r="F42" t="s">
        <v>189</v>
      </c>
      <c r="G42" t="s">
        <v>21</v>
      </c>
      <c r="I42">
        <v>13511330</v>
      </c>
      <c r="J42">
        <v>27074800</v>
      </c>
      <c r="K42">
        <v>11</v>
      </c>
      <c r="L42" t="s">
        <v>190</v>
      </c>
      <c r="M42" t="str">
        <f>HYPERLINK("https://toobigdata.com/douyin/user/332567?utm_source=de","点击查看达人详情")</f>
        <v>点击查看达人详情</v>
      </c>
    </row>
    <row r="43" spans="1:13">
      <c r="A43">
        <v>44135208</v>
      </c>
      <c r="B43" t="s">
        <v>191</v>
      </c>
      <c r="C43" t="s">
        <v>35</v>
      </c>
      <c r="D43" t="s">
        <v>192</v>
      </c>
      <c r="E43" t="s">
        <v>193</v>
      </c>
      <c r="F43" t="s">
        <v>194</v>
      </c>
      <c r="G43" t="s">
        <v>69</v>
      </c>
      <c r="I43">
        <v>13419500</v>
      </c>
      <c r="J43">
        <v>152165534</v>
      </c>
      <c r="K43">
        <v>618</v>
      </c>
      <c r="L43" t="s">
        <v>195</v>
      </c>
      <c r="M43" t="str">
        <f>HYPERLINK("https://toobigdata.com/douyin/user/20577?utm_source=de","点击查看达人详情")</f>
        <v>点击查看达人详情</v>
      </c>
    </row>
    <row r="44" spans="1:13">
      <c r="A44">
        <v>699639059</v>
      </c>
      <c r="B44" t="s">
        <v>196</v>
      </c>
      <c r="C44" t="s">
        <v>35</v>
      </c>
      <c r="D44" t="s">
        <v>197</v>
      </c>
      <c r="E44" t="s">
        <v>41</v>
      </c>
      <c r="F44" t="s">
        <v>198</v>
      </c>
      <c r="G44" t="s">
        <v>59</v>
      </c>
      <c r="I44">
        <v>12810000</v>
      </c>
      <c r="J44">
        <v>123086000</v>
      </c>
      <c r="K44">
        <v>207</v>
      </c>
      <c r="L44" t="s">
        <v>199</v>
      </c>
      <c r="M44" t="str">
        <f>HYPERLINK("https://toobigdata.com/douyin/user/392037?utm_source=de","点击查看达人详情")</f>
        <v>点击查看达人详情</v>
      </c>
    </row>
    <row r="45" spans="1:13">
      <c r="A45">
        <v>595363697</v>
      </c>
      <c r="B45" t="s">
        <v>200</v>
      </c>
      <c r="C45" t="s">
        <v>17</v>
      </c>
      <c r="D45" t="s">
        <v>201</v>
      </c>
      <c r="E45" t="s">
        <v>19</v>
      </c>
      <c r="F45" t="s">
        <v>202</v>
      </c>
      <c r="G45" t="s">
        <v>177</v>
      </c>
      <c r="I45">
        <v>12399263</v>
      </c>
      <c r="J45">
        <v>99981790</v>
      </c>
      <c r="K45">
        <v>223</v>
      </c>
      <c r="L45" t="s">
        <v>203</v>
      </c>
      <c r="M45" t="str">
        <f>HYPERLINK("https://toobigdata.com/douyin/user/882026?utm_source=de","点击查看达人详情")</f>
        <v>点击查看达人详情</v>
      </c>
    </row>
    <row r="46" spans="1:13">
      <c r="A46">
        <v>189251310</v>
      </c>
      <c r="B46" t="s">
        <v>204</v>
      </c>
      <c r="C46" t="s">
        <v>17</v>
      </c>
      <c r="D46" t="s">
        <v>205</v>
      </c>
      <c r="F46" t="s">
        <v>206</v>
      </c>
      <c r="G46" t="s">
        <v>153</v>
      </c>
      <c r="I46">
        <v>12397831</v>
      </c>
      <c r="J46">
        <v>27942427</v>
      </c>
      <c r="K46">
        <v>46</v>
      </c>
      <c r="L46" t="s">
        <v>207</v>
      </c>
      <c r="M46" t="str">
        <f>HYPERLINK("https://toobigdata.com/douyin/user/53966?utm_source=de","点击查看达人详情")</f>
        <v>点击查看达人详情</v>
      </c>
    </row>
    <row r="47" spans="1:13">
      <c r="A47">
        <v>325635922</v>
      </c>
      <c r="B47" t="s">
        <v>208</v>
      </c>
      <c r="C47" t="s">
        <v>35</v>
      </c>
      <c r="E47" t="s">
        <v>19</v>
      </c>
      <c r="F47" t="s">
        <v>209</v>
      </c>
      <c r="G47" t="s">
        <v>210</v>
      </c>
      <c r="I47">
        <v>12384788</v>
      </c>
      <c r="J47">
        <v>9181833</v>
      </c>
      <c r="K47">
        <v>13</v>
      </c>
      <c r="L47" t="s">
        <v>211</v>
      </c>
      <c r="M47" t="str">
        <f>HYPERLINK("https://toobigdata.com/douyin/user/292429?utm_source=de","点击查看达人详情")</f>
        <v>点击查看达人详情</v>
      </c>
    </row>
    <row r="48" spans="1:13">
      <c r="A48">
        <v>192202769</v>
      </c>
      <c r="B48" t="s">
        <v>212</v>
      </c>
      <c r="C48" t="s">
        <v>35</v>
      </c>
      <c r="D48" t="s">
        <v>213</v>
      </c>
      <c r="E48" t="s">
        <v>214</v>
      </c>
      <c r="F48" t="s">
        <v>215</v>
      </c>
      <c r="G48" t="s">
        <v>177</v>
      </c>
      <c r="I48">
        <v>12224898</v>
      </c>
      <c r="J48">
        <v>30703962</v>
      </c>
      <c r="K48">
        <v>24</v>
      </c>
      <c r="L48" t="s">
        <v>216</v>
      </c>
      <c r="M48" t="str">
        <f>HYPERLINK("https://toobigdata.com/douyin/user/1098987?utm_source=de","点击查看达人详情")</f>
        <v>点击查看达人详情</v>
      </c>
    </row>
    <row r="49" spans="1:13">
      <c r="A49">
        <v>1690790107</v>
      </c>
      <c r="B49" t="s">
        <v>217</v>
      </c>
      <c r="C49" t="s">
        <v>17</v>
      </c>
      <c r="D49" t="s">
        <v>218</v>
      </c>
      <c r="F49" t="s">
        <v>219</v>
      </c>
      <c r="G49" t="s">
        <v>49</v>
      </c>
      <c r="I49">
        <v>12199610</v>
      </c>
      <c r="J49">
        <v>45778365</v>
      </c>
      <c r="K49">
        <v>30</v>
      </c>
      <c r="L49" t="s">
        <v>220</v>
      </c>
      <c r="M49" t="str">
        <f>HYPERLINK("https://toobigdata.com/douyin/user/13320697?utm_source=de","点击查看达人详情")</f>
        <v>点击查看达人详情</v>
      </c>
    </row>
    <row r="50" spans="1:13">
      <c r="A50">
        <v>612417519</v>
      </c>
      <c r="B50" t="s">
        <v>221</v>
      </c>
      <c r="C50" t="s">
        <v>35</v>
      </c>
      <c r="D50" t="s">
        <v>222</v>
      </c>
      <c r="E50" t="s">
        <v>41</v>
      </c>
      <c r="F50" t="s">
        <v>223</v>
      </c>
      <c r="G50" t="s">
        <v>75</v>
      </c>
      <c r="I50">
        <v>11973932</v>
      </c>
      <c r="J50">
        <v>21384850</v>
      </c>
      <c r="K50">
        <v>24</v>
      </c>
      <c r="L50" t="s">
        <v>224</v>
      </c>
      <c r="M50" t="str">
        <f>HYPERLINK("https://toobigdata.com/douyin/user/170914?utm_source=de","点击查看达人详情")</f>
        <v>点击查看达人详情</v>
      </c>
    </row>
    <row r="51" spans="1:13">
      <c r="A51">
        <v>64199763</v>
      </c>
      <c r="B51" t="s">
        <v>225</v>
      </c>
      <c r="C51" t="s">
        <v>17</v>
      </c>
      <c r="D51" t="s">
        <v>226</v>
      </c>
      <c r="E51" t="s">
        <v>41</v>
      </c>
      <c r="F51" t="s">
        <v>227</v>
      </c>
      <c r="G51" t="s">
        <v>27</v>
      </c>
      <c r="I51">
        <v>11763894</v>
      </c>
      <c r="J51">
        <v>110195087</v>
      </c>
      <c r="K51">
        <v>189</v>
      </c>
      <c r="L51" t="s">
        <v>228</v>
      </c>
      <c r="M51" t="str">
        <f>HYPERLINK("https://toobigdata.com/douyin/user/203815?utm_source=de","点击查看达人详情")</f>
        <v>点击查看达人详情</v>
      </c>
    </row>
    <row r="52" spans="1:13">
      <c r="A52">
        <v>1747917556</v>
      </c>
      <c r="B52" t="s">
        <v>229</v>
      </c>
      <c r="C52" t="s">
        <v>17</v>
      </c>
      <c r="D52" t="s">
        <v>230</v>
      </c>
      <c r="E52" t="s">
        <v>175</v>
      </c>
      <c r="F52" t="s">
        <v>231</v>
      </c>
      <c r="G52" t="s">
        <v>27</v>
      </c>
      <c r="I52">
        <v>11688176</v>
      </c>
      <c r="J52">
        <v>66673601</v>
      </c>
      <c r="K52">
        <v>29</v>
      </c>
      <c r="L52" t="s">
        <v>232</v>
      </c>
      <c r="M52" t="str">
        <f>HYPERLINK("https://toobigdata.com/douyin/user/13880539?utm_source=de","点击查看达人详情")</f>
        <v>点击查看达人详情</v>
      </c>
    </row>
    <row r="53" spans="1:13">
      <c r="A53">
        <v>942149579</v>
      </c>
      <c r="B53" t="s">
        <v>233</v>
      </c>
      <c r="C53" t="s">
        <v>17</v>
      </c>
      <c r="D53" t="s">
        <v>234</v>
      </c>
      <c r="E53" t="s">
        <v>235</v>
      </c>
      <c r="F53" t="s">
        <v>236</v>
      </c>
      <c r="G53" t="s">
        <v>49</v>
      </c>
      <c r="H53" t="s">
        <v>237</v>
      </c>
      <c r="I53">
        <v>11636316</v>
      </c>
      <c r="J53">
        <v>55616417</v>
      </c>
      <c r="K53">
        <v>91</v>
      </c>
      <c r="L53" t="s">
        <v>238</v>
      </c>
      <c r="M53" t="str">
        <f>HYPERLINK("https://toobigdata.com/douyin/user/2208770?utm_source=de","点击查看达人详情")</f>
        <v>点击查看达人详情</v>
      </c>
    </row>
    <row r="54" spans="1:13">
      <c r="A54">
        <v>156450481</v>
      </c>
      <c r="B54" t="s">
        <v>239</v>
      </c>
      <c r="C54" t="s">
        <v>35</v>
      </c>
      <c r="D54" t="s">
        <v>240</v>
      </c>
      <c r="E54" t="s">
        <v>84</v>
      </c>
      <c r="G54" t="s">
        <v>14</v>
      </c>
      <c r="I54">
        <v>11608579</v>
      </c>
      <c r="J54">
        <v>8871713</v>
      </c>
      <c r="K54">
        <v>47</v>
      </c>
      <c r="L54" t="s">
        <v>241</v>
      </c>
      <c r="M54" t="str">
        <f>HYPERLINK("https://toobigdata.com/douyin/user/22136?utm_source=de","点击查看达人详情")</f>
        <v>点击查看达人详情</v>
      </c>
    </row>
    <row r="55" spans="1:13">
      <c r="A55">
        <v>134136756</v>
      </c>
      <c r="B55" t="s">
        <v>242</v>
      </c>
      <c r="C55" t="s">
        <v>35</v>
      </c>
      <c r="D55" t="s">
        <v>243</v>
      </c>
      <c r="E55" t="s">
        <v>41</v>
      </c>
      <c r="G55" t="s">
        <v>14</v>
      </c>
      <c r="I55">
        <v>11599480</v>
      </c>
      <c r="J55">
        <v>55909724</v>
      </c>
      <c r="K55">
        <v>118</v>
      </c>
      <c r="L55" t="s">
        <v>244</v>
      </c>
      <c r="M55" t="str">
        <f>HYPERLINK("https://toobigdata.com/douyin/user/293048?utm_source=de","点击查看达人详情")</f>
        <v>点击查看达人详情</v>
      </c>
    </row>
    <row r="56" spans="1:13">
      <c r="A56">
        <v>41215027</v>
      </c>
      <c r="B56" t="s">
        <v>245</v>
      </c>
      <c r="C56" t="s">
        <v>17</v>
      </c>
      <c r="D56" t="s">
        <v>246</v>
      </c>
      <c r="E56" t="s">
        <v>247</v>
      </c>
      <c r="F56" t="s">
        <v>248</v>
      </c>
      <c r="G56" t="s">
        <v>86</v>
      </c>
      <c r="I56">
        <v>11532438</v>
      </c>
      <c r="J56">
        <v>127875326</v>
      </c>
      <c r="K56">
        <v>188</v>
      </c>
      <c r="L56" t="s">
        <v>249</v>
      </c>
      <c r="M56" t="str">
        <f>HYPERLINK("https://toobigdata.com/douyin/user/168497?utm_source=de","点击查看达人详情")</f>
        <v>点击查看达人详情</v>
      </c>
    </row>
    <row r="57" spans="1:13">
      <c r="A57">
        <v>73593025</v>
      </c>
      <c r="B57" t="s">
        <v>250</v>
      </c>
      <c r="C57" t="s">
        <v>17</v>
      </c>
      <c r="D57" t="s">
        <v>251</v>
      </c>
      <c r="F57" t="s">
        <v>252</v>
      </c>
      <c r="G57" t="s">
        <v>43</v>
      </c>
      <c r="I57">
        <v>11516053</v>
      </c>
      <c r="J57">
        <v>63885579</v>
      </c>
      <c r="K57">
        <v>90</v>
      </c>
      <c r="L57" t="s">
        <v>253</v>
      </c>
      <c r="M57" t="str">
        <f>HYPERLINK("https://toobigdata.com/douyin/user/219590?utm_source=de","点击查看达人详情")</f>
        <v>点击查看达人详情</v>
      </c>
    </row>
    <row r="58" spans="1:13">
      <c r="A58">
        <v>287922704</v>
      </c>
      <c r="B58" t="s">
        <v>254</v>
      </c>
      <c r="C58" t="s">
        <v>17</v>
      </c>
      <c r="D58" t="s">
        <v>255</v>
      </c>
      <c r="E58" t="s">
        <v>256</v>
      </c>
      <c r="F58" t="s">
        <v>257</v>
      </c>
      <c r="G58" t="s">
        <v>75</v>
      </c>
      <c r="I58">
        <v>11497695</v>
      </c>
      <c r="J58">
        <v>117671426</v>
      </c>
      <c r="K58">
        <v>151</v>
      </c>
      <c r="L58" t="s">
        <v>258</v>
      </c>
      <c r="M58" t="str">
        <f>HYPERLINK("https://toobigdata.com/douyin/user/112747?utm_source=de","点击查看达人详情")</f>
        <v>点击查看达人详情</v>
      </c>
    </row>
    <row r="59" spans="1:13">
      <c r="A59">
        <v>10401514</v>
      </c>
      <c r="B59" t="s">
        <v>259</v>
      </c>
      <c r="C59" t="s">
        <v>14</v>
      </c>
      <c r="E59" t="s">
        <v>41</v>
      </c>
      <c r="G59" t="s">
        <v>14</v>
      </c>
      <c r="I59">
        <v>11380539</v>
      </c>
      <c r="J59">
        <v>14881423</v>
      </c>
      <c r="K59">
        <v>21</v>
      </c>
      <c r="L59" t="s">
        <v>258</v>
      </c>
      <c r="M59" t="str">
        <f>HYPERLINK("https://toobigdata.com/douyin/user/87222?utm_source=de","点击查看达人详情")</f>
        <v>点击查看达人详情</v>
      </c>
    </row>
    <row r="60" spans="1:13">
      <c r="A60">
        <v>95824557</v>
      </c>
      <c r="B60" t="s">
        <v>260</v>
      </c>
      <c r="C60" t="s">
        <v>17</v>
      </c>
      <c r="D60" t="s">
        <v>261</v>
      </c>
      <c r="E60" t="s">
        <v>262</v>
      </c>
      <c r="F60" t="s">
        <v>263</v>
      </c>
      <c r="G60" t="s">
        <v>153</v>
      </c>
      <c r="I60">
        <v>11313657</v>
      </c>
      <c r="J60">
        <v>45545307</v>
      </c>
      <c r="K60">
        <v>57</v>
      </c>
      <c r="L60" t="s">
        <v>264</v>
      </c>
      <c r="M60" t="str">
        <f>HYPERLINK("https://toobigdata.com/douyin/user/17889710?utm_source=de","点击查看达人详情")</f>
        <v>点击查看达人详情</v>
      </c>
    </row>
    <row r="61" spans="1:13">
      <c r="A61">
        <v>1199986092</v>
      </c>
      <c r="B61" t="s">
        <v>265</v>
      </c>
      <c r="C61" t="s">
        <v>35</v>
      </c>
      <c r="D61" t="s">
        <v>266</v>
      </c>
      <c r="E61" t="s">
        <v>267</v>
      </c>
      <c r="F61" t="s">
        <v>268</v>
      </c>
      <c r="G61" t="s">
        <v>137</v>
      </c>
      <c r="I61">
        <v>11308016</v>
      </c>
      <c r="J61">
        <v>47987421</v>
      </c>
      <c r="K61">
        <v>33</v>
      </c>
      <c r="L61" t="s">
        <v>269</v>
      </c>
      <c r="M61" t="str">
        <f>HYPERLINK("https://toobigdata.com/douyin/user/12433?utm_source=de","点击查看达人详情")</f>
        <v>点击查看达人详情</v>
      </c>
    </row>
    <row r="62" spans="1:13">
      <c r="A62">
        <v>194878247</v>
      </c>
      <c r="B62" t="s">
        <v>270</v>
      </c>
      <c r="C62" t="s">
        <v>14</v>
      </c>
      <c r="G62" t="s">
        <v>14</v>
      </c>
      <c r="I62">
        <v>11224746</v>
      </c>
      <c r="J62">
        <v>14473802</v>
      </c>
      <c r="K62">
        <v>12</v>
      </c>
      <c r="L62" t="s">
        <v>271</v>
      </c>
      <c r="M62" t="str">
        <f>HYPERLINK("https://toobigdata.com/douyin/user/74533?utm_source=de","点击查看达人详情")</f>
        <v>点击查看达人详情</v>
      </c>
    </row>
    <row r="63" spans="1:13">
      <c r="A63">
        <v>1449765156</v>
      </c>
      <c r="B63" t="s">
        <v>272</v>
      </c>
      <c r="C63" t="s">
        <v>14</v>
      </c>
      <c r="D63" t="s">
        <v>273</v>
      </c>
      <c r="E63" t="s">
        <v>41</v>
      </c>
      <c r="G63" t="s">
        <v>14</v>
      </c>
      <c r="H63" t="s">
        <v>274</v>
      </c>
      <c r="I63">
        <v>11153405</v>
      </c>
      <c r="J63">
        <v>183431662</v>
      </c>
      <c r="K63">
        <v>184</v>
      </c>
      <c r="L63" t="s">
        <v>275</v>
      </c>
      <c r="M63" t="str">
        <f>HYPERLINK("https://toobigdata.com/douyin/user/4036414?utm_source=de","点击查看达人详情")</f>
        <v>点击查看达人详情</v>
      </c>
    </row>
    <row r="64" spans="1:13">
      <c r="A64">
        <v>3322496</v>
      </c>
      <c r="B64" t="s">
        <v>276</v>
      </c>
      <c r="C64" t="s">
        <v>35</v>
      </c>
      <c r="D64" t="s">
        <v>277</v>
      </c>
      <c r="F64" t="s">
        <v>278</v>
      </c>
      <c r="G64" t="s">
        <v>177</v>
      </c>
      <c r="I64">
        <v>11136329</v>
      </c>
      <c r="J64">
        <v>93178209</v>
      </c>
      <c r="K64">
        <v>233</v>
      </c>
      <c r="L64" t="s">
        <v>279</v>
      </c>
      <c r="M64" t="str">
        <f>HYPERLINK("https://toobigdata.com/douyin/user/37879?utm_source=de","点击查看达人详情")</f>
        <v>点击查看达人详情</v>
      </c>
    </row>
    <row r="65" spans="1:13">
      <c r="A65">
        <v>289390530</v>
      </c>
      <c r="B65" t="s">
        <v>280</v>
      </c>
      <c r="C65" t="s">
        <v>17</v>
      </c>
      <c r="D65" t="s">
        <v>281</v>
      </c>
      <c r="E65" t="s">
        <v>282</v>
      </c>
      <c r="F65" t="s">
        <v>283</v>
      </c>
      <c r="G65" t="s">
        <v>69</v>
      </c>
      <c r="I65">
        <v>11059192</v>
      </c>
      <c r="J65">
        <v>50432684</v>
      </c>
      <c r="K65">
        <v>108</v>
      </c>
      <c r="L65" t="s">
        <v>284</v>
      </c>
      <c r="M65" t="str">
        <f>HYPERLINK("https://toobigdata.com/douyin/user/307231?utm_source=de","点击查看达人详情")</f>
        <v>点击查看达人详情</v>
      </c>
    </row>
    <row r="66" spans="1:13">
      <c r="A66">
        <v>372753988</v>
      </c>
      <c r="B66" t="s">
        <v>285</v>
      </c>
      <c r="C66" t="s">
        <v>17</v>
      </c>
      <c r="D66" t="s">
        <v>286</v>
      </c>
      <c r="F66" t="s">
        <v>287</v>
      </c>
      <c r="G66" t="s">
        <v>59</v>
      </c>
      <c r="I66">
        <v>11057821</v>
      </c>
      <c r="J66">
        <v>25410941</v>
      </c>
      <c r="K66">
        <v>36</v>
      </c>
      <c r="L66" t="s">
        <v>288</v>
      </c>
      <c r="M66" t="str">
        <f>HYPERLINK("https://toobigdata.com/douyin/user/289241?utm_source=de","点击查看达人详情")</f>
        <v>点击查看达人详情</v>
      </c>
    </row>
    <row r="67" spans="1:13">
      <c r="A67">
        <v>7668027</v>
      </c>
      <c r="B67" t="s">
        <v>289</v>
      </c>
      <c r="C67" t="s">
        <v>35</v>
      </c>
      <c r="D67" t="s">
        <v>290</v>
      </c>
      <c r="E67" t="s">
        <v>291</v>
      </c>
      <c r="F67" t="s">
        <v>292</v>
      </c>
      <c r="G67" t="s">
        <v>49</v>
      </c>
      <c r="I67">
        <v>10983414</v>
      </c>
      <c r="J67">
        <v>77349933</v>
      </c>
      <c r="K67">
        <v>122</v>
      </c>
      <c r="L67" t="s">
        <v>293</v>
      </c>
      <c r="M67" t="str">
        <f>HYPERLINK("https://toobigdata.com/douyin/user/73795?utm_source=de","点击查看达人详情")</f>
        <v>点击查看达人详情</v>
      </c>
    </row>
    <row r="68" spans="1:13">
      <c r="A68">
        <v>852288908</v>
      </c>
      <c r="B68" t="s">
        <v>294</v>
      </c>
      <c r="C68" t="s">
        <v>17</v>
      </c>
      <c r="D68" t="s">
        <v>295</v>
      </c>
      <c r="E68" t="s">
        <v>296</v>
      </c>
      <c r="F68" t="s">
        <v>297</v>
      </c>
      <c r="G68" t="s">
        <v>137</v>
      </c>
      <c r="I68">
        <v>10885875</v>
      </c>
      <c r="J68">
        <v>72934668</v>
      </c>
      <c r="K68">
        <v>78</v>
      </c>
      <c r="L68" t="s">
        <v>298</v>
      </c>
      <c r="M68" t="str">
        <f>HYPERLINK("https://toobigdata.com/douyin/user/188401?utm_source=de","点击查看达人详情")</f>
        <v>点击查看达人详情</v>
      </c>
    </row>
    <row r="69" spans="1:13">
      <c r="A69">
        <v>83782802</v>
      </c>
      <c r="B69" t="s">
        <v>299</v>
      </c>
      <c r="C69" t="s">
        <v>17</v>
      </c>
      <c r="D69" t="s">
        <v>300</v>
      </c>
      <c r="E69" t="s">
        <v>301</v>
      </c>
      <c r="F69" t="s">
        <v>302</v>
      </c>
      <c r="G69" t="s">
        <v>75</v>
      </c>
      <c r="I69">
        <v>10837915</v>
      </c>
      <c r="J69">
        <v>110433008</v>
      </c>
      <c r="K69">
        <v>205</v>
      </c>
      <c r="L69" t="s">
        <v>303</v>
      </c>
      <c r="M69" t="str">
        <f>HYPERLINK("https://toobigdata.com/douyin/user/237467?utm_source=de","点击查看达人详情")</f>
        <v>点击查看达人详情</v>
      </c>
    </row>
    <row r="70" spans="1:13">
      <c r="A70">
        <v>3505170</v>
      </c>
      <c r="B70" t="s">
        <v>304</v>
      </c>
      <c r="C70" t="s">
        <v>17</v>
      </c>
      <c r="D70" t="s">
        <v>305</v>
      </c>
      <c r="E70" t="s">
        <v>67</v>
      </c>
      <c r="F70" t="s">
        <v>306</v>
      </c>
      <c r="G70" t="s">
        <v>21</v>
      </c>
      <c r="I70">
        <v>10707214</v>
      </c>
      <c r="J70">
        <v>99530414</v>
      </c>
      <c r="K70">
        <v>199</v>
      </c>
      <c r="L70" t="s">
        <v>307</v>
      </c>
      <c r="M70" t="str">
        <f>HYPERLINK("https://toobigdata.com/douyin/user/42054?utm_source=de","点击查看达人详情")</f>
        <v>点击查看达人详情</v>
      </c>
    </row>
    <row r="71" spans="1:13">
      <c r="A71">
        <v>66201124</v>
      </c>
      <c r="B71" t="s">
        <v>308</v>
      </c>
      <c r="C71" t="s">
        <v>17</v>
      </c>
      <c r="E71" t="s">
        <v>309</v>
      </c>
      <c r="G71" t="s">
        <v>14</v>
      </c>
      <c r="I71">
        <v>10571871</v>
      </c>
      <c r="J71">
        <v>30977081</v>
      </c>
      <c r="K71">
        <v>134</v>
      </c>
      <c r="L71" t="s">
        <v>310</v>
      </c>
      <c r="M71" t="str">
        <f>HYPERLINK("https://toobigdata.com/douyin/user/73765?utm_source=de","点击查看达人详情")</f>
        <v>点击查看达人详情</v>
      </c>
    </row>
    <row r="72" spans="1:13">
      <c r="A72">
        <v>5065426</v>
      </c>
      <c r="B72" t="s">
        <v>311</v>
      </c>
      <c r="C72" t="s">
        <v>17</v>
      </c>
      <c r="D72" t="s">
        <v>312</v>
      </c>
      <c r="E72" t="s">
        <v>41</v>
      </c>
      <c r="F72" t="s">
        <v>313</v>
      </c>
      <c r="G72" t="s">
        <v>69</v>
      </c>
      <c r="I72">
        <v>10547603</v>
      </c>
      <c r="J72">
        <v>66957121</v>
      </c>
      <c r="K72">
        <v>179</v>
      </c>
      <c r="L72" t="s">
        <v>314</v>
      </c>
      <c r="M72" t="str">
        <f>HYPERLINK("https://toobigdata.com/douyin/user/57305?utm_source=de","点击查看达人详情")</f>
        <v>点击查看达人详情</v>
      </c>
    </row>
    <row r="73" spans="1:13">
      <c r="A73">
        <v>576752403</v>
      </c>
      <c r="B73" t="s">
        <v>315</v>
      </c>
      <c r="C73" t="s">
        <v>35</v>
      </c>
      <c r="D73" t="s">
        <v>316</v>
      </c>
      <c r="E73" t="s">
        <v>41</v>
      </c>
      <c r="F73" t="s">
        <v>317</v>
      </c>
      <c r="G73" t="s">
        <v>27</v>
      </c>
      <c r="I73">
        <v>10303255</v>
      </c>
      <c r="J73">
        <v>42832040</v>
      </c>
      <c r="K73">
        <v>737</v>
      </c>
      <c r="L73" t="s">
        <v>318</v>
      </c>
      <c r="M73" t="str">
        <f>HYPERLINK("https://toobigdata.com/douyin/user/361858?utm_source=de","点击查看达人详情")</f>
        <v>点击查看达人详情</v>
      </c>
    </row>
    <row r="74" spans="1:13">
      <c r="A74">
        <v>117908807</v>
      </c>
      <c r="B74" t="s">
        <v>319</v>
      </c>
      <c r="C74" t="s">
        <v>17</v>
      </c>
      <c r="D74" t="s">
        <v>320</v>
      </c>
      <c r="E74" t="s">
        <v>41</v>
      </c>
      <c r="F74" t="s">
        <v>321</v>
      </c>
      <c r="G74" t="s">
        <v>86</v>
      </c>
      <c r="I74">
        <v>9828199</v>
      </c>
      <c r="J74">
        <v>60945665</v>
      </c>
      <c r="K74">
        <v>107</v>
      </c>
      <c r="L74" t="s">
        <v>322</v>
      </c>
      <c r="M74" t="str">
        <f>HYPERLINK("https://toobigdata.com/douyin/user/147578?utm_source=de","点击查看达人详情")</f>
        <v>点击查看达人详情</v>
      </c>
    </row>
    <row r="75" spans="1:13">
      <c r="A75">
        <v>593592196</v>
      </c>
      <c r="B75" t="s">
        <v>323</v>
      </c>
      <c r="C75" t="s">
        <v>35</v>
      </c>
      <c r="D75" t="s">
        <v>324</v>
      </c>
      <c r="E75" t="s">
        <v>19</v>
      </c>
      <c r="F75" t="s">
        <v>325</v>
      </c>
      <c r="G75" t="s">
        <v>75</v>
      </c>
      <c r="I75">
        <v>9801117</v>
      </c>
      <c r="J75">
        <v>17860642</v>
      </c>
      <c r="K75">
        <v>20</v>
      </c>
      <c r="L75" t="s">
        <v>326</v>
      </c>
      <c r="M75" t="str">
        <f>HYPERLINK("https://toobigdata.com/douyin/user/87376?utm_source=de","点击查看达人详情")</f>
        <v>点击查看达人详情</v>
      </c>
    </row>
    <row r="76" spans="1:13">
      <c r="A76">
        <v>265942720</v>
      </c>
      <c r="B76" t="s">
        <v>327</v>
      </c>
      <c r="C76" t="s">
        <v>17</v>
      </c>
      <c r="E76" t="s">
        <v>41</v>
      </c>
      <c r="F76" t="s">
        <v>328</v>
      </c>
      <c r="G76" t="s">
        <v>210</v>
      </c>
      <c r="I76">
        <v>9791442</v>
      </c>
      <c r="J76">
        <v>15573060</v>
      </c>
      <c r="K76">
        <v>12</v>
      </c>
      <c r="L76" t="s">
        <v>329</v>
      </c>
      <c r="M76" t="str">
        <f>HYPERLINK("https://toobigdata.com/douyin/user/340269?utm_source=de","点击查看达人详情")</f>
        <v>点击查看达人详情</v>
      </c>
    </row>
    <row r="77" spans="1:13">
      <c r="A77">
        <v>382108600</v>
      </c>
      <c r="B77" t="s">
        <v>330</v>
      </c>
      <c r="C77" t="s">
        <v>35</v>
      </c>
      <c r="D77" t="s">
        <v>331</v>
      </c>
      <c r="E77" t="s">
        <v>332</v>
      </c>
      <c r="F77" t="s">
        <v>333</v>
      </c>
      <c r="G77" t="s">
        <v>27</v>
      </c>
      <c r="I77">
        <v>9592914</v>
      </c>
      <c r="J77">
        <v>39249761</v>
      </c>
      <c r="K77">
        <v>44</v>
      </c>
      <c r="L77" t="s">
        <v>334</v>
      </c>
      <c r="M77" t="str">
        <f>HYPERLINK("https://toobigdata.com/douyin/user/370237?utm_source=de","点击查看达人详情")</f>
        <v>点击查看达人详情</v>
      </c>
    </row>
    <row r="78" spans="1:13">
      <c r="A78">
        <v>3776153</v>
      </c>
      <c r="B78" t="s">
        <v>335</v>
      </c>
      <c r="C78" t="s">
        <v>17</v>
      </c>
      <c r="D78" t="s">
        <v>336</v>
      </c>
      <c r="E78" t="s">
        <v>247</v>
      </c>
      <c r="F78" t="s">
        <v>337</v>
      </c>
      <c r="G78" t="s">
        <v>27</v>
      </c>
      <c r="I78">
        <v>9536395</v>
      </c>
      <c r="J78">
        <v>33220502</v>
      </c>
      <c r="K78">
        <v>61</v>
      </c>
      <c r="L78" t="s">
        <v>338</v>
      </c>
      <c r="M78" t="str">
        <f>HYPERLINK("https://toobigdata.com/douyin/user/44479?utm_source=de","点击查看达人详情")</f>
        <v>点击查看达人详情</v>
      </c>
    </row>
    <row r="79" spans="1:13">
      <c r="A79">
        <v>6403613</v>
      </c>
      <c r="B79" t="s">
        <v>339</v>
      </c>
      <c r="C79" t="s">
        <v>17</v>
      </c>
      <c r="E79" t="s">
        <v>340</v>
      </c>
      <c r="F79" t="s">
        <v>341</v>
      </c>
      <c r="G79" t="s">
        <v>86</v>
      </c>
      <c r="I79">
        <v>9514454</v>
      </c>
      <c r="J79">
        <v>30653169</v>
      </c>
      <c r="K79">
        <v>25</v>
      </c>
      <c r="L79" t="s">
        <v>342</v>
      </c>
      <c r="M79" t="str">
        <f>HYPERLINK("https://toobigdata.com/douyin/user/67382?utm_source=de","点击查看达人详情")</f>
        <v>点击查看达人详情</v>
      </c>
    </row>
    <row r="80" spans="1:13">
      <c r="A80">
        <v>178100112</v>
      </c>
      <c r="B80" t="s">
        <v>343</v>
      </c>
      <c r="C80" t="s">
        <v>35</v>
      </c>
      <c r="E80" t="s">
        <v>41</v>
      </c>
      <c r="F80" t="s">
        <v>344</v>
      </c>
      <c r="G80" t="s">
        <v>59</v>
      </c>
      <c r="I80">
        <v>9403538</v>
      </c>
      <c r="J80">
        <v>14143957</v>
      </c>
      <c r="K80">
        <v>8</v>
      </c>
      <c r="L80" t="s">
        <v>345</v>
      </c>
      <c r="M80" t="str">
        <f>HYPERLINK("https://toobigdata.com/douyin/user/314924?utm_source=de","点击查看达人详情")</f>
        <v>点击查看达人详情</v>
      </c>
    </row>
    <row r="81" spans="1:13">
      <c r="A81">
        <v>5052472</v>
      </c>
      <c r="B81" t="s">
        <v>346</v>
      </c>
      <c r="C81" t="s">
        <v>35</v>
      </c>
      <c r="D81" t="s">
        <v>347</v>
      </c>
      <c r="E81" t="s">
        <v>41</v>
      </c>
      <c r="F81" t="s">
        <v>348</v>
      </c>
      <c r="G81" t="s">
        <v>137</v>
      </c>
      <c r="I81">
        <v>9319125</v>
      </c>
      <c r="J81">
        <v>49812122</v>
      </c>
      <c r="K81">
        <v>167</v>
      </c>
      <c r="L81" t="s">
        <v>349</v>
      </c>
      <c r="M81" t="str">
        <f>HYPERLINK("https://toobigdata.com/douyin/user/153642?utm_source=de","点击查看达人详情")</f>
        <v>点击查看达人详情</v>
      </c>
    </row>
    <row r="82" spans="1:13">
      <c r="A82">
        <v>27882129</v>
      </c>
      <c r="B82" t="s">
        <v>350</v>
      </c>
      <c r="C82" t="s">
        <v>17</v>
      </c>
      <c r="D82" t="s">
        <v>351</v>
      </c>
      <c r="F82" t="s">
        <v>352</v>
      </c>
      <c r="G82" t="s">
        <v>59</v>
      </c>
      <c r="I82">
        <v>9318527</v>
      </c>
      <c r="J82">
        <v>9897306</v>
      </c>
      <c r="K82">
        <v>22</v>
      </c>
      <c r="L82" t="s">
        <v>353</v>
      </c>
      <c r="M82" t="str">
        <f>HYPERLINK("https://toobigdata.com/douyin/user/90688?utm_source=de","点击查看达人详情")</f>
        <v>点击查看达人详情</v>
      </c>
    </row>
    <row r="83" spans="1:13">
      <c r="A83">
        <v>17276523</v>
      </c>
      <c r="B83" t="s">
        <v>354</v>
      </c>
      <c r="C83" t="s">
        <v>35</v>
      </c>
      <c r="D83" t="s">
        <v>355</v>
      </c>
      <c r="E83" t="s">
        <v>67</v>
      </c>
      <c r="F83" t="s">
        <v>356</v>
      </c>
      <c r="G83" t="s">
        <v>59</v>
      </c>
      <c r="I83">
        <v>9232000</v>
      </c>
      <c r="J83">
        <v>23704000</v>
      </c>
      <c r="K83">
        <v>0</v>
      </c>
      <c r="L83" t="s">
        <v>357</v>
      </c>
      <c r="M83" t="str">
        <f>HYPERLINK("https://toobigdata.com/douyin/user/117784?utm_source=de","点击查看达人详情")</f>
        <v>点击查看达人详情</v>
      </c>
    </row>
    <row r="84" spans="1:13">
      <c r="A84">
        <v>1023129014</v>
      </c>
      <c r="B84" t="s">
        <v>358</v>
      </c>
      <c r="C84" t="s">
        <v>17</v>
      </c>
      <c r="D84" t="s">
        <v>359</v>
      </c>
      <c r="E84" t="s">
        <v>360</v>
      </c>
      <c r="F84" t="s">
        <v>361</v>
      </c>
      <c r="G84" t="s">
        <v>86</v>
      </c>
      <c r="H84" t="s">
        <v>362</v>
      </c>
      <c r="I84">
        <v>9133547</v>
      </c>
      <c r="J84">
        <v>33987103</v>
      </c>
      <c r="K84">
        <v>305</v>
      </c>
      <c r="L84" t="s">
        <v>363</v>
      </c>
      <c r="M84" t="str">
        <f>HYPERLINK("https://toobigdata.com/douyin/user/358552?utm_source=de","点击查看达人详情")</f>
        <v>点击查看达人详情</v>
      </c>
    </row>
    <row r="85" spans="1:13">
      <c r="A85">
        <v>71158770</v>
      </c>
      <c r="B85" t="s">
        <v>364</v>
      </c>
      <c r="C85" t="s">
        <v>35</v>
      </c>
      <c r="D85" t="s">
        <v>365</v>
      </c>
      <c r="E85" t="s">
        <v>67</v>
      </c>
      <c r="G85" t="s">
        <v>14</v>
      </c>
      <c r="I85">
        <v>8969561</v>
      </c>
      <c r="J85">
        <v>29470736</v>
      </c>
      <c r="K85">
        <v>306</v>
      </c>
      <c r="L85" t="s">
        <v>366</v>
      </c>
      <c r="M85" t="str">
        <f>HYPERLINK("https://toobigdata.com/douyin/user/215186?utm_source=de","点击查看达人详情")</f>
        <v>点击查看达人详情</v>
      </c>
    </row>
    <row r="86" spans="1:13">
      <c r="A86">
        <v>6005480</v>
      </c>
      <c r="B86" t="s">
        <v>367</v>
      </c>
      <c r="C86" t="s">
        <v>35</v>
      </c>
      <c r="D86" t="s">
        <v>368</v>
      </c>
      <c r="F86" t="s">
        <v>369</v>
      </c>
      <c r="G86" t="s">
        <v>137</v>
      </c>
      <c r="I86">
        <v>8957362</v>
      </c>
      <c r="J86">
        <v>94952584</v>
      </c>
      <c r="K86">
        <v>224</v>
      </c>
      <c r="L86" t="s">
        <v>370</v>
      </c>
      <c r="M86" t="str">
        <f>HYPERLINK("https://toobigdata.com/douyin/user/64793?utm_source=de","点击查看达人详情")</f>
        <v>点击查看达人详情</v>
      </c>
    </row>
    <row r="87" spans="1:13">
      <c r="A87">
        <v>908916488</v>
      </c>
      <c r="B87" t="s">
        <v>371</v>
      </c>
      <c r="C87" t="s">
        <v>17</v>
      </c>
      <c r="D87" t="s">
        <v>372</v>
      </c>
      <c r="E87" t="s">
        <v>282</v>
      </c>
      <c r="F87" t="s">
        <v>373</v>
      </c>
      <c r="G87" t="s">
        <v>59</v>
      </c>
      <c r="I87">
        <v>8936855</v>
      </c>
      <c r="J87">
        <v>43277759</v>
      </c>
      <c r="K87">
        <v>157</v>
      </c>
      <c r="L87" t="s">
        <v>374</v>
      </c>
      <c r="M87" t="str">
        <f>HYPERLINK("https://toobigdata.com/douyin/user/412383?utm_source=de","点击查看达人详情")</f>
        <v>点击查看达人详情</v>
      </c>
    </row>
    <row r="88" spans="1:13">
      <c r="A88">
        <v>190745542</v>
      </c>
      <c r="B88" t="s">
        <v>375</v>
      </c>
      <c r="C88" t="s">
        <v>35</v>
      </c>
      <c r="D88" t="s">
        <v>376</v>
      </c>
      <c r="E88" t="s">
        <v>377</v>
      </c>
      <c r="G88" t="s">
        <v>14</v>
      </c>
      <c r="I88">
        <v>8867262</v>
      </c>
      <c r="J88">
        <v>10927978</v>
      </c>
      <c r="K88">
        <v>12</v>
      </c>
      <c r="L88" t="s">
        <v>378</v>
      </c>
      <c r="M88" t="str">
        <f>HYPERLINK("https://toobigdata.com/douyin/user/327597?utm_source=de","点击查看达人详情")</f>
        <v>点击查看达人详情</v>
      </c>
    </row>
    <row r="89" spans="1:13">
      <c r="A89">
        <v>7661924</v>
      </c>
      <c r="B89" t="s">
        <v>379</v>
      </c>
      <c r="C89" t="s">
        <v>17</v>
      </c>
      <c r="D89" t="s">
        <v>380</v>
      </c>
      <c r="E89" t="s">
        <v>67</v>
      </c>
      <c r="F89" t="s">
        <v>381</v>
      </c>
      <c r="G89" t="s">
        <v>86</v>
      </c>
      <c r="I89">
        <v>8840993</v>
      </c>
      <c r="J89">
        <v>91320492</v>
      </c>
      <c r="K89">
        <v>135</v>
      </c>
      <c r="L89" t="s">
        <v>382</v>
      </c>
      <c r="M89" t="str">
        <f>HYPERLINK("https://toobigdata.com/douyin/user/73768?utm_source=de","点击查看达人详情")</f>
        <v>点击查看达人详情</v>
      </c>
    </row>
    <row r="90" spans="1:13">
      <c r="A90">
        <v>7664071</v>
      </c>
      <c r="B90" t="s">
        <v>383</v>
      </c>
      <c r="C90" t="s">
        <v>35</v>
      </c>
      <c r="D90" t="s">
        <v>384</v>
      </c>
      <c r="E90" t="s">
        <v>126</v>
      </c>
      <c r="F90" t="s">
        <v>385</v>
      </c>
      <c r="G90" t="s">
        <v>43</v>
      </c>
      <c r="I90">
        <v>8803472</v>
      </c>
      <c r="J90">
        <v>59975786</v>
      </c>
      <c r="K90">
        <v>135</v>
      </c>
      <c r="L90" t="s">
        <v>386</v>
      </c>
      <c r="M90" t="str">
        <f>HYPERLINK("https://toobigdata.com/douyin/user/31404?utm_source=de","点击查看达人详情")</f>
        <v>点击查看达人详情</v>
      </c>
    </row>
    <row r="91" spans="1:13">
      <c r="A91">
        <v>266523778</v>
      </c>
      <c r="B91" t="s">
        <v>387</v>
      </c>
      <c r="C91" t="s">
        <v>17</v>
      </c>
      <c r="E91" t="s">
        <v>388</v>
      </c>
      <c r="F91" t="s">
        <v>389</v>
      </c>
      <c r="G91" t="s">
        <v>210</v>
      </c>
      <c r="I91">
        <v>8695834</v>
      </c>
      <c r="J91">
        <v>10130374</v>
      </c>
      <c r="K91">
        <v>13</v>
      </c>
      <c r="L91" t="s">
        <v>390</v>
      </c>
      <c r="M91" t="str">
        <f>HYPERLINK("https://toobigdata.com/douyin/user/143737?utm_source=de","点击查看达人详情")</f>
        <v>点击查看达人详情</v>
      </c>
    </row>
    <row r="92" spans="1:13">
      <c r="A92">
        <v>17176870</v>
      </c>
      <c r="B92" t="s">
        <v>391</v>
      </c>
      <c r="C92" t="s">
        <v>17</v>
      </c>
      <c r="D92" t="s">
        <v>392</v>
      </c>
      <c r="E92" t="s">
        <v>41</v>
      </c>
      <c r="F92" t="s">
        <v>393</v>
      </c>
      <c r="G92" t="s">
        <v>69</v>
      </c>
      <c r="I92">
        <v>8594120</v>
      </c>
      <c r="J92">
        <v>37591310</v>
      </c>
      <c r="K92">
        <v>84</v>
      </c>
      <c r="L92" t="s">
        <v>394</v>
      </c>
      <c r="M92" t="str">
        <f>HYPERLINK("https://toobigdata.com/douyin/user/117274?utm_source=de","点击查看达人详情")</f>
        <v>点击查看达人详情</v>
      </c>
    </row>
    <row r="93" spans="1:13">
      <c r="A93">
        <v>130473876</v>
      </c>
      <c r="B93" t="s">
        <v>395</v>
      </c>
      <c r="C93" t="s">
        <v>17</v>
      </c>
      <c r="D93" t="s">
        <v>396</v>
      </c>
      <c r="E93" t="s">
        <v>67</v>
      </c>
      <c r="F93" t="s">
        <v>397</v>
      </c>
      <c r="G93" t="s">
        <v>27</v>
      </c>
      <c r="I93">
        <v>8533331</v>
      </c>
      <c r="J93">
        <v>68760562</v>
      </c>
      <c r="K93">
        <v>107</v>
      </c>
      <c r="L93" t="s">
        <v>398</v>
      </c>
      <c r="M93" t="str">
        <f>HYPERLINK("https://toobigdata.com/douyin/user/197529?utm_source=de","点击查看达人详情")</f>
        <v>点击查看达人详情</v>
      </c>
    </row>
    <row r="94" spans="1:13">
      <c r="A94">
        <v>58826496</v>
      </c>
      <c r="B94" t="s">
        <v>399</v>
      </c>
      <c r="C94" t="s">
        <v>17</v>
      </c>
      <c r="D94" t="s">
        <v>400</v>
      </c>
      <c r="E94" t="s">
        <v>67</v>
      </c>
      <c r="F94" t="s">
        <v>401</v>
      </c>
      <c r="G94" t="s">
        <v>43</v>
      </c>
      <c r="I94">
        <v>8531180</v>
      </c>
      <c r="J94">
        <v>67983152</v>
      </c>
      <c r="K94">
        <v>236</v>
      </c>
      <c r="L94" t="s">
        <v>402</v>
      </c>
      <c r="M94" t="str">
        <f>HYPERLINK("https://toobigdata.com/douyin/user/194766?utm_source=de","点击查看达人详情")</f>
        <v>点击查看达人详情</v>
      </c>
    </row>
    <row r="95" spans="1:13">
      <c r="A95">
        <v>116623197</v>
      </c>
      <c r="B95" t="s">
        <v>403</v>
      </c>
      <c r="C95" t="s">
        <v>17</v>
      </c>
      <c r="D95" t="s">
        <v>404</v>
      </c>
      <c r="E95" t="s">
        <v>405</v>
      </c>
      <c r="F95" t="s">
        <v>406</v>
      </c>
      <c r="G95" t="s">
        <v>137</v>
      </c>
      <c r="I95">
        <v>8464097</v>
      </c>
      <c r="J95">
        <v>44793753</v>
      </c>
      <c r="K95">
        <v>56</v>
      </c>
      <c r="L95" t="s">
        <v>407</v>
      </c>
      <c r="M95" t="str">
        <f>HYPERLINK("https://toobigdata.com/douyin/user/275367?utm_source=de","点击查看达人详情")</f>
        <v>点击查看达人详情</v>
      </c>
    </row>
    <row r="96" spans="1:13">
      <c r="A96">
        <v>13374590</v>
      </c>
      <c r="B96" t="s">
        <v>408</v>
      </c>
      <c r="C96" t="s">
        <v>17</v>
      </c>
      <c r="D96" t="s">
        <v>409</v>
      </c>
      <c r="E96" t="s">
        <v>41</v>
      </c>
      <c r="F96" t="s">
        <v>410</v>
      </c>
      <c r="G96" t="s">
        <v>210</v>
      </c>
      <c r="I96">
        <v>8449117</v>
      </c>
      <c r="J96">
        <v>19327218</v>
      </c>
      <c r="K96">
        <v>133</v>
      </c>
      <c r="L96" t="s">
        <v>411</v>
      </c>
      <c r="M96" t="str">
        <f>HYPERLINK("https://toobigdata.com/douyin/user/97390?utm_source=de","点击查看达人详情")</f>
        <v>点击查看达人详情</v>
      </c>
    </row>
    <row r="97" spans="1:13">
      <c r="A97">
        <v>4245698</v>
      </c>
      <c r="B97" t="s">
        <v>412</v>
      </c>
      <c r="C97" t="s">
        <v>35</v>
      </c>
      <c r="D97" t="s">
        <v>413</v>
      </c>
      <c r="E97" t="s">
        <v>414</v>
      </c>
      <c r="F97" t="s">
        <v>415</v>
      </c>
      <c r="G97" t="s">
        <v>27</v>
      </c>
      <c r="I97">
        <v>8337137</v>
      </c>
      <c r="J97">
        <v>28015718</v>
      </c>
      <c r="K97">
        <v>104</v>
      </c>
      <c r="L97" t="s">
        <v>416</v>
      </c>
      <c r="M97" t="str">
        <f>HYPERLINK("https://toobigdata.com/douyin/user/49553?utm_source=de","点击查看达人详情")</f>
        <v>点击查看达人详情</v>
      </c>
    </row>
    <row r="98" spans="1:13">
      <c r="A98">
        <v>168995976</v>
      </c>
      <c r="B98" t="s">
        <v>417</v>
      </c>
      <c r="C98" t="s">
        <v>35</v>
      </c>
      <c r="D98" t="s">
        <v>418</v>
      </c>
      <c r="E98" t="s">
        <v>377</v>
      </c>
      <c r="F98" t="s">
        <v>419</v>
      </c>
      <c r="G98" t="s">
        <v>27</v>
      </c>
      <c r="H98" t="s">
        <v>420</v>
      </c>
      <c r="I98">
        <v>8138799</v>
      </c>
      <c r="J98">
        <v>70915497</v>
      </c>
      <c r="K98">
        <v>127</v>
      </c>
      <c r="L98" t="s">
        <v>421</v>
      </c>
      <c r="M98" t="str">
        <f>HYPERLINK("https://toobigdata.com/douyin/user/282280?utm_source=de","点击查看达人详情")</f>
        <v>点击查看达人详情</v>
      </c>
    </row>
    <row r="99" spans="1:13">
      <c r="A99">
        <v>631509146</v>
      </c>
      <c r="B99" t="s">
        <v>422</v>
      </c>
      <c r="C99" t="s">
        <v>35</v>
      </c>
      <c r="D99" t="s">
        <v>423</v>
      </c>
      <c r="E99" t="s">
        <v>424</v>
      </c>
      <c r="F99" t="s">
        <v>425</v>
      </c>
      <c r="G99" t="s">
        <v>43</v>
      </c>
      <c r="I99">
        <v>8049653</v>
      </c>
      <c r="J99">
        <v>77104185</v>
      </c>
      <c r="K99">
        <v>199</v>
      </c>
      <c r="L99" t="s">
        <v>426</v>
      </c>
      <c r="M99" t="str">
        <f>HYPERLINK("https://toobigdata.com/douyin/user/386206?utm_source=de","点击查看达人详情")</f>
        <v>点击查看达人详情</v>
      </c>
    </row>
    <row r="100" spans="1:13">
      <c r="A100">
        <v>65293799</v>
      </c>
      <c r="B100" t="s">
        <v>427</v>
      </c>
      <c r="C100" t="s">
        <v>17</v>
      </c>
      <c r="D100" t="s">
        <v>428</v>
      </c>
      <c r="E100" t="s">
        <v>429</v>
      </c>
      <c r="F100" t="s">
        <v>430</v>
      </c>
      <c r="G100" t="s">
        <v>177</v>
      </c>
      <c r="I100">
        <v>8034251</v>
      </c>
      <c r="J100">
        <v>55740960</v>
      </c>
      <c r="K100">
        <v>453</v>
      </c>
      <c r="L100" t="s">
        <v>431</v>
      </c>
      <c r="M100" t="str">
        <f>HYPERLINK("https://toobigdata.com/douyin/user/205573?utm_source=de","点击查看达人详情")</f>
        <v>点击查看达人详情</v>
      </c>
    </row>
    <row r="101" spans="1:13">
      <c r="A101">
        <v>4185818</v>
      </c>
      <c r="B101" t="s">
        <v>432</v>
      </c>
      <c r="C101" t="s">
        <v>35</v>
      </c>
      <c r="D101" t="s">
        <v>433</v>
      </c>
      <c r="E101" t="s">
        <v>247</v>
      </c>
      <c r="F101" t="s">
        <v>434</v>
      </c>
      <c r="G101" t="s">
        <v>86</v>
      </c>
      <c r="I101">
        <v>7966609</v>
      </c>
      <c r="J101">
        <v>35209736</v>
      </c>
      <c r="K101">
        <v>316</v>
      </c>
      <c r="L101" t="s">
        <v>435</v>
      </c>
      <c r="M101" t="str">
        <f>HYPERLINK("https://toobigdata.com/douyin/user/48925?utm_source=de","点击查看达人详情")</f>
        <v>点击查看达人详情</v>
      </c>
    </row>
    <row r="102" spans="1:13">
      <c r="A102">
        <v>593813451</v>
      </c>
      <c r="B102" t="s">
        <v>436</v>
      </c>
      <c r="C102" t="s">
        <v>35</v>
      </c>
      <c r="D102" t="s">
        <v>437</v>
      </c>
      <c r="E102" t="s">
        <v>175</v>
      </c>
      <c r="F102" t="s">
        <v>438</v>
      </c>
      <c r="G102" t="s">
        <v>153</v>
      </c>
      <c r="I102">
        <v>7752553</v>
      </c>
      <c r="J102">
        <v>29941316</v>
      </c>
      <c r="K102">
        <v>56</v>
      </c>
      <c r="L102" t="s">
        <v>439</v>
      </c>
      <c r="M102" t="str">
        <f>HYPERLINK("https://toobigdata.com/douyin/user/380978?utm_source=de","点击查看达人详情")</f>
        <v>点击查看达人详情</v>
      </c>
    </row>
    <row r="103" spans="1:13">
      <c r="A103">
        <v>29934315</v>
      </c>
      <c r="B103" t="s">
        <v>440</v>
      </c>
      <c r="C103" t="s">
        <v>35</v>
      </c>
      <c r="D103" t="s">
        <v>441</v>
      </c>
      <c r="E103" t="s">
        <v>247</v>
      </c>
      <c r="F103" t="s">
        <v>442</v>
      </c>
      <c r="G103" t="s">
        <v>137</v>
      </c>
      <c r="I103">
        <v>7689698</v>
      </c>
      <c r="J103">
        <v>68472423</v>
      </c>
      <c r="K103">
        <v>67</v>
      </c>
      <c r="L103" t="s">
        <v>443</v>
      </c>
      <c r="M103" t="str">
        <f>HYPERLINK("https://toobigdata.com/douyin/user/2066710?utm_source=de","点击查看达人详情")</f>
        <v>点击查看达人详情</v>
      </c>
    </row>
    <row r="104" spans="1:13">
      <c r="A104">
        <v>19960617</v>
      </c>
      <c r="B104" t="s">
        <v>444</v>
      </c>
      <c r="C104" t="s">
        <v>17</v>
      </c>
      <c r="D104" t="s">
        <v>445</v>
      </c>
      <c r="F104" t="s">
        <v>446</v>
      </c>
      <c r="G104" t="s">
        <v>43</v>
      </c>
      <c r="I104">
        <v>7679714</v>
      </c>
      <c r="J104">
        <v>17406365</v>
      </c>
      <c r="K104">
        <v>156</v>
      </c>
      <c r="L104" t="s">
        <v>447</v>
      </c>
      <c r="M104" t="str">
        <f>HYPERLINK("https://toobigdata.com/douyin/user/128641?utm_source=de","点击查看达人详情")</f>
        <v>点击查看达人详情</v>
      </c>
    </row>
    <row r="105" spans="1:13">
      <c r="A105">
        <v>1794926742</v>
      </c>
      <c r="B105" t="s">
        <v>448</v>
      </c>
      <c r="C105" t="s">
        <v>35</v>
      </c>
      <c r="F105" t="s">
        <v>449</v>
      </c>
      <c r="G105" t="s">
        <v>69</v>
      </c>
      <c r="I105">
        <v>7609861</v>
      </c>
      <c r="J105">
        <v>9895126</v>
      </c>
      <c r="K105">
        <v>2</v>
      </c>
      <c r="L105" t="s">
        <v>450</v>
      </c>
      <c r="M105" t="str">
        <f>HYPERLINK("https://toobigdata.com/douyin/user/15944584?utm_source=de","点击查看达人详情")</f>
        <v>点击查看达人详情</v>
      </c>
    </row>
    <row r="106" spans="1:13">
      <c r="A106">
        <v>987788677</v>
      </c>
      <c r="B106" t="s">
        <v>451</v>
      </c>
      <c r="C106" t="s">
        <v>35</v>
      </c>
      <c r="D106" t="s">
        <v>452</v>
      </c>
      <c r="E106" t="s">
        <v>414</v>
      </c>
      <c r="F106" t="s">
        <v>453</v>
      </c>
      <c r="G106" t="s">
        <v>43</v>
      </c>
      <c r="I106">
        <v>7590790</v>
      </c>
      <c r="J106">
        <v>64369388</v>
      </c>
      <c r="K106">
        <v>191</v>
      </c>
      <c r="L106" t="s">
        <v>454</v>
      </c>
      <c r="M106" t="str">
        <f>HYPERLINK("https://toobigdata.com/douyin/user/419751?utm_source=de","点击查看达人详情")</f>
        <v>点击查看达人详情</v>
      </c>
    </row>
    <row r="107" spans="1:13">
      <c r="A107">
        <v>269167888</v>
      </c>
      <c r="B107" t="s">
        <v>455</v>
      </c>
      <c r="C107" t="s">
        <v>17</v>
      </c>
      <c r="D107" t="s">
        <v>456</v>
      </c>
      <c r="E107" t="s">
        <v>135</v>
      </c>
      <c r="F107" t="s">
        <v>457</v>
      </c>
      <c r="G107" t="s">
        <v>21</v>
      </c>
      <c r="I107">
        <v>7563041</v>
      </c>
      <c r="J107">
        <v>97123504</v>
      </c>
      <c r="K107">
        <v>119</v>
      </c>
      <c r="L107" t="s">
        <v>458</v>
      </c>
      <c r="M107" t="str">
        <f>HYPERLINK("https://toobigdata.com/douyin/user/226697?utm_source=de","点击查看达人详情")</f>
        <v>点击查看达人详情</v>
      </c>
    </row>
    <row r="108" spans="1:13">
      <c r="A108">
        <v>270278467</v>
      </c>
      <c r="B108" t="s">
        <v>459</v>
      </c>
      <c r="C108" t="s">
        <v>17</v>
      </c>
      <c r="D108" t="s">
        <v>460</v>
      </c>
      <c r="E108" t="s">
        <v>461</v>
      </c>
      <c r="F108" t="s">
        <v>462</v>
      </c>
      <c r="G108" t="s">
        <v>210</v>
      </c>
      <c r="I108">
        <v>7428522</v>
      </c>
      <c r="J108">
        <v>29099378</v>
      </c>
      <c r="K108">
        <v>283</v>
      </c>
      <c r="L108" t="s">
        <v>463</v>
      </c>
      <c r="M108" t="str">
        <f>HYPERLINK("https://toobigdata.com/douyin/user/334387?utm_source=de","点击查看达人详情")</f>
        <v>点击查看达人详情</v>
      </c>
    </row>
    <row r="109" spans="1:13">
      <c r="A109">
        <v>365760676</v>
      </c>
      <c r="B109" t="s">
        <v>464</v>
      </c>
      <c r="C109" t="s">
        <v>17</v>
      </c>
      <c r="D109" t="s">
        <v>465</v>
      </c>
      <c r="E109" t="s">
        <v>466</v>
      </c>
      <c r="F109" t="s">
        <v>467</v>
      </c>
      <c r="G109" t="s">
        <v>75</v>
      </c>
      <c r="I109">
        <v>7404060</v>
      </c>
      <c r="J109">
        <v>16280923</v>
      </c>
      <c r="K109">
        <v>150</v>
      </c>
      <c r="L109" t="s">
        <v>468</v>
      </c>
      <c r="M109" t="str">
        <f>HYPERLINK("https://toobigdata.com/douyin/user/365135?utm_source=de","点击查看达人详情")</f>
        <v>点击查看达人详情</v>
      </c>
    </row>
    <row r="110" spans="1:13">
      <c r="A110">
        <v>336505705</v>
      </c>
      <c r="B110" t="s">
        <v>469</v>
      </c>
      <c r="C110" t="s">
        <v>17</v>
      </c>
      <c r="D110" t="s">
        <v>470</v>
      </c>
      <c r="E110" t="s">
        <v>461</v>
      </c>
      <c r="F110" t="s">
        <v>471</v>
      </c>
      <c r="G110" t="s">
        <v>137</v>
      </c>
      <c r="I110">
        <v>7372475</v>
      </c>
      <c r="J110">
        <v>31364223</v>
      </c>
      <c r="K110">
        <v>111</v>
      </c>
      <c r="L110" t="s">
        <v>472</v>
      </c>
      <c r="M110" t="str">
        <f>HYPERLINK("https://toobigdata.com/douyin/user/21503?utm_source=de","点击查看达人详情")</f>
        <v>点击查看达人详情</v>
      </c>
    </row>
    <row r="111" spans="1:13">
      <c r="A111">
        <v>176081042</v>
      </c>
      <c r="B111" t="s">
        <v>473</v>
      </c>
      <c r="C111" t="s">
        <v>17</v>
      </c>
      <c r="D111" t="s">
        <v>474</v>
      </c>
      <c r="E111" t="s">
        <v>475</v>
      </c>
      <c r="F111" t="s">
        <v>476</v>
      </c>
      <c r="G111" t="s">
        <v>27</v>
      </c>
      <c r="I111">
        <v>7324054</v>
      </c>
      <c r="J111">
        <v>83648090</v>
      </c>
      <c r="K111">
        <v>172</v>
      </c>
      <c r="L111" t="s">
        <v>477</v>
      </c>
      <c r="M111" t="str">
        <f>HYPERLINK("https://toobigdata.com/douyin/user/318598?utm_source=de","点击查看达人详情")</f>
        <v>点击查看达人详情</v>
      </c>
    </row>
    <row r="112" spans="1:13">
      <c r="A112">
        <v>5001489</v>
      </c>
      <c r="B112" t="s">
        <v>478</v>
      </c>
      <c r="C112" t="s">
        <v>35</v>
      </c>
      <c r="F112" t="s">
        <v>479</v>
      </c>
      <c r="G112" t="s">
        <v>21</v>
      </c>
      <c r="I112">
        <v>7287361</v>
      </c>
      <c r="J112">
        <v>13064410</v>
      </c>
      <c r="K112">
        <v>182</v>
      </c>
      <c r="L112" t="s">
        <v>480</v>
      </c>
      <c r="M112" t="str">
        <f>HYPERLINK("https://toobigdata.com/douyin/user/56710?utm_source=de","点击查看达人详情")</f>
        <v>点击查看达人详情</v>
      </c>
    </row>
    <row r="113" spans="1:13">
      <c r="A113">
        <v>137478154</v>
      </c>
      <c r="B113" t="s">
        <v>481</v>
      </c>
      <c r="C113" t="s">
        <v>35</v>
      </c>
      <c r="D113" t="s">
        <v>482</v>
      </c>
      <c r="E113" t="s">
        <v>483</v>
      </c>
      <c r="F113" t="s">
        <v>484</v>
      </c>
      <c r="G113" t="s">
        <v>75</v>
      </c>
      <c r="I113">
        <v>7282144</v>
      </c>
      <c r="J113">
        <v>21273870</v>
      </c>
      <c r="K113">
        <v>87</v>
      </c>
      <c r="L113" t="s">
        <v>485</v>
      </c>
      <c r="M113" t="str">
        <f>HYPERLINK("https://toobigdata.com/douyin/user/109904?utm_source=de","点击查看达人详情")</f>
        <v>点击查看达人详情</v>
      </c>
    </row>
    <row r="114" spans="1:13">
      <c r="A114">
        <v>206129983</v>
      </c>
      <c r="B114" t="s">
        <v>486</v>
      </c>
      <c r="C114" t="s">
        <v>35</v>
      </c>
      <c r="D114" t="s">
        <v>487</v>
      </c>
      <c r="E114" t="s">
        <v>130</v>
      </c>
      <c r="G114" t="s">
        <v>14</v>
      </c>
      <c r="I114">
        <v>7258728</v>
      </c>
      <c r="J114">
        <v>35225970</v>
      </c>
      <c r="K114">
        <v>77</v>
      </c>
      <c r="L114" t="s">
        <v>488</v>
      </c>
      <c r="M114" t="str">
        <f>HYPERLINK("https://toobigdata.com/douyin/user/39760?utm_source=de","点击查看达人详情")</f>
        <v>点击查看达人详情</v>
      </c>
    </row>
    <row r="115" spans="1:13">
      <c r="A115">
        <v>27322835</v>
      </c>
      <c r="B115" t="s">
        <v>489</v>
      </c>
      <c r="C115" t="s">
        <v>17</v>
      </c>
      <c r="D115" t="s">
        <v>490</v>
      </c>
      <c r="E115" t="s">
        <v>41</v>
      </c>
      <c r="F115" t="s">
        <v>491</v>
      </c>
      <c r="G115" t="s">
        <v>49</v>
      </c>
      <c r="I115">
        <v>7206042</v>
      </c>
      <c r="J115">
        <v>17658592</v>
      </c>
      <c r="K115">
        <v>191</v>
      </c>
      <c r="L115" t="s">
        <v>492</v>
      </c>
      <c r="M115" t="str">
        <f>HYPERLINK("https://toobigdata.com/douyin/user/44993?utm_source=de","点击查看达人详情")</f>
        <v>点击查看达人详情</v>
      </c>
    </row>
    <row r="116" spans="1:13">
      <c r="A116">
        <v>109953602</v>
      </c>
      <c r="B116" t="s">
        <v>493</v>
      </c>
      <c r="C116" t="s">
        <v>17</v>
      </c>
      <c r="D116" t="s">
        <v>494</v>
      </c>
      <c r="E116" t="s">
        <v>495</v>
      </c>
      <c r="F116" t="s">
        <v>496</v>
      </c>
      <c r="G116" t="s">
        <v>21</v>
      </c>
      <c r="I116">
        <v>7157809</v>
      </c>
      <c r="J116">
        <v>50486859</v>
      </c>
      <c r="K116">
        <v>340</v>
      </c>
      <c r="L116" t="s">
        <v>497</v>
      </c>
      <c r="M116" t="str">
        <f>HYPERLINK("https://toobigdata.com/douyin/user/143714?utm_source=de","点击查看达人详情")</f>
        <v>点击查看达人详情</v>
      </c>
    </row>
    <row r="117" spans="1:13">
      <c r="A117">
        <v>5120354</v>
      </c>
      <c r="B117" t="s">
        <v>498</v>
      </c>
      <c r="C117" t="s">
        <v>35</v>
      </c>
      <c r="D117" t="s">
        <v>499</v>
      </c>
      <c r="E117" t="s">
        <v>67</v>
      </c>
      <c r="F117" t="s">
        <v>500</v>
      </c>
      <c r="G117" t="s">
        <v>21</v>
      </c>
      <c r="I117">
        <v>7153138</v>
      </c>
      <c r="J117">
        <v>25025692</v>
      </c>
      <c r="K117">
        <v>325</v>
      </c>
      <c r="L117" t="s">
        <v>501</v>
      </c>
      <c r="M117" t="str">
        <f>HYPERLINK("https://toobigdata.com/douyin/user/57807?utm_source=de","点击查看达人详情")</f>
        <v>点击查看达人详情</v>
      </c>
    </row>
    <row r="118" spans="1:13">
      <c r="A118">
        <v>379371352</v>
      </c>
      <c r="B118" t="s">
        <v>502</v>
      </c>
      <c r="C118" t="s">
        <v>17</v>
      </c>
      <c r="D118" t="s">
        <v>503</v>
      </c>
      <c r="F118" t="s">
        <v>504</v>
      </c>
      <c r="G118" t="s">
        <v>86</v>
      </c>
      <c r="I118">
        <v>7139264</v>
      </c>
      <c r="J118">
        <v>9825837</v>
      </c>
      <c r="K118">
        <v>15</v>
      </c>
      <c r="L118" t="s">
        <v>505</v>
      </c>
      <c r="M118" t="str">
        <f>HYPERLINK("https://toobigdata.com/douyin/user/345659?utm_source=de","点击查看达人详情")</f>
        <v>点击查看达人详情</v>
      </c>
    </row>
    <row r="119" spans="1:13">
      <c r="A119">
        <v>25030159</v>
      </c>
      <c r="B119" t="s">
        <v>506</v>
      </c>
      <c r="C119" t="s">
        <v>17</v>
      </c>
      <c r="D119" t="s">
        <v>507</v>
      </c>
      <c r="E119" t="s">
        <v>508</v>
      </c>
      <c r="F119" t="s">
        <v>509</v>
      </c>
      <c r="G119" t="s">
        <v>210</v>
      </c>
      <c r="I119">
        <v>7126059</v>
      </c>
      <c r="J119">
        <v>110426449</v>
      </c>
      <c r="K119">
        <v>396</v>
      </c>
      <c r="L119" t="s">
        <v>510</v>
      </c>
      <c r="M119" t="str">
        <f>HYPERLINK("https://toobigdata.com/douyin/user/126716?utm_source=de","点击查看达人详情")</f>
        <v>点击查看达人详情</v>
      </c>
    </row>
    <row r="120" spans="1:13">
      <c r="A120">
        <v>58327645</v>
      </c>
      <c r="B120" t="s">
        <v>511</v>
      </c>
      <c r="C120" t="s">
        <v>14</v>
      </c>
      <c r="E120" t="s">
        <v>19</v>
      </c>
      <c r="G120" t="s">
        <v>14</v>
      </c>
      <c r="I120">
        <v>7088457</v>
      </c>
      <c r="J120">
        <v>5310366</v>
      </c>
      <c r="K120">
        <v>20</v>
      </c>
      <c r="L120" t="s">
        <v>512</v>
      </c>
      <c r="M120" t="str">
        <f>HYPERLINK("https://toobigdata.com/douyin/user/177381?utm_source=de","点击查看达人详情")</f>
        <v>点击查看达人详情</v>
      </c>
    </row>
    <row r="121" spans="1:13">
      <c r="A121">
        <v>4011460</v>
      </c>
      <c r="B121" t="s">
        <v>513</v>
      </c>
      <c r="C121" t="s">
        <v>35</v>
      </c>
      <c r="D121" t="s">
        <v>514</v>
      </c>
      <c r="E121" t="s">
        <v>41</v>
      </c>
      <c r="G121" t="s">
        <v>14</v>
      </c>
      <c r="I121">
        <v>7038758</v>
      </c>
      <c r="J121">
        <v>21648117</v>
      </c>
      <c r="K121">
        <v>80</v>
      </c>
      <c r="L121" t="s">
        <v>515</v>
      </c>
      <c r="M121" t="str">
        <f>HYPERLINK("https://toobigdata.com/douyin/user/46928?utm_source=de","点击查看达人详情")</f>
        <v>点击查看达人详情</v>
      </c>
    </row>
    <row r="122" spans="1:13">
      <c r="A122">
        <v>653421556</v>
      </c>
      <c r="B122" t="s">
        <v>516</v>
      </c>
      <c r="C122" t="s">
        <v>14</v>
      </c>
      <c r="D122" t="s">
        <v>97</v>
      </c>
      <c r="E122" t="s">
        <v>41</v>
      </c>
      <c r="G122" t="s">
        <v>14</v>
      </c>
      <c r="H122" t="s">
        <v>517</v>
      </c>
      <c r="I122">
        <v>7029765</v>
      </c>
      <c r="J122">
        <v>71249785</v>
      </c>
      <c r="K122">
        <v>622</v>
      </c>
      <c r="L122" t="s">
        <v>518</v>
      </c>
      <c r="M122" t="str">
        <f>HYPERLINK("https://toobigdata.com/douyin/user/197407?utm_source=de","点击查看达人详情")</f>
        <v>点击查看达人详情</v>
      </c>
    </row>
    <row r="123" spans="1:13">
      <c r="A123">
        <v>7279696</v>
      </c>
      <c r="B123" t="s">
        <v>519</v>
      </c>
      <c r="C123" t="s">
        <v>17</v>
      </c>
      <c r="D123" t="s">
        <v>520</v>
      </c>
      <c r="E123" t="s">
        <v>521</v>
      </c>
      <c r="F123" t="s">
        <v>522</v>
      </c>
      <c r="G123" t="s">
        <v>49</v>
      </c>
      <c r="I123">
        <v>6997797</v>
      </c>
      <c r="J123">
        <v>50551396</v>
      </c>
      <c r="K123">
        <v>162</v>
      </c>
      <c r="L123" t="s">
        <v>523</v>
      </c>
      <c r="M123" t="str">
        <f>HYPERLINK("https://toobigdata.com/douyin/user/32784?utm_source=de","点击查看达人详情")</f>
        <v>点击查看达人详情</v>
      </c>
    </row>
    <row r="124" spans="1:13">
      <c r="A124">
        <v>3815373</v>
      </c>
      <c r="B124" t="s">
        <v>524</v>
      </c>
      <c r="C124" t="s">
        <v>17</v>
      </c>
      <c r="D124" t="s">
        <v>525</v>
      </c>
      <c r="E124" t="s">
        <v>526</v>
      </c>
      <c r="G124" t="s">
        <v>14</v>
      </c>
      <c r="I124">
        <v>6903721</v>
      </c>
      <c r="J124">
        <v>68450400</v>
      </c>
      <c r="K124">
        <v>417</v>
      </c>
      <c r="L124" t="s">
        <v>527</v>
      </c>
      <c r="M124" t="str">
        <f>HYPERLINK("https://toobigdata.com/douyin/user/44879?utm_source=de","点击查看达人详情")</f>
        <v>点击查看达人详情</v>
      </c>
    </row>
    <row r="125" spans="1:13">
      <c r="A125">
        <v>338517031</v>
      </c>
      <c r="B125" t="s">
        <v>528</v>
      </c>
      <c r="C125" t="s">
        <v>17</v>
      </c>
      <c r="D125" t="s">
        <v>529</v>
      </c>
      <c r="F125" t="s">
        <v>530</v>
      </c>
      <c r="G125" t="s">
        <v>69</v>
      </c>
      <c r="I125">
        <v>6855808</v>
      </c>
      <c r="J125">
        <v>20464813</v>
      </c>
      <c r="K125">
        <v>129</v>
      </c>
      <c r="L125" t="s">
        <v>531</v>
      </c>
      <c r="M125" t="str">
        <f>HYPERLINK("https://toobigdata.com/douyin/user/273709?utm_source=de","点击查看达人详情")</f>
        <v>点击查看达人详情</v>
      </c>
    </row>
    <row r="126" spans="1:13">
      <c r="A126">
        <v>147104861</v>
      </c>
      <c r="B126" t="s">
        <v>532</v>
      </c>
      <c r="C126" t="s">
        <v>35</v>
      </c>
      <c r="D126" t="s">
        <v>533</v>
      </c>
      <c r="E126" t="s">
        <v>31</v>
      </c>
      <c r="F126" t="s">
        <v>534</v>
      </c>
      <c r="G126" t="s">
        <v>210</v>
      </c>
      <c r="I126">
        <v>6839422</v>
      </c>
      <c r="J126">
        <v>64687347</v>
      </c>
      <c r="K126">
        <v>550</v>
      </c>
      <c r="L126" t="s">
        <v>535</v>
      </c>
      <c r="M126" t="str">
        <f>HYPERLINK("https://toobigdata.com/douyin/user/64452?utm_source=de","点击查看达人详情")</f>
        <v>点击查看达人详情</v>
      </c>
    </row>
    <row r="127" spans="1:13">
      <c r="A127">
        <v>101591611</v>
      </c>
      <c r="B127" t="s">
        <v>536</v>
      </c>
      <c r="C127" t="s">
        <v>17</v>
      </c>
      <c r="D127" t="s">
        <v>537</v>
      </c>
      <c r="E127" t="s">
        <v>41</v>
      </c>
      <c r="F127" t="s">
        <v>538</v>
      </c>
      <c r="G127" t="s">
        <v>59</v>
      </c>
      <c r="I127">
        <v>6821098</v>
      </c>
      <c r="J127">
        <v>33988243</v>
      </c>
      <c r="K127">
        <v>118</v>
      </c>
      <c r="L127" t="s">
        <v>539</v>
      </c>
      <c r="M127" t="str">
        <f>HYPERLINK("https://toobigdata.com/douyin/user/258770?utm_source=de","点击查看达人详情")</f>
        <v>点击查看达人详情</v>
      </c>
    </row>
    <row r="128" spans="1:13">
      <c r="A128">
        <v>4347518</v>
      </c>
      <c r="B128" t="s">
        <v>540</v>
      </c>
      <c r="C128" t="s">
        <v>35</v>
      </c>
      <c r="D128" t="s">
        <v>541</v>
      </c>
      <c r="E128" t="s">
        <v>247</v>
      </c>
      <c r="F128" t="s">
        <v>542</v>
      </c>
      <c r="G128" t="s">
        <v>21</v>
      </c>
      <c r="I128">
        <v>6812539</v>
      </c>
      <c r="J128">
        <v>44998597</v>
      </c>
      <c r="K128">
        <v>449</v>
      </c>
      <c r="L128" t="s">
        <v>543</v>
      </c>
      <c r="M128" t="str">
        <f>HYPERLINK("https://toobigdata.com/douyin/user/50589?utm_source=de","点击查看达人详情")</f>
        <v>点击查看达人详情</v>
      </c>
    </row>
    <row r="129" spans="1:13">
      <c r="A129">
        <v>1547507400</v>
      </c>
      <c r="B129" t="s">
        <v>544</v>
      </c>
      <c r="C129" t="s">
        <v>14</v>
      </c>
      <c r="D129" t="s">
        <v>545</v>
      </c>
      <c r="G129" t="s">
        <v>14</v>
      </c>
      <c r="I129">
        <v>6783930</v>
      </c>
      <c r="J129">
        <v>43281366</v>
      </c>
      <c r="K129">
        <v>47</v>
      </c>
      <c r="L129" t="s">
        <v>546</v>
      </c>
      <c r="M129" t="str">
        <f>HYPERLINK("https://toobigdata.com/douyin/user/8311323?utm_source=de","点击查看达人详情")</f>
        <v>点击查看达人详情</v>
      </c>
    </row>
    <row r="130" spans="1:13">
      <c r="A130">
        <v>26954334</v>
      </c>
      <c r="B130" t="s">
        <v>547</v>
      </c>
      <c r="C130" t="s">
        <v>17</v>
      </c>
      <c r="D130" t="s">
        <v>548</v>
      </c>
      <c r="E130" t="s">
        <v>93</v>
      </c>
      <c r="G130" t="s">
        <v>14</v>
      </c>
      <c r="I130">
        <v>6783564</v>
      </c>
      <c r="J130">
        <v>49784239</v>
      </c>
      <c r="K130">
        <v>451</v>
      </c>
      <c r="L130" t="s">
        <v>549</v>
      </c>
      <c r="M130" t="str">
        <f>HYPERLINK("https://toobigdata.com/douyin/user/37041?utm_source=de","点击查看达人详情")</f>
        <v>点击查看达人详情</v>
      </c>
    </row>
    <row r="131" spans="1:13">
      <c r="A131">
        <v>612877836</v>
      </c>
      <c r="B131" t="s">
        <v>550</v>
      </c>
      <c r="C131" t="s">
        <v>35</v>
      </c>
      <c r="D131" t="s">
        <v>551</v>
      </c>
      <c r="E131" t="s">
        <v>93</v>
      </c>
      <c r="F131" t="s">
        <v>552</v>
      </c>
      <c r="G131" t="s">
        <v>177</v>
      </c>
      <c r="I131">
        <v>6761885</v>
      </c>
      <c r="J131">
        <v>19198304</v>
      </c>
      <c r="K131">
        <v>342</v>
      </c>
      <c r="L131" t="s">
        <v>553</v>
      </c>
      <c r="M131" t="str">
        <f>HYPERLINK("https://toobigdata.com/douyin/user/43721?utm_source=de","点击查看达人详情")</f>
        <v>点击查看达人详情</v>
      </c>
    </row>
    <row r="132" spans="1:13">
      <c r="A132">
        <v>77360172</v>
      </c>
      <c r="B132" t="s">
        <v>554</v>
      </c>
      <c r="C132" t="s">
        <v>17</v>
      </c>
      <c r="D132" t="s">
        <v>555</v>
      </c>
      <c r="E132" t="s">
        <v>41</v>
      </c>
      <c r="F132" t="s">
        <v>219</v>
      </c>
      <c r="G132" t="s">
        <v>49</v>
      </c>
      <c r="H132" t="s">
        <v>556</v>
      </c>
      <c r="I132">
        <v>6755842</v>
      </c>
      <c r="J132">
        <v>121956980</v>
      </c>
      <c r="K132">
        <v>875</v>
      </c>
      <c r="L132" t="s">
        <v>557</v>
      </c>
      <c r="M132" t="str">
        <f>HYPERLINK("https://toobigdata.com/douyin/user/226328?utm_source=de","点击查看达人详情")</f>
        <v>点击查看达人详情</v>
      </c>
    </row>
    <row r="133" spans="1:13">
      <c r="A133">
        <v>593798041</v>
      </c>
      <c r="B133" t="s">
        <v>558</v>
      </c>
      <c r="C133" t="s">
        <v>17</v>
      </c>
      <c r="D133" t="s">
        <v>559</v>
      </c>
      <c r="E133" t="s">
        <v>126</v>
      </c>
      <c r="F133" t="s">
        <v>560</v>
      </c>
      <c r="G133" t="s">
        <v>49</v>
      </c>
      <c r="I133">
        <v>6742171</v>
      </c>
      <c r="J133">
        <v>56074139</v>
      </c>
      <c r="K133">
        <v>184</v>
      </c>
      <c r="L133" t="s">
        <v>561</v>
      </c>
      <c r="M133" t="str">
        <f>HYPERLINK("https://toobigdata.com/douyin/user/382282?utm_source=de","点击查看达人详情")</f>
        <v>点击查看达人详情</v>
      </c>
    </row>
    <row r="134" spans="1:13">
      <c r="A134">
        <v>193148355</v>
      </c>
      <c r="B134" t="s">
        <v>562</v>
      </c>
      <c r="C134" t="s">
        <v>17</v>
      </c>
      <c r="D134" t="s">
        <v>563</v>
      </c>
      <c r="E134" t="s">
        <v>564</v>
      </c>
      <c r="F134" t="s">
        <v>565</v>
      </c>
      <c r="G134" t="s">
        <v>177</v>
      </c>
      <c r="I134">
        <v>6738903</v>
      </c>
      <c r="J134">
        <v>36348818</v>
      </c>
      <c r="K134">
        <v>183</v>
      </c>
      <c r="L134" t="s">
        <v>566</v>
      </c>
      <c r="M134" t="str">
        <f>HYPERLINK("https://toobigdata.com/douyin/user/300911?utm_source=de","点击查看达人详情")</f>
        <v>点击查看达人详情</v>
      </c>
    </row>
    <row r="135" spans="1:13">
      <c r="A135">
        <v>1307311292</v>
      </c>
      <c r="B135" t="s">
        <v>567</v>
      </c>
      <c r="C135" t="s">
        <v>17</v>
      </c>
      <c r="G135" t="s">
        <v>14</v>
      </c>
      <c r="I135">
        <v>6684901</v>
      </c>
      <c r="J135">
        <v>15941009</v>
      </c>
      <c r="K135">
        <v>5</v>
      </c>
      <c r="L135" t="s">
        <v>568</v>
      </c>
      <c r="M135" t="str">
        <f>HYPERLINK("https://toobigdata.com/douyin/user/14113?utm_source=de","点击查看达人详情")</f>
        <v>点击查看达人详情</v>
      </c>
    </row>
    <row r="136" spans="1:13">
      <c r="A136">
        <v>616662880</v>
      </c>
      <c r="B136" t="s">
        <v>569</v>
      </c>
      <c r="C136" t="s">
        <v>17</v>
      </c>
      <c r="D136" t="s">
        <v>570</v>
      </c>
      <c r="F136" t="s">
        <v>571</v>
      </c>
      <c r="G136" t="s">
        <v>69</v>
      </c>
      <c r="H136" t="s">
        <v>572</v>
      </c>
      <c r="I136">
        <v>6679182</v>
      </c>
      <c r="J136">
        <v>69727561</v>
      </c>
      <c r="K136">
        <v>782</v>
      </c>
      <c r="L136" t="s">
        <v>573</v>
      </c>
      <c r="M136" t="str">
        <f>HYPERLINK("https://toobigdata.com/douyin/user/347277?utm_source=de","点击查看达人详情")</f>
        <v>点击查看达人详情</v>
      </c>
    </row>
    <row r="137" spans="1:13">
      <c r="A137">
        <v>1197034558</v>
      </c>
      <c r="B137" t="s">
        <v>574</v>
      </c>
      <c r="C137" t="s">
        <v>17</v>
      </c>
      <c r="E137" t="s">
        <v>41</v>
      </c>
      <c r="F137" t="s">
        <v>575</v>
      </c>
      <c r="G137" t="s">
        <v>137</v>
      </c>
      <c r="I137">
        <v>6674149</v>
      </c>
      <c r="J137">
        <v>11615979</v>
      </c>
      <c r="K137">
        <v>6</v>
      </c>
      <c r="L137" t="s">
        <v>576</v>
      </c>
      <c r="M137" t="str">
        <f>HYPERLINK("https://toobigdata.com/douyin/user/282400?utm_source=de","点击查看达人详情")</f>
        <v>点击查看达人详情</v>
      </c>
    </row>
    <row r="138" spans="1:13">
      <c r="A138">
        <v>625721948</v>
      </c>
      <c r="B138" t="s">
        <v>577</v>
      </c>
      <c r="C138" t="s">
        <v>17</v>
      </c>
      <c r="D138" t="s">
        <v>578</v>
      </c>
      <c r="E138" t="s">
        <v>579</v>
      </c>
      <c r="F138" t="s">
        <v>580</v>
      </c>
      <c r="G138" t="s">
        <v>69</v>
      </c>
      <c r="I138">
        <v>6558766</v>
      </c>
      <c r="J138">
        <v>29458184</v>
      </c>
      <c r="K138">
        <v>22</v>
      </c>
      <c r="L138" t="s">
        <v>581</v>
      </c>
      <c r="M138" t="str">
        <f>HYPERLINK("https://toobigdata.com/douyin/user/387092?utm_source=de","点击查看达人详情")</f>
        <v>点击查看达人详情</v>
      </c>
    </row>
    <row r="139" spans="1:13">
      <c r="A139">
        <v>383239891</v>
      </c>
      <c r="B139" t="s">
        <v>582</v>
      </c>
      <c r="C139" t="s">
        <v>17</v>
      </c>
      <c r="D139" t="s">
        <v>583</v>
      </c>
      <c r="E139" t="s">
        <v>584</v>
      </c>
      <c r="F139" t="s">
        <v>585</v>
      </c>
      <c r="G139" t="s">
        <v>75</v>
      </c>
      <c r="I139">
        <v>6549768</v>
      </c>
      <c r="J139">
        <v>42142595</v>
      </c>
      <c r="K139">
        <v>202</v>
      </c>
      <c r="L139" t="s">
        <v>586</v>
      </c>
      <c r="M139" t="str">
        <f>HYPERLINK("https://toobigdata.com/douyin/user/247172?utm_source=de","点击查看达人详情")</f>
        <v>点击查看达人详情</v>
      </c>
    </row>
    <row r="140" spans="1:13">
      <c r="A140">
        <v>6136035</v>
      </c>
      <c r="B140" t="s">
        <v>587</v>
      </c>
      <c r="C140" t="s">
        <v>17</v>
      </c>
      <c r="D140" t="s">
        <v>588</v>
      </c>
      <c r="E140" t="s">
        <v>175</v>
      </c>
      <c r="F140" t="s">
        <v>589</v>
      </c>
      <c r="G140" t="s">
        <v>137</v>
      </c>
      <c r="I140">
        <v>6519818</v>
      </c>
      <c r="J140">
        <v>52608477</v>
      </c>
      <c r="K140">
        <v>150</v>
      </c>
      <c r="L140" t="s">
        <v>590</v>
      </c>
      <c r="M140" t="str">
        <f>HYPERLINK("https://toobigdata.com/douyin/user/65667?utm_source=de","点击查看达人详情")</f>
        <v>点击查看达人详情</v>
      </c>
    </row>
    <row r="141" spans="1:13">
      <c r="A141">
        <v>4215058</v>
      </c>
      <c r="B141" t="s">
        <v>591</v>
      </c>
      <c r="C141" t="s">
        <v>35</v>
      </c>
      <c r="D141" t="s">
        <v>592</v>
      </c>
      <c r="E141" t="s">
        <v>593</v>
      </c>
      <c r="F141" t="s">
        <v>594</v>
      </c>
      <c r="G141" t="s">
        <v>59</v>
      </c>
      <c r="I141">
        <v>6488057</v>
      </c>
      <c r="J141">
        <v>37984603</v>
      </c>
      <c r="K141">
        <v>186</v>
      </c>
      <c r="L141" t="s">
        <v>595</v>
      </c>
      <c r="M141" t="str">
        <f>HYPERLINK("https://toobigdata.com/douyin/user/49241?utm_source=de","点击查看达人详情")</f>
        <v>点击查看达人详情</v>
      </c>
    </row>
    <row r="142" spans="1:13">
      <c r="A142">
        <v>10533143</v>
      </c>
      <c r="B142" t="s">
        <v>596</v>
      </c>
      <c r="C142" t="s">
        <v>17</v>
      </c>
      <c r="D142" t="s">
        <v>597</v>
      </c>
      <c r="E142" t="s">
        <v>598</v>
      </c>
      <c r="G142" t="s">
        <v>14</v>
      </c>
      <c r="I142">
        <v>6426987</v>
      </c>
      <c r="J142">
        <v>14656594</v>
      </c>
      <c r="K142">
        <v>32</v>
      </c>
      <c r="L142" t="s">
        <v>599</v>
      </c>
      <c r="M142" t="str">
        <f>HYPERLINK("https://toobigdata.com/douyin/user/29768?utm_source=de","点击查看达人详情")</f>
        <v>点击查看达人详情</v>
      </c>
    </row>
    <row r="143" spans="1:13">
      <c r="A143">
        <v>206165763</v>
      </c>
      <c r="B143" t="s">
        <v>600</v>
      </c>
      <c r="C143" t="s">
        <v>17</v>
      </c>
      <c r="D143" t="s">
        <v>601</v>
      </c>
      <c r="E143" t="s">
        <v>602</v>
      </c>
      <c r="F143" t="s">
        <v>603</v>
      </c>
      <c r="G143" t="s">
        <v>21</v>
      </c>
      <c r="I143">
        <v>6420043</v>
      </c>
      <c r="J143">
        <v>57830453</v>
      </c>
      <c r="K143">
        <v>123</v>
      </c>
      <c r="L143" t="s">
        <v>604</v>
      </c>
      <c r="M143" t="str">
        <f>HYPERLINK("https://toobigdata.com/douyin/user/306400?utm_source=de","点击查看达人详情")</f>
        <v>点击查看达人详情</v>
      </c>
    </row>
    <row r="144" spans="1:13">
      <c r="A144">
        <v>3252151</v>
      </c>
      <c r="B144" t="s">
        <v>605</v>
      </c>
      <c r="C144" t="s">
        <v>35</v>
      </c>
      <c r="D144" t="s">
        <v>606</v>
      </c>
      <c r="E144" t="s">
        <v>67</v>
      </c>
      <c r="F144" t="s">
        <v>607</v>
      </c>
      <c r="G144" t="s">
        <v>43</v>
      </c>
      <c r="I144">
        <v>6407435</v>
      </c>
      <c r="J144">
        <v>46126420</v>
      </c>
      <c r="K144">
        <v>210</v>
      </c>
      <c r="L144" t="s">
        <v>608</v>
      </c>
      <c r="M144" t="str">
        <f>HYPERLINK("https://toobigdata.com/douyin/user/35185?utm_source=de","点击查看达人详情")</f>
        <v>点击查看达人详情</v>
      </c>
    </row>
    <row r="145" spans="1:13">
      <c r="A145">
        <v>7190402</v>
      </c>
      <c r="B145" t="s">
        <v>609</v>
      </c>
      <c r="C145" t="s">
        <v>35</v>
      </c>
      <c r="D145" t="s">
        <v>610</v>
      </c>
      <c r="E145" t="s">
        <v>41</v>
      </c>
      <c r="F145" t="s">
        <v>611</v>
      </c>
      <c r="G145" t="s">
        <v>137</v>
      </c>
      <c r="I145">
        <v>6404291</v>
      </c>
      <c r="J145">
        <v>27681789</v>
      </c>
      <c r="K145">
        <v>333</v>
      </c>
      <c r="L145" t="s">
        <v>612</v>
      </c>
      <c r="M145" t="str">
        <f>HYPERLINK("https://toobigdata.com/douyin/user/71359?utm_source=de","点击查看达人详情")</f>
        <v>点击查看达人详情</v>
      </c>
    </row>
    <row r="146" spans="1:13">
      <c r="A146">
        <v>943141380</v>
      </c>
      <c r="B146" t="s">
        <v>613</v>
      </c>
      <c r="C146" t="s">
        <v>17</v>
      </c>
      <c r="D146" t="s">
        <v>614</v>
      </c>
      <c r="E146" t="s">
        <v>615</v>
      </c>
      <c r="F146" t="s">
        <v>616</v>
      </c>
      <c r="G146" t="s">
        <v>49</v>
      </c>
      <c r="I146">
        <v>6402180</v>
      </c>
      <c r="J146">
        <v>10043538</v>
      </c>
      <c r="K146">
        <v>51</v>
      </c>
      <c r="L146" t="s">
        <v>617</v>
      </c>
      <c r="M146" t="str">
        <f>HYPERLINK("https://toobigdata.com/douyin/user/9249075?utm_source=de","点击查看达人详情")</f>
        <v>点击查看达人详情</v>
      </c>
    </row>
    <row r="147" spans="1:13">
      <c r="A147">
        <v>1534289120</v>
      </c>
      <c r="B147" t="s">
        <v>618</v>
      </c>
      <c r="C147" t="s">
        <v>17</v>
      </c>
      <c r="D147" t="s">
        <v>619</v>
      </c>
      <c r="E147" t="s">
        <v>41</v>
      </c>
      <c r="F147" t="s">
        <v>620</v>
      </c>
      <c r="G147" t="s">
        <v>43</v>
      </c>
      <c r="I147">
        <v>6348385</v>
      </c>
      <c r="J147">
        <v>51764324</v>
      </c>
      <c r="K147">
        <v>72</v>
      </c>
      <c r="L147" t="s">
        <v>621</v>
      </c>
      <c r="M147" t="str">
        <f>HYPERLINK("https://toobigdata.com/douyin/user/15051091?utm_source=de","点击查看达人详情")</f>
        <v>点击查看达人详情</v>
      </c>
    </row>
    <row r="148" spans="1:13">
      <c r="A148">
        <v>9240977</v>
      </c>
      <c r="B148" t="s">
        <v>622</v>
      </c>
      <c r="C148" t="s">
        <v>35</v>
      </c>
      <c r="D148" t="s">
        <v>623</v>
      </c>
      <c r="E148" t="s">
        <v>175</v>
      </c>
      <c r="F148" t="s">
        <v>624</v>
      </c>
      <c r="G148" t="s">
        <v>27</v>
      </c>
      <c r="I148">
        <v>6320483</v>
      </c>
      <c r="J148">
        <v>70606964</v>
      </c>
      <c r="K148">
        <v>313</v>
      </c>
      <c r="L148" t="s">
        <v>625</v>
      </c>
      <c r="M148" t="str">
        <f>HYPERLINK("https://toobigdata.com/douyin/user/80566?utm_source=de","点击查看达人详情")</f>
        <v>点击查看达人详情</v>
      </c>
    </row>
    <row r="149" spans="1:13">
      <c r="A149">
        <v>3897894</v>
      </c>
      <c r="B149" t="s">
        <v>626</v>
      </c>
      <c r="C149" t="s">
        <v>35</v>
      </c>
      <c r="D149" t="s">
        <v>627</v>
      </c>
      <c r="E149" t="s">
        <v>628</v>
      </c>
      <c r="G149" t="s">
        <v>14</v>
      </c>
      <c r="I149">
        <v>6309264</v>
      </c>
      <c r="J149">
        <v>19598426</v>
      </c>
      <c r="K149">
        <v>234</v>
      </c>
      <c r="L149" t="s">
        <v>629</v>
      </c>
      <c r="M149" t="str">
        <f>HYPERLINK("https://toobigdata.com/douyin/user/45761?utm_source=de","点击查看达人详情")</f>
        <v>点击查看达人详情</v>
      </c>
    </row>
    <row r="150" spans="1:13">
      <c r="A150">
        <v>13114076</v>
      </c>
      <c r="B150" t="s">
        <v>630</v>
      </c>
      <c r="C150" t="s">
        <v>35</v>
      </c>
      <c r="D150" t="s">
        <v>631</v>
      </c>
      <c r="E150" t="s">
        <v>175</v>
      </c>
      <c r="F150" t="s">
        <v>632</v>
      </c>
      <c r="G150" t="s">
        <v>210</v>
      </c>
      <c r="I150">
        <v>6307146</v>
      </c>
      <c r="J150">
        <v>27054958</v>
      </c>
      <c r="K150">
        <v>370</v>
      </c>
      <c r="L150" t="s">
        <v>633</v>
      </c>
      <c r="M150" t="str">
        <f>HYPERLINK("https://toobigdata.com/douyin/user/96518?utm_source=de","点击查看达人详情")</f>
        <v>点击查看达人详情</v>
      </c>
    </row>
    <row r="151" spans="1:13">
      <c r="A151">
        <v>993666398</v>
      </c>
      <c r="B151" t="s">
        <v>634</v>
      </c>
      <c r="C151" t="s">
        <v>35</v>
      </c>
      <c r="D151" t="s">
        <v>635</v>
      </c>
      <c r="E151" t="s">
        <v>175</v>
      </c>
      <c r="F151" t="s">
        <v>636</v>
      </c>
      <c r="G151" t="s">
        <v>86</v>
      </c>
      <c r="I151">
        <v>6305876</v>
      </c>
      <c r="J151">
        <v>66658982</v>
      </c>
      <c r="K151">
        <v>226</v>
      </c>
      <c r="L151" t="s">
        <v>637</v>
      </c>
      <c r="M151" t="str">
        <f>HYPERLINK("https://toobigdata.com/douyin/user/347970?utm_source=de","点击查看达人详情")</f>
        <v>点击查看达人详情</v>
      </c>
    </row>
    <row r="152" spans="1:13">
      <c r="A152">
        <v>6065536</v>
      </c>
      <c r="B152" t="s">
        <v>638</v>
      </c>
      <c r="C152" t="s">
        <v>35</v>
      </c>
      <c r="D152" t="s">
        <v>639</v>
      </c>
      <c r="E152" t="s">
        <v>282</v>
      </c>
      <c r="F152" t="s">
        <v>640</v>
      </c>
      <c r="G152" t="s">
        <v>75</v>
      </c>
      <c r="I152">
        <v>6303647</v>
      </c>
      <c r="J152">
        <v>67237801</v>
      </c>
      <c r="K152">
        <v>261</v>
      </c>
      <c r="L152" t="s">
        <v>641</v>
      </c>
      <c r="M152" t="str">
        <f>HYPERLINK("https://toobigdata.com/douyin/user/65205?utm_source=de","点击查看达人详情")</f>
        <v>点击查看达人详情</v>
      </c>
    </row>
    <row r="153" spans="1:13">
      <c r="A153">
        <v>3858102</v>
      </c>
      <c r="B153" t="s">
        <v>642</v>
      </c>
      <c r="C153" t="s">
        <v>17</v>
      </c>
      <c r="D153" t="s">
        <v>643</v>
      </c>
      <c r="E153" t="s">
        <v>644</v>
      </c>
      <c r="F153" t="s">
        <v>645</v>
      </c>
      <c r="G153" t="s">
        <v>69</v>
      </c>
      <c r="I153">
        <v>6257114</v>
      </c>
      <c r="J153">
        <v>49902450</v>
      </c>
      <c r="K153">
        <v>296</v>
      </c>
      <c r="L153" t="s">
        <v>646</v>
      </c>
      <c r="M153" t="str">
        <f>HYPERLINK("https://toobigdata.com/douyin/user/45375?utm_source=de","点击查看达人详情")</f>
        <v>点击查看达人详情</v>
      </c>
    </row>
    <row r="154" spans="1:13">
      <c r="A154">
        <v>346932757</v>
      </c>
      <c r="B154" t="s">
        <v>647</v>
      </c>
      <c r="C154" t="s">
        <v>35</v>
      </c>
      <c r="D154" t="s">
        <v>648</v>
      </c>
      <c r="E154" t="s">
        <v>649</v>
      </c>
      <c r="F154" t="s">
        <v>650</v>
      </c>
      <c r="G154" t="s">
        <v>49</v>
      </c>
      <c r="I154">
        <v>6245388</v>
      </c>
      <c r="J154">
        <v>94887950</v>
      </c>
      <c r="K154">
        <v>230</v>
      </c>
      <c r="L154" t="s">
        <v>651</v>
      </c>
      <c r="M154" t="str">
        <f>HYPERLINK("https://toobigdata.com/douyin/user/358912?utm_source=de","点击查看达人详情")</f>
        <v>点击查看达人详情</v>
      </c>
    </row>
    <row r="155" spans="1:13">
      <c r="A155">
        <v>5733402</v>
      </c>
      <c r="B155" t="s">
        <v>652</v>
      </c>
      <c r="C155" t="s">
        <v>14</v>
      </c>
      <c r="D155" t="s">
        <v>653</v>
      </c>
      <c r="G155" t="s">
        <v>14</v>
      </c>
      <c r="I155">
        <v>6198636</v>
      </c>
      <c r="J155">
        <v>17897424</v>
      </c>
      <c r="K155">
        <v>35</v>
      </c>
      <c r="L155" t="s">
        <v>654</v>
      </c>
      <c r="M155" t="str">
        <f>HYPERLINK("https://toobigdata.com/douyin/user/63092?utm_source=de","点击查看达人详情")</f>
        <v>点击查看达人详情</v>
      </c>
    </row>
    <row r="156" spans="1:13">
      <c r="A156">
        <v>50936096</v>
      </c>
      <c r="B156" t="s">
        <v>655</v>
      </c>
      <c r="C156" t="s">
        <v>17</v>
      </c>
      <c r="D156" t="s">
        <v>656</v>
      </c>
      <c r="E156" t="s">
        <v>247</v>
      </c>
      <c r="F156" t="s">
        <v>657</v>
      </c>
      <c r="G156" t="s">
        <v>86</v>
      </c>
      <c r="I156">
        <v>6187181</v>
      </c>
      <c r="J156">
        <v>72601785</v>
      </c>
      <c r="K156">
        <v>225</v>
      </c>
      <c r="L156" t="s">
        <v>658</v>
      </c>
      <c r="M156" t="str">
        <f>HYPERLINK("https://toobigdata.com/douyin/user/181060?utm_source=de","点击查看达人详情")</f>
        <v>点击查看达人详情</v>
      </c>
    </row>
    <row r="157" spans="1:13">
      <c r="A157">
        <v>9031493</v>
      </c>
      <c r="B157" t="s">
        <v>659</v>
      </c>
      <c r="C157" t="s">
        <v>35</v>
      </c>
      <c r="D157" t="s">
        <v>660</v>
      </c>
      <c r="E157" t="s">
        <v>41</v>
      </c>
      <c r="F157" t="s">
        <v>661</v>
      </c>
      <c r="G157" t="s">
        <v>49</v>
      </c>
      <c r="I157">
        <v>6135838</v>
      </c>
      <c r="J157">
        <v>51358423</v>
      </c>
      <c r="K157">
        <v>195</v>
      </c>
      <c r="L157" t="s">
        <v>662</v>
      </c>
      <c r="M157" t="str">
        <f>HYPERLINK("https://toobigdata.com/douyin/user/80007?utm_source=de","点击查看达人详情")</f>
        <v>点击查看达人详情</v>
      </c>
    </row>
    <row r="158" spans="1:13">
      <c r="A158">
        <v>3780277</v>
      </c>
      <c r="B158" t="s">
        <v>663</v>
      </c>
      <c r="C158" t="s">
        <v>35</v>
      </c>
      <c r="D158" t="s">
        <v>664</v>
      </c>
      <c r="E158" t="s">
        <v>41</v>
      </c>
      <c r="F158" t="s">
        <v>665</v>
      </c>
      <c r="G158" t="s">
        <v>86</v>
      </c>
      <c r="I158">
        <v>6135060</v>
      </c>
      <c r="J158">
        <v>29587527</v>
      </c>
      <c r="K158">
        <v>113</v>
      </c>
      <c r="L158" t="s">
        <v>666</v>
      </c>
      <c r="M158" t="str">
        <f>HYPERLINK("https://toobigdata.com/douyin/user/44530?utm_source=de","点击查看达人详情")</f>
        <v>点击查看达人详情</v>
      </c>
    </row>
    <row r="159" spans="1:13">
      <c r="A159">
        <v>4006013</v>
      </c>
      <c r="B159" t="s">
        <v>667</v>
      </c>
      <c r="C159" t="s">
        <v>35</v>
      </c>
      <c r="D159" t="s">
        <v>668</v>
      </c>
      <c r="E159" t="s">
        <v>41</v>
      </c>
      <c r="G159" t="s">
        <v>14</v>
      </c>
      <c r="I159">
        <v>6110261</v>
      </c>
      <c r="J159">
        <v>26502302</v>
      </c>
      <c r="K159">
        <v>258</v>
      </c>
      <c r="L159" t="s">
        <v>669</v>
      </c>
      <c r="M159" t="str">
        <f>HYPERLINK("https://toobigdata.com/douyin/user/46859?utm_source=de","点击查看达人详情")</f>
        <v>点击查看达人详情</v>
      </c>
    </row>
    <row r="160" spans="1:13">
      <c r="A160">
        <v>36749552</v>
      </c>
      <c r="B160" t="s">
        <v>670</v>
      </c>
      <c r="C160" t="s">
        <v>17</v>
      </c>
      <c r="D160" t="s">
        <v>671</v>
      </c>
      <c r="E160" t="s">
        <v>672</v>
      </c>
      <c r="F160" t="s">
        <v>673</v>
      </c>
      <c r="G160" t="s">
        <v>59</v>
      </c>
      <c r="I160">
        <v>6096378</v>
      </c>
      <c r="J160">
        <v>47151401</v>
      </c>
      <c r="K160">
        <v>76</v>
      </c>
      <c r="L160" t="s">
        <v>674</v>
      </c>
      <c r="M160" t="str">
        <f>HYPERLINK("https://toobigdata.com/douyin/user/163168?utm_source=de","点击查看达人详情")</f>
        <v>点击查看达人详情</v>
      </c>
    </row>
    <row r="161" spans="1:13">
      <c r="A161">
        <v>91303322</v>
      </c>
      <c r="B161" t="s">
        <v>675</v>
      </c>
      <c r="C161" t="s">
        <v>17</v>
      </c>
      <c r="D161" t="s">
        <v>676</v>
      </c>
      <c r="E161" t="s">
        <v>677</v>
      </c>
      <c r="F161" t="s">
        <v>678</v>
      </c>
      <c r="G161" t="s">
        <v>43</v>
      </c>
      <c r="I161">
        <v>6095445</v>
      </c>
      <c r="J161">
        <v>34012764</v>
      </c>
      <c r="K161">
        <v>219</v>
      </c>
      <c r="L161" t="s">
        <v>679</v>
      </c>
      <c r="M161" t="str">
        <f>HYPERLINK("https://toobigdata.com/douyin/user/249261?utm_source=de","点击查看达人详情")</f>
        <v>点击查看达人详情</v>
      </c>
    </row>
    <row r="162" spans="1:13">
      <c r="A162">
        <v>621325656</v>
      </c>
      <c r="B162" t="s">
        <v>680</v>
      </c>
      <c r="C162" t="s">
        <v>17</v>
      </c>
      <c r="D162" t="s">
        <v>681</v>
      </c>
      <c r="E162" t="s">
        <v>41</v>
      </c>
      <c r="F162" t="s">
        <v>682</v>
      </c>
      <c r="G162" t="s">
        <v>210</v>
      </c>
      <c r="I162">
        <v>6054978</v>
      </c>
      <c r="J162">
        <v>16447629</v>
      </c>
      <c r="K162">
        <v>70</v>
      </c>
      <c r="L162" t="s">
        <v>683</v>
      </c>
      <c r="M162" t="str">
        <f>HYPERLINK("https://toobigdata.com/douyin/user/388501?utm_source=de","点击查看达人详情")</f>
        <v>点击查看达人详情</v>
      </c>
    </row>
    <row r="163" spans="1:13">
      <c r="A163">
        <v>286348816</v>
      </c>
      <c r="B163" t="s">
        <v>684</v>
      </c>
      <c r="C163" t="s">
        <v>17</v>
      </c>
      <c r="D163" t="s">
        <v>685</v>
      </c>
      <c r="F163" t="s">
        <v>686</v>
      </c>
      <c r="G163" t="s">
        <v>49</v>
      </c>
      <c r="I163">
        <v>6032848</v>
      </c>
      <c r="J163">
        <v>24171330</v>
      </c>
      <c r="K163">
        <v>263</v>
      </c>
      <c r="L163" t="s">
        <v>687</v>
      </c>
      <c r="M163" t="str">
        <f>HYPERLINK("https://toobigdata.com/douyin/user/332181?utm_source=de","点击查看达人详情")</f>
        <v>点击查看达人详情</v>
      </c>
    </row>
    <row r="164" spans="1:13">
      <c r="A164">
        <v>171824431</v>
      </c>
      <c r="B164" t="s">
        <v>688</v>
      </c>
      <c r="C164" t="s">
        <v>14</v>
      </c>
      <c r="D164" t="s">
        <v>689</v>
      </c>
      <c r="G164" t="s">
        <v>14</v>
      </c>
      <c r="I164">
        <v>6029483</v>
      </c>
      <c r="J164">
        <v>22441867</v>
      </c>
      <c r="K164">
        <v>41</v>
      </c>
      <c r="L164" t="s">
        <v>690</v>
      </c>
      <c r="M164" t="str">
        <f>HYPERLINK("https://toobigdata.com/douyin/user/197934?utm_source=de","点击查看达人详情")</f>
        <v>点击查看达人详情</v>
      </c>
    </row>
    <row r="165" spans="1:13">
      <c r="A165">
        <v>166902759</v>
      </c>
      <c r="B165" t="s">
        <v>691</v>
      </c>
      <c r="C165" t="s">
        <v>17</v>
      </c>
      <c r="D165" t="s">
        <v>692</v>
      </c>
      <c r="E165" t="s">
        <v>19</v>
      </c>
      <c r="F165" t="s">
        <v>693</v>
      </c>
      <c r="G165" t="s">
        <v>153</v>
      </c>
      <c r="I165">
        <v>6021044</v>
      </c>
      <c r="J165">
        <v>12057655</v>
      </c>
      <c r="K165">
        <v>49</v>
      </c>
      <c r="L165" t="s">
        <v>694</v>
      </c>
      <c r="M165" t="str">
        <f>HYPERLINK("https://toobigdata.com/douyin/user/312731?utm_source=de","点击查看达人详情")</f>
        <v>点击查看达人详情</v>
      </c>
    </row>
    <row r="166" spans="1:13">
      <c r="A166">
        <v>1602606308</v>
      </c>
      <c r="B166" t="s">
        <v>695</v>
      </c>
      <c r="C166" t="s">
        <v>35</v>
      </c>
      <c r="D166" t="s">
        <v>696</v>
      </c>
      <c r="E166" t="s">
        <v>175</v>
      </c>
      <c r="F166" t="s">
        <v>697</v>
      </c>
      <c r="G166" t="s">
        <v>49</v>
      </c>
      <c r="I166">
        <v>6012057</v>
      </c>
      <c r="J166">
        <v>36437771</v>
      </c>
      <c r="K166">
        <v>45</v>
      </c>
      <c r="L166" t="s">
        <v>698</v>
      </c>
      <c r="M166" t="str">
        <f>HYPERLINK("https://toobigdata.com/douyin/user/9859293?utm_source=de","点击查看达人详情")</f>
        <v>点击查看达人详情</v>
      </c>
    </row>
    <row r="167" spans="1:13">
      <c r="A167">
        <v>108443021</v>
      </c>
      <c r="B167" t="s">
        <v>699</v>
      </c>
      <c r="C167" t="s">
        <v>17</v>
      </c>
      <c r="D167" t="s">
        <v>700</v>
      </c>
      <c r="E167" t="s">
        <v>102</v>
      </c>
      <c r="F167" t="s">
        <v>231</v>
      </c>
      <c r="G167" t="s">
        <v>27</v>
      </c>
      <c r="I167">
        <v>5982394</v>
      </c>
      <c r="J167">
        <v>38248429</v>
      </c>
      <c r="K167">
        <v>97</v>
      </c>
      <c r="L167" t="s">
        <v>701</v>
      </c>
      <c r="M167" t="str">
        <f>HYPERLINK("https://toobigdata.com/douyin/user/266546?utm_source=de","点击查看达人详情")</f>
        <v>点击查看达人详情</v>
      </c>
    </row>
    <row r="168" spans="1:13">
      <c r="A168">
        <v>3205058</v>
      </c>
      <c r="B168" t="s">
        <v>702</v>
      </c>
      <c r="C168" t="s">
        <v>35</v>
      </c>
      <c r="D168" t="s">
        <v>703</v>
      </c>
      <c r="E168" t="s">
        <v>247</v>
      </c>
      <c r="F168" t="s">
        <v>704</v>
      </c>
      <c r="G168" t="s">
        <v>49</v>
      </c>
      <c r="I168">
        <v>5965787</v>
      </c>
      <c r="J168">
        <v>37450207</v>
      </c>
      <c r="K168">
        <v>245</v>
      </c>
      <c r="L168" t="s">
        <v>705</v>
      </c>
      <c r="M168" t="str">
        <f>HYPERLINK("https://toobigdata.com/douyin/user/32872?utm_source=de","点击查看达人详情")</f>
        <v>点击查看达人详情</v>
      </c>
    </row>
    <row r="169" spans="1:13">
      <c r="A169">
        <v>146180346</v>
      </c>
      <c r="B169" t="s">
        <v>706</v>
      </c>
      <c r="C169" t="s">
        <v>35</v>
      </c>
      <c r="D169" t="s">
        <v>707</v>
      </c>
      <c r="E169" t="s">
        <v>93</v>
      </c>
      <c r="F169" t="s">
        <v>708</v>
      </c>
      <c r="G169" t="s">
        <v>210</v>
      </c>
      <c r="I169">
        <v>5919574</v>
      </c>
      <c r="J169">
        <v>18991993</v>
      </c>
      <c r="K169">
        <v>88</v>
      </c>
      <c r="L169" t="s">
        <v>709</v>
      </c>
      <c r="M169" t="str">
        <f>HYPERLINK("https://toobigdata.com/douyin/user/92401?utm_source=de","点击查看达人详情")</f>
        <v>点击查看达人详情</v>
      </c>
    </row>
    <row r="170" spans="1:13">
      <c r="A170">
        <v>848996086</v>
      </c>
      <c r="B170" t="s">
        <v>710</v>
      </c>
      <c r="C170" t="s">
        <v>35</v>
      </c>
      <c r="D170" t="s">
        <v>711</v>
      </c>
      <c r="E170" t="s">
        <v>31</v>
      </c>
      <c r="F170" t="s">
        <v>712</v>
      </c>
      <c r="G170" t="s">
        <v>75</v>
      </c>
      <c r="I170">
        <v>5901546</v>
      </c>
      <c r="J170">
        <v>21618880</v>
      </c>
      <c r="K170">
        <v>145</v>
      </c>
      <c r="L170" t="s">
        <v>713</v>
      </c>
      <c r="M170" t="str">
        <f>HYPERLINK("https://toobigdata.com/douyin/user/402838?utm_source=de","点击查看达人详情")</f>
        <v>点击查看达人详情</v>
      </c>
    </row>
    <row r="171" spans="1:13">
      <c r="A171">
        <v>138142790</v>
      </c>
      <c r="B171" t="s">
        <v>714</v>
      </c>
      <c r="C171" t="s">
        <v>17</v>
      </c>
      <c r="D171" t="s">
        <v>715</v>
      </c>
      <c r="F171" t="s">
        <v>716</v>
      </c>
      <c r="G171" t="s">
        <v>21</v>
      </c>
      <c r="H171" t="s">
        <v>717</v>
      </c>
      <c r="I171">
        <v>5894779</v>
      </c>
      <c r="J171">
        <v>33913480</v>
      </c>
      <c r="K171">
        <v>198</v>
      </c>
      <c r="L171" t="s">
        <v>718</v>
      </c>
      <c r="M171" t="str">
        <f>HYPERLINK("https://toobigdata.com/douyin/user/248621?utm_source=de","点击查看达人详情")</f>
        <v>点击查看达人详情</v>
      </c>
    </row>
    <row r="172" spans="1:13">
      <c r="A172">
        <v>48501758</v>
      </c>
      <c r="B172" t="s">
        <v>719</v>
      </c>
      <c r="C172" t="s">
        <v>17</v>
      </c>
      <c r="D172" t="s">
        <v>720</v>
      </c>
      <c r="E172" t="s">
        <v>41</v>
      </c>
      <c r="F172" t="s">
        <v>721</v>
      </c>
      <c r="G172" t="s">
        <v>137</v>
      </c>
      <c r="I172">
        <v>5864891</v>
      </c>
      <c r="J172">
        <v>37301737</v>
      </c>
      <c r="K172">
        <v>233</v>
      </c>
      <c r="L172" t="s">
        <v>722</v>
      </c>
      <c r="M172" t="str">
        <f>HYPERLINK("https://toobigdata.com/douyin/user/84481?utm_source=de","点击查看达人详情")</f>
        <v>点击查看达人详情</v>
      </c>
    </row>
    <row r="173" spans="1:13">
      <c r="A173">
        <v>660235879</v>
      </c>
      <c r="B173" t="s">
        <v>723</v>
      </c>
      <c r="C173" t="s">
        <v>35</v>
      </c>
      <c r="D173" t="s">
        <v>724</v>
      </c>
      <c r="E173" t="s">
        <v>175</v>
      </c>
      <c r="F173" t="s">
        <v>725</v>
      </c>
      <c r="G173" t="s">
        <v>153</v>
      </c>
      <c r="I173">
        <v>5850531</v>
      </c>
      <c r="J173">
        <v>16150913</v>
      </c>
      <c r="K173">
        <v>231</v>
      </c>
      <c r="L173" t="s">
        <v>726</v>
      </c>
      <c r="M173" t="str">
        <f>HYPERLINK("https://toobigdata.com/douyin/user/391950?utm_source=de","点击查看达人详情")</f>
        <v>点击查看达人详情</v>
      </c>
    </row>
    <row r="174" spans="1:13">
      <c r="A174">
        <v>8930037</v>
      </c>
      <c r="B174" t="s">
        <v>727</v>
      </c>
      <c r="C174" t="s">
        <v>35</v>
      </c>
      <c r="D174" t="s">
        <v>728</v>
      </c>
      <c r="E174" t="s">
        <v>644</v>
      </c>
      <c r="F174" t="s">
        <v>729</v>
      </c>
      <c r="G174" t="s">
        <v>210</v>
      </c>
      <c r="I174">
        <v>5835832</v>
      </c>
      <c r="J174">
        <v>36027494</v>
      </c>
      <c r="K174">
        <v>287</v>
      </c>
      <c r="L174" t="s">
        <v>730</v>
      </c>
      <c r="M174" t="str">
        <f>HYPERLINK("https://toobigdata.com/douyin/user/79516?utm_source=de","点击查看达人详情")</f>
        <v>点击查看达人详情</v>
      </c>
    </row>
    <row r="175" spans="1:13">
      <c r="A175">
        <v>51522601</v>
      </c>
      <c r="B175" t="s">
        <v>731</v>
      </c>
      <c r="C175" t="s">
        <v>35</v>
      </c>
      <c r="D175" t="s">
        <v>732</v>
      </c>
      <c r="E175" t="s">
        <v>41</v>
      </c>
      <c r="F175" t="s">
        <v>733</v>
      </c>
      <c r="G175" t="s">
        <v>137</v>
      </c>
      <c r="I175">
        <v>5835686</v>
      </c>
      <c r="J175">
        <v>13258958</v>
      </c>
      <c r="K175">
        <v>11</v>
      </c>
      <c r="L175" t="s">
        <v>734</v>
      </c>
      <c r="M175" t="str">
        <f>HYPERLINK("https://toobigdata.com/douyin/user/168382?utm_source=de","点击查看达人详情")</f>
        <v>点击查看达人详情</v>
      </c>
    </row>
    <row r="176" spans="1:13">
      <c r="A176">
        <v>342521554</v>
      </c>
      <c r="B176" t="s">
        <v>735</v>
      </c>
      <c r="C176" t="s">
        <v>17</v>
      </c>
      <c r="D176" t="s">
        <v>736</v>
      </c>
      <c r="F176" t="s">
        <v>737</v>
      </c>
      <c r="G176" t="s">
        <v>75</v>
      </c>
      <c r="I176">
        <v>5825043</v>
      </c>
      <c r="J176">
        <v>93033829</v>
      </c>
      <c r="K176">
        <v>249</v>
      </c>
      <c r="L176" t="s">
        <v>738</v>
      </c>
      <c r="M176" t="str">
        <f>HYPERLINK("https://toobigdata.com/douyin/user/356841?utm_source=de","点击查看达人详情")</f>
        <v>点击查看达人详情</v>
      </c>
    </row>
    <row r="177" spans="1:13">
      <c r="A177">
        <v>583155342</v>
      </c>
      <c r="B177" t="s">
        <v>739</v>
      </c>
      <c r="C177" t="s">
        <v>17</v>
      </c>
      <c r="E177" t="s">
        <v>19</v>
      </c>
      <c r="G177" t="s">
        <v>14</v>
      </c>
      <c r="I177">
        <v>5814815</v>
      </c>
      <c r="J177">
        <v>12969276</v>
      </c>
      <c r="K177">
        <v>12</v>
      </c>
      <c r="L177" t="s">
        <v>740</v>
      </c>
      <c r="M177" t="str">
        <f>HYPERLINK("https://toobigdata.com/douyin/user/37931?utm_source=de","点击查看达人详情")</f>
        <v>点击查看达人详情</v>
      </c>
    </row>
    <row r="178" spans="1:13">
      <c r="A178">
        <v>3292576</v>
      </c>
      <c r="B178" t="s">
        <v>741</v>
      </c>
      <c r="C178" t="s">
        <v>35</v>
      </c>
      <c r="D178" t="s">
        <v>742</v>
      </c>
      <c r="E178" t="s">
        <v>598</v>
      </c>
      <c r="F178" t="s">
        <v>743</v>
      </c>
      <c r="G178" t="s">
        <v>210</v>
      </c>
      <c r="I178">
        <v>5806016</v>
      </c>
      <c r="J178">
        <v>12333201</v>
      </c>
      <c r="K178">
        <v>389</v>
      </c>
      <c r="L178" t="s">
        <v>744</v>
      </c>
      <c r="M178" t="str">
        <f>HYPERLINK("https://toobigdata.com/douyin/user/36931?utm_source=de","点击查看达人详情")</f>
        <v>点击查看达人详情</v>
      </c>
    </row>
    <row r="179" spans="1:13">
      <c r="A179">
        <v>1004688743</v>
      </c>
      <c r="B179" t="s">
        <v>745</v>
      </c>
      <c r="C179" t="s">
        <v>14</v>
      </c>
      <c r="D179" t="s">
        <v>746</v>
      </c>
      <c r="G179" t="s">
        <v>14</v>
      </c>
      <c r="H179" t="s">
        <v>747</v>
      </c>
      <c r="I179">
        <v>5799561</v>
      </c>
      <c r="J179">
        <v>43827728</v>
      </c>
      <c r="K179">
        <v>178</v>
      </c>
      <c r="L179" t="s">
        <v>748</v>
      </c>
      <c r="M179" t="str">
        <f>HYPERLINK("https://toobigdata.com/douyin/user/368023?utm_source=de","点击查看达人详情")</f>
        <v>点击查看达人详情</v>
      </c>
    </row>
    <row r="180" spans="1:13">
      <c r="A180">
        <v>874255469</v>
      </c>
      <c r="B180" t="s">
        <v>749</v>
      </c>
      <c r="C180" t="s">
        <v>17</v>
      </c>
      <c r="D180" t="s">
        <v>750</v>
      </c>
      <c r="F180" t="s">
        <v>751</v>
      </c>
      <c r="G180" t="s">
        <v>27</v>
      </c>
      <c r="H180" t="s">
        <v>752</v>
      </c>
      <c r="I180">
        <v>5778351</v>
      </c>
      <c r="J180">
        <v>25697660</v>
      </c>
      <c r="K180">
        <v>212</v>
      </c>
      <c r="L180" t="s">
        <v>753</v>
      </c>
      <c r="M180" t="str">
        <f>HYPERLINK("https://toobigdata.com/douyin/user/407780?utm_source=de","点击查看达人详情")</f>
        <v>点击查看达人详情</v>
      </c>
    </row>
    <row r="181" spans="1:13">
      <c r="A181">
        <v>950849041</v>
      </c>
      <c r="B181" t="s">
        <v>754</v>
      </c>
      <c r="C181" t="s">
        <v>17</v>
      </c>
      <c r="D181" t="s">
        <v>755</v>
      </c>
      <c r="E181" t="s">
        <v>41</v>
      </c>
      <c r="F181" t="s">
        <v>756</v>
      </c>
      <c r="G181" t="s">
        <v>49</v>
      </c>
      <c r="H181" t="s">
        <v>757</v>
      </c>
      <c r="I181">
        <v>5771679</v>
      </c>
      <c r="J181">
        <v>14015666</v>
      </c>
      <c r="K181">
        <v>297</v>
      </c>
      <c r="L181" t="s">
        <v>758</v>
      </c>
      <c r="M181" t="str">
        <f>HYPERLINK("https://toobigdata.com/douyin/user/416433?utm_source=de","点击查看达人详情")</f>
        <v>点击查看达人详情</v>
      </c>
    </row>
    <row r="182" spans="1:13">
      <c r="A182">
        <v>1121032116</v>
      </c>
      <c r="B182" t="s">
        <v>759</v>
      </c>
      <c r="C182" t="s">
        <v>17</v>
      </c>
      <c r="D182" t="s">
        <v>760</v>
      </c>
      <c r="E182" t="s">
        <v>340</v>
      </c>
      <c r="F182" t="s">
        <v>761</v>
      </c>
      <c r="G182" t="s">
        <v>86</v>
      </c>
      <c r="I182">
        <v>5756636</v>
      </c>
      <c r="J182">
        <v>21742724</v>
      </c>
      <c r="K182">
        <v>73</v>
      </c>
      <c r="L182" t="s">
        <v>762</v>
      </c>
      <c r="M182" t="str">
        <f>HYPERLINK("https://toobigdata.com/douyin/user/3252850?utm_source=de","点击查看达人详情")</f>
        <v>点击查看达人详情</v>
      </c>
    </row>
    <row r="183" spans="1:13">
      <c r="A183">
        <v>852464797</v>
      </c>
      <c r="B183" t="s">
        <v>763</v>
      </c>
      <c r="C183" t="s">
        <v>17</v>
      </c>
      <c r="D183" t="s">
        <v>764</v>
      </c>
      <c r="E183" t="s">
        <v>602</v>
      </c>
      <c r="F183" t="s">
        <v>765</v>
      </c>
      <c r="G183" t="s">
        <v>210</v>
      </c>
      <c r="I183">
        <v>5747381</v>
      </c>
      <c r="J183">
        <v>1791755</v>
      </c>
      <c r="K183">
        <v>24</v>
      </c>
      <c r="L183" t="s">
        <v>766</v>
      </c>
      <c r="M183" t="str">
        <f>HYPERLINK("https://toobigdata.com/douyin/user/403523?utm_source=de","点击查看达人详情")</f>
        <v>点击查看达人详情</v>
      </c>
    </row>
    <row r="184" spans="1:13">
      <c r="A184">
        <v>1169821489</v>
      </c>
      <c r="B184" t="s">
        <v>767</v>
      </c>
      <c r="C184" t="s">
        <v>17</v>
      </c>
      <c r="D184" t="s">
        <v>768</v>
      </c>
      <c r="E184" t="s">
        <v>769</v>
      </c>
      <c r="F184" t="s">
        <v>770</v>
      </c>
      <c r="G184" t="s">
        <v>49</v>
      </c>
      <c r="I184">
        <v>5723743</v>
      </c>
      <c r="J184">
        <v>7215972</v>
      </c>
      <c r="K184">
        <v>130</v>
      </c>
      <c r="L184" t="s">
        <v>771</v>
      </c>
      <c r="M184" t="str">
        <f>HYPERLINK("https://toobigdata.com/douyin/user/1098718?utm_source=de","点击查看达人详情")</f>
        <v>点击查看达人详情</v>
      </c>
    </row>
    <row r="185" spans="1:13">
      <c r="A185">
        <v>286333343</v>
      </c>
      <c r="B185" t="s">
        <v>772</v>
      </c>
      <c r="C185" t="s">
        <v>17</v>
      </c>
      <c r="D185" t="s">
        <v>773</v>
      </c>
      <c r="E185" t="s">
        <v>466</v>
      </c>
      <c r="F185" t="s">
        <v>774</v>
      </c>
      <c r="G185" t="s">
        <v>69</v>
      </c>
      <c r="I185">
        <v>5676405</v>
      </c>
      <c r="J185">
        <v>32394440</v>
      </c>
      <c r="K185">
        <v>150</v>
      </c>
      <c r="L185" t="s">
        <v>775</v>
      </c>
      <c r="M185" t="str">
        <f>HYPERLINK("https://toobigdata.com/douyin/user/348340?utm_source=de","点击查看达人详情")</f>
        <v>点击查看达人详情</v>
      </c>
    </row>
    <row r="186" spans="1:13">
      <c r="A186">
        <v>12439277</v>
      </c>
      <c r="B186" t="s">
        <v>776</v>
      </c>
      <c r="C186" t="s">
        <v>17</v>
      </c>
      <c r="D186" t="s">
        <v>777</v>
      </c>
      <c r="E186" t="s">
        <v>41</v>
      </c>
      <c r="F186" t="s">
        <v>778</v>
      </c>
      <c r="G186" t="s">
        <v>43</v>
      </c>
      <c r="I186">
        <v>5674138</v>
      </c>
      <c r="J186">
        <v>31932924</v>
      </c>
      <c r="K186">
        <v>175</v>
      </c>
      <c r="L186" t="s">
        <v>779</v>
      </c>
      <c r="M186" t="str">
        <f>HYPERLINK("https://toobigdata.com/douyin/user/94557?utm_source=de","点击查看达人详情")</f>
        <v>点击查看达人详情</v>
      </c>
    </row>
    <row r="187" spans="1:13">
      <c r="A187">
        <v>41048867</v>
      </c>
      <c r="B187" t="s">
        <v>780</v>
      </c>
      <c r="C187" t="s">
        <v>17</v>
      </c>
      <c r="D187" t="s">
        <v>781</v>
      </c>
      <c r="E187" t="s">
        <v>782</v>
      </c>
      <c r="F187" t="s">
        <v>783</v>
      </c>
      <c r="G187" t="s">
        <v>49</v>
      </c>
      <c r="I187">
        <v>5658459</v>
      </c>
      <c r="J187">
        <v>21304948</v>
      </c>
      <c r="K187">
        <v>255</v>
      </c>
      <c r="L187" t="s">
        <v>784</v>
      </c>
      <c r="M187" t="str">
        <f>HYPERLINK("https://toobigdata.com/douyin/user/168340?utm_source=de","点击查看达人详情")</f>
        <v>点击查看达人详情</v>
      </c>
    </row>
    <row r="188" spans="1:13">
      <c r="A188">
        <v>8086452</v>
      </c>
      <c r="B188" t="s">
        <v>785</v>
      </c>
      <c r="C188" t="s">
        <v>35</v>
      </c>
      <c r="D188" t="s">
        <v>786</v>
      </c>
      <c r="E188" t="s">
        <v>41</v>
      </c>
      <c r="F188" t="s">
        <v>787</v>
      </c>
      <c r="G188" t="s">
        <v>86</v>
      </c>
      <c r="I188">
        <v>5654727</v>
      </c>
      <c r="J188">
        <v>8452233</v>
      </c>
      <c r="K188">
        <v>51</v>
      </c>
      <c r="L188" t="s">
        <v>788</v>
      </c>
      <c r="M188" t="str">
        <f>HYPERLINK("https://toobigdata.com/douyin/user/73163?utm_source=de","点击查看达人详情")</f>
        <v>点击查看达人详情</v>
      </c>
    </row>
    <row r="189" spans="1:13">
      <c r="A189">
        <v>579061074</v>
      </c>
      <c r="B189" t="s">
        <v>789</v>
      </c>
      <c r="C189" t="s">
        <v>17</v>
      </c>
      <c r="F189" t="s">
        <v>790</v>
      </c>
      <c r="G189" t="s">
        <v>153</v>
      </c>
      <c r="I189">
        <v>5651101</v>
      </c>
      <c r="J189">
        <v>15878241</v>
      </c>
      <c r="K189">
        <v>13</v>
      </c>
      <c r="L189" t="s">
        <v>791</v>
      </c>
      <c r="M189" t="str">
        <f>HYPERLINK("https://toobigdata.com/douyin/user/326129?utm_source=de","点击查看达人详情")</f>
        <v>点击查看达人详情</v>
      </c>
    </row>
    <row r="190" spans="1:13">
      <c r="A190">
        <v>7637499</v>
      </c>
      <c r="B190" t="s">
        <v>792</v>
      </c>
      <c r="C190" t="s">
        <v>35</v>
      </c>
      <c r="D190" t="s">
        <v>793</v>
      </c>
      <c r="F190" t="s">
        <v>794</v>
      </c>
      <c r="G190" t="s">
        <v>75</v>
      </c>
      <c r="I190">
        <v>5635336</v>
      </c>
      <c r="J190">
        <v>13088041</v>
      </c>
      <c r="K190">
        <v>22</v>
      </c>
      <c r="L190" t="s">
        <v>795</v>
      </c>
      <c r="M190" t="str">
        <f>HYPERLINK("https://toobigdata.com/douyin/user/724517?utm_source=de","点击查看达人详情")</f>
        <v>点击查看达人详情</v>
      </c>
    </row>
    <row r="191" spans="1:13">
      <c r="A191">
        <v>588429058</v>
      </c>
      <c r="B191" t="s">
        <v>796</v>
      </c>
      <c r="C191" t="s">
        <v>17</v>
      </c>
      <c r="D191" t="s">
        <v>797</v>
      </c>
      <c r="E191" t="s">
        <v>41</v>
      </c>
      <c r="F191" t="s">
        <v>650</v>
      </c>
      <c r="G191" t="s">
        <v>49</v>
      </c>
      <c r="I191">
        <v>5628050</v>
      </c>
      <c r="J191">
        <v>42859498</v>
      </c>
      <c r="K191">
        <v>206</v>
      </c>
      <c r="L191" t="s">
        <v>798</v>
      </c>
      <c r="M191" t="str">
        <f>HYPERLINK("https://toobigdata.com/douyin/user/327147?utm_source=de","点击查看达人详情")</f>
        <v>点击查看达人详情</v>
      </c>
    </row>
    <row r="192" spans="1:13">
      <c r="A192">
        <v>9297849</v>
      </c>
      <c r="B192" t="s">
        <v>799</v>
      </c>
      <c r="C192" t="s">
        <v>17</v>
      </c>
      <c r="D192" t="s">
        <v>800</v>
      </c>
      <c r="E192" t="s">
        <v>247</v>
      </c>
      <c r="F192" t="s">
        <v>801</v>
      </c>
      <c r="G192" t="s">
        <v>137</v>
      </c>
      <c r="I192">
        <v>5614224</v>
      </c>
      <c r="J192">
        <v>20350062</v>
      </c>
      <c r="K192">
        <v>161</v>
      </c>
      <c r="L192" t="s">
        <v>802</v>
      </c>
      <c r="M192" t="str">
        <f>HYPERLINK("https://toobigdata.com/douyin/user/52053?utm_source=de","点击查看达人详情")</f>
        <v>点击查看达人详情</v>
      </c>
    </row>
    <row r="193" spans="1:13">
      <c r="A193">
        <v>52861510</v>
      </c>
      <c r="B193" t="s">
        <v>803</v>
      </c>
      <c r="C193" t="s">
        <v>35</v>
      </c>
      <c r="D193" t="s">
        <v>804</v>
      </c>
      <c r="E193" t="s">
        <v>31</v>
      </c>
      <c r="F193" t="s">
        <v>805</v>
      </c>
      <c r="G193" t="s">
        <v>27</v>
      </c>
      <c r="I193">
        <v>5554064</v>
      </c>
      <c r="J193">
        <v>36820301</v>
      </c>
      <c r="K193">
        <v>182</v>
      </c>
      <c r="L193" t="s">
        <v>806</v>
      </c>
      <c r="M193" t="str">
        <f>HYPERLINK("https://toobigdata.com/douyin/user/184106?utm_source=de","点击查看达人详情")</f>
        <v>点击查看达人详情</v>
      </c>
    </row>
    <row r="194" spans="1:13">
      <c r="A194">
        <v>15826079</v>
      </c>
      <c r="B194" t="s">
        <v>807</v>
      </c>
      <c r="C194" t="s">
        <v>35</v>
      </c>
      <c r="D194" t="s">
        <v>808</v>
      </c>
      <c r="E194" t="s">
        <v>84</v>
      </c>
      <c r="F194" t="s">
        <v>809</v>
      </c>
      <c r="G194" t="s">
        <v>210</v>
      </c>
      <c r="I194">
        <v>5465517</v>
      </c>
      <c r="J194">
        <v>38453083</v>
      </c>
      <c r="K194">
        <v>209</v>
      </c>
      <c r="L194" t="s">
        <v>810</v>
      </c>
      <c r="M194" t="str">
        <f>HYPERLINK("https://toobigdata.com/douyin/user/33691?utm_source=de","点击查看达人详情")</f>
        <v>点击查看达人详情</v>
      </c>
    </row>
    <row r="195" spans="1:13">
      <c r="A195">
        <v>150205189</v>
      </c>
      <c r="B195" t="s">
        <v>811</v>
      </c>
      <c r="C195" t="s">
        <v>14</v>
      </c>
      <c r="D195" t="s">
        <v>812</v>
      </c>
      <c r="E195" t="s">
        <v>813</v>
      </c>
      <c r="G195" t="s">
        <v>14</v>
      </c>
      <c r="H195" t="s">
        <v>814</v>
      </c>
      <c r="I195">
        <v>5443058</v>
      </c>
      <c r="J195">
        <v>17792202</v>
      </c>
      <c r="K195">
        <v>162</v>
      </c>
      <c r="L195" t="s">
        <v>815</v>
      </c>
      <c r="M195" t="str">
        <f>HYPERLINK("https://toobigdata.com/douyin/user/2365902?utm_source=de","点击查看达人详情")</f>
        <v>点击查看达人详情</v>
      </c>
    </row>
    <row r="196" spans="1:13">
      <c r="A196">
        <v>277042740</v>
      </c>
      <c r="B196" t="s">
        <v>816</v>
      </c>
      <c r="C196" t="s">
        <v>17</v>
      </c>
      <c r="D196" t="s">
        <v>817</v>
      </c>
      <c r="E196" t="s">
        <v>41</v>
      </c>
      <c r="F196" t="s">
        <v>818</v>
      </c>
      <c r="G196" t="s">
        <v>69</v>
      </c>
      <c r="I196">
        <v>5436408</v>
      </c>
      <c r="J196">
        <v>31626609</v>
      </c>
      <c r="K196">
        <v>22</v>
      </c>
      <c r="L196" t="s">
        <v>819</v>
      </c>
      <c r="M196" t="str">
        <f>HYPERLINK("https://toobigdata.com/douyin/user/143767?utm_source=de","点击查看达人详情")</f>
        <v>点击查看达人详情</v>
      </c>
    </row>
    <row r="197" spans="1:13">
      <c r="A197">
        <v>4154130</v>
      </c>
      <c r="B197" t="s">
        <v>820</v>
      </c>
      <c r="C197" t="s">
        <v>35</v>
      </c>
      <c r="D197" t="s">
        <v>821</v>
      </c>
      <c r="E197" t="s">
        <v>102</v>
      </c>
      <c r="F197" t="s">
        <v>822</v>
      </c>
      <c r="G197" t="s">
        <v>177</v>
      </c>
      <c r="I197">
        <v>5435989</v>
      </c>
      <c r="J197">
        <v>20894696</v>
      </c>
      <c r="K197">
        <v>26</v>
      </c>
      <c r="L197" t="s">
        <v>823</v>
      </c>
      <c r="M197" t="str">
        <f>HYPERLINK("https://toobigdata.com/douyin/user/48589?utm_source=de","点击查看达人详情")</f>
        <v>点击查看达人详情</v>
      </c>
    </row>
    <row r="198" spans="1:13">
      <c r="A198">
        <v>793943526</v>
      </c>
      <c r="B198" t="s">
        <v>824</v>
      </c>
      <c r="C198" t="s">
        <v>14</v>
      </c>
      <c r="D198" t="s">
        <v>825</v>
      </c>
      <c r="E198" t="s">
        <v>41</v>
      </c>
      <c r="G198" t="s">
        <v>14</v>
      </c>
      <c r="I198">
        <v>5430427</v>
      </c>
      <c r="J198">
        <v>13258313</v>
      </c>
      <c r="K198">
        <v>101</v>
      </c>
      <c r="L198" t="s">
        <v>826</v>
      </c>
      <c r="M198" t="str">
        <f>HYPERLINK("https://toobigdata.com/douyin/user/8148720?utm_source=de","点击查看达人详情")</f>
        <v>点击查看达人详情</v>
      </c>
    </row>
    <row r="199" spans="1:13">
      <c r="A199">
        <v>7639609</v>
      </c>
      <c r="B199" t="s">
        <v>827</v>
      </c>
      <c r="C199" t="s">
        <v>35</v>
      </c>
      <c r="D199" t="s">
        <v>828</v>
      </c>
      <c r="F199" t="s">
        <v>829</v>
      </c>
      <c r="G199" t="s">
        <v>75</v>
      </c>
      <c r="I199">
        <v>5392738</v>
      </c>
      <c r="J199">
        <v>30862459</v>
      </c>
      <c r="K199">
        <v>141</v>
      </c>
      <c r="L199" t="s">
        <v>830</v>
      </c>
      <c r="M199" t="str">
        <f>HYPERLINK("https://toobigdata.com/douyin/user/72406?utm_source=de","点击查看达人详情")</f>
        <v>点击查看达人详情</v>
      </c>
    </row>
    <row r="200" spans="1:13">
      <c r="A200">
        <v>101866196</v>
      </c>
      <c r="B200" t="s">
        <v>831</v>
      </c>
      <c r="C200" t="s">
        <v>17</v>
      </c>
      <c r="D200" t="s">
        <v>832</v>
      </c>
      <c r="E200" t="s">
        <v>377</v>
      </c>
      <c r="F200" t="s">
        <v>833</v>
      </c>
      <c r="G200" t="s">
        <v>27</v>
      </c>
      <c r="I200">
        <v>5359723</v>
      </c>
      <c r="J200">
        <v>42864580</v>
      </c>
      <c r="K200">
        <v>262</v>
      </c>
      <c r="L200" t="s">
        <v>834</v>
      </c>
      <c r="M200" t="str">
        <f>HYPERLINK("https://toobigdata.com/douyin/user/259086?utm_source=de","点击查看达人详情")</f>
        <v>点击查看达人详情</v>
      </c>
    </row>
    <row r="201" spans="1:13">
      <c r="A201">
        <v>17502089</v>
      </c>
      <c r="B201" t="s">
        <v>835</v>
      </c>
      <c r="C201" t="s">
        <v>17</v>
      </c>
      <c r="D201" t="s">
        <v>836</v>
      </c>
      <c r="E201" t="s">
        <v>837</v>
      </c>
      <c r="F201" t="s">
        <v>838</v>
      </c>
      <c r="G201" t="s">
        <v>75</v>
      </c>
      <c r="I201">
        <v>5358362</v>
      </c>
      <c r="J201">
        <v>20312230</v>
      </c>
      <c r="K201">
        <v>40</v>
      </c>
      <c r="L201" t="s">
        <v>839</v>
      </c>
      <c r="M201" t="str">
        <f>HYPERLINK("https://toobigdata.com/douyin/user/118883?utm_source=de","点击查看达人详情")</f>
        <v>点击查看达人详情</v>
      </c>
    </row>
    <row r="202" spans="1:13">
      <c r="A202">
        <v>51751918</v>
      </c>
      <c r="B202" t="s">
        <v>840</v>
      </c>
      <c r="C202" t="s">
        <v>14</v>
      </c>
      <c r="G202" t="s">
        <v>14</v>
      </c>
      <c r="I202">
        <v>5323977</v>
      </c>
      <c r="J202">
        <v>9811511</v>
      </c>
      <c r="K202">
        <v>7</v>
      </c>
      <c r="L202" t="s">
        <v>841</v>
      </c>
      <c r="M202" t="str">
        <f>HYPERLINK("https://toobigdata.com/douyin/user/32708?utm_source=de","点击查看达人详情")</f>
        <v>点击查看达人详情</v>
      </c>
    </row>
    <row r="203" spans="1:13">
      <c r="A203">
        <v>122048782</v>
      </c>
      <c r="B203" t="s">
        <v>842</v>
      </c>
      <c r="C203" t="s">
        <v>35</v>
      </c>
      <c r="D203" t="s">
        <v>843</v>
      </c>
      <c r="E203" t="s">
        <v>844</v>
      </c>
      <c r="F203" t="s">
        <v>845</v>
      </c>
      <c r="G203" t="s">
        <v>21</v>
      </c>
      <c r="I203">
        <v>5323558</v>
      </c>
      <c r="J203">
        <v>17556551</v>
      </c>
      <c r="K203">
        <v>37</v>
      </c>
      <c r="L203" t="s">
        <v>846</v>
      </c>
      <c r="M203" t="str">
        <f>HYPERLINK("https://toobigdata.com/douyin/user/281798?utm_source=de","点击查看达人详情")</f>
        <v>点击查看达人详情</v>
      </c>
    </row>
    <row r="204" spans="1:13">
      <c r="A204">
        <v>610969475</v>
      </c>
      <c r="B204" t="s">
        <v>847</v>
      </c>
      <c r="C204" t="s">
        <v>35</v>
      </c>
      <c r="D204" t="s">
        <v>848</v>
      </c>
      <c r="E204" t="s">
        <v>93</v>
      </c>
      <c r="F204" t="s">
        <v>849</v>
      </c>
      <c r="G204" t="s">
        <v>21</v>
      </c>
      <c r="I204">
        <v>5322547</v>
      </c>
      <c r="J204">
        <v>16636306</v>
      </c>
      <c r="K204">
        <v>279</v>
      </c>
      <c r="L204" t="s">
        <v>850</v>
      </c>
      <c r="M204" t="str">
        <f>HYPERLINK("https://toobigdata.com/douyin/user/66312?utm_source=de","点击查看达人详情")</f>
        <v>点击查看达人详情</v>
      </c>
    </row>
    <row r="205" spans="1:13">
      <c r="A205">
        <v>4404430</v>
      </c>
      <c r="B205" t="s">
        <v>851</v>
      </c>
      <c r="C205" t="s">
        <v>17</v>
      </c>
      <c r="D205" t="s">
        <v>852</v>
      </c>
      <c r="E205" t="s">
        <v>67</v>
      </c>
      <c r="F205" t="s">
        <v>853</v>
      </c>
      <c r="G205" t="s">
        <v>75</v>
      </c>
      <c r="I205">
        <v>5298527</v>
      </c>
      <c r="J205">
        <v>55326895</v>
      </c>
      <c r="K205">
        <v>658</v>
      </c>
      <c r="L205" t="s">
        <v>854</v>
      </c>
      <c r="M205" t="str">
        <f>HYPERLINK("https://toobigdata.com/douyin/user/50964?utm_source=de","点击查看达人详情")</f>
        <v>点击查看达人详情</v>
      </c>
    </row>
    <row r="206" spans="1:13">
      <c r="A206">
        <v>5114833</v>
      </c>
      <c r="B206" t="s">
        <v>855</v>
      </c>
      <c r="C206" t="s">
        <v>17</v>
      </c>
      <c r="D206" t="s">
        <v>856</v>
      </c>
      <c r="E206" t="s">
        <v>857</v>
      </c>
      <c r="F206" t="s">
        <v>858</v>
      </c>
      <c r="G206" t="s">
        <v>21</v>
      </c>
      <c r="I206">
        <v>5295459</v>
      </c>
      <c r="J206">
        <v>53261489</v>
      </c>
      <c r="K206">
        <v>459</v>
      </c>
      <c r="L206" t="s">
        <v>859</v>
      </c>
      <c r="M206" t="str">
        <f>HYPERLINK("https://toobigdata.com/douyin/user/35241?utm_source=de","点击查看达人详情")</f>
        <v>点击查看达人详情</v>
      </c>
    </row>
    <row r="207" spans="1:13">
      <c r="A207">
        <v>4132714</v>
      </c>
      <c r="B207" t="s">
        <v>860</v>
      </c>
      <c r="C207" t="s">
        <v>17</v>
      </c>
      <c r="D207" t="s">
        <v>861</v>
      </c>
      <c r="E207" t="s">
        <v>782</v>
      </c>
      <c r="F207" t="s">
        <v>862</v>
      </c>
      <c r="G207" t="s">
        <v>75</v>
      </c>
      <c r="I207">
        <v>5293007</v>
      </c>
      <c r="J207">
        <v>45754769</v>
      </c>
      <c r="K207">
        <v>205</v>
      </c>
      <c r="L207" t="s">
        <v>863</v>
      </c>
      <c r="M207" t="str">
        <f>HYPERLINK("https://toobigdata.com/douyin/user/48364?utm_source=de","点击查看达人详情")</f>
        <v>点击查看达人详情</v>
      </c>
    </row>
    <row r="208" spans="1:13">
      <c r="A208">
        <v>1400620285</v>
      </c>
      <c r="B208" t="s">
        <v>864</v>
      </c>
      <c r="C208" t="s">
        <v>35</v>
      </c>
      <c r="D208" t="s">
        <v>865</v>
      </c>
      <c r="E208" t="s">
        <v>93</v>
      </c>
      <c r="F208" t="s">
        <v>866</v>
      </c>
      <c r="G208" t="s">
        <v>43</v>
      </c>
      <c r="I208">
        <v>5290035</v>
      </c>
      <c r="J208">
        <v>26345333</v>
      </c>
      <c r="K208">
        <v>148</v>
      </c>
      <c r="L208" t="s">
        <v>867</v>
      </c>
      <c r="M208" t="str">
        <f>HYPERLINK("https://toobigdata.com/douyin/user/9061030?utm_source=de","点击查看达人详情")</f>
        <v>点击查看达人详情</v>
      </c>
    </row>
    <row r="209" spans="1:13">
      <c r="A209">
        <v>1057689025</v>
      </c>
      <c r="B209" t="s">
        <v>868</v>
      </c>
      <c r="C209" t="s">
        <v>35</v>
      </c>
      <c r="D209" t="s">
        <v>869</v>
      </c>
      <c r="E209" t="s">
        <v>41</v>
      </c>
      <c r="G209" t="s">
        <v>14</v>
      </c>
      <c r="H209" t="s">
        <v>870</v>
      </c>
      <c r="I209">
        <v>5279009</v>
      </c>
      <c r="J209">
        <v>20131508</v>
      </c>
      <c r="K209">
        <v>2770</v>
      </c>
      <c r="L209" t="s">
        <v>871</v>
      </c>
      <c r="M209" t="str">
        <f>HYPERLINK("https://toobigdata.com/douyin/user/423484?utm_source=de","点击查看达人详情")</f>
        <v>点击查看达人详情</v>
      </c>
    </row>
    <row r="210" spans="1:13">
      <c r="A210">
        <v>1490709823</v>
      </c>
      <c r="B210" t="s">
        <v>872</v>
      </c>
      <c r="C210" t="s">
        <v>35</v>
      </c>
      <c r="D210" t="s">
        <v>873</v>
      </c>
      <c r="E210" t="s">
        <v>874</v>
      </c>
      <c r="F210" t="s">
        <v>875</v>
      </c>
      <c r="G210" t="s">
        <v>210</v>
      </c>
      <c r="I210">
        <v>5274980</v>
      </c>
      <c r="J210">
        <v>28930524</v>
      </c>
      <c r="K210">
        <v>63</v>
      </c>
      <c r="L210" t="s">
        <v>876</v>
      </c>
      <c r="M210" t="str">
        <f>HYPERLINK("https://toobigdata.com/douyin/user/8187422?utm_source=de","点击查看达人详情")</f>
        <v>点击查看达人详情</v>
      </c>
    </row>
    <row r="211" spans="1:13">
      <c r="A211">
        <v>604002047</v>
      </c>
      <c r="B211" t="s">
        <v>877</v>
      </c>
      <c r="C211" t="s">
        <v>17</v>
      </c>
      <c r="D211" t="s">
        <v>878</v>
      </c>
      <c r="E211" t="s">
        <v>84</v>
      </c>
      <c r="F211" t="s">
        <v>879</v>
      </c>
      <c r="G211" t="s">
        <v>49</v>
      </c>
      <c r="I211">
        <v>5267449</v>
      </c>
      <c r="J211">
        <v>42577702</v>
      </c>
      <c r="K211">
        <v>200</v>
      </c>
      <c r="L211" t="s">
        <v>880</v>
      </c>
      <c r="M211" t="str">
        <f>HYPERLINK("https://toobigdata.com/douyin/user/294194?utm_source=de","点击查看达人详情")</f>
        <v>点击查看达人详情</v>
      </c>
    </row>
    <row r="212" spans="1:13">
      <c r="A212">
        <v>11722382</v>
      </c>
      <c r="B212" t="s">
        <v>881</v>
      </c>
      <c r="C212" t="s">
        <v>17</v>
      </c>
      <c r="D212" t="s">
        <v>882</v>
      </c>
      <c r="E212" t="s">
        <v>282</v>
      </c>
      <c r="F212" t="s">
        <v>883</v>
      </c>
      <c r="G212" t="s">
        <v>153</v>
      </c>
      <c r="I212">
        <v>5224279</v>
      </c>
      <c r="J212">
        <v>28871015</v>
      </c>
      <c r="K212">
        <v>240</v>
      </c>
      <c r="L212" t="s">
        <v>884</v>
      </c>
      <c r="M212" t="str">
        <f>HYPERLINK("https://toobigdata.com/douyin/user/33517?utm_source=de","点击查看达人详情")</f>
        <v>点击查看达人详情</v>
      </c>
    </row>
    <row r="213" spans="1:13">
      <c r="A213">
        <v>92156605</v>
      </c>
      <c r="B213" t="s">
        <v>885</v>
      </c>
      <c r="C213" t="s">
        <v>17</v>
      </c>
      <c r="D213" t="s">
        <v>886</v>
      </c>
      <c r="E213" t="s">
        <v>93</v>
      </c>
      <c r="F213" t="s">
        <v>560</v>
      </c>
      <c r="G213" t="s">
        <v>49</v>
      </c>
      <c r="I213">
        <v>5223500</v>
      </c>
      <c r="J213">
        <v>23051615</v>
      </c>
      <c r="K213">
        <v>506</v>
      </c>
      <c r="L213" t="s">
        <v>887</v>
      </c>
      <c r="M213" t="str">
        <f>HYPERLINK("https://toobigdata.com/douyin/user/250658?utm_source=de","点击查看达人详情")</f>
        <v>点击查看达人详情</v>
      </c>
    </row>
    <row r="214" spans="1:13">
      <c r="A214">
        <v>287627508</v>
      </c>
      <c r="B214" t="s">
        <v>888</v>
      </c>
      <c r="C214" t="s">
        <v>35</v>
      </c>
      <c r="D214" t="s">
        <v>889</v>
      </c>
      <c r="E214" t="s">
        <v>890</v>
      </c>
      <c r="F214" t="s">
        <v>891</v>
      </c>
      <c r="G214" t="s">
        <v>177</v>
      </c>
      <c r="I214">
        <v>5217844</v>
      </c>
      <c r="J214">
        <v>23070555</v>
      </c>
      <c r="K214">
        <v>171</v>
      </c>
      <c r="L214" t="s">
        <v>892</v>
      </c>
      <c r="M214" t="str">
        <f>HYPERLINK("https://toobigdata.com/douyin/user/348897?utm_source=de","点击查看达人详情")</f>
        <v>点击查看达人详情</v>
      </c>
    </row>
    <row r="215" spans="1:13">
      <c r="A215">
        <v>1137709014</v>
      </c>
      <c r="B215" t="s">
        <v>893</v>
      </c>
      <c r="C215" t="s">
        <v>17</v>
      </c>
      <c r="D215" t="s">
        <v>894</v>
      </c>
      <c r="E215" t="s">
        <v>67</v>
      </c>
      <c r="F215" t="s">
        <v>895</v>
      </c>
      <c r="G215" t="s">
        <v>27</v>
      </c>
      <c r="I215">
        <v>5152197</v>
      </c>
      <c r="J215">
        <v>20117858</v>
      </c>
      <c r="K215">
        <v>91</v>
      </c>
      <c r="L215" t="s">
        <v>896</v>
      </c>
      <c r="M215" t="str">
        <f>HYPERLINK("https://toobigdata.com/douyin/user/395990?utm_source=de","点击查看达人详情")</f>
        <v>点击查看达人详情</v>
      </c>
    </row>
    <row r="216" spans="1:13">
      <c r="A216">
        <v>48872350</v>
      </c>
      <c r="B216" t="s">
        <v>897</v>
      </c>
      <c r="C216" t="s">
        <v>17</v>
      </c>
      <c r="D216" t="s">
        <v>898</v>
      </c>
      <c r="E216" t="s">
        <v>67</v>
      </c>
      <c r="F216" t="s">
        <v>899</v>
      </c>
      <c r="G216" t="s">
        <v>49</v>
      </c>
      <c r="I216">
        <v>5145632</v>
      </c>
      <c r="J216">
        <v>22316518</v>
      </c>
      <c r="K216">
        <v>204</v>
      </c>
      <c r="L216" t="s">
        <v>900</v>
      </c>
      <c r="M216" t="str">
        <f>HYPERLINK("https://toobigdata.com/douyin/user/178278?utm_source=de","点击查看达人详情")</f>
        <v>点击查看达人详情</v>
      </c>
    </row>
    <row r="217" spans="1:13">
      <c r="A217">
        <v>590120042</v>
      </c>
      <c r="B217" t="s">
        <v>901</v>
      </c>
      <c r="C217" t="s">
        <v>17</v>
      </c>
      <c r="D217" t="s">
        <v>902</v>
      </c>
      <c r="E217" t="s">
        <v>41</v>
      </c>
      <c r="F217" t="s">
        <v>903</v>
      </c>
      <c r="G217" t="s">
        <v>59</v>
      </c>
      <c r="I217">
        <v>5130486</v>
      </c>
      <c r="J217">
        <v>17697552</v>
      </c>
      <c r="K217">
        <v>269</v>
      </c>
      <c r="L217" t="s">
        <v>904</v>
      </c>
      <c r="M217" t="str">
        <f>HYPERLINK("https://toobigdata.com/douyin/user/380855?utm_source=de","点击查看达人详情")</f>
        <v>点击查看达人详情</v>
      </c>
    </row>
    <row r="218" spans="1:13">
      <c r="A218">
        <v>8033290</v>
      </c>
      <c r="B218" t="s">
        <v>905</v>
      </c>
      <c r="C218" t="s">
        <v>35</v>
      </c>
      <c r="D218" t="s">
        <v>906</v>
      </c>
      <c r="E218" t="s">
        <v>41</v>
      </c>
      <c r="F218" t="s">
        <v>907</v>
      </c>
      <c r="G218" t="s">
        <v>137</v>
      </c>
      <c r="I218">
        <v>5127272</v>
      </c>
      <c r="J218">
        <v>48068289</v>
      </c>
      <c r="K218">
        <v>372</v>
      </c>
      <c r="L218" t="s">
        <v>908</v>
      </c>
      <c r="M218" t="str">
        <f>HYPERLINK("https://toobigdata.com/douyin/user/75569?utm_source=de","点击查看达人详情")</f>
        <v>点击查看达人详情</v>
      </c>
    </row>
    <row r="219" spans="1:13">
      <c r="A219">
        <v>82142500</v>
      </c>
      <c r="B219" t="s">
        <v>909</v>
      </c>
      <c r="C219" t="s">
        <v>17</v>
      </c>
      <c r="D219" t="s">
        <v>910</v>
      </c>
      <c r="E219" t="s">
        <v>19</v>
      </c>
      <c r="F219" t="s">
        <v>911</v>
      </c>
      <c r="G219" t="s">
        <v>43</v>
      </c>
      <c r="I219">
        <v>5111545</v>
      </c>
      <c r="J219">
        <v>44936821</v>
      </c>
      <c r="K219">
        <v>315</v>
      </c>
      <c r="L219" t="s">
        <v>912</v>
      </c>
      <c r="M219" t="str">
        <f>HYPERLINK("https://toobigdata.com/douyin/user/92179?utm_source=de","点击查看达人详情")</f>
        <v>点击查看达人详情</v>
      </c>
    </row>
    <row r="220" spans="1:13">
      <c r="A220">
        <v>125219469</v>
      </c>
      <c r="B220" t="s">
        <v>913</v>
      </c>
      <c r="C220" t="s">
        <v>17</v>
      </c>
      <c r="D220" t="s">
        <v>914</v>
      </c>
      <c r="E220" t="s">
        <v>175</v>
      </c>
      <c r="F220" t="s">
        <v>425</v>
      </c>
      <c r="G220" t="s">
        <v>43</v>
      </c>
      <c r="I220">
        <v>5103076</v>
      </c>
      <c r="J220">
        <v>46435949</v>
      </c>
      <c r="K220">
        <v>129</v>
      </c>
      <c r="L220" t="s">
        <v>915</v>
      </c>
      <c r="M220" t="str">
        <f>HYPERLINK("https://toobigdata.com/douyin/user/74893?utm_source=de","点击查看达人详情")</f>
        <v>点击查看达人详情</v>
      </c>
    </row>
    <row r="221" spans="1:13">
      <c r="A221">
        <v>4762366</v>
      </c>
      <c r="B221" t="s">
        <v>916</v>
      </c>
      <c r="C221" t="s">
        <v>35</v>
      </c>
      <c r="D221" t="s">
        <v>917</v>
      </c>
      <c r="E221" t="s">
        <v>769</v>
      </c>
      <c r="G221" t="s">
        <v>14</v>
      </c>
      <c r="I221">
        <v>5099000</v>
      </c>
      <c r="J221">
        <v>31520511</v>
      </c>
      <c r="K221">
        <v>129</v>
      </c>
      <c r="L221" t="s">
        <v>918</v>
      </c>
      <c r="M221" t="str">
        <f>HYPERLINK("https://toobigdata.com/douyin/user/31451?utm_source=de","点击查看达人详情")</f>
        <v>点击查看达人详情</v>
      </c>
    </row>
    <row r="222" spans="1:13">
      <c r="A222">
        <v>44021036</v>
      </c>
      <c r="B222" t="s">
        <v>919</v>
      </c>
      <c r="C222" t="s">
        <v>17</v>
      </c>
      <c r="D222" t="s">
        <v>920</v>
      </c>
      <c r="E222" t="s">
        <v>466</v>
      </c>
      <c r="F222" t="s">
        <v>921</v>
      </c>
      <c r="G222" t="s">
        <v>137</v>
      </c>
      <c r="I222">
        <v>5093892</v>
      </c>
      <c r="J222">
        <v>26086270</v>
      </c>
      <c r="K222">
        <v>48</v>
      </c>
      <c r="L222" t="s">
        <v>922</v>
      </c>
      <c r="M222" t="str">
        <f>HYPERLINK("https://toobigdata.com/douyin/user/154028?utm_source=de","点击查看达人详情")</f>
        <v>点击查看达人详情</v>
      </c>
    </row>
    <row r="223" spans="1:13">
      <c r="A223">
        <v>84087843</v>
      </c>
      <c r="B223" t="s">
        <v>923</v>
      </c>
      <c r="C223" t="s">
        <v>35</v>
      </c>
      <c r="D223" t="s">
        <v>924</v>
      </c>
      <c r="E223" t="s">
        <v>925</v>
      </c>
      <c r="F223" t="s">
        <v>926</v>
      </c>
      <c r="G223" t="s">
        <v>137</v>
      </c>
      <c r="I223">
        <v>5077312</v>
      </c>
      <c r="J223">
        <v>32858515</v>
      </c>
      <c r="K223">
        <v>243</v>
      </c>
      <c r="L223" t="s">
        <v>927</v>
      </c>
      <c r="M223" t="str">
        <f>HYPERLINK("https://toobigdata.com/douyin/user/157522?utm_source=de","点击查看达人详情")</f>
        <v>点击查看达人详情</v>
      </c>
    </row>
    <row r="224" spans="1:13">
      <c r="A224">
        <v>66942666</v>
      </c>
      <c r="B224" t="s">
        <v>928</v>
      </c>
      <c r="C224" t="s">
        <v>17</v>
      </c>
      <c r="G224" t="s">
        <v>14</v>
      </c>
      <c r="I224">
        <v>5070438</v>
      </c>
      <c r="J224">
        <v>4998055</v>
      </c>
      <c r="K224">
        <v>8</v>
      </c>
      <c r="L224" t="s">
        <v>929</v>
      </c>
      <c r="M224" t="str">
        <f>HYPERLINK("https://toobigdata.com/douyin/user/191968?utm_source=de","点击查看达人详情")</f>
        <v>点击查看达人详情</v>
      </c>
    </row>
    <row r="225" spans="1:13">
      <c r="A225">
        <v>930317372</v>
      </c>
      <c r="B225" t="s">
        <v>930</v>
      </c>
      <c r="C225" t="s">
        <v>35</v>
      </c>
      <c r="D225" t="s">
        <v>931</v>
      </c>
      <c r="F225" t="s">
        <v>756</v>
      </c>
      <c r="G225" t="s">
        <v>49</v>
      </c>
      <c r="I225">
        <v>5064173</v>
      </c>
      <c r="J225">
        <v>10804524</v>
      </c>
      <c r="K225">
        <v>27</v>
      </c>
      <c r="L225" t="s">
        <v>932</v>
      </c>
      <c r="M225" t="str">
        <f>HYPERLINK("https://toobigdata.com/douyin/user/1290469?utm_source=de","点击查看达人详情")</f>
        <v>点击查看达人详情</v>
      </c>
    </row>
    <row r="226" spans="1:13">
      <c r="A226">
        <v>141989998</v>
      </c>
      <c r="B226" t="s">
        <v>933</v>
      </c>
      <c r="C226" t="s">
        <v>17</v>
      </c>
      <c r="D226" t="s">
        <v>934</v>
      </c>
      <c r="E226" t="s">
        <v>84</v>
      </c>
      <c r="F226" t="s">
        <v>935</v>
      </c>
      <c r="G226" t="s">
        <v>49</v>
      </c>
      <c r="I226">
        <v>5062721</v>
      </c>
      <c r="J226">
        <v>31471302</v>
      </c>
      <c r="K226">
        <v>87</v>
      </c>
      <c r="L226" t="s">
        <v>936</v>
      </c>
      <c r="M226" t="str">
        <f>HYPERLINK("https://toobigdata.com/douyin/user/258510?utm_source=de","点击查看达人详情")</f>
        <v>点击查看达人详情</v>
      </c>
    </row>
    <row r="227" spans="1:13">
      <c r="A227">
        <v>146104822</v>
      </c>
      <c r="B227" t="s">
        <v>937</v>
      </c>
      <c r="C227" t="s">
        <v>17</v>
      </c>
      <c r="D227" t="s">
        <v>938</v>
      </c>
      <c r="E227" t="s">
        <v>41</v>
      </c>
      <c r="F227" t="s">
        <v>939</v>
      </c>
      <c r="G227" t="s">
        <v>43</v>
      </c>
      <c r="I227">
        <v>5054521</v>
      </c>
      <c r="J227">
        <v>42226056</v>
      </c>
      <c r="K227">
        <v>124</v>
      </c>
      <c r="L227" t="s">
        <v>940</v>
      </c>
      <c r="M227" t="str">
        <f>HYPERLINK("https://toobigdata.com/douyin/user/130459?utm_source=de","点击查看达人详情")</f>
        <v>点击查看达人详情</v>
      </c>
    </row>
    <row r="228" spans="1:13">
      <c r="A228">
        <v>74895019</v>
      </c>
      <c r="B228" t="s">
        <v>941</v>
      </c>
      <c r="C228" t="s">
        <v>35</v>
      </c>
      <c r="E228" t="s">
        <v>41</v>
      </c>
      <c r="G228" t="s">
        <v>14</v>
      </c>
      <c r="I228">
        <v>5035854</v>
      </c>
      <c r="J228">
        <v>5291250</v>
      </c>
      <c r="K228">
        <v>32</v>
      </c>
      <c r="L228" t="s">
        <v>942</v>
      </c>
      <c r="M228" t="str">
        <f>HYPERLINK("https://toobigdata.com/douyin/user/221111?utm_source=de","点击查看达人详情")</f>
        <v>点击查看达人详情</v>
      </c>
    </row>
    <row r="229" spans="1:13">
      <c r="A229">
        <v>916782792</v>
      </c>
      <c r="B229" t="s">
        <v>943</v>
      </c>
      <c r="C229" t="s">
        <v>17</v>
      </c>
      <c r="D229" t="s">
        <v>944</v>
      </c>
      <c r="E229" t="s">
        <v>41</v>
      </c>
      <c r="F229" t="s">
        <v>945</v>
      </c>
      <c r="G229" t="s">
        <v>49</v>
      </c>
      <c r="H229" t="s">
        <v>946</v>
      </c>
      <c r="I229">
        <v>5031046</v>
      </c>
      <c r="J229">
        <v>53091266</v>
      </c>
      <c r="K229">
        <v>482</v>
      </c>
      <c r="L229" t="s">
        <v>947</v>
      </c>
      <c r="M229" t="str">
        <f>HYPERLINK("https://toobigdata.com/douyin/user/411748?utm_source=de","点击查看达人详情")</f>
        <v>点击查看达人详情</v>
      </c>
    </row>
    <row r="230" spans="1:13">
      <c r="A230">
        <v>32405184</v>
      </c>
      <c r="B230" t="s">
        <v>948</v>
      </c>
      <c r="C230" t="s">
        <v>35</v>
      </c>
      <c r="D230" t="s">
        <v>949</v>
      </c>
      <c r="E230" t="s">
        <v>377</v>
      </c>
      <c r="F230" t="s">
        <v>950</v>
      </c>
      <c r="G230" t="s">
        <v>86</v>
      </c>
      <c r="I230">
        <v>4977041</v>
      </c>
      <c r="J230">
        <v>34580020</v>
      </c>
      <c r="K230">
        <v>322</v>
      </c>
      <c r="L230" t="s">
        <v>951</v>
      </c>
      <c r="M230" t="str">
        <f>HYPERLINK("https://toobigdata.com/douyin/user/59059?utm_source=de","点击查看达人详情")</f>
        <v>点击查看达人详情</v>
      </c>
    </row>
    <row r="231" spans="1:13">
      <c r="A231">
        <v>628574889</v>
      </c>
      <c r="B231" t="s">
        <v>952</v>
      </c>
      <c r="C231" t="s">
        <v>35</v>
      </c>
      <c r="F231" t="s">
        <v>953</v>
      </c>
      <c r="G231" t="s">
        <v>210</v>
      </c>
      <c r="I231">
        <v>4974683</v>
      </c>
      <c r="J231">
        <v>7224519</v>
      </c>
      <c r="K231">
        <v>5</v>
      </c>
      <c r="L231" t="s">
        <v>954</v>
      </c>
      <c r="M231" t="str">
        <f>HYPERLINK("https://toobigdata.com/douyin/user/389572?utm_source=de","点击查看达人详情")</f>
        <v>点击查看达人详情</v>
      </c>
    </row>
    <row r="232" spans="1:13">
      <c r="A232">
        <v>32081420</v>
      </c>
      <c r="B232" t="s">
        <v>955</v>
      </c>
      <c r="C232" t="s">
        <v>17</v>
      </c>
      <c r="D232" t="s">
        <v>956</v>
      </c>
      <c r="E232" t="s">
        <v>957</v>
      </c>
      <c r="F232" t="s">
        <v>958</v>
      </c>
      <c r="G232" t="s">
        <v>137</v>
      </c>
      <c r="I232">
        <v>4970129</v>
      </c>
      <c r="J232">
        <v>42277060</v>
      </c>
      <c r="K232">
        <v>362</v>
      </c>
      <c r="L232" t="s">
        <v>959</v>
      </c>
      <c r="M232" t="str">
        <f>HYPERLINK("https://toobigdata.com/douyin/user/156862?utm_source=de","点击查看达人详情")</f>
        <v>点击查看达人详情</v>
      </c>
    </row>
    <row r="233" spans="1:13">
      <c r="A233">
        <v>1502506263</v>
      </c>
      <c r="B233" t="s">
        <v>960</v>
      </c>
      <c r="C233" t="s">
        <v>14</v>
      </c>
      <c r="D233" t="s">
        <v>961</v>
      </c>
      <c r="E233" t="s">
        <v>41</v>
      </c>
      <c r="G233" t="s">
        <v>14</v>
      </c>
      <c r="H233" t="s">
        <v>962</v>
      </c>
      <c r="I233">
        <v>4958654</v>
      </c>
      <c r="J233">
        <v>45160381</v>
      </c>
      <c r="K233">
        <v>225</v>
      </c>
      <c r="L233" t="s">
        <v>963</v>
      </c>
      <c r="M233" t="str">
        <f>HYPERLINK("https://toobigdata.com/douyin/user/10408161?utm_source=de","点击查看达人详情")</f>
        <v>点击查看达人详情</v>
      </c>
    </row>
    <row r="234" spans="1:13">
      <c r="A234">
        <v>383351215</v>
      </c>
      <c r="B234" t="s">
        <v>964</v>
      </c>
      <c r="C234" t="s">
        <v>35</v>
      </c>
      <c r="D234" t="s">
        <v>965</v>
      </c>
      <c r="E234" t="s">
        <v>966</v>
      </c>
      <c r="F234" t="s">
        <v>967</v>
      </c>
      <c r="G234" t="s">
        <v>137</v>
      </c>
      <c r="I234">
        <v>4954461</v>
      </c>
      <c r="J234">
        <v>72536748</v>
      </c>
      <c r="K234">
        <v>214</v>
      </c>
      <c r="L234" t="s">
        <v>968</v>
      </c>
      <c r="M234" t="str">
        <f>HYPERLINK("https://toobigdata.com/douyin/user/370676?utm_source=de","点击查看达人详情")</f>
        <v>点击查看达人详情</v>
      </c>
    </row>
    <row r="235" spans="1:13">
      <c r="A235">
        <v>39404971</v>
      </c>
      <c r="B235" t="s">
        <v>969</v>
      </c>
      <c r="C235" t="s">
        <v>35</v>
      </c>
      <c r="D235" t="s">
        <v>970</v>
      </c>
      <c r="E235" t="s">
        <v>584</v>
      </c>
      <c r="F235" t="s">
        <v>971</v>
      </c>
      <c r="G235" t="s">
        <v>49</v>
      </c>
      <c r="I235">
        <v>4950908</v>
      </c>
      <c r="J235">
        <v>14865008</v>
      </c>
      <c r="K235">
        <v>89</v>
      </c>
      <c r="L235" t="s">
        <v>972</v>
      </c>
      <c r="M235" t="str">
        <f>HYPERLINK("https://toobigdata.com/douyin/user/166978?utm_source=de","点击查看达人详情")</f>
        <v>点击查看达人详情</v>
      </c>
    </row>
    <row r="236" spans="1:13">
      <c r="A236">
        <v>5803103</v>
      </c>
      <c r="B236" t="s">
        <v>973</v>
      </c>
      <c r="C236" t="s">
        <v>35</v>
      </c>
      <c r="D236" t="s">
        <v>974</v>
      </c>
      <c r="F236" t="s">
        <v>697</v>
      </c>
      <c r="G236" t="s">
        <v>49</v>
      </c>
      <c r="I236">
        <v>4948345</v>
      </c>
      <c r="J236">
        <v>20377409</v>
      </c>
      <c r="K236">
        <v>151</v>
      </c>
      <c r="L236" t="s">
        <v>975</v>
      </c>
      <c r="M236" t="str">
        <f>HYPERLINK("https://toobigdata.com/douyin/user/56548?utm_source=de","点击查看达人详情")</f>
        <v>点击查看达人详情</v>
      </c>
    </row>
    <row r="237" spans="1:13">
      <c r="A237">
        <v>615395159</v>
      </c>
      <c r="B237" t="s">
        <v>976</v>
      </c>
      <c r="C237" t="s">
        <v>17</v>
      </c>
      <c r="D237" t="s">
        <v>977</v>
      </c>
      <c r="E237" t="s">
        <v>67</v>
      </c>
      <c r="G237" t="s">
        <v>14</v>
      </c>
      <c r="I237">
        <v>4924335</v>
      </c>
      <c r="J237">
        <v>20484231</v>
      </c>
      <c r="K237">
        <v>361</v>
      </c>
      <c r="L237" t="s">
        <v>978</v>
      </c>
      <c r="M237" t="str">
        <f>HYPERLINK("https://toobigdata.com/douyin/user/80612?utm_source=de","点击查看达人详情")</f>
        <v>点击查看达人详情</v>
      </c>
    </row>
    <row r="238" spans="1:13">
      <c r="A238">
        <v>1077072555</v>
      </c>
      <c r="B238" t="s">
        <v>979</v>
      </c>
      <c r="C238" t="s">
        <v>35</v>
      </c>
      <c r="F238" t="s">
        <v>980</v>
      </c>
      <c r="G238" t="s">
        <v>43</v>
      </c>
      <c r="I238">
        <v>4894923</v>
      </c>
      <c r="J238">
        <v>5977541</v>
      </c>
      <c r="K238">
        <v>4</v>
      </c>
      <c r="L238" t="s">
        <v>981</v>
      </c>
      <c r="M238" t="str">
        <f>HYPERLINK("https://toobigdata.com/douyin/user/320161?utm_source=de","点击查看达人详情")</f>
        <v>点击查看达人详情</v>
      </c>
    </row>
    <row r="239" spans="1:13">
      <c r="A239">
        <v>158545098</v>
      </c>
      <c r="B239" t="s">
        <v>982</v>
      </c>
      <c r="C239" t="s">
        <v>17</v>
      </c>
      <c r="D239" t="s">
        <v>983</v>
      </c>
      <c r="E239" t="s">
        <v>41</v>
      </c>
      <c r="F239" t="s">
        <v>984</v>
      </c>
      <c r="G239" t="s">
        <v>210</v>
      </c>
      <c r="I239">
        <v>4887543</v>
      </c>
      <c r="J239">
        <v>53648025</v>
      </c>
      <c r="K239">
        <v>215</v>
      </c>
      <c r="L239" t="s">
        <v>985</v>
      </c>
      <c r="M239" t="str">
        <f>HYPERLINK("https://toobigdata.com/douyin/user/307683?utm_source=de","点击查看达人详情")</f>
        <v>点击查看达人详情</v>
      </c>
    </row>
    <row r="240" spans="1:13">
      <c r="A240">
        <v>173774526</v>
      </c>
      <c r="B240" t="s">
        <v>986</v>
      </c>
      <c r="C240" t="s">
        <v>35</v>
      </c>
      <c r="D240" t="s">
        <v>987</v>
      </c>
      <c r="E240" t="s">
        <v>988</v>
      </c>
      <c r="F240" t="s">
        <v>989</v>
      </c>
      <c r="G240" t="s">
        <v>49</v>
      </c>
      <c r="I240">
        <v>4878960</v>
      </c>
      <c r="J240">
        <v>27355888</v>
      </c>
      <c r="K240">
        <v>101</v>
      </c>
      <c r="L240" t="s">
        <v>990</v>
      </c>
      <c r="M240" t="str">
        <f>HYPERLINK("https://toobigdata.com/douyin/user/277265?utm_source=de","点击查看达人详情")</f>
        <v>点击查看达人详情</v>
      </c>
    </row>
    <row r="241" spans="1:13">
      <c r="A241">
        <v>14731082</v>
      </c>
      <c r="B241" t="s">
        <v>991</v>
      </c>
      <c r="C241" t="s">
        <v>17</v>
      </c>
      <c r="D241" t="s">
        <v>992</v>
      </c>
      <c r="E241" t="s">
        <v>41</v>
      </c>
      <c r="F241" t="s">
        <v>993</v>
      </c>
      <c r="G241" t="s">
        <v>153</v>
      </c>
      <c r="H241" t="s">
        <v>994</v>
      </c>
      <c r="I241">
        <v>4871935</v>
      </c>
      <c r="J241">
        <v>33394732</v>
      </c>
      <c r="K241">
        <v>154</v>
      </c>
      <c r="L241" t="s">
        <v>995</v>
      </c>
      <c r="M241" t="str">
        <f>HYPERLINK("https://toobigdata.com/douyin/user/101717?utm_source=de","点击查看达人详情")</f>
        <v>点击查看达人详情</v>
      </c>
    </row>
    <row r="242" spans="1:13">
      <c r="A242">
        <v>8494945</v>
      </c>
      <c r="B242" t="s">
        <v>996</v>
      </c>
      <c r="C242" t="s">
        <v>14</v>
      </c>
      <c r="G242" t="s">
        <v>14</v>
      </c>
      <c r="I242">
        <v>4830742</v>
      </c>
      <c r="J242">
        <v>10847752</v>
      </c>
      <c r="K242">
        <v>18</v>
      </c>
      <c r="L242" t="s">
        <v>997</v>
      </c>
      <c r="M242" t="str">
        <f>HYPERLINK("https://toobigdata.com/douyin/user/77588?utm_source=de","点击查看达人详情")</f>
        <v>点击查看达人详情</v>
      </c>
    </row>
    <row r="243" spans="1:13">
      <c r="A243">
        <v>613697887</v>
      </c>
      <c r="B243" t="s">
        <v>998</v>
      </c>
      <c r="C243" t="s">
        <v>17</v>
      </c>
      <c r="G243" t="s">
        <v>14</v>
      </c>
      <c r="I243">
        <v>4826890</v>
      </c>
      <c r="J243">
        <v>9229589</v>
      </c>
      <c r="K243">
        <v>13</v>
      </c>
      <c r="L243" t="s">
        <v>999</v>
      </c>
      <c r="M243" t="str">
        <f>HYPERLINK("https://toobigdata.com/douyin/user/385999?utm_source=de","点击查看达人详情")</f>
        <v>点击查看达人详情</v>
      </c>
    </row>
    <row r="244" spans="1:13">
      <c r="A244">
        <v>14483314</v>
      </c>
      <c r="B244" t="s">
        <v>1000</v>
      </c>
      <c r="C244" t="s">
        <v>17</v>
      </c>
      <c r="D244" t="s">
        <v>1001</v>
      </c>
      <c r="E244" t="s">
        <v>1002</v>
      </c>
      <c r="F244" t="s">
        <v>1003</v>
      </c>
      <c r="G244" t="s">
        <v>49</v>
      </c>
      <c r="I244">
        <v>4825113</v>
      </c>
      <c r="J244">
        <v>40417021</v>
      </c>
      <c r="K244">
        <v>153</v>
      </c>
      <c r="L244" t="s">
        <v>1004</v>
      </c>
      <c r="M244" t="str">
        <f>HYPERLINK("https://toobigdata.com/douyin/user/100673?utm_source=de","点击查看达人详情")</f>
        <v>点击查看达人详情</v>
      </c>
    </row>
    <row r="245" spans="1:13">
      <c r="A245">
        <v>44753307</v>
      </c>
      <c r="B245" t="s">
        <v>1005</v>
      </c>
      <c r="C245" t="s">
        <v>17</v>
      </c>
      <c r="D245" t="s">
        <v>1006</v>
      </c>
      <c r="E245" t="s">
        <v>1002</v>
      </c>
      <c r="F245" t="s">
        <v>1007</v>
      </c>
      <c r="G245" t="s">
        <v>21</v>
      </c>
      <c r="I245">
        <v>4825091</v>
      </c>
      <c r="J245">
        <v>42990964</v>
      </c>
      <c r="K245">
        <v>166</v>
      </c>
      <c r="L245" t="s">
        <v>1008</v>
      </c>
      <c r="M245" t="str">
        <f>HYPERLINK("https://toobigdata.com/douyin/user/1761308?utm_source=de","点击查看达人详情")</f>
        <v>点击查看达人详情</v>
      </c>
    </row>
    <row r="246" spans="1:13">
      <c r="A246">
        <v>593808001</v>
      </c>
      <c r="B246" t="s">
        <v>1009</v>
      </c>
      <c r="C246" t="s">
        <v>35</v>
      </c>
      <c r="D246" t="s">
        <v>1010</v>
      </c>
      <c r="E246" t="s">
        <v>126</v>
      </c>
      <c r="F246" t="s">
        <v>1011</v>
      </c>
      <c r="G246" t="s">
        <v>27</v>
      </c>
      <c r="I246">
        <v>4796042</v>
      </c>
      <c r="J246">
        <v>30318481</v>
      </c>
      <c r="K246">
        <v>155</v>
      </c>
      <c r="L246" t="s">
        <v>1012</v>
      </c>
      <c r="M246" t="str">
        <f>HYPERLINK("https://toobigdata.com/douyin/user/1290346?utm_source=de","点击查看达人详情")</f>
        <v>点击查看达人详情</v>
      </c>
    </row>
    <row r="247" spans="1:13">
      <c r="A247">
        <v>5463925</v>
      </c>
      <c r="B247" t="s">
        <v>1013</v>
      </c>
      <c r="C247" t="s">
        <v>17</v>
      </c>
      <c r="D247" t="s">
        <v>1014</v>
      </c>
      <c r="E247" t="s">
        <v>461</v>
      </c>
      <c r="F247" t="s">
        <v>1015</v>
      </c>
      <c r="G247" t="s">
        <v>75</v>
      </c>
      <c r="I247">
        <v>4794680</v>
      </c>
      <c r="J247">
        <v>50424451</v>
      </c>
      <c r="K247">
        <v>182</v>
      </c>
      <c r="L247" t="s">
        <v>1016</v>
      </c>
      <c r="M247" t="str">
        <f>HYPERLINK("https://toobigdata.com/douyin/user/44438?utm_source=de","点击查看达人详情")</f>
        <v>点击查看达人详情</v>
      </c>
    </row>
    <row r="248" spans="1:13">
      <c r="A248">
        <v>88454244</v>
      </c>
      <c r="B248" t="s">
        <v>1017</v>
      </c>
      <c r="C248" t="s">
        <v>17</v>
      </c>
      <c r="D248" t="s">
        <v>1018</v>
      </c>
      <c r="E248" t="s">
        <v>41</v>
      </c>
      <c r="F248" t="s">
        <v>1019</v>
      </c>
      <c r="G248" t="s">
        <v>21</v>
      </c>
      <c r="I248">
        <v>4776722</v>
      </c>
      <c r="J248">
        <v>45049670</v>
      </c>
      <c r="K248">
        <v>125</v>
      </c>
      <c r="L248" t="s">
        <v>1020</v>
      </c>
      <c r="M248" t="str">
        <f>HYPERLINK("https://toobigdata.com/douyin/user/244379?utm_source=de","点击查看达人详情")</f>
        <v>点击查看达人详情</v>
      </c>
    </row>
    <row r="249" spans="1:13">
      <c r="A249">
        <v>11119755</v>
      </c>
      <c r="B249" t="s">
        <v>1021</v>
      </c>
      <c r="C249" t="s">
        <v>35</v>
      </c>
      <c r="D249" t="s">
        <v>1022</v>
      </c>
      <c r="E249" t="s">
        <v>175</v>
      </c>
      <c r="F249" t="s">
        <v>1023</v>
      </c>
      <c r="G249" t="s">
        <v>137</v>
      </c>
      <c r="I249">
        <v>4774689</v>
      </c>
      <c r="J249">
        <v>45476902</v>
      </c>
      <c r="K249">
        <v>205</v>
      </c>
      <c r="L249" t="s">
        <v>1024</v>
      </c>
      <c r="M249" t="str">
        <f>HYPERLINK("https://toobigdata.com/douyin/user/90008?utm_source=de","点击查看达人详情")</f>
        <v>点击查看达人详情</v>
      </c>
    </row>
    <row r="250" spans="1:13">
      <c r="A250">
        <v>5449382</v>
      </c>
      <c r="B250" t="s">
        <v>1025</v>
      </c>
      <c r="C250" t="s">
        <v>35</v>
      </c>
      <c r="D250" t="s">
        <v>1026</v>
      </c>
      <c r="F250" t="s">
        <v>1027</v>
      </c>
      <c r="G250" t="s">
        <v>43</v>
      </c>
      <c r="I250">
        <v>4770578</v>
      </c>
      <c r="J250">
        <v>45745215</v>
      </c>
      <c r="K250">
        <v>282</v>
      </c>
      <c r="L250" t="s">
        <v>1028</v>
      </c>
      <c r="M250" t="str">
        <f>HYPERLINK("https://toobigdata.com/douyin/user/60951?utm_source=de","点击查看达人详情")</f>
        <v>点击查看达人详情</v>
      </c>
    </row>
    <row r="251" spans="1:13">
      <c r="A251">
        <v>9966854</v>
      </c>
      <c r="B251" t="s">
        <v>1029</v>
      </c>
      <c r="C251" t="s">
        <v>35</v>
      </c>
      <c r="D251" t="s">
        <v>1030</v>
      </c>
      <c r="E251" t="s">
        <v>1031</v>
      </c>
      <c r="F251" t="s">
        <v>1032</v>
      </c>
      <c r="G251" t="s">
        <v>86</v>
      </c>
      <c r="I251">
        <v>4767532</v>
      </c>
      <c r="J251">
        <v>22624245</v>
      </c>
      <c r="K251">
        <v>156</v>
      </c>
      <c r="L251" t="s">
        <v>1033</v>
      </c>
      <c r="M251" t="str">
        <f>HYPERLINK("https://toobigdata.com/douyin/user/85083?utm_source=de","点击查看达人详情")</f>
        <v>点击查看达人详情</v>
      </c>
    </row>
    <row r="252" spans="1:13">
      <c r="A252">
        <v>4370375</v>
      </c>
      <c r="B252" t="s">
        <v>1034</v>
      </c>
      <c r="C252" t="s">
        <v>35</v>
      </c>
      <c r="D252" t="s">
        <v>1035</v>
      </c>
      <c r="E252" t="s">
        <v>247</v>
      </c>
      <c r="F252" t="s">
        <v>1036</v>
      </c>
      <c r="G252" t="s">
        <v>153</v>
      </c>
      <c r="I252">
        <v>4748645</v>
      </c>
      <c r="J252">
        <v>22404691</v>
      </c>
      <c r="K252">
        <v>111</v>
      </c>
      <c r="L252" t="s">
        <v>1037</v>
      </c>
      <c r="M252" t="str">
        <f>HYPERLINK("https://toobigdata.com/douyin/user/2928587?utm_source=de","点击查看达人详情")</f>
        <v>点击查看达人详情</v>
      </c>
    </row>
    <row r="253" spans="1:13">
      <c r="A253">
        <v>622609116</v>
      </c>
      <c r="B253" t="s">
        <v>1038</v>
      </c>
      <c r="C253" t="s">
        <v>35</v>
      </c>
      <c r="D253" t="s">
        <v>1039</v>
      </c>
      <c r="F253" t="s">
        <v>1040</v>
      </c>
      <c r="G253" t="s">
        <v>27</v>
      </c>
      <c r="I253">
        <v>4669369</v>
      </c>
      <c r="J253">
        <v>13939964</v>
      </c>
      <c r="K253">
        <v>19</v>
      </c>
      <c r="L253" t="s">
        <v>1041</v>
      </c>
      <c r="M253" t="str">
        <f>HYPERLINK("https://toobigdata.com/douyin/user/89391?utm_source=de","点击查看达人详情")</f>
        <v>点击查看达人详情</v>
      </c>
    </row>
    <row r="254" spans="1:13">
      <c r="A254">
        <v>40013147</v>
      </c>
      <c r="B254" t="s">
        <v>1042</v>
      </c>
      <c r="C254" t="s">
        <v>35</v>
      </c>
      <c r="D254" t="s">
        <v>1043</v>
      </c>
      <c r="E254" t="s">
        <v>1044</v>
      </c>
      <c r="F254" t="s">
        <v>1045</v>
      </c>
      <c r="G254" t="s">
        <v>137</v>
      </c>
      <c r="I254">
        <v>4644443</v>
      </c>
      <c r="J254">
        <v>50294197</v>
      </c>
      <c r="K254">
        <v>162</v>
      </c>
      <c r="L254" t="s">
        <v>1046</v>
      </c>
      <c r="M254" t="str">
        <f>HYPERLINK("https://toobigdata.com/douyin/user/66329?utm_source=de","点击查看达人详情")</f>
        <v>点击查看达人详情</v>
      </c>
    </row>
    <row r="255" spans="1:13">
      <c r="A255">
        <v>3490792</v>
      </c>
      <c r="B255" t="s">
        <v>1047</v>
      </c>
      <c r="C255" t="s">
        <v>17</v>
      </c>
      <c r="D255" t="s">
        <v>1048</v>
      </c>
      <c r="E255" t="s">
        <v>19</v>
      </c>
      <c r="F255" t="s">
        <v>1049</v>
      </c>
      <c r="G255" t="s">
        <v>177</v>
      </c>
      <c r="I255">
        <v>4635174</v>
      </c>
      <c r="J255">
        <v>50058282</v>
      </c>
      <c r="K255">
        <v>189</v>
      </c>
      <c r="L255" t="s">
        <v>1050</v>
      </c>
      <c r="M255" t="str">
        <f>HYPERLINK("https://toobigdata.com/douyin/user/28818?utm_source=de","点击查看达人详情")</f>
        <v>点击查看达人详情</v>
      </c>
    </row>
    <row r="256" spans="1:13">
      <c r="A256">
        <v>14975245</v>
      </c>
      <c r="B256" t="s">
        <v>1051</v>
      </c>
      <c r="C256" t="s">
        <v>35</v>
      </c>
      <c r="D256" t="s">
        <v>1052</v>
      </c>
      <c r="E256" t="s">
        <v>414</v>
      </c>
      <c r="F256" t="s">
        <v>1053</v>
      </c>
      <c r="G256" t="s">
        <v>75</v>
      </c>
      <c r="I256">
        <v>4627184</v>
      </c>
      <c r="J256">
        <v>28366687</v>
      </c>
      <c r="K256">
        <v>97</v>
      </c>
      <c r="L256" t="s">
        <v>1054</v>
      </c>
      <c r="M256" t="str">
        <f>HYPERLINK("https://toobigdata.com/douyin/user/95126?utm_source=de","点击查看达人详情")</f>
        <v>点击查看达人详情</v>
      </c>
    </row>
    <row r="257" spans="1:13">
      <c r="A257">
        <v>120474598</v>
      </c>
      <c r="B257" t="s">
        <v>1055</v>
      </c>
      <c r="C257" t="s">
        <v>17</v>
      </c>
      <c r="D257" t="s">
        <v>1056</v>
      </c>
      <c r="E257" t="s">
        <v>247</v>
      </c>
      <c r="F257" t="s">
        <v>1057</v>
      </c>
      <c r="G257" t="s">
        <v>153</v>
      </c>
      <c r="I257">
        <v>4626018</v>
      </c>
      <c r="J257">
        <v>2572074</v>
      </c>
      <c r="K257">
        <v>20</v>
      </c>
      <c r="L257" t="s">
        <v>1058</v>
      </c>
      <c r="M257" t="str">
        <f>HYPERLINK("https://toobigdata.com/douyin/user/165268?utm_source=de","点击查看达人详情")</f>
        <v>点击查看达人详情</v>
      </c>
    </row>
    <row r="258" spans="1:13">
      <c r="A258">
        <v>701296907</v>
      </c>
      <c r="B258" t="s">
        <v>1059</v>
      </c>
      <c r="C258" t="s">
        <v>17</v>
      </c>
      <c r="D258" t="s">
        <v>1060</v>
      </c>
      <c r="E258" t="s">
        <v>41</v>
      </c>
      <c r="G258" t="s">
        <v>14</v>
      </c>
      <c r="I258">
        <v>4610876</v>
      </c>
      <c r="J258">
        <v>29595610</v>
      </c>
      <c r="K258">
        <v>186</v>
      </c>
      <c r="L258" t="s">
        <v>1061</v>
      </c>
      <c r="M258" t="str">
        <f>HYPERLINK("https://toobigdata.com/douyin/user/382563?utm_source=de","点击查看达人详情")</f>
        <v>点击查看达人详情</v>
      </c>
    </row>
    <row r="259" spans="1:13">
      <c r="A259">
        <v>1732320256</v>
      </c>
      <c r="B259" t="s">
        <v>1062</v>
      </c>
      <c r="C259" t="s">
        <v>14</v>
      </c>
      <c r="D259" t="s">
        <v>1063</v>
      </c>
      <c r="E259" t="s">
        <v>1064</v>
      </c>
      <c r="G259" t="s">
        <v>14</v>
      </c>
      <c r="I259">
        <v>4599428</v>
      </c>
      <c r="J259">
        <v>22321511</v>
      </c>
      <c r="K259">
        <v>34</v>
      </c>
      <c r="L259" t="s">
        <v>1065</v>
      </c>
      <c r="M259" t="str">
        <f>HYPERLINK("https://toobigdata.com/douyin/user/13183843?utm_source=de","点击查看达人详情")</f>
        <v>点击查看达人详情</v>
      </c>
    </row>
    <row r="260" spans="1:13">
      <c r="A260">
        <v>660064245</v>
      </c>
      <c r="B260" t="s">
        <v>1066</v>
      </c>
      <c r="C260" t="s">
        <v>17</v>
      </c>
      <c r="D260" t="s">
        <v>1067</v>
      </c>
      <c r="E260" t="s">
        <v>1068</v>
      </c>
      <c r="F260" t="s">
        <v>1069</v>
      </c>
      <c r="G260" t="s">
        <v>21</v>
      </c>
      <c r="H260" t="s">
        <v>1070</v>
      </c>
      <c r="I260">
        <v>4591571</v>
      </c>
      <c r="J260">
        <v>13078169</v>
      </c>
      <c r="K260">
        <v>396</v>
      </c>
      <c r="L260" t="s">
        <v>1071</v>
      </c>
      <c r="M260" t="str">
        <f>HYPERLINK("https://toobigdata.com/douyin/user/390663?utm_source=de","点击查看达人详情")</f>
        <v>点击查看达人详情</v>
      </c>
    </row>
    <row r="261" spans="1:13">
      <c r="A261">
        <v>196343414</v>
      </c>
      <c r="B261" t="s">
        <v>1072</v>
      </c>
      <c r="C261" t="s">
        <v>17</v>
      </c>
      <c r="D261" t="s">
        <v>1073</v>
      </c>
      <c r="E261" t="s">
        <v>782</v>
      </c>
      <c r="F261" t="s">
        <v>1074</v>
      </c>
      <c r="G261" t="s">
        <v>137</v>
      </c>
      <c r="I261">
        <v>4580416</v>
      </c>
      <c r="J261">
        <v>15040250</v>
      </c>
      <c r="K261">
        <v>43</v>
      </c>
      <c r="L261" t="s">
        <v>1075</v>
      </c>
      <c r="M261" t="str">
        <f>HYPERLINK("https://toobigdata.com/douyin/user/330640?utm_source=de","点击查看达人详情")</f>
        <v>点击查看达人详情</v>
      </c>
    </row>
    <row r="262" spans="1:13">
      <c r="A262">
        <v>854439396</v>
      </c>
      <c r="B262" t="s">
        <v>1076</v>
      </c>
      <c r="C262" t="s">
        <v>17</v>
      </c>
      <c r="D262" t="s">
        <v>1077</v>
      </c>
      <c r="E262" t="s">
        <v>93</v>
      </c>
      <c r="G262" t="s">
        <v>14</v>
      </c>
      <c r="H262" t="s">
        <v>1078</v>
      </c>
      <c r="I262">
        <v>4577572</v>
      </c>
      <c r="J262">
        <v>27818654</v>
      </c>
      <c r="K262">
        <v>294</v>
      </c>
      <c r="L262" t="s">
        <v>1079</v>
      </c>
      <c r="M262" t="str">
        <f>HYPERLINK("https://toobigdata.com/douyin/user/403899?utm_source=de","点击查看达人详情")</f>
        <v>点击查看达人详情</v>
      </c>
    </row>
    <row r="263" spans="1:13">
      <c r="A263">
        <v>41908723</v>
      </c>
      <c r="B263" t="s">
        <v>1080</v>
      </c>
      <c r="C263" t="s">
        <v>35</v>
      </c>
      <c r="D263" t="s">
        <v>1081</v>
      </c>
      <c r="E263" t="s">
        <v>1082</v>
      </c>
      <c r="F263" t="s">
        <v>1083</v>
      </c>
      <c r="G263" t="s">
        <v>75</v>
      </c>
      <c r="I263">
        <v>4562844</v>
      </c>
      <c r="J263">
        <v>20364738</v>
      </c>
      <c r="K263">
        <v>94</v>
      </c>
      <c r="L263" t="s">
        <v>1084</v>
      </c>
      <c r="M263" t="str">
        <f>HYPERLINK("https://toobigdata.com/douyin/user/11197032?utm_source=de","点击查看达人详情")</f>
        <v>点击查看达人详情</v>
      </c>
    </row>
    <row r="264" spans="1:13">
      <c r="A264">
        <v>1170854835</v>
      </c>
      <c r="B264" t="s">
        <v>1085</v>
      </c>
      <c r="C264" t="s">
        <v>17</v>
      </c>
      <c r="F264" t="s">
        <v>1086</v>
      </c>
      <c r="G264" t="s">
        <v>27</v>
      </c>
      <c r="I264">
        <v>4534280</v>
      </c>
      <c r="J264">
        <v>10985320</v>
      </c>
      <c r="K264">
        <v>9</v>
      </c>
      <c r="L264" t="s">
        <v>1087</v>
      </c>
      <c r="M264" t="str">
        <f>HYPERLINK("https://toobigdata.com/douyin/user/11802?utm_source=de","点击查看达人详情")</f>
        <v>点击查看达人详情</v>
      </c>
    </row>
    <row r="265" spans="1:13">
      <c r="A265">
        <v>1153473214</v>
      </c>
      <c r="B265" t="s">
        <v>1088</v>
      </c>
      <c r="C265" t="s">
        <v>17</v>
      </c>
      <c r="D265" t="s">
        <v>1089</v>
      </c>
      <c r="E265" t="s">
        <v>41</v>
      </c>
      <c r="F265" t="s">
        <v>1090</v>
      </c>
      <c r="G265" t="s">
        <v>69</v>
      </c>
      <c r="H265" t="s">
        <v>1091</v>
      </c>
      <c r="I265">
        <v>4530063</v>
      </c>
      <c r="J265">
        <v>20555009</v>
      </c>
      <c r="K265">
        <v>38</v>
      </c>
      <c r="L265" t="s">
        <v>1092</v>
      </c>
      <c r="M265" t="str">
        <f>HYPERLINK("https://toobigdata.com/douyin/user/2069899?utm_source=de","点击查看达人详情")</f>
        <v>点击查看达人详情</v>
      </c>
    </row>
    <row r="266" spans="1:13">
      <c r="A266">
        <v>76803216</v>
      </c>
      <c r="B266" t="s">
        <v>1093</v>
      </c>
      <c r="C266" t="s">
        <v>17</v>
      </c>
      <c r="D266" t="s">
        <v>1094</v>
      </c>
      <c r="E266" t="s">
        <v>1095</v>
      </c>
      <c r="F266" t="s">
        <v>1096</v>
      </c>
      <c r="G266" t="s">
        <v>59</v>
      </c>
      <c r="I266">
        <v>4522768</v>
      </c>
      <c r="J266">
        <v>35596449</v>
      </c>
      <c r="K266">
        <v>206</v>
      </c>
      <c r="L266" t="s">
        <v>1097</v>
      </c>
      <c r="M266" t="str">
        <f>HYPERLINK("https://toobigdata.com/douyin/user/225203?utm_source=de","点击查看达人详情")</f>
        <v>点击查看达人详情</v>
      </c>
    </row>
    <row r="267" spans="1:13">
      <c r="A267">
        <v>124634557</v>
      </c>
      <c r="B267" t="s">
        <v>1098</v>
      </c>
      <c r="C267" t="s">
        <v>17</v>
      </c>
      <c r="D267" t="s">
        <v>1099</v>
      </c>
      <c r="F267" t="s">
        <v>1100</v>
      </c>
      <c r="G267" t="s">
        <v>210</v>
      </c>
      <c r="I267">
        <v>4522478</v>
      </c>
      <c r="J267">
        <v>42043916</v>
      </c>
      <c r="K267">
        <v>190</v>
      </c>
      <c r="L267" t="s">
        <v>1101</v>
      </c>
      <c r="M267" t="str">
        <f>HYPERLINK("https://toobigdata.com/douyin/user/284906?utm_source=de","点击查看达人详情")</f>
        <v>点击查看达人详情</v>
      </c>
    </row>
    <row r="268" spans="1:13">
      <c r="A268">
        <v>1061108558</v>
      </c>
      <c r="B268" t="s">
        <v>1102</v>
      </c>
      <c r="C268" t="s">
        <v>17</v>
      </c>
      <c r="D268" t="s">
        <v>1103</v>
      </c>
      <c r="E268" t="s">
        <v>93</v>
      </c>
      <c r="F268" t="s">
        <v>1104</v>
      </c>
      <c r="G268" t="s">
        <v>86</v>
      </c>
      <c r="I268">
        <v>4514073</v>
      </c>
      <c r="J268">
        <v>12213068</v>
      </c>
      <c r="K268">
        <v>169</v>
      </c>
      <c r="L268" t="s">
        <v>1105</v>
      </c>
      <c r="M268" t="str">
        <f>HYPERLINK("https://toobigdata.com/douyin/user/780?utm_source=de","点击查看达人详情")</f>
        <v>点击查看达人详情</v>
      </c>
    </row>
    <row r="269" spans="1:13">
      <c r="A269">
        <v>1337140275</v>
      </c>
      <c r="B269" t="s">
        <v>1106</v>
      </c>
      <c r="C269" t="s">
        <v>35</v>
      </c>
      <c r="D269" t="s">
        <v>1107</v>
      </c>
      <c r="E269" t="s">
        <v>1108</v>
      </c>
      <c r="F269" t="s">
        <v>1109</v>
      </c>
      <c r="G269" t="s">
        <v>21</v>
      </c>
      <c r="I269">
        <v>4503395</v>
      </c>
      <c r="J269">
        <v>9633143</v>
      </c>
      <c r="K269">
        <v>16</v>
      </c>
      <c r="L269" t="s">
        <v>1110</v>
      </c>
      <c r="M269" t="str">
        <f>HYPERLINK("https://toobigdata.com/douyin/user/3944610?utm_source=de","点击查看达人详情")</f>
        <v>点击查看达人详情</v>
      </c>
    </row>
    <row r="270" spans="1:13">
      <c r="A270">
        <v>3591643</v>
      </c>
      <c r="B270" t="s">
        <v>1111</v>
      </c>
      <c r="C270" t="s">
        <v>35</v>
      </c>
      <c r="D270" t="s">
        <v>1112</v>
      </c>
      <c r="E270" t="s">
        <v>126</v>
      </c>
      <c r="F270" t="s">
        <v>1113</v>
      </c>
      <c r="G270" t="s">
        <v>69</v>
      </c>
      <c r="I270">
        <v>4491146</v>
      </c>
      <c r="J270">
        <v>8451034</v>
      </c>
      <c r="K270">
        <v>74</v>
      </c>
      <c r="L270" t="s">
        <v>1114</v>
      </c>
      <c r="M270" t="str">
        <f>HYPERLINK("https://toobigdata.com/douyin/user/43191?utm_source=de","点击查看达人详情")</f>
        <v>点击查看达人详情</v>
      </c>
    </row>
    <row r="271" spans="1:13">
      <c r="A271">
        <v>839261280</v>
      </c>
      <c r="B271" t="s">
        <v>1115</v>
      </c>
      <c r="C271" t="s">
        <v>14</v>
      </c>
      <c r="G271" t="s">
        <v>14</v>
      </c>
      <c r="I271">
        <v>4488830</v>
      </c>
      <c r="J271">
        <v>7542832</v>
      </c>
      <c r="K271">
        <v>12</v>
      </c>
      <c r="L271" t="s">
        <v>1116</v>
      </c>
      <c r="M271" t="str">
        <f>HYPERLINK("https://toobigdata.com/douyin/user/401399?utm_source=de","点击查看达人详情")</f>
        <v>点击查看达人详情</v>
      </c>
    </row>
    <row r="272" spans="1:13">
      <c r="A272">
        <v>193556815</v>
      </c>
      <c r="B272" t="s">
        <v>1117</v>
      </c>
      <c r="C272" t="s">
        <v>17</v>
      </c>
      <c r="D272" t="s">
        <v>1118</v>
      </c>
      <c r="E272" t="s">
        <v>31</v>
      </c>
      <c r="F272" t="s">
        <v>1119</v>
      </c>
      <c r="G272" t="s">
        <v>43</v>
      </c>
      <c r="I272">
        <v>4479402</v>
      </c>
      <c r="J272">
        <v>38191560</v>
      </c>
      <c r="K272">
        <v>111</v>
      </c>
      <c r="L272" t="s">
        <v>1120</v>
      </c>
      <c r="M272" t="str">
        <f>HYPERLINK("https://toobigdata.com/douyin/user/143687?utm_source=de","点击查看达人详情")</f>
        <v>点击查看达人详情</v>
      </c>
    </row>
    <row r="273" spans="1:13">
      <c r="A273">
        <v>1312241326</v>
      </c>
      <c r="B273" t="s">
        <v>1121</v>
      </c>
      <c r="C273" t="s">
        <v>35</v>
      </c>
      <c r="D273" t="s">
        <v>1122</v>
      </c>
      <c r="E273" t="s">
        <v>247</v>
      </c>
      <c r="F273" t="s">
        <v>1123</v>
      </c>
      <c r="G273" t="s">
        <v>59</v>
      </c>
      <c r="I273">
        <v>4476575</v>
      </c>
      <c r="J273">
        <v>23394881</v>
      </c>
      <c r="K273">
        <v>152</v>
      </c>
      <c r="L273" t="s">
        <v>1124</v>
      </c>
      <c r="M273" t="str">
        <f>HYPERLINK("https://toobigdata.com/douyin/user/1273921?utm_source=de","点击查看达人详情")</f>
        <v>点击查看达人详情</v>
      </c>
    </row>
    <row r="274" spans="1:13">
      <c r="A274">
        <v>98406660</v>
      </c>
      <c r="B274" t="s">
        <v>1125</v>
      </c>
      <c r="C274" t="s">
        <v>17</v>
      </c>
      <c r="D274" t="s">
        <v>1126</v>
      </c>
      <c r="E274" t="s">
        <v>1127</v>
      </c>
      <c r="F274" t="s">
        <v>1128</v>
      </c>
      <c r="G274" t="s">
        <v>21</v>
      </c>
      <c r="I274">
        <v>4470711</v>
      </c>
      <c r="J274">
        <v>52523628</v>
      </c>
      <c r="K274">
        <v>278</v>
      </c>
      <c r="L274" t="s">
        <v>1129</v>
      </c>
      <c r="M274" t="str">
        <f>HYPERLINK("https://toobigdata.com/douyin/user/255151?utm_source=de","点击查看达人详情")</f>
        <v>点击查看达人详情</v>
      </c>
    </row>
    <row r="275" spans="1:13">
      <c r="A275">
        <v>3271453</v>
      </c>
      <c r="B275" t="s">
        <v>1130</v>
      </c>
      <c r="C275" t="s">
        <v>35</v>
      </c>
      <c r="D275" t="s">
        <v>1131</v>
      </c>
      <c r="E275" t="s">
        <v>247</v>
      </c>
      <c r="F275" t="s">
        <v>1132</v>
      </c>
      <c r="G275" t="s">
        <v>177</v>
      </c>
      <c r="I275">
        <v>4460844</v>
      </c>
      <c r="J275">
        <v>58990850</v>
      </c>
      <c r="K275">
        <v>276</v>
      </c>
      <c r="L275" t="s">
        <v>1133</v>
      </c>
      <c r="M275" t="str">
        <f>HYPERLINK("https://toobigdata.com/douyin/user/36200?utm_source=de","点击查看达人详情")</f>
        <v>点击查看达人详情</v>
      </c>
    </row>
    <row r="276" spans="1:13">
      <c r="A276">
        <v>213935553</v>
      </c>
      <c r="B276" t="s">
        <v>1134</v>
      </c>
      <c r="C276" t="s">
        <v>35</v>
      </c>
      <c r="D276" t="s">
        <v>1135</v>
      </c>
      <c r="E276" t="s">
        <v>41</v>
      </c>
      <c r="G276" t="s">
        <v>14</v>
      </c>
      <c r="I276">
        <v>4451412</v>
      </c>
      <c r="J276">
        <v>8667369</v>
      </c>
      <c r="K276">
        <v>52</v>
      </c>
      <c r="L276" t="s">
        <v>1136</v>
      </c>
      <c r="M276" t="str">
        <f>HYPERLINK("https://toobigdata.com/douyin/user/339695?utm_source=de","点击查看达人详情")</f>
        <v>点击查看达人详情</v>
      </c>
    </row>
    <row r="277" spans="1:13">
      <c r="A277">
        <v>171665412</v>
      </c>
      <c r="B277" t="s">
        <v>1137</v>
      </c>
      <c r="C277" t="s">
        <v>35</v>
      </c>
      <c r="D277" t="s">
        <v>1138</v>
      </c>
      <c r="E277" t="s">
        <v>466</v>
      </c>
      <c r="F277" t="s">
        <v>1139</v>
      </c>
      <c r="G277" t="s">
        <v>27</v>
      </c>
      <c r="I277">
        <v>4445380</v>
      </c>
      <c r="J277">
        <v>47348860</v>
      </c>
      <c r="K277">
        <v>169</v>
      </c>
      <c r="L277" t="s">
        <v>1140</v>
      </c>
      <c r="M277" t="str">
        <f>HYPERLINK("https://toobigdata.com/douyin/user/315255?utm_source=de","点击查看达人详情")</f>
        <v>点击查看达人详情</v>
      </c>
    </row>
    <row r="278" spans="1:13">
      <c r="A278">
        <v>4584702</v>
      </c>
      <c r="B278" t="s">
        <v>1141</v>
      </c>
      <c r="C278" t="s">
        <v>35</v>
      </c>
      <c r="D278" t="s">
        <v>1142</v>
      </c>
      <c r="E278" t="s">
        <v>598</v>
      </c>
      <c r="F278" t="s">
        <v>1143</v>
      </c>
      <c r="G278" t="s">
        <v>86</v>
      </c>
      <c r="I278">
        <v>4416722</v>
      </c>
      <c r="J278">
        <v>34841323</v>
      </c>
      <c r="K278">
        <v>252</v>
      </c>
      <c r="L278" t="s">
        <v>1144</v>
      </c>
      <c r="M278" t="str">
        <f>HYPERLINK("https://toobigdata.com/douyin/user/53010?utm_source=de","点击查看达人详情")</f>
        <v>点击查看达人详情</v>
      </c>
    </row>
    <row r="279" spans="1:13">
      <c r="A279">
        <v>179020507</v>
      </c>
      <c r="B279" t="s">
        <v>1145</v>
      </c>
      <c r="C279" t="s">
        <v>35</v>
      </c>
      <c r="D279" t="s">
        <v>1146</v>
      </c>
      <c r="E279" t="s">
        <v>126</v>
      </c>
      <c r="F279" t="s">
        <v>1147</v>
      </c>
      <c r="G279" t="s">
        <v>153</v>
      </c>
      <c r="H279" t="s">
        <v>1148</v>
      </c>
      <c r="I279">
        <v>4402150</v>
      </c>
      <c r="J279">
        <v>67846707</v>
      </c>
      <c r="K279">
        <v>635</v>
      </c>
      <c r="L279" t="s">
        <v>1149</v>
      </c>
      <c r="M279" t="str">
        <f>HYPERLINK("https://toobigdata.com/douyin/user/9250389?utm_source=de","点击查看达人详情")</f>
        <v>点击查看达人详情</v>
      </c>
    </row>
    <row r="280" spans="1:13">
      <c r="A280">
        <v>9209495</v>
      </c>
      <c r="B280" t="s">
        <v>1150</v>
      </c>
      <c r="C280" t="s">
        <v>35</v>
      </c>
      <c r="D280" t="s">
        <v>1151</v>
      </c>
      <c r="E280" t="s">
        <v>1152</v>
      </c>
      <c r="F280" t="s">
        <v>1153</v>
      </c>
      <c r="G280" t="s">
        <v>75</v>
      </c>
      <c r="I280">
        <v>4399617</v>
      </c>
      <c r="J280">
        <v>18397404</v>
      </c>
      <c r="K280">
        <v>146</v>
      </c>
      <c r="L280" t="s">
        <v>1154</v>
      </c>
      <c r="M280" t="str">
        <f>HYPERLINK("https://toobigdata.com/douyin/user/80421?utm_source=de","点击查看达人详情")</f>
        <v>点击查看达人详情</v>
      </c>
    </row>
    <row r="281" spans="1:13">
      <c r="A281">
        <v>12681495</v>
      </c>
      <c r="B281" t="s">
        <v>1155</v>
      </c>
      <c r="C281" t="s">
        <v>35</v>
      </c>
      <c r="D281" t="s">
        <v>1156</v>
      </c>
      <c r="F281" t="s">
        <v>1157</v>
      </c>
      <c r="G281" t="s">
        <v>210</v>
      </c>
      <c r="I281">
        <v>4392092</v>
      </c>
      <c r="J281">
        <v>8015742</v>
      </c>
      <c r="K281">
        <v>43</v>
      </c>
      <c r="L281" t="s">
        <v>1158</v>
      </c>
      <c r="M281" t="str">
        <f>HYPERLINK("https://toobigdata.com/douyin/user/95234?utm_source=de","点击查看达人详情")</f>
        <v>点击查看达人详情</v>
      </c>
    </row>
    <row r="282" spans="1:13">
      <c r="A282">
        <v>122569873</v>
      </c>
      <c r="B282" t="s">
        <v>1159</v>
      </c>
      <c r="C282" t="s">
        <v>17</v>
      </c>
      <c r="D282" t="s">
        <v>1160</v>
      </c>
      <c r="E282" t="s">
        <v>41</v>
      </c>
      <c r="F282" t="s">
        <v>1161</v>
      </c>
      <c r="G282" t="s">
        <v>27</v>
      </c>
      <c r="I282">
        <v>4382067</v>
      </c>
      <c r="J282">
        <v>32180205</v>
      </c>
      <c r="K282">
        <v>304</v>
      </c>
      <c r="L282" t="s">
        <v>1162</v>
      </c>
      <c r="M282" t="str">
        <f>HYPERLINK("https://toobigdata.com/douyin/user/177868?utm_source=de","点击查看达人详情")</f>
        <v>点击查看达人详情</v>
      </c>
    </row>
    <row r="283" spans="1:13">
      <c r="A283">
        <v>904738189</v>
      </c>
      <c r="B283" t="s">
        <v>1163</v>
      </c>
      <c r="C283" t="s">
        <v>35</v>
      </c>
      <c r="D283" t="s">
        <v>1164</v>
      </c>
      <c r="E283" t="s">
        <v>282</v>
      </c>
      <c r="F283" t="s">
        <v>1165</v>
      </c>
      <c r="G283" t="s">
        <v>137</v>
      </c>
      <c r="I283">
        <v>4364071</v>
      </c>
      <c r="J283">
        <v>53918201</v>
      </c>
      <c r="K283">
        <v>208</v>
      </c>
      <c r="L283" t="s">
        <v>1166</v>
      </c>
      <c r="M283" t="str">
        <f>HYPERLINK("https://toobigdata.com/douyin/user/411880?utm_source=de","点击查看达人详情")</f>
        <v>点击查看达人详情</v>
      </c>
    </row>
    <row r="284" spans="1:13">
      <c r="A284">
        <v>134340314</v>
      </c>
      <c r="B284" t="s">
        <v>1167</v>
      </c>
      <c r="C284" t="s">
        <v>35</v>
      </c>
      <c r="D284" t="s">
        <v>1168</v>
      </c>
      <c r="E284" t="s">
        <v>247</v>
      </c>
      <c r="F284" t="s">
        <v>1169</v>
      </c>
      <c r="G284" t="s">
        <v>69</v>
      </c>
      <c r="I284">
        <v>4361640</v>
      </c>
      <c r="J284">
        <v>16892208</v>
      </c>
      <c r="K284">
        <v>81</v>
      </c>
      <c r="L284" t="s">
        <v>1170</v>
      </c>
      <c r="M284" t="str">
        <f>HYPERLINK("https://toobigdata.com/douyin/user/293212?utm_source=de","点击查看达人详情")</f>
        <v>点击查看达人详情</v>
      </c>
    </row>
    <row r="285" spans="1:13">
      <c r="A285">
        <v>21064323</v>
      </c>
      <c r="B285" t="s">
        <v>1171</v>
      </c>
      <c r="C285" t="s">
        <v>17</v>
      </c>
      <c r="D285" t="s">
        <v>1172</v>
      </c>
      <c r="E285" t="s">
        <v>41</v>
      </c>
      <c r="F285" t="s">
        <v>1173</v>
      </c>
      <c r="G285" t="s">
        <v>75</v>
      </c>
      <c r="I285">
        <v>4352827</v>
      </c>
      <c r="J285">
        <v>8917364</v>
      </c>
      <c r="K285">
        <v>80</v>
      </c>
      <c r="L285" t="s">
        <v>1174</v>
      </c>
      <c r="M285" t="str">
        <f>HYPERLINK("https://toobigdata.com/douyin/user/131835?utm_source=de","点击查看达人详情")</f>
        <v>点击查看达人详情</v>
      </c>
    </row>
    <row r="286" spans="1:13">
      <c r="A286">
        <v>68538699</v>
      </c>
      <c r="B286" t="s">
        <v>1175</v>
      </c>
      <c r="C286" t="s">
        <v>17</v>
      </c>
      <c r="D286" t="s">
        <v>1176</v>
      </c>
      <c r="F286" t="s">
        <v>697</v>
      </c>
      <c r="G286" t="s">
        <v>49</v>
      </c>
      <c r="I286">
        <v>4343071</v>
      </c>
      <c r="J286">
        <v>32788106</v>
      </c>
      <c r="K286">
        <v>65</v>
      </c>
      <c r="L286" t="s">
        <v>1177</v>
      </c>
      <c r="M286" t="str">
        <f>HYPERLINK("https://toobigdata.com/douyin/user/211352?utm_source=de","点击查看达人详情")</f>
        <v>点击查看达人详情</v>
      </c>
    </row>
    <row r="287" spans="1:13">
      <c r="A287">
        <v>139753190</v>
      </c>
      <c r="B287" t="s">
        <v>1178</v>
      </c>
      <c r="C287" t="s">
        <v>17</v>
      </c>
      <c r="D287" t="s">
        <v>1179</v>
      </c>
      <c r="E287" t="s">
        <v>41</v>
      </c>
      <c r="F287" t="s">
        <v>1180</v>
      </c>
      <c r="G287" t="s">
        <v>27</v>
      </c>
      <c r="I287">
        <v>4340555</v>
      </c>
      <c r="J287">
        <v>17913913</v>
      </c>
      <c r="K287">
        <v>398</v>
      </c>
      <c r="L287" t="s">
        <v>1181</v>
      </c>
      <c r="M287" t="str">
        <f>HYPERLINK("https://toobigdata.com/douyin/user/234828?utm_source=de","点击查看达人详情")</f>
        <v>点击查看达人详情</v>
      </c>
    </row>
    <row r="288" spans="1:13">
      <c r="A288">
        <v>291954110</v>
      </c>
      <c r="B288" t="s">
        <v>1182</v>
      </c>
      <c r="C288" t="s">
        <v>17</v>
      </c>
      <c r="D288" t="s">
        <v>1183</v>
      </c>
      <c r="E288" t="s">
        <v>267</v>
      </c>
      <c r="F288" t="s">
        <v>1184</v>
      </c>
      <c r="G288" t="s">
        <v>137</v>
      </c>
      <c r="I288">
        <v>4338181</v>
      </c>
      <c r="J288">
        <v>23091923</v>
      </c>
      <c r="K288">
        <v>159</v>
      </c>
      <c r="L288" t="s">
        <v>1185</v>
      </c>
      <c r="M288" t="str">
        <f>HYPERLINK("https://toobigdata.com/douyin/user/347142?utm_source=de","点击查看达人详情")</f>
        <v>点击查看达人详情</v>
      </c>
    </row>
    <row r="289" spans="1:13">
      <c r="A289">
        <v>616017615</v>
      </c>
      <c r="B289" t="s">
        <v>1186</v>
      </c>
      <c r="C289" t="s">
        <v>35</v>
      </c>
      <c r="D289" t="s">
        <v>1187</v>
      </c>
      <c r="E289" t="s">
        <v>769</v>
      </c>
      <c r="F289" t="s">
        <v>1188</v>
      </c>
      <c r="G289" t="s">
        <v>177</v>
      </c>
      <c r="H289" t="s">
        <v>1189</v>
      </c>
      <c r="I289">
        <v>4334694</v>
      </c>
      <c r="J289">
        <v>14640147</v>
      </c>
      <c r="K289">
        <v>718</v>
      </c>
      <c r="L289" t="s">
        <v>1190</v>
      </c>
      <c r="M289" t="str">
        <f>HYPERLINK("https://toobigdata.com/douyin/user/733789?utm_source=de","点击查看达人详情")</f>
        <v>点击查看达人详情</v>
      </c>
    </row>
    <row r="290" spans="1:13">
      <c r="A290">
        <v>13407397</v>
      </c>
      <c r="B290" t="s">
        <v>1191</v>
      </c>
      <c r="C290" t="s">
        <v>17</v>
      </c>
      <c r="D290" t="s">
        <v>1192</v>
      </c>
      <c r="E290" t="s">
        <v>41</v>
      </c>
      <c r="F290" t="s">
        <v>1193</v>
      </c>
      <c r="G290" t="s">
        <v>210</v>
      </c>
      <c r="I290">
        <v>4317016</v>
      </c>
      <c r="J290">
        <v>16056130</v>
      </c>
      <c r="K290">
        <v>45</v>
      </c>
      <c r="L290" t="s">
        <v>1194</v>
      </c>
      <c r="M290" t="str">
        <f>HYPERLINK("https://toobigdata.com/douyin/user/97312?utm_source=de","点击查看达人详情")</f>
        <v>点击查看达人详情</v>
      </c>
    </row>
    <row r="291" spans="1:13">
      <c r="A291">
        <v>923495372</v>
      </c>
      <c r="B291" t="s">
        <v>1195</v>
      </c>
      <c r="C291" t="s">
        <v>17</v>
      </c>
      <c r="D291" t="s">
        <v>1196</v>
      </c>
      <c r="E291" t="s">
        <v>67</v>
      </c>
      <c r="F291" t="s">
        <v>1197</v>
      </c>
      <c r="G291" t="s">
        <v>86</v>
      </c>
      <c r="H291" t="s">
        <v>1198</v>
      </c>
      <c r="I291">
        <v>4306408</v>
      </c>
      <c r="J291">
        <v>269389094</v>
      </c>
      <c r="K291">
        <v>1508</v>
      </c>
      <c r="L291" t="s">
        <v>1199</v>
      </c>
      <c r="M291" t="str">
        <f>HYPERLINK("https://toobigdata.com/douyin/user/181514?utm_source=de","点击查看达人详情")</f>
        <v>点击查看达人详情</v>
      </c>
    </row>
    <row r="292" spans="1:13">
      <c r="A292">
        <v>7788187</v>
      </c>
      <c r="B292" t="s">
        <v>1200</v>
      </c>
      <c r="C292" t="s">
        <v>35</v>
      </c>
      <c r="D292" t="s">
        <v>1201</v>
      </c>
      <c r="F292" t="s">
        <v>1202</v>
      </c>
      <c r="G292" t="s">
        <v>69</v>
      </c>
      <c r="I292">
        <v>4295733</v>
      </c>
      <c r="J292">
        <v>38298545</v>
      </c>
      <c r="K292">
        <v>95</v>
      </c>
      <c r="L292" t="s">
        <v>1203</v>
      </c>
      <c r="M292" t="str">
        <f>HYPERLINK("https://toobigdata.com/douyin/user/74360?utm_source=de","点击查看达人详情")</f>
        <v>点击查看达人详情</v>
      </c>
    </row>
    <row r="293" spans="1:13">
      <c r="A293">
        <v>892753952</v>
      </c>
      <c r="B293" t="s">
        <v>1204</v>
      </c>
      <c r="C293" t="s">
        <v>17</v>
      </c>
      <c r="D293" t="s">
        <v>1205</v>
      </c>
      <c r="E293" t="s">
        <v>19</v>
      </c>
      <c r="F293" t="s">
        <v>1206</v>
      </c>
      <c r="G293" t="s">
        <v>210</v>
      </c>
      <c r="I293">
        <v>4280249</v>
      </c>
      <c r="J293">
        <v>37158947</v>
      </c>
      <c r="K293">
        <v>99</v>
      </c>
      <c r="L293" t="s">
        <v>1207</v>
      </c>
      <c r="M293" t="str">
        <f>HYPERLINK("https://toobigdata.com/douyin/user/410681?utm_source=de","点击查看达人详情")</f>
        <v>点击查看达人详情</v>
      </c>
    </row>
    <row r="294" spans="1:13">
      <c r="A294">
        <v>4647549</v>
      </c>
      <c r="B294" t="s">
        <v>1208</v>
      </c>
      <c r="C294" t="s">
        <v>17</v>
      </c>
      <c r="D294" t="s">
        <v>1209</v>
      </c>
      <c r="E294" t="s">
        <v>19</v>
      </c>
      <c r="F294" t="s">
        <v>1210</v>
      </c>
      <c r="G294" t="s">
        <v>177</v>
      </c>
      <c r="I294">
        <v>4278952</v>
      </c>
      <c r="J294">
        <v>25741770</v>
      </c>
      <c r="K294">
        <v>446</v>
      </c>
      <c r="L294" t="s">
        <v>1211</v>
      </c>
      <c r="M294" t="str">
        <f>HYPERLINK("https://toobigdata.com/douyin/user/53607?utm_source=de","点击查看达人详情")</f>
        <v>点击查看达人详情</v>
      </c>
    </row>
    <row r="295" spans="1:13">
      <c r="A295">
        <v>92937408</v>
      </c>
      <c r="B295" t="s">
        <v>1212</v>
      </c>
      <c r="C295" t="s">
        <v>35</v>
      </c>
      <c r="D295" t="s">
        <v>1213</v>
      </c>
      <c r="E295" t="s">
        <v>1214</v>
      </c>
      <c r="F295" t="s">
        <v>1215</v>
      </c>
      <c r="G295" t="s">
        <v>210</v>
      </c>
      <c r="I295">
        <v>4268466</v>
      </c>
      <c r="J295">
        <v>11838145</v>
      </c>
      <c r="K295">
        <v>133</v>
      </c>
      <c r="L295" t="s">
        <v>1216</v>
      </c>
      <c r="M295" t="str">
        <f>HYPERLINK("https://toobigdata.com/douyin/user/118300?utm_source=de","点击查看达人详情")</f>
        <v>点击查看达人详情</v>
      </c>
    </row>
    <row r="296" spans="1:13">
      <c r="A296">
        <v>4579641</v>
      </c>
      <c r="B296" t="s">
        <v>1217</v>
      </c>
      <c r="C296" t="s">
        <v>35</v>
      </c>
      <c r="D296" t="s">
        <v>1218</v>
      </c>
      <c r="E296" t="s">
        <v>1219</v>
      </c>
      <c r="F296" t="s">
        <v>1220</v>
      </c>
      <c r="G296" t="s">
        <v>177</v>
      </c>
      <c r="I296">
        <v>4216529</v>
      </c>
      <c r="J296">
        <v>38681358</v>
      </c>
      <c r="K296">
        <v>268</v>
      </c>
      <c r="L296" t="s">
        <v>1221</v>
      </c>
      <c r="M296" t="str">
        <f>HYPERLINK("https://toobigdata.com/douyin/user/52956?utm_source=de","点击查看达人详情")</f>
        <v>点击查看达人详情</v>
      </c>
    </row>
    <row r="297" spans="1:13">
      <c r="A297">
        <v>3811631</v>
      </c>
      <c r="B297" t="s">
        <v>1222</v>
      </c>
      <c r="C297" t="s">
        <v>17</v>
      </c>
      <c r="D297" t="s">
        <v>1223</v>
      </c>
      <c r="E297" t="s">
        <v>41</v>
      </c>
      <c r="F297" t="s">
        <v>1224</v>
      </c>
      <c r="G297" t="s">
        <v>21</v>
      </c>
      <c r="I297">
        <v>4215762</v>
      </c>
      <c r="J297">
        <v>10887836</v>
      </c>
      <c r="K297">
        <v>79</v>
      </c>
      <c r="L297" t="s">
        <v>1225</v>
      </c>
      <c r="M297" t="str">
        <f>HYPERLINK("https://toobigdata.com/douyin/user/44848?utm_source=de","点击查看达人详情")</f>
        <v>点击查看达人详情</v>
      </c>
    </row>
    <row r="298" spans="1:13">
      <c r="A298">
        <v>152470323</v>
      </c>
      <c r="B298" t="s">
        <v>1226</v>
      </c>
      <c r="C298" t="s">
        <v>17</v>
      </c>
      <c r="D298" t="s">
        <v>1227</v>
      </c>
      <c r="F298" t="s">
        <v>1228</v>
      </c>
      <c r="G298" t="s">
        <v>75</v>
      </c>
      <c r="I298">
        <v>4215123</v>
      </c>
      <c r="J298">
        <v>27314068</v>
      </c>
      <c r="K298">
        <v>576</v>
      </c>
      <c r="L298" t="s">
        <v>1229</v>
      </c>
      <c r="M298" t="str">
        <f>HYPERLINK("https://toobigdata.com/douyin/user/223052?utm_source=de","点击查看达人详情")</f>
        <v>点击查看达人详情</v>
      </c>
    </row>
    <row r="299" spans="1:13">
      <c r="A299">
        <v>373363684</v>
      </c>
      <c r="B299" t="s">
        <v>1230</v>
      </c>
      <c r="C299" t="s">
        <v>17</v>
      </c>
      <c r="D299" t="s">
        <v>1231</v>
      </c>
      <c r="E299" t="s">
        <v>1232</v>
      </c>
      <c r="F299" t="s">
        <v>1233</v>
      </c>
      <c r="G299" t="s">
        <v>43</v>
      </c>
      <c r="I299">
        <v>4207435</v>
      </c>
      <c r="J299">
        <v>17987654</v>
      </c>
      <c r="K299">
        <v>72</v>
      </c>
      <c r="L299" t="s">
        <v>1234</v>
      </c>
      <c r="M299" t="str">
        <f>HYPERLINK("https://toobigdata.com/douyin/user/367412?utm_source=de","点击查看达人详情")</f>
        <v>点击查看达人详情</v>
      </c>
    </row>
    <row r="300" spans="1:13">
      <c r="A300">
        <v>1051858789</v>
      </c>
      <c r="B300" t="s">
        <v>1235</v>
      </c>
      <c r="C300" t="s">
        <v>17</v>
      </c>
      <c r="D300" t="s">
        <v>1236</v>
      </c>
      <c r="E300" t="s">
        <v>414</v>
      </c>
      <c r="G300" t="s">
        <v>14</v>
      </c>
      <c r="I300">
        <v>4174234</v>
      </c>
      <c r="J300">
        <v>4801303</v>
      </c>
      <c r="K300">
        <v>5</v>
      </c>
      <c r="L300" t="s">
        <v>1237</v>
      </c>
      <c r="M300" t="str">
        <f>HYPERLINK("https://toobigdata.com/douyin/user/1256283?utm_source=de","点击查看达人详情")</f>
        <v>点击查看达人详情</v>
      </c>
    </row>
    <row r="301" spans="1:13">
      <c r="A301">
        <v>3318559</v>
      </c>
      <c r="B301" t="s">
        <v>1238</v>
      </c>
      <c r="C301" t="s">
        <v>35</v>
      </c>
      <c r="D301" t="s">
        <v>1239</v>
      </c>
      <c r="E301" t="s">
        <v>102</v>
      </c>
      <c r="F301" t="s">
        <v>1240</v>
      </c>
      <c r="G301" t="s">
        <v>69</v>
      </c>
      <c r="I301">
        <v>4173523</v>
      </c>
      <c r="J301">
        <v>38009204</v>
      </c>
      <c r="K301">
        <v>306</v>
      </c>
      <c r="L301" t="s">
        <v>1241</v>
      </c>
      <c r="M301" t="str">
        <f>HYPERLINK("https://toobigdata.com/douyin/user/37731?utm_source=de","点击查看达人详情")</f>
        <v>点击查看达人详情</v>
      </c>
    </row>
    <row r="302" spans="1:13">
      <c r="A302">
        <v>15281931</v>
      </c>
      <c r="B302" t="s">
        <v>1242</v>
      </c>
      <c r="C302" t="s">
        <v>17</v>
      </c>
      <c r="D302" t="s">
        <v>1243</v>
      </c>
      <c r="E302" t="s">
        <v>282</v>
      </c>
      <c r="F302" t="s">
        <v>1244</v>
      </c>
      <c r="G302" t="s">
        <v>210</v>
      </c>
      <c r="I302">
        <v>4158433</v>
      </c>
      <c r="J302">
        <v>22980495</v>
      </c>
      <c r="K302">
        <v>155</v>
      </c>
      <c r="L302" t="s">
        <v>1245</v>
      </c>
      <c r="M302" t="str">
        <f>HYPERLINK("https://toobigdata.com/douyin/user/57857?utm_source=de","点击查看达人详情")</f>
        <v>点击查看达人详情</v>
      </c>
    </row>
    <row r="303" spans="1:13">
      <c r="A303">
        <v>47087778</v>
      </c>
      <c r="B303" t="s">
        <v>1246</v>
      </c>
      <c r="C303" t="s">
        <v>35</v>
      </c>
      <c r="D303" t="s">
        <v>1247</v>
      </c>
      <c r="E303" t="s">
        <v>414</v>
      </c>
      <c r="F303" t="s">
        <v>1248</v>
      </c>
      <c r="G303" t="s">
        <v>69</v>
      </c>
      <c r="I303">
        <v>4156898</v>
      </c>
      <c r="J303">
        <v>37409302</v>
      </c>
      <c r="K303">
        <v>265</v>
      </c>
      <c r="L303" t="s">
        <v>1249</v>
      </c>
      <c r="M303" t="str">
        <f>HYPERLINK("https://toobigdata.com/douyin/user/175761?utm_source=de","点击查看达人详情")</f>
        <v>点击查看达人详情</v>
      </c>
    </row>
    <row r="304" spans="1:13">
      <c r="A304">
        <v>3178837</v>
      </c>
      <c r="B304" t="s">
        <v>1250</v>
      </c>
      <c r="C304" t="s">
        <v>35</v>
      </c>
      <c r="D304" t="s">
        <v>1251</v>
      </c>
      <c r="E304" t="s">
        <v>1252</v>
      </c>
      <c r="F304" t="s">
        <v>1253</v>
      </c>
      <c r="G304" t="s">
        <v>49</v>
      </c>
      <c r="I304">
        <v>4153400</v>
      </c>
      <c r="J304">
        <v>58426316</v>
      </c>
      <c r="K304">
        <v>141</v>
      </c>
      <c r="L304" t="s">
        <v>1254</v>
      </c>
      <c r="M304" t="str">
        <f>HYPERLINK("https://toobigdata.com/douyin/user/24111?utm_source=de","点击查看达人详情")</f>
        <v>点击查看达人详情</v>
      </c>
    </row>
    <row r="305" spans="1:13">
      <c r="A305">
        <v>1663456161</v>
      </c>
      <c r="B305" t="s">
        <v>1255</v>
      </c>
      <c r="C305" t="s">
        <v>35</v>
      </c>
      <c r="E305" t="s">
        <v>41</v>
      </c>
      <c r="F305" t="s">
        <v>1256</v>
      </c>
      <c r="G305" t="s">
        <v>153</v>
      </c>
      <c r="I305">
        <v>4111992</v>
      </c>
      <c r="J305">
        <v>12243275</v>
      </c>
      <c r="K305">
        <v>12</v>
      </c>
      <c r="L305" t="s">
        <v>1257</v>
      </c>
      <c r="M305" t="str">
        <f>HYPERLINK("https://toobigdata.com/douyin/user/9266884?utm_source=de","点击查看达人详情")</f>
        <v>点击查看达人详情</v>
      </c>
    </row>
    <row r="306" spans="1:13">
      <c r="A306">
        <v>33400279</v>
      </c>
      <c r="B306" t="s">
        <v>1258</v>
      </c>
      <c r="C306" t="s">
        <v>35</v>
      </c>
      <c r="D306" t="s">
        <v>1259</v>
      </c>
      <c r="E306" t="s">
        <v>1260</v>
      </c>
      <c r="F306" t="s">
        <v>1261</v>
      </c>
      <c r="G306" t="s">
        <v>177</v>
      </c>
      <c r="I306">
        <v>4101450</v>
      </c>
      <c r="J306">
        <v>25955270</v>
      </c>
      <c r="K306">
        <v>95</v>
      </c>
      <c r="L306" t="s">
        <v>1262</v>
      </c>
      <c r="M306" t="str">
        <f>HYPERLINK("https://toobigdata.com/douyin/user/151440?utm_source=de","点击查看达人详情")</f>
        <v>点击查看达人详情</v>
      </c>
    </row>
    <row r="307" spans="1:13">
      <c r="A307">
        <v>121406490</v>
      </c>
      <c r="B307" t="s">
        <v>1263</v>
      </c>
      <c r="C307" t="s">
        <v>35</v>
      </c>
      <c r="E307" t="s">
        <v>67</v>
      </c>
      <c r="F307" t="s">
        <v>1264</v>
      </c>
      <c r="G307" t="s">
        <v>21</v>
      </c>
      <c r="I307">
        <v>4089637</v>
      </c>
      <c r="J307">
        <v>28053949</v>
      </c>
      <c r="K307">
        <v>92</v>
      </c>
      <c r="L307" t="s">
        <v>1265</v>
      </c>
      <c r="M307" t="str">
        <f>HYPERLINK("https://toobigdata.com/douyin/user/205507?utm_source=de","点击查看达人详情")</f>
        <v>点击查看达人详情</v>
      </c>
    </row>
    <row r="308" spans="1:13">
      <c r="A308">
        <v>114662606</v>
      </c>
      <c r="B308" t="s">
        <v>1266</v>
      </c>
      <c r="C308" t="s">
        <v>17</v>
      </c>
      <c r="D308" t="s">
        <v>1267</v>
      </c>
      <c r="E308" t="s">
        <v>414</v>
      </c>
      <c r="F308" t="s">
        <v>1268</v>
      </c>
      <c r="G308" t="s">
        <v>86</v>
      </c>
      <c r="I308">
        <v>4075297</v>
      </c>
      <c r="J308">
        <v>12189828</v>
      </c>
      <c r="K308">
        <v>22</v>
      </c>
      <c r="L308" t="s">
        <v>1269</v>
      </c>
      <c r="M308" t="str">
        <f>HYPERLINK("https://toobigdata.com/douyin/user/249190?utm_source=de","点击查看达人详情")</f>
        <v>点击查看达人详情</v>
      </c>
    </row>
    <row r="309" spans="1:13">
      <c r="A309">
        <v>174485871</v>
      </c>
      <c r="B309" t="s">
        <v>1270</v>
      </c>
      <c r="C309" t="s">
        <v>17</v>
      </c>
      <c r="D309" t="s">
        <v>1271</v>
      </c>
      <c r="E309" t="s">
        <v>628</v>
      </c>
      <c r="F309" t="s">
        <v>1272</v>
      </c>
      <c r="G309" t="s">
        <v>153</v>
      </c>
      <c r="I309">
        <v>4075274</v>
      </c>
      <c r="J309">
        <v>32669170</v>
      </c>
      <c r="K309">
        <v>162</v>
      </c>
      <c r="L309" t="s">
        <v>1273</v>
      </c>
      <c r="M309" t="str">
        <f>HYPERLINK("https://toobigdata.com/douyin/user/279003?utm_source=de","点击查看达人详情")</f>
        <v>点击查看达人详情</v>
      </c>
    </row>
    <row r="310" spans="1:13">
      <c r="A310">
        <v>574016697</v>
      </c>
      <c r="B310" t="s">
        <v>1274</v>
      </c>
      <c r="C310" t="s">
        <v>17</v>
      </c>
      <c r="D310" t="s">
        <v>1275</v>
      </c>
      <c r="E310" t="s">
        <v>1276</v>
      </c>
      <c r="F310" t="s">
        <v>1277</v>
      </c>
      <c r="G310" t="s">
        <v>49</v>
      </c>
      <c r="I310">
        <v>4062586</v>
      </c>
      <c r="J310">
        <v>18016444</v>
      </c>
      <c r="K310">
        <v>69</v>
      </c>
      <c r="L310" t="s">
        <v>1278</v>
      </c>
      <c r="M310" t="str">
        <f>HYPERLINK("https://toobigdata.com/douyin/user/375306?utm_source=de","点击查看达人详情")</f>
        <v>点击查看达人详情</v>
      </c>
    </row>
    <row r="311" spans="1:13">
      <c r="A311">
        <v>588139083</v>
      </c>
      <c r="B311" t="s">
        <v>1279</v>
      </c>
      <c r="C311" t="s">
        <v>35</v>
      </c>
      <c r="D311" t="s">
        <v>1280</v>
      </c>
      <c r="E311" t="s">
        <v>175</v>
      </c>
      <c r="F311" t="s">
        <v>1281</v>
      </c>
      <c r="G311" t="s">
        <v>27</v>
      </c>
      <c r="I311">
        <v>4054156</v>
      </c>
      <c r="J311">
        <v>38188909</v>
      </c>
      <c r="K311">
        <v>192</v>
      </c>
      <c r="L311" t="s">
        <v>1282</v>
      </c>
      <c r="M311" t="str">
        <f>HYPERLINK("https://toobigdata.com/douyin/user/365223?utm_source=de","点击查看达人详情")</f>
        <v>点击查看达人详情</v>
      </c>
    </row>
    <row r="312" spans="1:13">
      <c r="A312">
        <v>3389391</v>
      </c>
      <c r="B312" t="s">
        <v>1283</v>
      </c>
      <c r="C312" t="s">
        <v>17</v>
      </c>
      <c r="D312" t="s">
        <v>1284</v>
      </c>
      <c r="E312" t="s">
        <v>282</v>
      </c>
      <c r="F312" t="s">
        <v>1285</v>
      </c>
      <c r="G312" t="s">
        <v>21</v>
      </c>
      <c r="I312">
        <v>4050043</v>
      </c>
      <c r="J312">
        <v>11939329</v>
      </c>
      <c r="K312">
        <v>120</v>
      </c>
      <c r="L312" t="s">
        <v>1286</v>
      </c>
      <c r="M312" t="str">
        <f>HYPERLINK("https://toobigdata.com/douyin/user/39599?utm_source=de","点击查看达人详情")</f>
        <v>点击查看达人详情</v>
      </c>
    </row>
    <row r="313" spans="1:13">
      <c r="A313">
        <v>145578615</v>
      </c>
      <c r="B313" t="s">
        <v>1287</v>
      </c>
      <c r="C313" t="s">
        <v>35</v>
      </c>
      <c r="D313" t="s">
        <v>1288</v>
      </c>
      <c r="E313" t="s">
        <v>1289</v>
      </c>
      <c r="F313" t="s">
        <v>1290</v>
      </c>
      <c r="G313" t="s">
        <v>75</v>
      </c>
      <c r="I313">
        <v>4036492</v>
      </c>
      <c r="J313">
        <v>44631589</v>
      </c>
      <c r="K313">
        <v>255</v>
      </c>
      <c r="L313" t="s">
        <v>1291</v>
      </c>
      <c r="M313" t="str">
        <f>HYPERLINK("https://toobigdata.com/douyin/user/199510?utm_source=de","点击查看达人详情")</f>
        <v>点击查看达人详情</v>
      </c>
    </row>
    <row r="314" spans="1:13">
      <c r="A314">
        <v>574246213</v>
      </c>
      <c r="B314" t="s">
        <v>1292</v>
      </c>
      <c r="C314" t="s">
        <v>35</v>
      </c>
      <c r="D314" t="s">
        <v>1293</v>
      </c>
      <c r="E314" t="s">
        <v>93</v>
      </c>
      <c r="F314" t="s">
        <v>1294</v>
      </c>
      <c r="G314" t="s">
        <v>27</v>
      </c>
      <c r="H314" t="s">
        <v>1295</v>
      </c>
      <c r="I314">
        <v>4016992</v>
      </c>
      <c r="J314">
        <v>17881475</v>
      </c>
      <c r="K314">
        <v>380</v>
      </c>
      <c r="L314" t="s">
        <v>1296</v>
      </c>
      <c r="M314" t="str">
        <f>HYPERLINK("https://toobigdata.com/douyin/user/370897?utm_source=de","点击查看达人详情")</f>
        <v>点击查看达人详情</v>
      </c>
    </row>
    <row r="315" spans="1:13">
      <c r="A315">
        <v>3881350</v>
      </c>
      <c r="B315" t="s">
        <v>1297</v>
      </c>
      <c r="C315" t="s">
        <v>17</v>
      </c>
      <c r="D315" t="s">
        <v>1298</v>
      </c>
      <c r="E315" t="s">
        <v>1299</v>
      </c>
      <c r="F315" t="s">
        <v>1300</v>
      </c>
      <c r="G315" t="s">
        <v>210</v>
      </c>
      <c r="I315">
        <v>4014483</v>
      </c>
      <c r="J315">
        <v>13813761</v>
      </c>
      <c r="K315">
        <v>22</v>
      </c>
      <c r="L315" t="s">
        <v>1301</v>
      </c>
      <c r="M315" t="str">
        <f>HYPERLINK("https://toobigdata.com/douyin/user/45608?utm_source=de","点击查看达人详情")</f>
        <v>点击查看达人详情</v>
      </c>
    </row>
    <row r="316" spans="1:13">
      <c r="A316">
        <v>151015932</v>
      </c>
      <c r="B316" t="s">
        <v>1302</v>
      </c>
      <c r="C316" t="s">
        <v>17</v>
      </c>
      <c r="D316" t="s">
        <v>1303</v>
      </c>
      <c r="E316" t="s">
        <v>93</v>
      </c>
      <c r="F316" t="s">
        <v>1304</v>
      </c>
      <c r="G316" t="s">
        <v>177</v>
      </c>
      <c r="I316">
        <v>4014333</v>
      </c>
      <c r="J316">
        <v>11395121</v>
      </c>
      <c r="K316">
        <v>117</v>
      </c>
      <c r="L316" t="s">
        <v>1305</v>
      </c>
      <c r="M316" t="str">
        <f>HYPERLINK("https://toobigdata.com/douyin/user/285834?utm_source=de","点击查看达人详情")</f>
        <v>点击查看达人详情</v>
      </c>
    </row>
    <row r="317" spans="1:13">
      <c r="A317">
        <v>154120993</v>
      </c>
      <c r="B317" t="s">
        <v>1306</v>
      </c>
      <c r="C317" t="s">
        <v>17</v>
      </c>
      <c r="D317" t="s">
        <v>1307</v>
      </c>
      <c r="E317" t="s">
        <v>256</v>
      </c>
      <c r="F317" t="s">
        <v>1308</v>
      </c>
      <c r="G317" t="s">
        <v>75</v>
      </c>
      <c r="I317">
        <v>4011049</v>
      </c>
      <c r="J317">
        <v>7211634</v>
      </c>
      <c r="K317">
        <v>171</v>
      </c>
      <c r="L317" t="s">
        <v>1309</v>
      </c>
      <c r="M317" t="str">
        <f>HYPERLINK("https://toobigdata.com/douyin/user/22268?utm_source=de","点击查看达人详情")</f>
        <v>点击查看达人详情</v>
      </c>
    </row>
    <row r="318" spans="1:13">
      <c r="A318">
        <v>1127082539</v>
      </c>
      <c r="B318" t="s">
        <v>1310</v>
      </c>
      <c r="C318" t="s">
        <v>17</v>
      </c>
      <c r="D318" t="s">
        <v>1311</v>
      </c>
      <c r="E318" t="s">
        <v>41</v>
      </c>
      <c r="F318" t="s">
        <v>1312</v>
      </c>
      <c r="G318" t="s">
        <v>59</v>
      </c>
      <c r="I318">
        <v>4006817</v>
      </c>
      <c r="J318">
        <v>22588861</v>
      </c>
      <c r="K318">
        <v>67</v>
      </c>
      <c r="L318" t="s">
        <v>1313</v>
      </c>
      <c r="M318" t="str">
        <f>HYPERLINK("https://toobigdata.com/douyin/user/18290054?utm_source=de","点击查看达人详情")</f>
        <v>点击查看达人详情</v>
      </c>
    </row>
    <row r="319" spans="1:13">
      <c r="A319">
        <v>871584215</v>
      </c>
      <c r="B319" t="s">
        <v>1314</v>
      </c>
      <c r="C319" t="s">
        <v>17</v>
      </c>
      <c r="D319" t="s">
        <v>1315</v>
      </c>
      <c r="E319" t="s">
        <v>31</v>
      </c>
      <c r="F319" t="s">
        <v>756</v>
      </c>
      <c r="G319" t="s">
        <v>49</v>
      </c>
      <c r="I319">
        <v>4002027</v>
      </c>
      <c r="J319">
        <v>37259247</v>
      </c>
      <c r="K319">
        <v>403</v>
      </c>
      <c r="L319" t="s">
        <v>1316</v>
      </c>
      <c r="M319" t="str">
        <f>HYPERLINK("https://toobigdata.com/douyin/user/407165?utm_source=de","点击查看达人详情")</f>
        <v>点击查看达人详情</v>
      </c>
    </row>
    <row r="320" spans="1:13">
      <c r="A320">
        <v>99171073</v>
      </c>
      <c r="B320" t="s">
        <v>1317</v>
      </c>
      <c r="C320" t="s">
        <v>35</v>
      </c>
      <c r="D320" t="s">
        <v>1318</v>
      </c>
      <c r="E320" t="s">
        <v>1319</v>
      </c>
      <c r="F320" t="s">
        <v>1320</v>
      </c>
      <c r="G320" t="s">
        <v>86</v>
      </c>
      <c r="I320">
        <v>3991884</v>
      </c>
      <c r="J320">
        <v>52856042</v>
      </c>
      <c r="K320">
        <v>516</v>
      </c>
      <c r="L320" t="s">
        <v>1321</v>
      </c>
      <c r="M320" t="str">
        <f>HYPERLINK("https://toobigdata.com/douyin/user/211849?utm_source=de","点击查看达人详情")</f>
        <v>点击查看达人详情</v>
      </c>
    </row>
    <row r="321" spans="1:13">
      <c r="A321">
        <v>331450291</v>
      </c>
      <c r="B321" t="s">
        <v>1322</v>
      </c>
      <c r="C321" t="s">
        <v>35</v>
      </c>
      <c r="D321" t="s">
        <v>1323</v>
      </c>
      <c r="E321" t="s">
        <v>19</v>
      </c>
      <c r="F321" t="s">
        <v>1324</v>
      </c>
      <c r="G321" t="s">
        <v>59</v>
      </c>
      <c r="H321" t="s">
        <v>1325</v>
      </c>
      <c r="I321">
        <v>3963265</v>
      </c>
      <c r="J321">
        <v>5554801</v>
      </c>
      <c r="K321">
        <v>71</v>
      </c>
      <c r="L321" t="s">
        <v>1326</v>
      </c>
      <c r="M321" t="str">
        <f>HYPERLINK("https://toobigdata.com/douyin/user/350976?utm_source=de","点击查看达人详情")</f>
        <v>点击查看达人详情</v>
      </c>
    </row>
    <row r="322" spans="1:13">
      <c r="A322">
        <v>4940677</v>
      </c>
      <c r="B322" t="s">
        <v>1327</v>
      </c>
      <c r="C322" t="s">
        <v>35</v>
      </c>
      <c r="E322" t="s">
        <v>41</v>
      </c>
      <c r="F322" t="s">
        <v>1328</v>
      </c>
      <c r="G322" t="s">
        <v>210</v>
      </c>
      <c r="I322">
        <v>3959591</v>
      </c>
      <c r="J322">
        <v>9100037</v>
      </c>
      <c r="K322">
        <v>49</v>
      </c>
      <c r="L322" t="s">
        <v>1329</v>
      </c>
      <c r="M322" t="str">
        <f>HYPERLINK("https://toobigdata.com/douyin/user/56135?utm_source=de","点击查看达人详情")</f>
        <v>点击查看达人详情</v>
      </c>
    </row>
    <row r="323" spans="1:13">
      <c r="A323">
        <v>996946737</v>
      </c>
      <c r="B323" t="s">
        <v>1330</v>
      </c>
      <c r="C323" t="s">
        <v>14</v>
      </c>
      <c r="D323" t="s">
        <v>1331</v>
      </c>
      <c r="E323" t="s">
        <v>41</v>
      </c>
      <c r="G323" t="s">
        <v>14</v>
      </c>
      <c r="H323" t="s">
        <v>1332</v>
      </c>
      <c r="I323">
        <v>3944112</v>
      </c>
      <c r="J323">
        <v>34197092</v>
      </c>
      <c r="K323">
        <v>426</v>
      </c>
      <c r="L323" t="s">
        <v>1333</v>
      </c>
      <c r="M323" t="str">
        <f>HYPERLINK("https://toobigdata.com/douyin/user/352773?utm_source=de","点击查看达人详情")</f>
        <v>点击查看达人详情</v>
      </c>
    </row>
    <row r="324" spans="1:13">
      <c r="A324">
        <v>9631366</v>
      </c>
      <c r="B324" t="s">
        <v>1334</v>
      </c>
      <c r="C324" t="s">
        <v>17</v>
      </c>
      <c r="D324" t="s">
        <v>1335</v>
      </c>
      <c r="E324" t="s">
        <v>41</v>
      </c>
      <c r="F324" t="s">
        <v>1336</v>
      </c>
      <c r="G324" t="s">
        <v>75</v>
      </c>
      <c r="I324">
        <v>3925796</v>
      </c>
      <c r="J324">
        <v>8741127</v>
      </c>
      <c r="K324">
        <v>16</v>
      </c>
      <c r="L324" t="s">
        <v>1337</v>
      </c>
      <c r="M324" t="str">
        <f>HYPERLINK("https://toobigdata.com/douyin/user/78215?utm_source=de","点击查看达人详情")</f>
        <v>点击查看达人详情</v>
      </c>
    </row>
    <row r="325" spans="1:13">
      <c r="A325">
        <v>6423719</v>
      </c>
      <c r="B325" t="s">
        <v>1338</v>
      </c>
      <c r="C325" t="s">
        <v>35</v>
      </c>
      <c r="D325" t="s">
        <v>1339</v>
      </c>
      <c r="E325" t="s">
        <v>1340</v>
      </c>
      <c r="G325" t="s">
        <v>14</v>
      </c>
      <c r="I325">
        <v>3925345</v>
      </c>
      <c r="J325">
        <v>4857435</v>
      </c>
      <c r="K325">
        <v>182</v>
      </c>
      <c r="L325" t="s">
        <v>1341</v>
      </c>
      <c r="M325" t="str">
        <f>HYPERLINK("https://toobigdata.com/douyin/user/67502?utm_source=de","点击查看达人详情")</f>
        <v>点击查看达人详情</v>
      </c>
    </row>
    <row r="326" spans="1:13">
      <c r="A326">
        <v>30895138</v>
      </c>
      <c r="B326" t="s">
        <v>1342</v>
      </c>
      <c r="C326" t="s">
        <v>35</v>
      </c>
      <c r="D326" t="s">
        <v>1343</v>
      </c>
      <c r="E326" t="s">
        <v>1344</v>
      </c>
      <c r="F326" t="s">
        <v>1345</v>
      </c>
      <c r="G326" t="s">
        <v>59</v>
      </c>
      <c r="I326">
        <v>3899011</v>
      </c>
      <c r="J326">
        <v>20933768</v>
      </c>
      <c r="K326">
        <v>98</v>
      </c>
      <c r="L326" t="s">
        <v>1346</v>
      </c>
      <c r="M326" t="str">
        <f>HYPERLINK("https://toobigdata.com/douyin/user/13728568?utm_source=de","点击查看达人详情")</f>
        <v>点击查看达人详情</v>
      </c>
    </row>
    <row r="327" spans="1:13">
      <c r="A327">
        <v>134242200</v>
      </c>
      <c r="B327" t="s">
        <v>1347</v>
      </c>
      <c r="C327" t="s">
        <v>17</v>
      </c>
      <c r="D327" t="s">
        <v>1348</v>
      </c>
      <c r="F327" t="s">
        <v>1349</v>
      </c>
      <c r="G327" t="s">
        <v>86</v>
      </c>
      <c r="H327" t="s">
        <v>1350</v>
      </c>
      <c r="I327">
        <v>3893542</v>
      </c>
      <c r="J327">
        <v>102805740</v>
      </c>
      <c r="K327">
        <v>613</v>
      </c>
      <c r="L327" t="s">
        <v>1351</v>
      </c>
      <c r="M327" t="str">
        <f>HYPERLINK("https://toobigdata.com/douyin/user/33363?utm_source=de","点击查看达人详情")</f>
        <v>点击查看达人详情</v>
      </c>
    </row>
    <row r="328" spans="1:13">
      <c r="A328">
        <v>126784423</v>
      </c>
      <c r="B328" t="s">
        <v>1352</v>
      </c>
      <c r="C328" t="s">
        <v>35</v>
      </c>
      <c r="D328" t="s">
        <v>1353</v>
      </c>
      <c r="E328" t="s">
        <v>1354</v>
      </c>
      <c r="F328" t="s">
        <v>1355</v>
      </c>
      <c r="G328" t="s">
        <v>43</v>
      </c>
      <c r="I328">
        <v>3867945</v>
      </c>
      <c r="J328">
        <v>9384155</v>
      </c>
      <c r="K328">
        <v>21</v>
      </c>
      <c r="L328" t="s">
        <v>1356</v>
      </c>
      <c r="M328" t="str">
        <f>HYPERLINK("https://toobigdata.com/douyin/user/60319?utm_source=de","点击查看达人详情")</f>
        <v>点击查看达人详情</v>
      </c>
    </row>
    <row r="329" spans="1:13">
      <c r="A329">
        <v>1055070866</v>
      </c>
      <c r="B329" t="s">
        <v>1357</v>
      </c>
      <c r="C329" t="s">
        <v>35</v>
      </c>
      <c r="D329" t="s">
        <v>1358</v>
      </c>
      <c r="E329" t="s">
        <v>67</v>
      </c>
      <c r="F329" t="s">
        <v>1359</v>
      </c>
      <c r="G329" t="s">
        <v>49</v>
      </c>
      <c r="I329">
        <v>3866451</v>
      </c>
      <c r="J329">
        <v>18709164</v>
      </c>
      <c r="K329">
        <v>104</v>
      </c>
      <c r="L329" t="s">
        <v>1360</v>
      </c>
      <c r="M329" t="str">
        <f>HYPERLINK("https://toobigdata.com/douyin/user/423624?utm_source=de","点击查看达人详情")</f>
        <v>点击查看达人详情</v>
      </c>
    </row>
    <row r="330" spans="1:13">
      <c r="A330">
        <v>849668541</v>
      </c>
      <c r="B330" t="s">
        <v>1361</v>
      </c>
      <c r="C330" t="s">
        <v>35</v>
      </c>
      <c r="D330" t="s">
        <v>1362</v>
      </c>
      <c r="E330" t="s">
        <v>19</v>
      </c>
      <c r="F330" t="s">
        <v>165</v>
      </c>
      <c r="G330" t="s">
        <v>49</v>
      </c>
      <c r="I330">
        <v>3863843</v>
      </c>
      <c r="J330">
        <v>39557383</v>
      </c>
      <c r="K330">
        <v>393</v>
      </c>
      <c r="L330" t="s">
        <v>1363</v>
      </c>
      <c r="M330" t="str">
        <f>HYPERLINK("https://toobigdata.com/douyin/user/402977?utm_source=de","点击查看达人详情")</f>
        <v>点击查看达人详情</v>
      </c>
    </row>
    <row r="331" spans="1:13">
      <c r="A331">
        <v>393271</v>
      </c>
      <c r="B331" t="s">
        <v>1364</v>
      </c>
      <c r="C331" t="s">
        <v>17</v>
      </c>
      <c r="D331" t="s">
        <v>1365</v>
      </c>
      <c r="E331" t="s">
        <v>41</v>
      </c>
      <c r="G331" t="s">
        <v>14</v>
      </c>
      <c r="I331">
        <v>3856423</v>
      </c>
      <c r="J331">
        <v>6405236</v>
      </c>
      <c r="K331">
        <v>176</v>
      </c>
      <c r="L331" t="s">
        <v>1366</v>
      </c>
      <c r="M331" t="str">
        <f>HYPERLINK("https://toobigdata.com/douyin/user/36099?utm_source=de","点击查看达人详情")</f>
        <v>点击查看达人详情</v>
      </c>
    </row>
    <row r="332" spans="1:13">
      <c r="A332">
        <v>8034722</v>
      </c>
      <c r="B332" t="s">
        <v>1367</v>
      </c>
      <c r="C332" t="s">
        <v>17</v>
      </c>
      <c r="D332" t="s">
        <v>1368</v>
      </c>
      <c r="E332" t="s">
        <v>282</v>
      </c>
      <c r="F332" t="s">
        <v>1369</v>
      </c>
      <c r="G332" t="s">
        <v>43</v>
      </c>
      <c r="I332">
        <v>3820367</v>
      </c>
      <c r="J332">
        <v>32372310</v>
      </c>
      <c r="K332">
        <v>253</v>
      </c>
      <c r="L332" t="s">
        <v>1370</v>
      </c>
      <c r="M332" t="str">
        <f>HYPERLINK("https://toobigdata.com/douyin/user/75576?utm_source=de","点击查看达人详情")</f>
        <v>点击查看达人详情</v>
      </c>
    </row>
    <row r="333" spans="1:13">
      <c r="A333">
        <v>123822946</v>
      </c>
      <c r="B333" t="s">
        <v>1371</v>
      </c>
      <c r="C333" t="s">
        <v>14</v>
      </c>
      <c r="G333" t="s">
        <v>14</v>
      </c>
      <c r="I333">
        <v>3797859</v>
      </c>
      <c r="J333">
        <v>8292714</v>
      </c>
      <c r="K333">
        <v>6</v>
      </c>
      <c r="L333" t="s">
        <v>1372</v>
      </c>
      <c r="M333" t="str">
        <f>HYPERLINK("https://toobigdata.com/douyin/user/283810?utm_source=de","点击查看达人详情")</f>
        <v>点击查看达人详情</v>
      </c>
    </row>
    <row r="334" spans="1:13">
      <c r="A334">
        <v>583875609</v>
      </c>
      <c r="B334" t="s">
        <v>1373</v>
      </c>
      <c r="C334" t="s">
        <v>17</v>
      </c>
      <c r="D334" t="s">
        <v>1374</v>
      </c>
      <c r="E334" t="s">
        <v>41</v>
      </c>
      <c r="F334" t="s">
        <v>1375</v>
      </c>
      <c r="G334" t="s">
        <v>153</v>
      </c>
      <c r="I334">
        <v>3797170</v>
      </c>
      <c r="J334">
        <v>35114342</v>
      </c>
      <c r="K334">
        <v>119</v>
      </c>
      <c r="L334" t="s">
        <v>1376</v>
      </c>
      <c r="M334" t="str">
        <f>HYPERLINK("https://toobigdata.com/douyin/user/378925?utm_source=de","点击查看达人详情")</f>
        <v>点击查看达人详情</v>
      </c>
    </row>
    <row r="335" spans="1:13">
      <c r="A335">
        <v>780551921</v>
      </c>
      <c r="B335" t="s">
        <v>1377</v>
      </c>
      <c r="C335" t="s">
        <v>17</v>
      </c>
      <c r="D335" t="s">
        <v>1378</v>
      </c>
      <c r="E335" t="s">
        <v>291</v>
      </c>
      <c r="F335" t="s">
        <v>1379</v>
      </c>
      <c r="G335" t="s">
        <v>210</v>
      </c>
      <c r="I335">
        <v>3792408</v>
      </c>
      <c r="J335">
        <v>63113245</v>
      </c>
      <c r="K335">
        <v>198</v>
      </c>
      <c r="L335" t="s">
        <v>1380</v>
      </c>
      <c r="M335" t="str">
        <f>HYPERLINK("https://toobigdata.com/douyin/user/398071?utm_source=de","点击查看达人详情")</f>
        <v>点击查看达人详情</v>
      </c>
    </row>
    <row r="336" spans="1:13">
      <c r="A336">
        <v>991413694</v>
      </c>
      <c r="B336" t="s">
        <v>1381</v>
      </c>
      <c r="C336" t="s">
        <v>14</v>
      </c>
      <c r="D336" t="s">
        <v>1382</v>
      </c>
      <c r="E336" t="s">
        <v>126</v>
      </c>
      <c r="G336" t="s">
        <v>14</v>
      </c>
      <c r="H336" t="s">
        <v>1383</v>
      </c>
      <c r="I336">
        <v>3789577</v>
      </c>
      <c r="J336">
        <v>41592787</v>
      </c>
      <c r="K336">
        <v>311</v>
      </c>
      <c r="L336" t="s">
        <v>1384</v>
      </c>
      <c r="M336" t="str">
        <f>HYPERLINK("https://toobigdata.com/douyin/user/383931?utm_source=de","点击查看达人详情")</f>
        <v>点击查看达人详情</v>
      </c>
    </row>
    <row r="337" spans="1:13">
      <c r="A337">
        <v>20551967</v>
      </c>
      <c r="B337" t="s">
        <v>1385</v>
      </c>
      <c r="C337" t="s">
        <v>14</v>
      </c>
      <c r="D337" t="s">
        <v>1386</v>
      </c>
      <c r="E337" t="s">
        <v>1387</v>
      </c>
      <c r="F337" t="s">
        <v>1388</v>
      </c>
      <c r="G337" t="s">
        <v>210</v>
      </c>
      <c r="I337">
        <v>3781350</v>
      </c>
      <c r="J337">
        <v>26888229</v>
      </c>
      <c r="K337">
        <v>188</v>
      </c>
      <c r="L337" t="s">
        <v>1389</v>
      </c>
      <c r="M337" t="str">
        <f>HYPERLINK("https://toobigdata.com/douyin/user/130388?utm_source=de","点击查看达人详情")</f>
        <v>点击查看达人详情</v>
      </c>
    </row>
    <row r="338" spans="1:13">
      <c r="A338">
        <v>1300505312</v>
      </c>
      <c r="B338" t="s">
        <v>1390</v>
      </c>
      <c r="C338" t="s">
        <v>17</v>
      </c>
      <c r="D338" t="s">
        <v>1391</v>
      </c>
      <c r="E338" t="s">
        <v>93</v>
      </c>
      <c r="F338" t="s">
        <v>1392</v>
      </c>
      <c r="G338" t="s">
        <v>49</v>
      </c>
      <c r="I338">
        <v>3780915</v>
      </c>
      <c r="J338">
        <v>7874578</v>
      </c>
      <c r="K338">
        <v>76</v>
      </c>
      <c r="L338" t="s">
        <v>1393</v>
      </c>
      <c r="M338" t="str">
        <f>HYPERLINK("https://toobigdata.com/douyin/user/1254698?utm_source=de","点击查看达人详情")</f>
        <v>点击查看达人详情</v>
      </c>
    </row>
    <row r="339" spans="1:13">
      <c r="A339">
        <v>62730766</v>
      </c>
      <c r="B339" t="s">
        <v>1394</v>
      </c>
      <c r="C339" t="s">
        <v>17</v>
      </c>
      <c r="D339" t="s">
        <v>1395</v>
      </c>
      <c r="F339" t="s">
        <v>1396</v>
      </c>
      <c r="G339" t="s">
        <v>177</v>
      </c>
      <c r="I339">
        <v>3758220</v>
      </c>
      <c r="J339">
        <v>42332634</v>
      </c>
      <c r="K339">
        <v>297</v>
      </c>
      <c r="L339" t="s">
        <v>1397</v>
      </c>
      <c r="M339" t="str">
        <f>HYPERLINK("https://toobigdata.com/douyin/user/72181?utm_source=de","点击查看达人详情")</f>
        <v>点击查看达人详情</v>
      </c>
    </row>
    <row r="340" spans="1:13">
      <c r="A340">
        <v>290334791</v>
      </c>
      <c r="B340" t="s">
        <v>1398</v>
      </c>
      <c r="C340" t="s">
        <v>17</v>
      </c>
      <c r="D340" t="s">
        <v>1399</v>
      </c>
      <c r="E340" t="s">
        <v>41</v>
      </c>
      <c r="F340" t="s">
        <v>1400</v>
      </c>
      <c r="G340" t="s">
        <v>49</v>
      </c>
      <c r="I340">
        <v>3749989</v>
      </c>
      <c r="J340">
        <v>4317145</v>
      </c>
      <c r="K340">
        <v>31</v>
      </c>
      <c r="L340" t="s">
        <v>1401</v>
      </c>
      <c r="M340" t="str">
        <f>HYPERLINK("https://toobigdata.com/douyin/user/349893?utm_source=de","点击查看达人详情")</f>
        <v>点击查看达人详情</v>
      </c>
    </row>
    <row r="341" spans="1:13">
      <c r="A341">
        <v>354651969</v>
      </c>
      <c r="B341" t="s">
        <v>1402</v>
      </c>
      <c r="C341" t="s">
        <v>17</v>
      </c>
      <c r="E341" t="s">
        <v>41</v>
      </c>
      <c r="F341" t="s">
        <v>1403</v>
      </c>
      <c r="G341" t="s">
        <v>43</v>
      </c>
      <c r="I341">
        <v>3747211</v>
      </c>
      <c r="J341">
        <v>5028947</v>
      </c>
      <c r="K341">
        <v>13</v>
      </c>
      <c r="L341" t="s">
        <v>1404</v>
      </c>
      <c r="M341" t="str">
        <f>HYPERLINK("https://toobigdata.com/douyin/user/361730?utm_source=de","点击查看达人详情")</f>
        <v>点击查看达人详情</v>
      </c>
    </row>
    <row r="342" spans="1:13">
      <c r="A342">
        <v>19523829</v>
      </c>
      <c r="B342" t="s">
        <v>1405</v>
      </c>
      <c r="C342" t="s">
        <v>35</v>
      </c>
      <c r="D342" t="s">
        <v>1406</v>
      </c>
      <c r="F342" t="s">
        <v>1407</v>
      </c>
      <c r="G342" t="s">
        <v>49</v>
      </c>
      <c r="I342">
        <v>3746458</v>
      </c>
      <c r="J342">
        <v>8486561</v>
      </c>
      <c r="K342">
        <v>14</v>
      </c>
      <c r="L342" t="s">
        <v>1408</v>
      </c>
      <c r="M342" t="str">
        <f>HYPERLINK("https://toobigdata.com/douyin/user/126986?utm_source=de","点击查看达人详情")</f>
        <v>点击查看达人详情</v>
      </c>
    </row>
    <row r="343" spans="1:13">
      <c r="A343">
        <v>3308805</v>
      </c>
      <c r="B343" t="s">
        <v>1409</v>
      </c>
      <c r="C343" t="s">
        <v>35</v>
      </c>
      <c r="D343" t="s">
        <v>1410</v>
      </c>
      <c r="E343" t="s">
        <v>93</v>
      </c>
      <c r="F343" t="s">
        <v>1411</v>
      </c>
      <c r="G343" t="s">
        <v>75</v>
      </c>
      <c r="I343">
        <v>3729848</v>
      </c>
      <c r="J343">
        <v>28353580</v>
      </c>
      <c r="K343">
        <v>270</v>
      </c>
      <c r="L343" t="s">
        <v>1412</v>
      </c>
      <c r="M343" t="str">
        <f>HYPERLINK("https://toobigdata.com/douyin/user/37411?utm_source=de","点击查看达人详情")</f>
        <v>点击查看达人详情</v>
      </c>
    </row>
    <row r="344" spans="1:13">
      <c r="A344">
        <v>605300170</v>
      </c>
      <c r="B344" t="s">
        <v>1413</v>
      </c>
      <c r="C344" t="s">
        <v>35</v>
      </c>
      <c r="F344" t="s">
        <v>1414</v>
      </c>
      <c r="G344" t="s">
        <v>43</v>
      </c>
      <c r="I344">
        <v>3698724</v>
      </c>
      <c r="J344">
        <v>5994150</v>
      </c>
      <c r="K344">
        <v>18</v>
      </c>
      <c r="L344" t="s">
        <v>1415</v>
      </c>
      <c r="M344" t="str">
        <f>HYPERLINK("https://toobigdata.com/douyin/user/276742?utm_source=de","点击查看达人详情")</f>
        <v>点击查看达人详情</v>
      </c>
    </row>
    <row r="345" spans="1:13">
      <c r="A345">
        <v>38633788</v>
      </c>
      <c r="B345" t="s">
        <v>1416</v>
      </c>
      <c r="C345" t="s">
        <v>17</v>
      </c>
      <c r="D345" t="s">
        <v>1417</v>
      </c>
      <c r="E345" t="s">
        <v>19</v>
      </c>
      <c r="F345" t="s">
        <v>1418</v>
      </c>
      <c r="G345" t="s">
        <v>27</v>
      </c>
      <c r="I345">
        <v>3695287</v>
      </c>
      <c r="J345">
        <v>7594515</v>
      </c>
      <c r="K345">
        <v>74</v>
      </c>
      <c r="L345" t="s">
        <v>1419</v>
      </c>
      <c r="M345" t="str">
        <f>HYPERLINK("https://toobigdata.com/douyin/user/166101?utm_source=de","点击查看达人详情")</f>
        <v>点击查看达人详情</v>
      </c>
    </row>
    <row r="346" spans="1:13">
      <c r="A346">
        <v>158399499</v>
      </c>
      <c r="B346" t="s">
        <v>1420</v>
      </c>
      <c r="C346" t="s">
        <v>35</v>
      </c>
      <c r="D346" t="s">
        <v>1421</v>
      </c>
      <c r="E346" t="s">
        <v>1422</v>
      </c>
      <c r="F346" t="s">
        <v>1423</v>
      </c>
      <c r="G346" t="s">
        <v>210</v>
      </c>
      <c r="I346">
        <v>3692795</v>
      </c>
      <c r="J346">
        <v>26524396</v>
      </c>
      <c r="K346">
        <v>29</v>
      </c>
      <c r="L346" t="s">
        <v>1424</v>
      </c>
      <c r="M346" t="str">
        <f>HYPERLINK("https://toobigdata.com/douyin/user/208556?utm_source=de","点击查看达人详情")</f>
        <v>点击查看达人详情</v>
      </c>
    </row>
    <row r="347" spans="1:13">
      <c r="A347">
        <v>593773687</v>
      </c>
      <c r="B347" t="s">
        <v>1425</v>
      </c>
      <c r="C347" t="s">
        <v>35</v>
      </c>
      <c r="D347" t="s">
        <v>1426</v>
      </c>
      <c r="E347" t="s">
        <v>41</v>
      </c>
      <c r="F347" t="s">
        <v>697</v>
      </c>
      <c r="G347" t="s">
        <v>49</v>
      </c>
      <c r="I347">
        <v>3679744</v>
      </c>
      <c r="J347">
        <v>16869602</v>
      </c>
      <c r="K347">
        <v>104</v>
      </c>
      <c r="L347" t="s">
        <v>1427</v>
      </c>
      <c r="M347" t="str">
        <f>HYPERLINK("https://toobigdata.com/douyin/user/301980?utm_source=de","点击查看达人详情")</f>
        <v>点击查看达人详情</v>
      </c>
    </row>
    <row r="348" spans="1:13">
      <c r="A348">
        <v>978593236</v>
      </c>
      <c r="B348" t="s">
        <v>1428</v>
      </c>
      <c r="C348" t="s">
        <v>17</v>
      </c>
      <c r="D348" t="s">
        <v>1429</v>
      </c>
      <c r="E348" t="s">
        <v>41</v>
      </c>
      <c r="F348" t="s">
        <v>1430</v>
      </c>
      <c r="G348" t="s">
        <v>210</v>
      </c>
      <c r="I348">
        <v>3679021</v>
      </c>
      <c r="J348">
        <v>17754969</v>
      </c>
      <c r="K348">
        <v>106</v>
      </c>
      <c r="L348" t="s">
        <v>1431</v>
      </c>
      <c r="M348" t="str">
        <f>HYPERLINK("https://toobigdata.com/douyin/user/418930?utm_source=de","点击查看达人详情")</f>
        <v>点击查看达人详情</v>
      </c>
    </row>
    <row r="349" spans="1:13">
      <c r="A349">
        <v>12270241</v>
      </c>
      <c r="B349" t="s">
        <v>1432</v>
      </c>
      <c r="C349" t="s">
        <v>35</v>
      </c>
      <c r="D349" t="s">
        <v>1433</v>
      </c>
      <c r="E349" t="s">
        <v>844</v>
      </c>
      <c r="F349" t="s">
        <v>1434</v>
      </c>
      <c r="G349" t="s">
        <v>21</v>
      </c>
      <c r="I349">
        <v>3677415</v>
      </c>
      <c r="J349">
        <v>4801758</v>
      </c>
      <c r="K349">
        <v>100</v>
      </c>
      <c r="L349" t="s">
        <v>1435</v>
      </c>
      <c r="M349" t="str">
        <f>HYPERLINK("https://toobigdata.com/douyin/user/93728?utm_source=de","点击查看达人详情")</f>
        <v>点击查看达人详情</v>
      </c>
    </row>
    <row r="350" spans="1:13">
      <c r="A350">
        <v>895999781</v>
      </c>
      <c r="B350" t="s">
        <v>1436</v>
      </c>
      <c r="C350" t="s">
        <v>35</v>
      </c>
      <c r="D350" t="s">
        <v>1437</v>
      </c>
      <c r="E350" t="s">
        <v>126</v>
      </c>
      <c r="G350" t="s">
        <v>14</v>
      </c>
      <c r="I350">
        <v>3676901</v>
      </c>
      <c r="J350">
        <v>19757314</v>
      </c>
      <c r="K350">
        <v>96</v>
      </c>
      <c r="L350" t="s">
        <v>1438</v>
      </c>
      <c r="M350" t="str">
        <f>HYPERLINK("https://toobigdata.com/douyin/user/411244?utm_source=de","点击查看达人详情")</f>
        <v>点击查看达人详情</v>
      </c>
    </row>
    <row r="351" spans="1:13">
      <c r="A351">
        <v>3870247</v>
      </c>
      <c r="B351" t="s">
        <v>1439</v>
      </c>
      <c r="C351" t="s">
        <v>35</v>
      </c>
      <c r="D351" t="s">
        <v>1440</v>
      </c>
      <c r="E351" t="s">
        <v>282</v>
      </c>
      <c r="F351" t="s">
        <v>1441</v>
      </c>
      <c r="G351" t="s">
        <v>177</v>
      </c>
      <c r="I351">
        <v>3674835</v>
      </c>
      <c r="J351">
        <v>11779627</v>
      </c>
      <c r="K351">
        <v>196</v>
      </c>
      <c r="L351" t="s">
        <v>1442</v>
      </c>
      <c r="M351" t="str">
        <f>HYPERLINK("https://toobigdata.com/douyin/user/43911?utm_source=de","点击查看达人详情")</f>
        <v>点击查看达人详情</v>
      </c>
    </row>
    <row r="352" spans="1:13">
      <c r="A352">
        <v>5275122</v>
      </c>
      <c r="B352" t="s">
        <v>1443</v>
      </c>
      <c r="C352" t="s">
        <v>35</v>
      </c>
      <c r="D352" t="s">
        <v>1444</v>
      </c>
      <c r="E352" t="s">
        <v>1445</v>
      </c>
      <c r="F352" t="s">
        <v>1446</v>
      </c>
      <c r="G352" t="s">
        <v>69</v>
      </c>
      <c r="I352">
        <v>3670103</v>
      </c>
      <c r="J352">
        <v>33445618</v>
      </c>
      <c r="K352">
        <v>135</v>
      </c>
      <c r="L352" t="s">
        <v>1447</v>
      </c>
      <c r="M352" t="str">
        <f>HYPERLINK("https://toobigdata.com/douyin/user/59163?utm_source=de","点击查看达人详情")</f>
        <v>点击查看达人详情</v>
      </c>
    </row>
    <row r="353" spans="1:13">
      <c r="A353">
        <v>140492477</v>
      </c>
      <c r="B353" t="s">
        <v>1448</v>
      </c>
      <c r="C353" t="s">
        <v>17</v>
      </c>
      <c r="D353" t="s">
        <v>1449</v>
      </c>
      <c r="E353" t="s">
        <v>247</v>
      </c>
      <c r="F353" t="s">
        <v>1450</v>
      </c>
      <c r="G353" t="s">
        <v>86</v>
      </c>
      <c r="I353">
        <v>3657250</v>
      </c>
      <c r="J353">
        <v>21674535</v>
      </c>
      <c r="K353">
        <v>170</v>
      </c>
      <c r="L353" t="s">
        <v>1451</v>
      </c>
      <c r="M353" t="str">
        <f>HYPERLINK("https://toobigdata.com/douyin/user/287080?utm_source=de","点击查看达人详情")</f>
        <v>点击查看达人详情</v>
      </c>
    </row>
    <row r="354" spans="1:13">
      <c r="A354">
        <v>71137214</v>
      </c>
      <c r="B354" t="s">
        <v>1452</v>
      </c>
      <c r="C354" t="s">
        <v>17</v>
      </c>
      <c r="D354" t="s">
        <v>1453</v>
      </c>
      <c r="E354" t="s">
        <v>282</v>
      </c>
      <c r="F354" t="s">
        <v>1454</v>
      </c>
      <c r="G354" t="s">
        <v>69</v>
      </c>
      <c r="I354">
        <v>3652152</v>
      </c>
      <c r="J354">
        <v>2678153</v>
      </c>
      <c r="K354">
        <v>21</v>
      </c>
      <c r="L354" t="s">
        <v>1455</v>
      </c>
      <c r="M354" t="str">
        <f>HYPERLINK("https://toobigdata.com/douyin/user/216162?utm_source=de","点击查看达人详情")</f>
        <v>点击查看达人详情</v>
      </c>
    </row>
    <row r="355" spans="1:13">
      <c r="A355">
        <v>942146268</v>
      </c>
      <c r="B355" t="s">
        <v>1456</v>
      </c>
      <c r="C355" t="s">
        <v>17</v>
      </c>
      <c r="D355" t="s">
        <v>1457</v>
      </c>
      <c r="E355" t="s">
        <v>267</v>
      </c>
      <c r="F355" t="s">
        <v>1355</v>
      </c>
      <c r="G355" t="s">
        <v>43</v>
      </c>
      <c r="I355">
        <v>3642478</v>
      </c>
      <c r="J355">
        <v>13346367</v>
      </c>
      <c r="K355">
        <v>46</v>
      </c>
      <c r="L355" t="s">
        <v>1458</v>
      </c>
      <c r="M355" t="str">
        <f>HYPERLINK("https://toobigdata.com/douyin/user/10554426?utm_source=de","点击查看达人详情")</f>
        <v>点击查看达人详情</v>
      </c>
    </row>
    <row r="356" spans="1:13">
      <c r="A356">
        <v>5225823</v>
      </c>
      <c r="B356" t="s">
        <v>1459</v>
      </c>
      <c r="C356" t="s">
        <v>17</v>
      </c>
      <c r="D356" t="s">
        <v>1460</v>
      </c>
      <c r="E356" t="s">
        <v>25</v>
      </c>
      <c r="F356" t="s">
        <v>1256</v>
      </c>
      <c r="G356" t="s">
        <v>153</v>
      </c>
      <c r="I356">
        <v>3621104</v>
      </c>
      <c r="J356">
        <v>27190150</v>
      </c>
      <c r="K356">
        <v>48</v>
      </c>
      <c r="L356" t="s">
        <v>1461</v>
      </c>
      <c r="M356" t="str">
        <f>HYPERLINK("https://toobigdata.com/douyin/user/58733?utm_source=de","点击查看达人详情")</f>
        <v>点击查看达人详情</v>
      </c>
    </row>
    <row r="357" spans="1:13">
      <c r="A357">
        <v>52822594</v>
      </c>
      <c r="B357" t="s">
        <v>1462</v>
      </c>
      <c r="C357" t="s">
        <v>14</v>
      </c>
      <c r="D357" t="s">
        <v>1463</v>
      </c>
      <c r="G357" t="s">
        <v>14</v>
      </c>
      <c r="H357" t="s">
        <v>1464</v>
      </c>
      <c r="I357">
        <v>3609395</v>
      </c>
      <c r="J357">
        <v>14514801</v>
      </c>
      <c r="K357">
        <v>104</v>
      </c>
      <c r="L357" t="s">
        <v>1465</v>
      </c>
      <c r="M357" t="str">
        <f>HYPERLINK("https://toobigdata.com/douyin/user/1058948?utm_source=de","点击查看达人详情")</f>
        <v>点击查看达人详情</v>
      </c>
    </row>
    <row r="358" spans="1:13">
      <c r="A358">
        <v>19937583</v>
      </c>
      <c r="B358" t="s">
        <v>1466</v>
      </c>
      <c r="C358" t="s">
        <v>35</v>
      </c>
      <c r="D358" t="s">
        <v>1467</v>
      </c>
      <c r="E358" t="s">
        <v>769</v>
      </c>
      <c r="F358" t="s">
        <v>1468</v>
      </c>
      <c r="G358" t="s">
        <v>137</v>
      </c>
      <c r="I358">
        <v>3600980</v>
      </c>
      <c r="J358">
        <v>18127083</v>
      </c>
      <c r="K358">
        <v>85</v>
      </c>
      <c r="L358" t="s">
        <v>1469</v>
      </c>
      <c r="M358" t="str">
        <f>HYPERLINK("https://toobigdata.com/douyin/user/90143?utm_source=de","点击查看达人详情")</f>
        <v>点击查看达人详情</v>
      </c>
    </row>
    <row r="359" spans="1:13">
      <c r="A359">
        <v>210520201</v>
      </c>
      <c r="B359" t="s">
        <v>1470</v>
      </c>
      <c r="C359" t="s">
        <v>17</v>
      </c>
      <c r="D359" t="s">
        <v>1471</v>
      </c>
      <c r="E359" t="s">
        <v>1472</v>
      </c>
      <c r="F359" t="s">
        <v>219</v>
      </c>
      <c r="G359" t="s">
        <v>49</v>
      </c>
      <c r="I359">
        <v>3596682</v>
      </c>
      <c r="J359">
        <v>14792495</v>
      </c>
      <c r="K359">
        <v>368</v>
      </c>
      <c r="L359" t="s">
        <v>1473</v>
      </c>
      <c r="M359" t="str">
        <f>HYPERLINK("https://toobigdata.com/douyin/user/1092167?utm_source=de","点击查看达人详情")</f>
        <v>点击查看达人详情</v>
      </c>
    </row>
    <row r="360" spans="1:13">
      <c r="A360">
        <v>837375133</v>
      </c>
      <c r="B360" t="s">
        <v>1474</v>
      </c>
      <c r="C360" t="s">
        <v>17</v>
      </c>
      <c r="D360" t="s">
        <v>1475</v>
      </c>
      <c r="E360" t="s">
        <v>41</v>
      </c>
      <c r="F360" t="s">
        <v>1476</v>
      </c>
      <c r="G360" t="s">
        <v>210</v>
      </c>
      <c r="I360">
        <v>3595468</v>
      </c>
      <c r="J360">
        <v>10008223</v>
      </c>
      <c r="K360">
        <v>267</v>
      </c>
      <c r="L360" t="s">
        <v>1477</v>
      </c>
      <c r="M360" t="str">
        <f>HYPERLINK("https://toobigdata.com/douyin/user/865933?utm_source=de","点击查看达人详情")</f>
        <v>点击查看达人详情</v>
      </c>
    </row>
    <row r="361" spans="1:13">
      <c r="A361">
        <v>1099963802</v>
      </c>
      <c r="B361" t="s">
        <v>1478</v>
      </c>
      <c r="C361" t="s">
        <v>35</v>
      </c>
      <c r="D361" t="s">
        <v>1479</v>
      </c>
      <c r="E361" t="s">
        <v>41</v>
      </c>
      <c r="F361" t="s">
        <v>219</v>
      </c>
      <c r="G361" t="s">
        <v>49</v>
      </c>
      <c r="I361">
        <v>3581496</v>
      </c>
      <c r="J361">
        <v>41372959</v>
      </c>
      <c r="K361">
        <v>244</v>
      </c>
      <c r="L361" t="s">
        <v>1480</v>
      </c>
      <c r="M361" t="str">
        <f>HYPERLINK("https://toobigdata.com/douyin/user/347001?utm_source=de","点击查看达人详情")</f>
        <v>点击查看达人详情</v>
      </c>
    </row>
    <row r="362" spans="1:13">
      <c r="A362">
        <v>3664802</v>
      </c>
      <c r="B362" t="s">
        <v>1481</v>
      </c>
      <c r="C362" t="s">
        <v>17</v>
      </c>
      <c r="E362" t="s">
        <v>41</v>
      </c>
      <c r="F362" t="s">
        <v>1482</v>
      </c>
      <c r="G362" t="s">
        <v>210</v>
      </c>
      <c r="I362">
        <v>3567795</v>
      </c>
      <c r="J362">
        <v>13234639</v>
      </c>
      <c r="K362">
        <v>27</v>
      </c>
      <c r="L362" t="s">
        <v>1483</v>
      </c>
      <c r="M362" t="str">
        <f>HYPERLINK("https://toobigdata.com/douyin/user/200711?utm_source=de","点击查看达人详情")</f>
        <v>点击查看达人详情</v>
      </c>
    </row>
    <row r="363" spans="1:13">
      <c r="A363">
        <v>94073768</v>
      </c>
      <c r="B363" t="s">
        <v>1484</v>
      </c>
      <c r="C363" t="s">
        <v>17</v>
      </c>
      <c r="D363" t="s">
        <v>1485</v>
      </c>
      <c r="E363" t="s">
        <v>475</v>
      </c>
      <c r="F363" t="s">
        <v>1486</v>
      </c>
      <c r="G363" t="s">
        <v>210</v>
      </c>
      <c r="I363">
        <v>3566727</v>
      </c>
      <c r="J363">
        <v>15147500</v>
      </c>
      <c r="K363">
        <v>242</v>
      </c>
      <c r="L363" t="s">
        <v>1487</v>
      </c>
      <c r="M363" t="str">
        <f>HYPERLINK("https://toobigdata.com/douyin/user/140323?utm_source=de","点击查看达人详情")</f>
        <v>点击查看达人详情</v>
      </c>
    </row>
    <row r="364" spans="1:13">
      <c r="A364">
        <v>270527153</v>
      </c>
      <c r="B364" t="s">
        <v>1488</v>
      </c>
      <c r="C364" t="s">
        <v>17</v>
      </c>
      <c r="D364" t="s">
        <v>1489</v>
      </c>
      <c r="E364" t="s">
        <v>41</v>
      </c>
      <c r="F364" t="s">
        <v>1490</v>
      </c>
      <c r="G364" t="s">
        <v>137</v>
      </c>
      <c r="I364">
        <v>3558020</v>
      </c>
      <c r="J364">
        <v>10292773</v>
      </c>
      <c r="K364">
        <v>315</v>
      </c>
      <c r="L364" t="s">
        <v>1491</v>
      </c>
      <c r="M364" t="str">
        <f>HYPERLINK("https://toobigdata.com/douyin/user/326729?utm_source=de","点击查看达人详情")</f>
        <v>点击查看达人详情</v>
      </c>
    </row>
    <row r="365" spans="1:13">
      <c r="A365">
        <v>7832891</v>
      </c>
      <c r="B365" t="s">
        <v>1492</v>
      </c>
      <c r="C365" t="s">
        <v>17</v>
      </c>
      <c r="F365" t="s">
        <v>1493</v>
      </c>
      <c r="G365" t="s">
        <v>86</v>
      </c>
      <c r="I365">
        <v>3544083</v>
      </c>
      <c r="J365">
        <v>0</v>
      </c>
      <c r="K365">
        <v>0</v>
      </c>
      <c r="L365" t="s">
        <v>1494</v>
      </c>
      <c r="M365" t="str">
        <f>HYPERLINK("https://toobigdata.com/douyin/user/74583?utm_source=de","点击查看达人详情")</f>
        <v>点击查看达人详情</v>
      </c>
    </row>
    <row r="366" spans="1:13">
      <c r="A366">
        <v>982965616</v>
      </c>
      <c r="B366" t="s">
        <v>1495</v>
      </c>
      <c r="C366" t="s">
        <v>17</v>
      </c>
      <c r="D366" t="s">
        <v>1496</v>
      </c>
      <c r="E366" t="s">
        <v>67</v>
      </c>
      <c r="F366" t="s">
        <v>1497</v>
      </c>
      <c r="G366" t="s">
        <v>49</v>
      </c>
      <c r="I366">
        <v>3537890</v>
      </c>
      <c r="J366">
        <v>4172033</v>
      </c>
      <c r="K366">
        <v>93</v>
      </c>
      <c r="L366" t="s">
        <v>1498</v>
      </c>
      <c r="M366" t="str">
        <f>HYPERLINK("https://toobigdata.com/douyin/user/418878?utm_source=de","点击查看达人详情")</f>
        <v>点击查看达人详情</v>
      </c>
    </row>
    <row r="367" spans="1:13">
      <c r="A367">
        <v>27086709</v>
      </c>
      <c r="B367" t="s">
        <v>1499</v>
      </c>
      <c r="C367" t="s">
        <v>35</v>
      </c>
      <c r="D367" t="s">
        <v>1500</v>
      </c>
      <c r="E367" t="s">
        <v>126</v>
      </c>
      <c r="F367" t="s">
        <v>1501</v>
      </c>
      <c r="G367" t="s">
        <v>27</v>
      </c>
      <c r="I367">
        <v>3532465</v>
      </c>
      <c r="J367">
        <v>23872041</v>
      </c>
      <c r="K367">
        <v>302</v>
      </c>
      <c r="L367" t="s">
        <v>1502</v>
      </c>
      <c r="M367" t="str">
        <f>HYPERLINK("https://toobigdata.com/douyin/user/143962?utm_source=de","点击查看达人详情")</f>
        <v>点击查看达人详情</v>
      </c>
    </row>
    <row r="368" spans="1:13">
      <c r="A368">
        <v>7926480</v>
      </c>
      <c r="B368" t="s">
        <v>1503</v>
      </c>
      <c r="C368" t="s">
        <v>35</v>
      </c>
      <c r="D368" t="s">
        <v>1504</v>
      </c>
      <c r="E368" t="s">
        <v>73</v>
      </c>
      <c r="F368" t="s">
        <v>1505</v>
      </c>
      <c r="G368" t="s">
        <v>137</v>
      </c>
      <c r="I368">
        <v>3515551</v>
      </c>
      <c r="J368">
        <v>10924172</v>
      </c>
      <c r="K368">
        <v>829</v>
      </c>
      <c r="L368" t="s">
        <v>1506</v>
      </c>
      <c r="M368" t="str">
        <f>HYPERLINK("https://toobigdata.com/douyin/user/75061?utm_source=de","点击查看达人详情")</f>
        <v>点击查看达人详情</v>
      </c>
    </row>
    <row r="369" spans="1:13">
      <c r="A369">
        <v>56304301</v>
      </c>
      <c r="B369" t="s">
        <v>1507</v>
      </c>
      <c r="C369" t="s">
        <v>17</v>
      </c>
      <c r="D369" t="s">
        <v>1508</v>
      </c>
      <c r="E369" t="s">
        <v>41</v>
      </c>
      <c r="F369" t="s">
        <v>1509</v>
      </c>
      <c r="G369" t="s">
        <v>137</v>
      </c>
      <c r="I369">
        <v>3507641</v>
      </c>
      <c r="J369">
        <v>20975363</v>
      </c>
      <c r="K369">
        <v>216</v>
      </c>
      <c r="L369" t="s">
        <v>1510</v>
      </c>
      <c r="M369" t="str">
        <f>HYPERLINK("https://toobigdata.com/douyin/user/21151?utm_source=de","点击查看达人详情")</f>
        <v>点击查看达人详情</v>
      </c>
    </row>
    <row r="370" spans="1:13">
      <c r="A370">
        <v>1277799874</v>
      </c>
      <c r="B370" t="s">
        <v>1511</v>
      </c>
      <c r="C370" t="s">
        <v>35</v>
      </c>
      <c r="E370" t="s">
        <v>19</v>
      </c>
      <c r="G370" t="s">
        <v>14</v>
      </c>
      <c r="I370">
        <v>3502029</v>
      </c>
      <c r="J370">
        <v>8101000</v>
      </c>
      <c r="K370">
        <v>17</v>
      </c>
      <c r="L370" t="s">
        <v>1512</v>
      </c>
      <c r="M370" t="str">
        <f>HYPERLINK("https://toobigdata.com/douyin/user/13803?utm_source=de","点击查看达人详情")</f>
        <v>点击查看达人详情</v>
      </c>
    </row>
    <row r="371" spans="1:13">
      <c r="A371">
        <v>92986798</v>
      </c>
      <c r="B371" t="s">
        <v>1513</v>
      </c>
      <c r="C371" t="s">
        <v>17</v>
      </c>
      <c r="D371" t="s">
        <v>1514</v>
      </c>
      <c r="E371" t="s">
        <v>175</v>
      </c>
      <c r="F371" t="s">
        <v>1515</v>
      </c>
      <c r="G371" t="s">
        <v>75</v>
      </c>
      <c r="I371">
        <v>3499854</v>
      </c>
      <c r="J371">
        <v>52388525</v>
      </c>
      <c r="K371">
        <v>312</v>
      </c>
      <c r="L371" t="s">
        <v>1516</v>
      </c>
      <c r="M371" t="str">
        <f>HYPERLINK("https://toobigdata.com/douyin/user/251403?utm_source=de","点击查看达人详情")</f>
        <v>点击查看达人详情</v>
      </c>
    </row>
    <row r="372" spans="1:13">
      <c r="A372">
        <v>209338047</v>
      </c>
      <c r="B372" t="s">
        <v>1517</v>
      </c>
      <c r="C372" t="s">
        <v>17</v>
      </c>
      <c r="D372" t="s">
        <v>1518</v>
      </c>
      <c r="E372" t="s">
        <v>1519</v>
      </c>
      <c r="F372" t="s">
        <v>1520</v>
      </c>
      <c r="G372" t="s">
        <v>177</v>
      </c>
      <c r="I372">
        <v>3493635</v>
      </c>
      <c r="J372">
        <v>21671343</v>
      </c>
      <c r="K372">
        <v>139</v>
      </c>
      <c r="L372" t="s">
        <v>1521</v>
      </c>
      <c r="M372" t="str">
        <f>HYPERLINK("https://toobigdata.com/douyin/user/337349?utm_source=de","点击查看达人详情")</f>
        <v>点击查看达人详情</v>
      </c>
    </row>
    <row r="373" spans="1:13">
      <c r="A373">
        <v>64011979</v>
      </c>
      <c r="B373" t="s">
        <v>1522</v>
      </c>
      <c r="C373" t="s">
        <v>17</v>
      </c>
      <c r="D373" t="s">
        <v>1523</v>
      </c>
      <c r="E373" t="s">
        <v>1524</v>
      </c>
      <c r="F373" t="s">
        <v>1525</v>
      </c>
      <c r="G373" t="s">
        <v>69</v>
      </c>
      <c r="I373">
        <v>3492734</v>
      </c>
      <c r="J373">
        <v>46007690</v>
      </c>
      <c r="K373">
        <v>190</v>
      </c>
      <c r="L373" t="s">
        <v>1526</v>
      </c>
      <c r="M373" t="str">
        <f>HYPERLINK("https://toobigdata.com/douyin/user/132599?utm_source=de","点击查看达人详情")</f>
        <v>点击查看达人详情</v>
      </c>
    </row>
    <row r="374" spans="1:13">
      <c r="A374">
        <v>269724521</v>
      </c>
      <c r="B374" t="s">
        <v>1527</v>
      </c>
      <c r="C374" t="s">
        <v>35</v>
      </c>
      <c r="G374" t="s">
        <v>14</v>
      </c>
      <c r="I374">
        <v>3469476</v>
      </c>
      <c r="J374">
        <v>5188641</v>
      </c>
      <c r="K374">
        <v>12</v>
      </c>
      <c r="L374" t="s">
        <v>1528</v>
      </c>
      <c r="M374" t="str">
        <f>HYPERLINK("https://toobigdata.com/douyin/user/340925?utm_source=de","点击查看达人详情")</f>
        <v>点击查看达人详情</v>
      </c>
    </row>
    <row r="375" spans="1:13">
      <c r="A375">
        <v>146023284</v>
      </c>
      <c r="B375" t="s">
        <v>1529</v>
      </c>
      <c r="C375" t="s">
        <v>17</v>
      </c>
      <c r="D375" t="s">
        <v>1530</v>
      </c>
      <c r="E375" t="s">
        <v>67</v>
      </c>
      <c r="F375" t="s">
        <v>1400</v>
      </c>
      <c r="G375" t="s">
        <v>49</v>
      </c>
      <c r="H375" t="s">
        <v>1531</v>
      </c>
      <c r="I375">
        <v>3461797</v>
      </c>
      <c r="J375">
        <v>17130482</v>
      </c>
      <c r="K375">
        <v>136</v>
      </c>
      <c r="L375" t="s">
        <v>1532</v>
      </c>
      <c r="M375" t="str">
        <f>HYPERLINK("https://toobigdata.com/douyin/user/236418?utm_source=de","点击查看达人详情")</f>
        <v>点击查看达人详情</v>
      </c>
    </row>
    <row r="376" spans="1:13">
      <c r="A376">
        <v>82841916</v>
      </c>
      <c r="B376" t="s">
        <v>1533</v>
      </c>
      <c r="C376" t="s">
        <v>17</v>
      </c>
      <c r="D376" t="s">
        <v>1534</v>
      </c>
      <c r="E376" t="s">
        <v>256</v>
      </c>
      <c r="F376" t="s">
        <v>1535</v>
      </c>
      <c r="G376" t="s">
        <v>153</v>
      </c>
      <c r="I376">
        <v>3458845</v>
      </c>
      <c r="J376">
        <v>27127879</v>
      </c>
      <c r="K376">
        <v>259</v>
      </c>
      <c r="L376" t="s">
        <v>1536</v>
      </c>
      <c r="M376" t="str">
        <f>HYPERLINK("https://toobigdata.com/douyin/user/174284?utm_source=de","点击查看达人详情")</f>
        <v>点击查看达人详情</v>
      </c>
    </row>
    <row r="377" spans="1:13">
      <c r="A377">
        <v>702589947</v>
      </c>
      <c r="B377" t="s">
        <v>1537</v>
      </c>
      <c r="C377" t="s">
        <v>17</v>
      </c>
      <c r="D377" t="s">
        <v>1538</v>
      </c>
      <c r="F377" t="s">
        <v>1539</v>
      </c>
      <c r="G377" t="s">
        <v>43</v>
      </c>
      <c r="I377">
        <v>3452907</v>
      </c>
      <c r="J377">
        <v>4237606</v>
      </c>
      <c r="K377">
        <v>6</v>
      </c>
      <c r="L377" t="s">
        <v>1540</v>
      </c>
      <c r="M377" t="str">
        <f>HYPERLINK("https://toobigdata.com/douyin/user/23651?utm_source=de","点击查看达人详情")</f>
        <v>点击查看达人详情</v>
      </c>
    </row>
    <row r="378" spans="1:13">
      <c r="A378">
        <v>369674460</v>
      </c>
      <c r="B378" t="s">
        <v>1541</v>
      </c>
      <c r="C378" t="s">
        <v>17</v>
      </c>
      <c r="D378" t="s">
        <v>1542</v>
      </c>
      <c r="E378" t="s">
        <v>782</v>
      </c>
      <c r="F378" t="s">
        <v>1543</v>
      </c>
      <c r="G378" t="s">
        <v>137</v>
      </c>
      <c r="I378">
        <v>3452677</v>
      </c>
      <c r="J378">
        <v>17649854</v>
      </c>
      <c r="K378">
        <v>153</v>
      </c>
      <c r="L378" t="s">
        <v>1544</v>
      </c>
      <c r="M378" t="str">
        <f>HYPERLINK("https://toobigdata.com/douyin/user/361066?utm_source=de","点击查看达人详情")</f>
        <v>点击查看达人详情</v>
      </c>
    </row>
    <row r="379" spans="1:13">
      <c r="A379">
        <v>50131462</v>
      </c>
      <c r="B379" t="s">
        <v>1545</v>
      </c>
      <c r="C379" t="s">
        <v>35</v>
      </c>
      <c r="D379" t="s">
        <v>1546</v>
      </c>
      <c r="E379" t="s">
        <v>41</v>
      </c>
      <c r="F379" t="s">
        <v>1547</v>
      </c>
      <c r="G379" t="s">
        <v>86</v>
      </c>
      <c r="I379">
        <v>3443439</v>
      </c>
      <c r="J379">
        <v>15102363</v>
      </c>
      <c r="K379">
        <v>172</v>
      </c>
      <c r="L379" t="s">
        <v>1548</v>
      </c>
      <c r="M379" t="str">
        <f>HYPERLINK("https://toobigdata.com/douyin/user/168383?utm_source=de","点击查看达人详情")</f>
        <v>点击查看达人详情</v>
      </c>
    </row>
    <row r="380" spans="1:13">
      <c r="A380">
        <v>103016958</v>
      </c>
      <c r="B380" t="s">
        <v>1549</v>
      </c>
      <c r="C380" t="s">
        <v>17</v>
      </c>
      <c r="D380" t="s">
        <v>1550</v>
      </c>
      <c r="E380" t="s">
        <v>1551</v>
      </c>
      <c r="F380" t="s">
        <v>1552</v>
      </c>
      <c r="G380" t="s">
        <v>177</v>
      </c>
      <c r="I380">
        <v>3441482</v>
      </c>
      <c r="J380">
        <v>17005312</v>
      </c>
      <c r="K380">
        <v>126</v>
      </c>
      <c r="L380" t="s">
        <v>1553</v>
      </c>
      <c r="M380" t="str">
        <f>HYPERLINK("https://toobigdata.com/douyin/user/113185?utm_source=de","点击查看达人详情")</f>
        <v>点击查看达人详情</v>
      </c>
    </row>
    <row r="381" spans="1:13">
      <c r="A381">
        <v>204479475</v>
      </c>
      <c r="B381" t="s">
        <v>1554</v>
      </c>
      <c r="C381" t="s">
        <v>35</v>
      </c>
      <c r="D381" t="s">
        <v>1555</v>
      </c>
      <c r="E381" t="s">
        <v>41</v>
      </c>
      <c r="F381" t="s">
        <v>1556</v>
      </c>
      <c r="G381" t="s">
        <v>177</v>
      </c>
      <c r="H381" t="s">
        <v>1557</v>
      </c>
      <c r="I381">
        <v>3436230</v>
      </c>
      <c r="J381">
        <v>9199210</v>
      </c>
      <c r="K381">
        <v>273</v>
      </c>
      <c r="L381" t="s">
        <v>1558</v>
      </c>
      <c r="M381" t="str">
        <f>HYPERLINK("https://toobigdata.com/douyin/user/333174?utm_source=de","点击查看达人详情")</f>
        <v>点击查看达人详情</v>
      </c>
    </row>
    <row r="382" spans="1:13">
      <c r="A382">
        <v>1170740760</v>
      </c>
      <c r="B382" t="s">
        <v>1559</v>
      </c>
      <c r="C382" t="s">
        <v>17</v>
      </c>
      <c r="E382" t="s">
        <v>41</v>
      </c>
      <c r="F382" t="s">
        <v>1560</v>
      </c>
      <c r="G382" t="s">
        <v>27</v>
      </c>
      <c r="I382">
        <v>3436225</v>
      </c>
      <c r="J382">
        <v>7476134</v>
      </c>
      <c r="K382">
        <v>16</v>
      </c>
      <c r="L382" t="s">
        <v>1561</v>
      </c>
      <c r="M382" t="str">
        <f>HYPERLINK("https://toobigdata.com/douyin/user/1267989?utm_source=de","点击查看达人详情")</f>
        <v>点击查看达人详情</v>
      </c>
    </row>
    <row r="383" spans="1:13">
      <c r="A383">
        <v>1129598342</v>
      </c>
      <c r="B383" t="s">
        <v>1562</v>
      </c>
      <c r="C383" t="s">
        <v>35</v>
      </c>
      <c r="D383" t="s">
        <v>1563</v>
      </c>
      <c r="F383" t="s">
        <v>1564</v>
      </c>
      <c r="G383" t="s">
        <v>49</v>
      </c>
      <c r="I383">
        <v>3430991</v>
      </c>
      <c r="J383">
        <v>17969103</v>
      </c>
      <c r="K383">
        <v>40</v>
      </c>
      <c r="L383" t="s">
        <v>1565</v>
      </c>
      <c r="M383" t="str">
        <f>HYPERLINK("https://toobigdata.com/douyin/user/13881408?utm_source=de","点击查看达人详情")</f>
        <v>点击查看达人详情</v>
      </c>
    </row>
    <row r="384" spans="1:13">
      <c r="A384">
        <v>5877454</v>
      </c>
      <c r="B384" t="s">
        <v>1566</v>
      </c>
      <c r="C384" t="s">
        <v>17</v>
      </c>
      <c r="G384" t="s">
        <v>14</v>
      </c>
      <c r="I384">
        <v>3430520</v>
      </c>
      <c r="J384">
        <v>5742181</v>
      </c>
      <c r="K384">
        <v>6</v>
      </c>
      <c r="L384" t="s">
        <v>1567</v>
      </c>
      <c r="M384" t="str">
        <f>HYPERLINK("https://toobigdata.com/douyin/user/42849?utm_source=de","点击查看达人详情")</f>
        <v>点击查看达人详情</v>
      </c>
    </row>
    <row r="385" spans="1:13">
      <c r="A385">
        <v>848742435</v>
      </c>
      <c r="B385" t="s">
        <v>1568</v>
      </c>
      <c r="C385" t="s">
        <v>17</v>
      </c>
      <c r="D385" t="s">
        <v>1569</v>
      </c>
      <c r="E385" t="s">
        <v>282</v>
      </c>
      <c r="F385" t="s">
        <v>1570</v>
      </c>
      <c r="G385" t="s">
        <v>27</v>
      </c>
      <c r="H385" t="s">
        <v>1571</v>
      </c>
      <c r="I385">
        <v>3428046</v>
      </c>
      <c r="J385">
        <v>4238835</v>
      </c>
      <c r="K385">
        <v>267</v>
      </c>
      <c r="L385" t="s">
        <v>1572</v>
      </c>
      <c r="M385" t="str">
        <f>HYPERLINK("https://toobigdata.com/douyin/user/325180?utm_source=de","点击查看达人详情")</f>
        <v>点击查看达人详情</v>
      </c>
    </row>
    <row r="386" spans="1:13">
      <c r="A386">
        <v>151878142</v>
      </c>
      <c r="B386" t="s">
        <v>1573</v>
      </c>
      <c r="C386" t="s">
        <v>17</v>
      </c>
      <c r="D386" t="s">
        <v>1574</v>
      </c>
      <c r="F386" t="s">
        <v>697</v>
      </c>
      <c r="G386" t="s">
        <v>49</v>
      </c>
      <c r="I386">
        <v>3417494</v>
      </c>
      <c r="J386">
        <v>25559110</v>
      </c>
      <c r="K386">
        <v>693</v>
      </c>
      <c r="L386" t="s">
        <v>1575</v>
      </c>
      <c r="M386" t="str">
        <f>HYPERLINK("https://toobigdata.com/douyin/user/23293?utm_source=de","点击查看达人详情")</f>
        <v>点击查看达人详情</v>
      </c>
    </row>
    <row r="387" spans="1:13">
      <c r="A387">
        <v>851782170</v>
      </c>
      <c r="B387" t="s">
        <v>1576</v>
      </c>
      <c r="C387" t="s">
        <v>17</v>
      </c>
      <c r="D387" t="s">
        <v>1577</v>
      </c>
      <c r="E387" t="s">
        <v>429</v>
      </c>
      <c r="F387" t="s">
        <v>1578</v>
      </c>
      <c r="G387" t="s">
        <v>49</v>
      </c>
      <c r="H387" t="s">
        <v>814</v>
      </c>
      <c r="I387">
        <v>3414676</v>
      </c>
      <c r="J387">
        <v>25296109</v>
      </c>
      <c r="K387">
        <v>92</v>
      </c>
      <c r="L387" t="s">
        <v>1579</v>
      </c>
      <c r="M387" t="str">
        <f>HYPERLINK("https://toobigdata.com/douyin/user/403411?utm_source=de","点击查看达人详情")</f>
        <v>点击查看达人详情</v>
      </c>
    </row>
    <row r="388" spans="1:13">
      <c r="A388">
        <v>18648166</v>
      </c>
      <c r="B388" t="s">
        <v>1580</v>
      </c>
      <c r="C388" t="s">
        <v>17</v>
      </c>
      <c r="D388" t="s">
        <v>1581</v>
      </c>
      <c r="E388" t="s">
        <v>1582</v>
      </c>
      <c r="F388" t="s">
        <v>1583</v>
      </c>
      <c r="G388" t="s">
        <v>137</v>
      </c>
      <c r="I388">
        <v>3413467</v>
      </c>
      <c r="J388">
        <v>16590918</v>
      </c>
      <c r="K388">
        <v>321</v>
      </c>
      <c r="L388" t="s">
        <v>1584</v>
      </c>
      <c r="M388" t="str">
        <f>HYPERLINK("https://toobigdata.com/douyin/user/118480?utm_source=de","点击查看达人详情")</f>
        <v>点击查看达人详情</v>
      </c>
    </row>
    <row r="389" spans="1:13">
      <c r="A389">
        <v>8860216</v>
      </c>
      <c r="B389" t="s">
        <v>1585</v>
      </c>
      <c r="C389" t="s">
        <v>17</v>
      </c>
      <c r="D389" t="s">
        <v>1586</v>
      </c>
      <c r="E389" t="s">
        <v>93</v>
      </c>
      <c r="F389" t="s">
        <v>1587</v>
      </c>
      <c r="G389" t="s">
        <v>43</v>
      </c>
      <c r="I389">
        <v>3408936</v>
      </c>
      <c r="J389">
        <v>22046568</v>
      </c>
      <c r="K389">
        <v>153</v>
      </c>
      <c r="L389" t="s">
        <v>1588</v>
      </c>
      <c r="M389" t="str">
        <f>HYPERLINK("https://toobigdata.com/douyin/user/45418?utm_source=de","点击查看达人详情")</f>
        <v>点击查看达人详情</v>
      </c>
    </row>
    <row r="390" spans="1:13">
      <c r="A390">
        <v>849700431</v>
      </c>
      <c r="B390" t="s">
        <v>1589</v>
      </c>
      <c r="C390" t="s">
        <v>35</v>
      </c>
      <c r="D390" t="s">
        <v>1590</v>
      </c>
      <c r="F390" t="s">
        <v>1591</v>
      </c>
      <c r="G390" t="s">
        <v>137</v>
      </c>
      <c r="I390">
        <v>3407526</v>
      </c>
      <c r="J390">
        <v>16688840</v>
      </c>
      <c r="K390">
        <v>157</v>
      </c>
      <c r="L390" t="s">
        <v>1592</v>
      </c>
      <c r="M390" t="str">
        <f>HYPERLINK("https://toobigdata.com/douyin/user/402868?utm_source=de","点击查看达人详情")</f>
        <v>点击查看达人详情</v>
      </c>
    </row>
    <row r="391" spans="1:13">
      <c r="A391">
        <v>43639275</v>
      </c>
      <c r="B391" t="s">
        <v>1593</v>
      </c>
      <c r="C391" t="s">
        <v>17</v>
      </c>
      <c r="D391" t="s">
        <v>1594</v>
      </c>
      <c r="E391" t="s">
        <v>41</v>
      </c>
      <c r="F391" t="s">
        <v>1595</v>
      </c>
      <c r="G391" t="s">
        <v>49</v>
      </c>
      <c r="I391">
        <v>3405795</v>
      </c>
      <c r="J391">
        <v>28578430</v>
      </c>
      <c r="K391">
        <v>78</v>
      </c>
      <c r="L391" t="s">
        <v>1596</v>
      </c>
      <c r="M391" t="str">
        <f>HYPERLINK("https://toobigdata.com/douyin/user/8315212?utm_source=de","点击查看达人详情")</f>
        <v>点击查看达人详情</v>
      </c>
    </row>
    <row r="392" spans="1:13">
      <c r="A392">
        <v>3904928</v>
      </c>
      <c r="B392" t="s">
        <v>1597</v>
      </c>
      <c r="C392" t="s">
        <v>35</v>
      </c>
      <c r="D392" t="s">
        <v>1598</v>
      </c>
      <c r="E392" t="s">
        <v>598</v>
      </c>
      <c r="F392" t="s">
        <v>1599</v>
      </c>
      <c r="G392" t="s">
        <v>137</v>
      </c>
      <c r="I392">
        <v>3382215</v>
      </c>
      <c r="J392">
        <v>16272362</v>
      </c>
      <c r="K392">
        <v>209</v>
      </c>
      <c r="L392" t="s">
        <v>1600</v>
      </c>
      <c r="M392" t="str">
        <f>HYPERLINK("https://toobigdata.com/douyin/user/33426?utm_source=de","点击查看达人详情")</f>
        <v>点击查看达人详情</v>
      </c>
    </row>
    <row r="393" spans="1:13">
      <c r="A393">
        <v>33508313</v>
      </c>
      <c r="B393" t="s">
        <v>1601</v>
      </c>
      <c r="C393" t="s">
        <v>35</v>
      </c>
      <c r="D393" t="s">
        <v>1602</v>
      </c>
      <c r="E393" t="s">
        <v>41</v>
      </c>
      <c r="F393" t="s">
        <v>1603</v>
      </c>
      <c r="G393" t="s">
        <v>75</v>
      </c>
      <c r="H393" t="s">
        <v>1604</v>
      </c>
      <c r="I393">
        <v>3381710</v>
      </c>
      <c r="J393">
        <v>12573063</v>
      </c>
      <c r="K393">
        <v>337</v>
      </c>
      <c r="L393" t="s">
        <v>1605</v>
      </c>
      <c r="M393" t="str">
        <f>HYPERLINK("https://toobigdata.com/douyin/user/159014?utm_source=de","点击查看达人详情")</f>
        <v>点击查看达人详情</v>
      </c>
    </row>
    <row r="394" spans="1:13">
      <c r="A394">
        <v>588057358</v>
      </c>
      <c r="B394" t="s">
        <v>1606</v>
      </c>
      <c r="C394" t="s">
        <v>17</v>
      </c>
      <c r="E394" t="s">
        <v>874</v>
      </c>
      <c r="F394" t="s">
        <v>1607</v>
      </c>
      <c r="G394" t="s">
        <v>86</v>
      </c>
      <c r="I394">
        <v>3381053</v>
      </c>
      <c r="J394">
        <v>5252101</v>
      </c>
      <c r="K394">
        <v>25</v>
      </c>
      <c r="L394" t="s">
        <v>1608</v>
      </c>
      <c r="M394" t="str">
        <f>HYPERLINK("https://toobigdata.com/douyin/user/1290400?utm_source=de","点击查看达人详情")</f>
        <v>点击查看达人详情</v>
      </c>
    </row>
    <row r="395" spans="1:13">
      <c r="A395">
        <v>8804608</v>
      </c>
      <c r="B395" t="s">
        <v>1609</v>
      </c>
      <c r="C395" t="s">
        <v>35</v>
      </c>
      <c r="D395" t="s">
        <v>1610</v>
      </c>
      <c r="E395" t="s">
        <v>102</v>
      </c>
      <c r="F395" t="s">
        <v>1611</v>
      </c>
      <c r="G395" t="s">
        <v>210</v>
      </c>
      <c r="I395">
        <v>3378256</v>
      </c>
      <c r="J395">
        <v>23570196</v>
      </c>
      <c r="K395">
        <v>232</v>
      </c>
      <c r="L395" t="s">
        <v>1612</v>
      </c>
      <c r="M395" t="str">
        <f>HYPERLINK("https://toobigdata.com/douyin/user/79007?utm_source=de","点击查看达人详情")</f>
        <v>点击查看达人详情</v>
      </c>
    </row>
    <row r="396" spans="1:13">
      <c r="A396">
        <v>590694485</v>
      </c>
      <c r="B396" t="s">
        <v>1613</v>
      </c>
      <c r="C396" t="s">
        <v>17</v>
      </c>
      <c r="D396" t="s">
        <v>1614</v>
      </c>
      <c r="E396" t="s">
        <v>1615</v>
      </c>
      <c r="F396" t="s">
        <v>756</v>
      </c>
      <c r="G396" t="s">
        <v>49</v>
      </c>
      <c r="I396">
        <v>3377024</v>
      </c>
      <c r="J396">
        <v>15999552</v>
      </c>
      <c r="K396">
        <v>216</v>
      </c>
      <c r="L396" t="s">
        <v>1616</v>
      </c>
      <c r="M396" t="str">
        <f>HYPERLINK("https://toobigdata.com/douyin/user/381077?utm_source=de","点击查看达人详情")</f>
        <v>点击查看达人详情</v>
      </c>
    </row>
    <row r="397" spans="1:13">
      <c r="A397">
        <v>1268342779</v>
      </c>
      <c r="B397" t="s">
        <v>1617</v>
      </c>
      <c r="C397" t="s">
        <v>35</v>
      </c>
      <c r="D397" t="s">
        <v>1618</v>
      </c>
      <c r="F397" t="s">
        <v>1619</v>
      </c>
      <c r="G397" t="s">
        <v>153</v>
      </c>
      <c r="H397" t="s">
        <v>1620</v>
      </c>
      <c r="I397">
        <v>3374715</v>
      </c>
      <c r="J397">
        <v>5485409</v>
      </c>
      <c r="K397">
        <v>320</v>
      </c>
      <c r="L397" t="s">
        <v>1621</v>
      </c>
      <c r="M397" t="str">
        <f>HYPERLINK("https://toobigdata.com/douyin/user/10699834?utm_source=de","点击查看达人详情")</f>
        <v>点击查看达人详情</v>
      </c>
    </row>
    <row r="398" spans="1:13">
      <c r="A398">
        <v>971555679</v>
      </c>
      <c r="B398" t="s">
        <v>1622</v>
      </c>
      <c r="C398" t="s">
        <v>35</v>
      </c>
      <c r="D398" t="s">
        <v>1623</v>
      </c>
      <c r="F398" t="s">
        <v>1624</v>
      </c>
      <c r="G398" t="s">
        <v>21</v>
      </c>
      <c r="I398">
        <v>3374603</v>
      </c>
      <c r="J398">
        <v>33784352</v>
      </c>
      <c r="K398">
        <v>91</v>
      </c>
      <c r="L398" t="s">
        <v>1625</v>
      </c>
      <c r="M398" t="str">
        <f>HYPERLINK("https://toobigdata.com/douyin/user/418205?utm_source=de","点击查看达人详情")</f>
        <v>点击查看达人详情</v>
      </c>
    </row>
    <row r="399" spans="1:13">
      <c r="A399">
        <v>24003600</v>
      </c>
      <c r="B399" t="s">
        <v>1626</v>
      </c>
      <c r="C399" t="s">
        <v>17</v>
      </c>
      <c r="D399" t="s">
        <v>1627</v>
      </c>
      <c r="E399" t="s">
        <v>1628</v>
      </c>
      <c r="F399" t="s">
        <v>1629</v>
      </c>
      <c r="G399" t="s">
        <v>27</v>
      </c>
      <c r="I399">
        <v>3373378</v>
      </c>
      <c r="J399">
        <v>32182175</v>
      </c>
      <c r="K399">
        <v>159</v>
      </c>
      <c r="L399" t="s">
        <v>1630</v>
      </c>
      <c r="M399" t="str">
        <f>HYPERLINK("https://toobigdata.com/douyin/user/137357?utm_source=de","点击查看达人详情")</f>
        <v>点击查看达人详情</v>
      </c>
    </row>
    <row r="400" spans="1:13">
      <c r="A400">
        <v>10233466</v>
      </c>
      <c r="B400" t="s">
        <v>1631</v>
      </c>
      <c r="C400" t="s">
        <v>17</v>
      </c>
      <c r="D400" t="s">
        <v>1632</v>
      </c>
      <c r="E400" t="s">
        <v>247</v>
      </c>
      <c r="F400" t="s">
        <v>697</v>
      </c>
      <c r="G400" t="s">
        <v>49</v>
      </c>
      <c r="I400">
        <v>3363025</v>
      </c>
      <c r="J400">
        <v>18228706</v>
      </c>
      <c r="K400">
        <v>412</v>
      </c>
      <c r="L400" t="s">
        <v>1633</v>
      </c>
      <c r="M400" t="str">
        <f>HYPERLINK("https://toobigdata.com/douyin/user/86369?utm_source=de","点击查看达人详情")</f>
        <v>点击查看达人详情</v>
      </c>
    </row>
    <row r="401" spans="1:13">
      <c r="A401">
        <v>20684597</v>
      </c>
      <c r="B401" t="s">
        <v>1634</v>
      </c>
      <c r="C401" t="s">
        <v>17</v>
      </c>
      <c r="D401" t="s">
        <v>1635</v>
      </c>
      <c r="E401" t="s">
        <v>1636</v>
      </c>
      <c r="F401" t="s">
        <v>1637</v>
      </c>
      <c r="G401" t="s">
        <v>75</v>
      </c>
      <c r="H401" t="s">
        <v>1638</v>
      </c>
      <c r="I401">
        <v>3356160</v>
      </c>
      <c r="J401">
        <v>16418666</v>
      </c>
      <c r="K401">
        <v>461</v>
      </c>
      <c r="L401" t="s">
        <v>1639</v>
      </c>
      <c r="M401" t="str">
        <f>HYPERLINK("https://toobigdata.com/douyin/user/65101?utm_source=de","点击查看达人详情")</f>
        <v>点击查看达人详情</v>
      </c>
    </row>
    <row r="402" spans="1:13">
      <c r="A402">
        <v>117562919</v>
      </c>
      <c r="B402" t="s">
        <v>1640</v>
      </c>
      <c r="C402" t="s">
        <v>35</v>
      </c>
      <c r="D402" t="s">
        <v>1641</v>
      </c>
      <c r="E402" t="s">
        <v>414</v>
      </c>
      <c r="F402" t="s">
        <v>1642</v>
      </c>
      <c r="G402" t="s">
        <v>27</v>
      </c>
      <c r="I402">
        <v>3349219</v>
      </c>
      <c r="J402">
        <v>18921235</v>
      </c>
      <c r="K402">
        <v>99</v>
      </c>
      <c r="L402" t="s">
        <v>1643</v>
      </c>
      <c r="M402" t="str">
        <f>HYPERLINK("https://toobigdata.com/douyin/user/276223?utm_source=de","点击查看达人详情")</f>
        <v>点击查看达人详情</v>
      </c>
    </row>
    <row r="403" spans="1:13">
      <c r="A403">
        <v>9671610</v>
      </c>
      <c r="B403" t="s">
        <v>1644</v>
      </c>
      <c r="C403" t="s">
        <v>35</v>
      </c>
      <c r="D403" t="s">
        <v>1645</v>
      </c>
      <c r="E403" t="s">
        <v>19</v>
      </c>
      <c r="F403" t="s">
        <v>1646</v>
      </c>
      <c r="G403" t="s">
        <v>43</v>
      </c>
      <c r="I403">
        <v>3346098</v>
      </c>
      <c r="J403">
        <v>7264071</v>
      </c>
      <c r="K403">
        <v>92</v>
      </c>
      <c r="L403" t="s">
        <v>1647</v>
      </c>
      <c r="M403" t="str">
        <f>HYPERLINK("https://toobigdata.com/douyin/user/83668?utm_source=de","点击查看达人详情")</f>
        <v>点击查看达人详情</v>
      </c>
    </row>
    <row r="404" spans="1:13">
      <c r="A404">
        <v>28913231</v>
      </c>
      <c r="B404" t="s">
        <v>1648</v>
      </c>
      <c r="C404" t="s">
        <v>17</v>
      </c>
      <c r="D404" t="s">
        <v>1649</v>
      </c>
      <c r="F404" t="s">
        <v>1650</v>
      </c>
      <c r="G404" t="s">
        <v>59</v>
      </c>
      <c r="I404">
        <v>3336264</v>
      </c>
      <c r="J404">
        <v>31433739</v>
      </c>
      <c r="K404">
        <v>90</v>
      </c>
      <c r="L404" t="s">
        <v>1651</v>
      </c>
      <c r="M404" t="str">
        <f>HYPERLINK("https://toobigdata.com/douyin/user/148912?utm_source=de","点击查看达人详情")</f>
        <v>点击查看达人详情</v>
      </c>
    </row>
    <row r="405" spans="1:13">
      <c r="A405">
        <v>17651725</v>
      </c>
      <c r="B405" t="s">
        <v>1652</v>
      </c>
      <c r="C405" t="s">
        <v>17</v>
      </c>
      <c r="D405" t="s">
        <v>1653</v>
      </c>
      <c r="E405" t="s">
        <v>1654</v>
      </c>
      <c r="F405" t="s">
        <v>1655</v>
      </c>
      <c r="G405" t="s">
        <v>86</v>
      </c>
      <c r="I405">
        <v>3318232</v>
      </c>
      <c r="J405">
        <v>14458656</v>
      </c>
      <c r="K405">
        <v>510</v>
      </c>
      <c r="L405" t="s">
        <v>1656</v>
      </c>
      <c r="M405" t="str">
        <f>HYPERLINK("https://toobigdata.com/douyin/user/29649?utm_source=de","点击查看达人详情")</f>
        <v>点击查看达人详情</v>
      </c>
    </row>
    <row r="406" spans="1:13">
      <c r="A406">
        <v>1048897863</v>
      </c>
      <c r="B406" t="s">
        <v>1657</v>
      </c>
      <c r="C406" t="s">
        <v>14</v>
      </c>
      <c r="D406" t="s">
        <v>1658</v>
      </c>
      <c r="G406" t="s">
        <v>14</v>
      </c>
      <c r="H406" t="s">
        <v>1659</v>
      </c>
      <c r="I406">
        <v>3306366</v>
      </c>
      <c r="J406">
        <v>16043767</v>
      </c>
      <c r="K406">
        <v>438</v>
      </c>
      <c r="L406" t="s">
        <v>1660</v>
      </c>
      <c r="M406" t="str">
        <f>HYPERLINK("https://toobigdata.com/douyin/user/597?utm_source=de","点击查看达人详情")</f>
        <v>点击查看达人详情</v>
      </c>
    </row>
    <row r="407" spans="1:13">
      <c r="A407">
        <v>4506727</v>
      </c>
      <c r="B407" t="s">
        <v>1661</v>
      </c>
      <c r="C407" t="s">
        <v>35</v>
      </c>
      <c r="D407" t="s">
        <v>1662</v>
      </c>
      <c r="E407" t="s">
        <v>1663</v>
      </c>
      <c r="F407" t="s">
        <v>1664</v>
      </c>
      <c r="G407" t="s">
        <v>153</v>
      </c>
      <c r="I407">
        <v>3300937</v>
      </c>
      <c r="J407">
        <v>17386121</v>
      </c>
      <c r="K407">
        <v>157</v>
      </c>
      <c r="L407" t="s">
        <v>1665</v>
      </c>
      <c r="M407" t="str">
        <f>HYPERLINK("https://toobigdata.com/douyin/user/52180?utm_source=de","点击查看达人详情")</f>
        <v>点击查看达人详情</v>
      </c>
    </row>
    <row r="408" spans="1:13">
      <c r="A408">
        <v>1236468513</v>
      </c>
      <c r="B408" t="s">
        <v>1666</v>
      </c>
      <c r="C408" t="s">
        <v>17</v>
      </c>
      <c r="D408" t="s">
        <v>1667</v>
      </c>
      <c r="E408" t="s">
        <v>67</v>
      </c>
      <c r="F408" t="s">
        <v>899</v>
      </c>
      <c r="G408" t="s">
        <v>49</v>
      </c>
      <c r="I408">
        <v>3294167</v>
      </c>
      <c r="J408">
        <v>14792926</v>
      </c>
      <c r="K408">
        <v>59</v>
      </c>
      <c r="L408" t="s">
        <v>1668</v>
      </c>
      <c r="M408" t="str">
        <f>HYPERLINK("https://toobigdata.com/douyin/user/10048755?utm_source=de","点击查看达人详情")</f>
        <v>点击查看达人详情</v>
      </c>
    </row>
    <row r="409" spans="1:13">
      <c r="A409">
        <v>155948099</v>
      </c>
      <c r="B409" t="s">
        <v>1669</v>
      </c>
      <c r="C409" t="s">
        <v>14</v>
      </c>
      <c r="D409" t="s">
        <v>1670</v>
      </c>
      <c r="G409" t="s">
        <v>14</v>
      </c>
      <c r="I409">
        <v>3292671</v>
      </c>
      <c r="J409">
        <v>24042114</v>
      </c>
      <c r="K409">
        <v>208</v>
      </c>
      <c r="L409" t="s">
        <v>1671</v>
      </c>
      <c r="M409" t="str">
        <f>HYPERLINK("https://toobigdata.com/douyin/user/307024?utm_source=de","点击查看达人详情")</f>
        <v>点击查看达人详情</v>
      </c>
    </row>
    <row r="410" spans="1:13">
      <c r="A410">
        <v>39296812</v>
      </c>
      <c r="B410" t="s">
        <v>1672</v>
      </c>
      <c r="C410" t="s">
        <v>17</v>
      </c>
      <c r="D410" t="s">
        <v>1673</v>
      </c>
      <c r="E410" t="s">
        <v>73</v>
      </c>
      <c r="F410" t="s">
        <v>1674</v>
      </c>
      <c r="G410" t="s">
        <v>210</v>
      </c>
      <c r="I410">
        <v>3290574</v>
      </c>
      <c r="J410">
        <v>13564104</v>
      </c>
      <c r="K410">
        <v>403</v>
      </c>
      <c r="L410" t="s">
        <v>1675</v>
      </c>
      <c r="M410" t="str">
        <f>HYPERLINK("https://toobigdata.com/douyin/user/86975?utm_source=de","点击查看达人详情")</f>
        <v>点击查看达人详情</v>
      </c>
    </row>
    <row r="411" spans="1:13">
      <c r="A411">
        <v>591368337</v>
      </c>
      <c r="B411" t="s">
        <v>1676</v>
      </c>
      <c r="C411" t="s">
        <v>35</v>
      </c>
      <c r="D411" t="s">
        <v>1677</v>
      </c>
      <c r="E411" t="s">
        <v>466</v>
      </c>
      <c r="F411" t="s">
        <v>1678</v>
      </c>
      <c r="G411" t="s">
        <v>27</v>
      </c>
      <c r="I411">
        <v>3289968</v>
      </c>
      <c r="J411">
        <v>9790617</v>
      </c>
      <c r="K411">
        <v>334</v>
      </c>
      <c r="L411" t="s">
        <v>1679</v>
      </c>
      <c r="M411" t="str">
        <f>HYPERLINK("https://toobigdata.com/douyin/user/381310?utm_source=de","点击查看达人详情")</f>
        <v>点击查看达人详情</v>
      </c>
    </row>
    <row r="412" spans="1:13">
      <c r="A412">
        <v>80859607</v>
      </c>
      <c r="B412" t="s">
        <v>1680</v>
      </c>
      <c r="C412" t="s">
        <v>14</v>
      </c>
      <c r="D412" t="s">
        <v>1681</v>
      </c>
      <c r="E412" t="s">
        <v>41</v>
      </c>
      <c r="F412" t="s">
        <v>1682</v>
      </c>
      <c r="G412" t="s">
        <v>75</v>
      </c>
      <c r="I412">
        <v>3287616</v>
      </c>
      <c r="J412">
        <v>17934936</v>
      </c>
      <c r="K412">
        <v>220</v>
      </c>
      <c r="L412" t="s">
        <v>1683</v>
      </c>
      <c r="M412" t="str">
        <f>HYPERLINK("https://toobigdata.com/douyin/user/231822?utm_source=de","点击查看达人详情")</f>
        <v>点击查看达人详情</v>
      </c>
    </row>
    <row r="413" spans="1:13">
      <c r="A413">
        <v>325648846</v>
      </c>
      <c r="B413" t="s">
        <v>1684</v>
      </c>
      <c r="C413" t="s">
        <v>17</v>
      </c>
      <c r="E413" t="s">
        <v>1685</v>
      </c>
      <c r="F413" t="s">
        <v>1686</v>
      </c>
      <c r="G413" t="s">
        <v>137</v>
      </c>
      <c r="I413">
        <v>3283190</v>
      </c>
      <c r="J413">
        <v>2319711</v>
      </c>
      <c r="K413">
        <v>5</v>
      </c>
      <c r="L413" t="s">
        <v>1687</v>
      </c>
      <c r="M413" t="str">
        <f>HYPERLINK("https://toobigdata.com/douyin/user/28987?utm_source=de","点击查看达人详情")</f>
        <v>点击查看达人详情</v>
      </c>
    </row>
    <row r="414" spans="1:13">
      <c r="A414">
        <v>50949324</v>
      </c>
      <c r="B414" t="s">
        <v>1688</v>
      </c>
      <c r="C414" t="s">
        <v>35</v>
      </c>
      <c r="D414" t="s">
        <v>1689</v>
      </c>
      <c r="E414" t="s">
        <v>1690</v>
      </c>
      <c r="F414" t="s">
        <v>1691</v>
      </c>
      <c r="G414" t="s">
        <v>69</v>
      </c>
      <c r="I414">
        <v>3281000</v>
      </c>
      <c r="J414">
        <v>12182000</v>
      </c>
      <c r="K414">
        <v>136</v>
      </c>
      <c r="L414" t="s">
        <v>1692</v>
      </c>
      <c r="M414" t="str">
        <f>HYPERLINK("https://toobigdata.com/douyin/user/58518?utm_source=de","点击查看达人详情")</f>
        <v>点击查看达人详情</v>
      </c>
    </row>
    <row r="415" spans="1:13">
      <c r="A415">
        <v>830591345</v>
      </c>
      <c r="B415" t="s">
        <v>1693</v>
      </c>
      <c r="C415" t="s">
        <v>17</v>
      </c>
      <c r="D415" t="s">
        <v>1694</v>
      </c>
      <c r="E415" t="s">
        <v>57</v>
      </c>
      <c r="F415" t="s">
        <v>1695</v>
      </c>
      <c r="G415" t="s">
        <v>27</v>
      </c>
      <c r="I415">
        <v>3278213</v>
      </c>
      <c r="J415">
        <v>40854986</v>
      </c>
      <c r="K415">
        <v>679</v>
      </c>
      <c r="L415" t="s">
        <v>1696</v>
      </c>
      <c r="M415" t="str">
        <f>HYPERLINK("https://toobigdata.com/douyin/user/400277?utm_source=de","点击查看达人详情")</f>
        <v>点击查看达人详情</v>
      </c>
    </row>
    <row r="416" spans="1:13">
      <c r="A416">
        <v>14286898</v>
      </c>
      <c r="B416" t="s">
        <v>1697</v>
      </c>
      <c r="C416" t="s">
        <v>17</v>
      </c>
      <c r="D416" t="s">
        <v>1698</v>
      </c>
      <c r="E416" t="s">
        <v>291</v>
      </c>
      <c r="F416" t="s">
        <v>1699</v>
      </c>
      <c r="G416" t="s">
        <v>137</v>
      </c>
      <c r="I416">
        <v>3275364</v>
      </c>
      <c r="J416">
        <v>41485929</v>
      </c>
      <c r="K416">
        <v>185</v>
      </c>
      <c r="L416" t="s">
        <v>1700</v>
      </c>
      <c r="M416" t="str">
        <f>HYPERLINK("https://toobigdata.com/douyin/user/100211?utm_source=de","点击查看达人详情")</f>
        <v>点击查看达人详情</v>
      </c>
    </row>
    <row r="417" spans="1:13">
      <c r="A417">
        <v>6459918</v>
      </c>
      <c r="B417" t="s">
        <v>1701</v>
      </c>
      <c r="C417" t="s">
        <v>17</v>
      </c>
      <c r="D417" t="s">
        <v>1702</v>
      </c>
      <c r="E417" t="s">
        <v>584</v>
      </c>
      <c r="G417" t="s">
        <v>14</v>
      </c>
      <c r="I417">
        <v>3272541</v>
      </c>
      <c r="J417">
        <v>20851693</v>
      </c>
      <c r="K417">
        <v>146</v>
      </c>
      <c r="L417" t="s">
        <v>1703</v>
      </c>
      <c r="M417" t="str">
        <f>HYPERLINK("https://toobigdata.com/douyin/user/56925?utm_source=de","点击查看达人详情")</f>
        <v>点击查看达人详情</v>
      </c>
    </row>
    <row r="418" spans="1:13">
      <c r="A418">
        <v>49221851</v>
      </c>
      <c r="B418" t="s">
        <v>1704</v>
      </c>
      <c r="C418" t="s">
        <v>35</v>
      </c>
      <c r="D418" t="s">
        <v>1705</v>
      </c>
      <c r="E418" t="s">
        <v>31</v>
      </c>
      <c r="F418" t="s">
        <v>1706</v>
      </c>
      <c r="G418" t="s">
        <v>59</v>
      </c>
      <c r="I418">
        <v>3271009</v>
      </c>
      <c r="J418">
        <v>28163204</v>
      </c>
      <c r="K418">
        <v>404</v>
      </c>
      <c r="L418" t="s">
        <v>1707</v>
      </c>
      <c r="M418" t="str">
        <f>HYPERLINK("https://toobigdata.com/douyin/user/178759?utm_source=de","点击查看达人详情")</f>
        <v>点击查看达人详情</v>
      </c>
    </row>
    <row r="419" spans="1:13">
      <c r="A419">
        <v>9001243</v>
      </c>
      <c r="B419" t="s">
        <v>1708</v>
      </c>
      <c r="C419" t="s">
        <v>35</v>
      </c>
      <c r="D419" t="s">
        <v>1709</v>
      </c>
      <c r="E419" t="s">
        <v>1710</v>
      </c>
      <c r="F419" t="s">
        <v>1711</v>
      </c>
      <c r="G419" t="s">
        <v>153</v>
      </c>
      <c r="I419">
        <v>3270581</v>
      </c>
      <c r="J419">
        <v>24578505</v>
      </c>
      <c r="K419">
        <v>280</v>
      </c>
      <c r="L419" t="s">
        <v>1712</v>
      </c>
      <c r="M419" t="str">
        <f>HYPERLINK("https://toobigdata.com/douyin/user/79832?utm_source=de","点击查看达人详情")</f>
        <v>点击查看达人详情</v>
      </c>
    </row>
    <row r="420" spans="1:13">
      <c r="A420">
        <v>19159233</v>
      </c>
      <c r="B420" t="s">
        <v>1713</v>
      </c>
      <c r="C420" t="s">
        <v>17</v>
      </c>
      <c r="D420" t="s">
        <v>1714</v>
      </c>
      <c r="E420" t="s">
        <v>41</v>
      </c>
      <c r="F420" t="s">
        <v>491</v>
      </c>
      <c r="G420" t="s">
        <v>49</v>
      </c>
      <c r="I420">
        <v>3266023</v>
      </c>
      <c r="J420">
        <v>18369303</v>
      </c>
      <c r="K420">
        <v>113</v>
      </c>
      <c r="L420" t="s">
        <v>1715</v>
      </c>
      <c r="M420" t="str">
        <f>HYPERLINK("https://toobigdata.com/douyin/user/30051?utm_source=de","点击查看达人详情")</f>
        <v>点击查看达人详情</v>
      </c>
    </row>
    <row r="421" spans="1:13">
      <c r="A421">
        <v>153027034</v>
      </c>
      <c r="B421" t="s">
        <v>1716</v>
      </c>
      <c r="C421" t="s">
        <v>35</v>
      </c>
      <c r="D421" t="s">
        <v>1717</v>
      </c>
      <c r="E421" t="s">
        <v>19</v>
      </c>
      <c r="F421" t="s">
        <v>1718</v>
      </c>
      <c r="G421" t="s">
        <v>69</v>
      </c>
      <c r="I421">
        <v>3262412</v>
      </c>
      <c r="J421">
        <v>7206450</v>
      </c>
      <c r="K421">
        <v>111</v>
      </c>
      <c r="L421" t="s">
        <v>1719</v>
      </c>
      <c r="M421" t="str">
        <f>HYPERLINK("https://toobigdata.com/douyin/user/304737?utm_source=de","点击查看达人详情")</f>
        <v>点击查看达人详情</v>
      </c>
    </row>
    <row r="422" spans="1:13">
      <c r="A422">
        <v>119885707</v>
      </c>
      <c r="B422" t="s">
        <v>1720</v>
      </c>
      <c r="C422" t="s">
        <v>17</v>
      </c>
      <c r="D422" t="s">
        <v>1721</v>
      </c>
      <c r="E422" t="s">
        <v>1722</v>
      </c>
      <c r="F422" t="s">
        <v>1723</v>
      </c>
      <c r="G422" t="s">
        <v>75</v>
      </c>
      <c r="I422">
        <v>3258221</v>
      </c>
      <c r="J422">
        <v>22531554</v>
      </c>
      <c r="K422">
        <v>112</v>
      </c>
      <c r="L422" t="s">
        <v>1724</v>
      </c>
      <c r="M422" t="str">
        <f>HYPERLINK("https://toobigdata.com/douyin/user/154461?utm_source=de","点击查看达人详情")</f>
        <v>点击查看达人详情</v>
      </c>
    </row>
    <row r="423" spans="1:13">
      <c r="A423">
        <v>895474952</v>
      </c>
      <c r="B423" t="s">
        <v>1725</v>
      </c>
      <c r="C423" t="s">
        <v>17</v>
      </c>
      <c r="D423" t="s">
        <v>1726</v>
      </c>
      <c r="E423" t="s">
        <v>41</v>
      </c>
      <c r="F423" t="s">
        <v>1727</v>
      </c>
      <c r="G423" t="s">
        <v>59</v>
      </c>
      <c r="H423" t="s">
        <v>1728</v>
      </c>
      <c r="I423">
        <v>3249986</v>
      </c>
      <c r="J423">
        <v>10370808</v>
      </c>
      <c r="K423">
        <v>66</v>
      </c>
      <c r="L423" t="s">
        <v>1729</v>
      </c>
      <c r="M423" t="str">
        <f>HYPERLINK("https://toobigdata.com/douyin/user/1098865?utm_source=de","点击查看达人详情")</f>
        <v>点击查看达人详情</v>
      </c>
    </row>
    <row r="424" spans="1:13">
      <c r="A424">
        <v>6239624</v>
      </c>
      <c r="B424" t="s">
        <v>1730</v>
      </c>
      <c r="C424" t="s">
        <v>17</v>
      </c>
      <c r="D424" t="s">
        <v>1731</v>
      </c>
      <c r="E424" t="s">
        <v>41</v>
      </c>
      <c r="F424" t="s">
        <v>1732</v>
      </c>
      <c r="G424" t="s">
        <v>177</v>
      </c>
      <c r="I424">
        <v>3244634</v>
      </c>
      <c r="J424">
        <v>22422763</v>
      </c>
      <c r="K424">
        <v>21</v>
      </c>
      <c r="L424" t="s">
        <v>1733</v>
      </c>
      <c r="M424" t="str">
        <f>HYPERLINK("https://toobigdata.com/douyin/user/212828?utm_source=de","点击查看达人详情")</f>
        <v>点击查看达人详情</v>
      </c>
    </row>
    <row r="425" spans="1:13">
      <c r="A425">
        <v>4817375</v>
      </c>
      <c r="B425" t="s">
        <v>1734</v>
      </c>
      <c r="C425" t="s">
        <v>35</v>
      </c>
      <c r="D425" t="s">
        <v>1735</v>
      </c>
      <c r="E425" t="s">
        <v>466</v>
      </c>
      <c r="F425" t="s">
        <v>484</v>
      </c>
      <c r="G425" t="s">
        <v>75</v>
      </c>
      <c r="I425">
        <v>3243075</v>
      </c>
      <c r="J425">
        <v>18083405</v>
      </c>
      <c r="K425">
        <v>112</v>
      </c>
      <c r="L425" t="s">
        <v>1736</v>
      </c>
      <c r="M425" t="str">
        <f>HYPERLINK("https://toobigdata.com/douyin/user/44027?utm_source=de","点击查看达人详情")</f>
        <v>点击查看达人详情</v>
      </c>
    </row>
    <row r="426" spans="1:13">
      <c r="A426">
        <v>7847226</v>
      </c>
      <c r="B426" t="s">
        <v>1737</v>
      </c>
      <c r="C426" t="s">
        <v>17</v>
      </c>
      <c r="D426" t="s">
        <v>1738</v>
      </c>
      <c r="E426" t="s">
        <v>41</v>
      </c>
      <c r="F426" t="s">
        <v>1739</v>
      </c>
      <c r="G426" t="s">
        <v>69</v>
      </c>
      <c r="I426">
        <v>3241692</v>
      </c>
      <c r="J426">
        <v>23682656</v>
      </c>
      <c r="K426">
        <v>201</v>
      </c>
      <c r="L426" t="s">
        <v>1740</v>
      </c>
      <c r="M426" t="str">
        <f>HYPERLINK("https://toobigdata.com/douyin/user/74630?utm_source=de","点击查看达人详情")</f>
        <v>点击查看达人详情</v>
      </c>
    </row>
    <row r="427" spans="1:13">
      <c r="A427">
        <v>15302815</v>
      </c>
      <c r="B427" t="s">
        <v>1741</v>
      </c>
      <c r="C427" t="s">
        <v>35</v>
      </c>
      <c r="D427" t="s">
        <v>1742</v>
      </c>
      <c r="E427" t="s">
        <v>175</v>
      </c>
      <c r="F427" t="s">
        <v>1743</v>
      </c>
      <c r="G427" t="s">
        <v>86</v>
      </c>
      <c r="I427">
        <v>3240291</v>
      </c>
      <c r="J427">
        <v>28969365</v>
      </c>
      <c r="K427">
        <v>309</v>
      </c>
      <c r="L427" t="s">
        <v>1744</v>
      </c>
      <c r="M427" t="str">
        <f>HYPERLINK("https://toobigdata.com/douyin/user/105684?utm_source=de","点击查看达人详情")</f>
        <v>点击查看达人详情</v>
      </c>
    </row>
    <row r="428" spans="1:13">
      <c r="A428">
        <v>95183290</v>
      </c>
      <c r="B428" t="s">
        <v>1745</v>
      </c>
      <c r="C428" t="s">
        <v>17</v>
      </c>
      <c r="D428" t="s">
        <v>1746</v>
      </c>
      <c r="E428" t="s">
        <v>1747</v>
      </c>
      <c r="F428" t="s">
        <v>1748</v>
      </c>
      <c r="G428" t="s">
        <v>75</v>
      </c>
      <c r="I428">
        <v>3227500</v>
      </c>
      <c r="J428">
        <v>6068651</v>
      </c>
      <c r="K428">
        <v>29</v>
      </c>
      <c r="L428" t="s">
        <v>1749</v>
      </c>
      <c r="M428" t="str">
        <f>HYPERLINK("https://toobigdata.com/douyin/user/65748?utm_source=de","点击查看达人详情")</f>
        <v>点击查看达人详情</v>
      </c>
    </row>
    <row r="429" spans="1:13">
      <c r="A429">
        <v>82177292</v>
      </c>
      <c r="B429" t="s">
        <v>1750</v>
      </c>
      <c r="C429" t="s">
        <v>35</v>
      </c>
      <c r="D429" t="s">
        <v>1751</v>
      </c>
      <c r="E429" t="s">
        <v>466</v>
      </c>
      <c r="F429" t="s">
        <v>1752</v>
      </c>
      <c r="G429" t="s">
        <v>210</v>
      </c>
      <c r="I429">
        <v>3220116</v>
      </c>
      <c r="J429">
        <v>13167394</v>
      </c>
      <c r="K429">
        <v>76</v>
      </c>
      <c r="L429" t="s">
        <v>1753</v>
      </c>
      <c r="M429" t="str">
        <f>HYPERLINK("https://toobigdata.com/douyin/user/217694?utm_source=de","点击查看达人详情")</f>
        <v>点击查看达人详情</v>
      </c>
    </row>
    <row r="430" spans="1:13">
      <c r="A430">
        <v>10235876</v>
      </c>
      <c r="B430" t="s">
        <v>1754</v>
      </c>
      <c r="C430" t="s">
        <v>35</v>
      </c>
      <c r="D430" t="s">
        <v>1755</v>
      </c>
      <c r="E430" t="s">
        <v>1354</v>
      </c>
      <c r="F430" t="s">
        <v>1756</v>
      </c>
      <c r="G430" t="s">
        <v>153</v>
      </c>
      <c r="I430">
        <v>3212306</v>
      </c>
      <c r="J430">
        <v>22416953</v>
      </c>
      <c r="K430">
        <v>191</v>
      </c>
      <c r="L430" t="s">
        <v>1757</v>
      </c>
      <c r="M430" t="str">
        <f>HYPERLINK("https://toobigdata.com/douyin/user/86378?utm_source=de","点击查看达人详情")</f>
        <v>点击查看达人详情</v>
      </c>
    </row>
    <row r="431" spans="1:13">
      <c r="A431">
        <v>3346639</v>
      </c>
      <c r="B431" t="s">
        <v>1758</v>
      </c>
      <c r="C431" t="s">
        <v>35</v>
      </c>
      <c r="D431" t="s">
        <v>1759</v>
      </c>
      <c r="E431" t="s">
        <v>41</v>
      </c>
      <c r="F431" t="s">
        <v>1760</v>
      </c>
      <c r="G431" t="s">
        <v>137</v>
      </c>
      <c r="I431">
        <v>3207448</v>
      </c>
      <c r="J431">
        <v>14462368</v>
      </c>
      <c r="K431">
        <v>123</v>
      </c>
      <c r="L431" t="s">
        <v>1761</v>
      </c>
      <c r="M431" t="str">
        <f>HYPERLINK("https://toobigdata.com/douyin/user/38541?utm_source=de","点击查看达人详情")</f>
        <v>点击查看达人详情</v>
      </c>
    </row>
    <row r="432" spans="1:13">
      <c r="A432">
        <v>291962969</v>
      </c>
      <c r="B432" t="s">
        <v>1762</v>
      </c>
      <c r="C432" t="s">
        <v>35</v>
      </c>
      <c r="D432" t="s">
        <v>1763</v>
      </c>
      <c r="E432" t="s">
        <v>126</v>
      </c>
      <c r="F432" t="s">
        <v>1764</v>
      </c>
      <c r="G432" t="s">
        <v>153</v>
      </c>
      <c r="I432">
        <v>3203718</v>
      </c>
      <c r="J432">
        <v>17846791</v>
      </c>
      <c r="K432">
        <v>155</v>
      </c>
      <c r="L432" t="s">
        <v>1765</v>
      </c>
      <c r="M432" t="str">
        <f>HYPERLINK("https://toobigdata.com/douyin/user/347147?utm_source=de","点击查看达人详情")</f>
        <v>点击查看达人详情</v>
      </c>
    </row>
    <row r="433" spans="1:13">
      <c r="A433">
        <v>178922168</v>
      </c>
      <c r="B433" t="s">
        <v>1766</v>
      </c>
      <c r="C433" t="s">
        <v>17</v>
      </c>
      <c r="D433" t="s">
        <v>1767</v>
      </c>
      <c r="E433" t="s">
        <v>67</v>
      </c>
      <c r="F433" t="s">
        <v>1768</v>
      </c>
      <c r="G433" t="s">
        <v>49</v>
      </c>
      <c r="I433">
        <v>3203113</v>
      </c>
      <c r="J433">
        <v>22545352</v>
      </c>
      <c r="K433">
        <v>79</v>
      </c>
      <c r="L433" t="s">
        <v>1769</v>
      </c>
      <c r="M433" t="str">
        <f>HYPERLINK("https://toobigdata.com/douyin/user/34665?utm_source=de","点击查看达人详情")</f>
        <v>点击查看达人详情</v>
      </c>
    </row>
    <row r="434" spans="1:13">
      <c r="A434">
        <v>105068408</v>
      </c>
      <c r="B434" t="s">
        <v>1770</v>
      </c>
      <c r="C434" t="s">
        <v>17</v>
      </c>
      <c r="D434" t="s">
        <v>1771</v>
      </c>
      <c r="E434" t="s">
        <v>1772</v>
      </c>
      <c r="F434" t="s">
        <v>1773</v>
      </c>
      <c r="G434" t="s">
        <v>27</v>
      </c>
      <c r="I434">
        <v>3198955</v>
      </c>
      <c r="J434">
        <v>30340278</v>
      </c>
      <c r="K434">
        <v>447</v>
      </c>
      <c r="L434" t="s">
        <v>1774</v>
      </c>
      <c r="M434" t="str">
        <f>HYPERLINK("https://toobigdata.com/douyin/user/262544?utm_source=de","点击查看达人详情")</f>
        <v>点击查看达人详情</v>
      </c>
    </row>
    <row r="435" spans="1:13">
      <c r="A435">
        <v>612839259</v>
      </c>
      <c r="B435" t="s">
        <v>1775</v>
      </c>
      <c r="C435" t="s">
        <v>35</v>
      </c>
      <c r="D435" t="s">
        <v>1776</v>
      </c>
      <c r="E435" t="s">
        <v>93</v>
      </c>
      <c r="F435" t="s">
        <v>1777</v>
      </c>
      <c r="G435" t="s">
        <v>49</v>
      </c>
      <c r="I435">
        <v>3198063</v>
      </c>
      <c r="J435">
        <v>8413761</v>
      </c>
      <c r="K435">
        <v>231</v>
      </c>
      <c r="L435" t="s">
        <v>1778</v>
      </c>
      <c r="M435" t="str">
        <f>HYPERLINK("https://toobigdata.com/douyin/user/386561?utm_source=de","点击查看达人详情")</f>
        <v>点击查看达人详情</v>
      </c>
    </row>
    <row r="436" spans="1:13">
      <c r="A436">
        <v>18398090</v>
      </c>
      <c r="B436" t="s">
        <v>1779</v>
      </c>
      <c r="C436" t="s">
        <v>35</v>
      </c>
      <c r="D436" t="s">
        <v>1780</v>
      </c>
      <c r="E436" t="s">
        <v>41</v>
      </c>
      <c r="F436" t="s">
        <v>1781</v>
      </c>
      <c r="G436" t="s">
        <v>69</v>
      </c>
      <c r="I436">
        <v>3191273</v>
      </c>
      <c r="J436">
        <v>18164268</v>
      </c>
      <c r="K436">
        <v>301</v>
      </c>
      <c r="L436" t="s">
        <v>1782</v>
      </c>
      <c r="M436" t="str">
        <f>HYPERLINK("https://toobigdata.com/douyin/user/122910?utm_source=de","点击查看达人详情")</f>
        <v>点击查看达人详情</v>
      </c>
    </row>
    <row r="437" spans="1:13">
      <c r="A437">
        <v>951032940</v>
      </c>
      <c r="B437" t="s">
        <v>1783</v>
      </c>
      <c r="C437" t="s">
        <v>17</v>
      </c>
      <c r="D437" t="s">
        <v>97</v>
      </c>
      <c r="E437" t="s">
        <v>282</v>
      </c>
      <c r="F437" t="s">
        <v>1784</v>
      </c>
      <c r="G437" t="s">
        <v>153</v>
      </c>
      <c r="H437" t="s">
        <v>1785</v>
      </c>
      <c r="I437">
        <v>3189822</v>
      </c>
      <c r="J437">
        <v>16195522</v>
      </c>
      <c r="K437">
        <v>68</v>
      </c>
      <c r="L437" t="s">
        <v>1786</v>
      </c>
      <c r="M437" t="str">
        <f>HYPERLINK("https://toobigdata.com/douyin/user/385559?utm_source=de","点击查看达人详情")</f>
        <v>点击查看达人详情</v>
      </c>
    </row>
    <row r="438" spans="1:13">
      <c r="A438">
        <v>53427649</v>
      </c>
      <c r="B438" t="s">
        <v>1787</v>
      </c>
      <c r="C438" t="s">
        <v>35</v>
      </c>
      <c r="D438" t="s">
        <v>1788</v>
      </c>
      <c r="E438" t="s">
        <v>67</v>
      </c>
      <c r="F438" t="s">
        <v>1789</v>
      </c>
      <c r="G438" t="s">
        <v>69</v>
      </c>
      <c r="I438">
        <v>3187708</v>
      </c>
      <c r="J438">
        <v>10644582</v>
      </c>
      <c r="K438">
        <v>63</v>
      </c>
      <c r="L438" t="s">
        <v>1790</v>
      </c>
      <c r="M438" t="str">
        <f>HYPERLINK("https://toobigdata.com/douyin/user/156491?utm_source=de","点击查看达人详情")</f>
        <v>点击查看达人详情</v>
      </c>
    </row>
    <row r="439" spans="1:13">
      <c r="A439">
        <v>5838405</v>
      </c>
      <c r="B439" t="s">
        <v>1791</v>
      </c>
      <c r="C439" t="s">
        <v>35</v>
      </c>
      <c r="D439" t="s">
        <v>1792</v>
      </c>
      <c r="E439" t="s">
        <v>93</v>
      </c>
      <c r="F439" t="s">
        <v>1793</v>
      </c>
      <c r="G439" t="s">
        <v>210</v>
      </c>
      <c r="I439">
        <v>3182022</v>
      </c>
      <c r="J439">
        <v>14580686</v>
      </c>
      <c r="K439">
        <v>232</v>
      </c>
      <c r="L439" t="s">
        <v>1794</v>
      </c>
      <c r="M439" t="str">
        <f>HYPERLINK("https://toobigdata.com/douyin/user/63748?utm_source=de","点击查看达人详情")</f>
        <v>点击查看达人详情</v>
      </c>
    </row>
    <row r="440" spans="1:13">
      <c r="A440">
        <v>179329792</v>
      </c>
      <c r="B440" t="s">
        <v>1795</v>
      </c>
      <c r="C440" t="s">
        <v>17</v>
      </c>
      <c r="D440" t="s">
        <v>1796</v>
      </c>
      <c r="E440" t="s">
        <v>93</v>
      </c>
      <c r="F440" t="s">
        <v>1797</v>
      </c>
      <c r="G440" t="s">
        <v>153</v>
      </c>
      <c r="I440">
        <v>3181006</v>
      </c>
      <c r="J440">
        <v>27421556</v>
      </c>
      <c r="K440">
        <v>82</v>
      </c>
      <c r="L440" t="s">
        <v>1798</v>
      </c>
      <c r="M440" t="str">
        <f>HYPERLINK("https://toobigdata.com/douyin/user/297855?utm_source=de","点击查看达人详情")</f>
        <v>点击查看达人详情</v>
      </c>
    </row>
    <row r="441" spans="1:13">
      <c r="A441">
        <v>344111167</v>
      </c>
      <c r="B441" t="s">
        <v>1799</v>
      </c>
      <c r="C441" t="s">
        <v>17</v>
      </c>
      <c r="D441" t="s">
        <v>1800</v>
      </c>
      <c r="E441" t="s">
        <v>247</v>
      </c>
      <c r="F441" t="s">
        <v>1801</v>
      </c>
      <c r="G441" t="s">
        <v>137</v>
      </c>
      <c r="I441">
        <v>3180649</v>
      </c>
      <c r="J441">
        <v>10775487</v>
      </c>
      <c r="K441">
        <v>152</v>
      </c>
      <c r="L441" t="s">
        <v>1802</v>
      </c>
      <c r="M441" t="str">
        <f>HYPERLINK("https://toobigdata.com/douyin/user/355138?utm_source=de","点击查看达人详情")</f>
        <v>点击查看达人详情</v>
      </c>
    </row>
    <row r="442" spans="1:13">
      <c r="A442">
        <v>593095466</v>
      </c>
      <c r="B442" t="s">
        <v>1803</v>
      </c>
      <c r="C442" t="s">
        <v>17</v>
      </c>
      <c r="D442" t="s">
        <v>1804</v>
      </c>
      <c r="E442" t="s">
        <v>1805</v>
      </c>
      <c r="F442" t="s">
        <v>1806</v>
      </c>
      <c r="G442" t="s">
        <v>43</v>
      </c>
      <c r="I442">
        <v>3176635</v>
      </c>
      <c r="J442">
        <v>30269771</v>
      </c>
      <c r="K442">
        <v>388</v>
      </c>
      <c r="L442" t="s">
        <v>1807</v>
      </c>
      <c r="M442" t="str">
        <f>HYPERLINK("https://toobigdata.com/douyin/user/381940?utm_source=de","点击查看达人详情")</f>
        <v>点击查看达人详情</v>
      </c>
    </row>
    <row r="443" spans="1:13">
      <c r="A443">
        <v>169487024</v>
      </c>
      <c r="B443" t="s">
        <v>1808</v>
      </c>
      <c r="C443" t="s">
        <v>35</v>
      </c>
      <c r="D443" t="s">
        <v>1809</v>
      </c>
      <c r="F443" t="s">
        <v>756</v>
      </c>
      <c r="G443" t="s">
        <v>49</v>
      </c>
      <c r="I443">
        <v>3173242</v>
      </c>
      <c r="J443">
        <v>4525959</v>
      </c>
      <c r="K443">
        <v>434</v>
      </c>
      <c r="L443" t="s">
        <v>1810</v>
      </c>
      <c r="M443" t="str">
        <f>HYPERLINK("https://toobigdata.com/douyin/user/232638?utm_source=de","点击查看达人详情")</f>
        <v>点击查看达人详情</v>
      </c>
    </row>
    <row r="444" spans="1:13">
      <c r="A444">
        <v>925401297</v>
      </c>
      <c r="B444" t="s">
        <v>1811</v>
      </c>
      <c r="C444" t="s">
        <v>14</v>
      </c>
      <c r="E444" t="s">
        <v>1812</v>
      </c>
      <c r="G444" t="s">
        <v>14</v>
      </c>
      <c r="I444">
        <v>3171441</v>
      </c>
      <c r="J444">
        <v>7953427</v>
      </c>
      <c r="K444">
        <v>25</v>
      </c>
      <c r="L444" t="s">
        <v>1813</v>
      </c>
      <c r="M444" t="str">
        <f>HYPERLINK("https://toobigdata.com/douyin/user/414066?utm_source=de","点击查看达人详情")</f>
        <v>点击查看达人详情</v>
      </c>
    </row>
    <row r="445" spans="1:13">
      <c r="A445">
        <v>191882616</v>
      </c>
      <c r="B445" t="s">
        <v>1814</v>
      </c>
      <c r="C445" t="s">
        <v>35</v>
      </c>
      <c r="D445" t="s">
        <v>1815</v>
      </c>
      <c r="E445" t="s">
        <v>41</v>
      </c>
      <c r="F445" t="s">
        <v>1816</v>
      </c>
      <c r="G445" t="s">
        <v>137</v>
      </c>
      <c r="I445">
        <v>3165730</v>
      </c>
      <c r="J445">
        <v>15689726</v>
      </c>
      <c r="K445">
        <v>55</v>
      </c>
      <c r="L445" t="s">
        <v>1817</v>
      </c>
      <c r="M445" t="str">
        <f>HYPERLINK("https://toobigdata.com/douyin/user/328307?utm_source=de","点击查看达人详情")</f>
        <v>点击查看达人详情</v>
      </c>
    </row>
    <row r="446" spans="1:13">
      <c r="A446">
        <v>176050357</v>
      </c>
      <c r="B446" t="s">
        <v>1818</v>
      </c>
      <c r="C446" t="s">
        <v>35</v>
      </c>
      <c r="D446" t="s">
        <v>1819</v>
      </c>
      <c r="E446" t="s">
        <v>475</v>
      </c>
      <c r="F446" t="s">
        <v>1820</v>
      </c>
      <c r="G446" t="s">
        <v>210</v>
      </c>
      <c r="I446">
        <v>3165076</v>
      </c>
      <c r="J446">
        <v>29670055</v>
      </c>
      <c r="K446">
        <v>110</v>
      </c>
      <c r="L446" t="s">
        <v>1821</v>
      </c>
      <c r="M446" t="str">
        <f>HYPERLINK("https://toobigdata.com/douyin/user/318389?utm_source=de","点击查看达人详情")</f>
        <v>点击查看达人详情</v>
      </c>
    </row>
    <row r="447" spans="1:13">
      <c r="A447">
        <v>1134432746</v>
      </c>
      <c r="B447" t="s">
        <v>1822</v>
      </c>
      <c r="C447" t="s">
        <v>35</v>
      </c>
      <c r="D447" t="s">
        <v>1823</v>
      </c>
      <c r="E447" t="s">
        <v>41</v>
      </c>
      <c r="F447" t="s">
        <v>1824</v>
      </c>
      <c r="G447" t="s">
        <v>43</v>
      </c>
      <c r="I447">
        <v>3162211</v>
      </c>
      <c r="J447">
        <v>20998954</v>
      </c>
      <c r="K447">
        <v>108</v>
      </c>
      <c r="L447" t="s">
        <v>1825</v>
      </c>
      <c r="M447" t="str">
        <f>HYPERLINK("https://toobigdata.com/douyin/user/3252787?utm_source=de","点击查看达人详情")</f>
        <v>点击查看达人详情</v>
      </c>
    </row>
    <row r="448" spans="1:13">
      <c r="A448">
        <v>1117709568</v>
      </c>
      <c r="B448" t="s">
        <v>1826</v>
      </c>
      <c r="C448" t="s">
        <v>35</v>
      </c>
      <c r="D448" t="s">
        <v>1827</v>
      </c>
      <c r="E448" t="s">
        <v>93</v>
      </c>
      <c r="F448" t="s">
        <v>1828</v>
      </c>
      <c r="G448" t="s">
        <v>137</v>
      </c>
      <c r="I448">
        <v>3161774</v>
      </c>
      <c r="J448">
        <v>7373903</v>
      </c>
      <c r="K448">
        <v>196</v>
      </c>
      <c r="L448" t="s">
        <v>1829</v>
      </c>
      <c r="M448" t="str">
        <f>HYPERLINK("https://toobigdata.com/douyin/user/3978?utm_source=de","点击查看达人详情")</f>
        <v>点击查看达人详情</v>
      </c>
    </row>
    <row r="449" spans="1:13">
      <c r="A449">
        <v>1253680457</v>
      </c>
      <c r="B449" t="s">
        <v>1830</v>
      </c>
      <c r="C449" t="s">
        <v>14</v>
      </c>
      <c r="E449" t="s">
        <v>31</v>
      </c>
      <c r="G449" t="s">
        <v>14</v>
      </c>
      <c r="I449">
        <v>3156071</v>
      </c>
      <c r="J449">
        <v>3226776</v>
      </c>
      <c r="K449">
        <v>7</v>
      </c>
      <c r="L449" t="s">
        <v>1831</v>
      </c>
      <c r="M449" t="str">
        <f>HYPERLINK("https://toobigdata.com/douyin/user/1290237?utm_source=de","点击查看达人详情")</f>
        <v>点击查看达人详情</v>
      </c>
    </row>
    <row r="450" spans="1:13">
      <c r="A450">
        <v>1663064467</v>
      </c>
      <c r="B450" t="s">
        <v>1832</v>
      </c>
      <c r="C450" t="s">
        <v>35</v>
      </c>
      <c r="D450" t="s">
        <v>1833</v>
      </c>
      <c r="E450" t="s">
        <v>102</v>
      </c>
      <c r="F450" t="s">
        <v>1834</v>
      </c>
      <c r="G450" t="s">
        <v>49</v>
      </c>
      <c r="I450">
        <v>3154255</v>
      </c>
      <c r="J450">
        <v>19933739</v>
      </c>
      <c r="K450">
        <v>102</v>
      </c>
      <c r="L450" t="s">
        <v>1835</v>
      </c>
      <c r="M450" t="str">
        <f>HYPERLINK("https://toobigdata.com/douyin/user/9729960?utm_source=de","点击查看达人详情")</f>
        <v>点击查看达人详情</v>
      </c>
    </row>
    <row r="451" spans="1:13">
      <c r="A451">
        <v>22026006</v>
      </c>
      <c r="B451" t="s">
        <v>1836</v>
      </c>
      <c r="C451" t="s">
        <v>17</v>
      </c>
      <c r="D451" t="s">
        <v>1837</v>
      </c>
      <c r="F451" t="s">
        <v>1838</v>
      </c>
      <c r="G451" t="s">
        <v>137</v>
      </c>
      <c r="I451">
        <v>3152186</v>
      </c>
      <c r="J451">
        <v>10748879</v>
      </c>
      <c r="K451">
        <v>171</v>
      </c>
      <c r="L451" t="s">
        <v>1839</v>
      </c>
      <c r="M451" t="str">
        <f>HYPERLINK("https://toobigdata.com/douyin/user/133479?utm_source=de","点击查看达人详情")</f>
        <v>点击查看达人详情</v>
      </c>
    </row>
    <row r="452" spans="1:13">
      <c r="A452">
        <v>1750489924</v>
      </c>
      <c r="B452" t="s">
        <v>1840</v>
      </c>
      <c r="C452" t="s">
        <v>14</v>
      </c>
      <c r="D452" t="s">
        <v>1841</v>
      </c>
      <c r="E452" t="s">
        <v>41</v>
      </c>
      <c r="G452" t="s">
        <v>14</v>
      </c>
      <c r="H452" t="s">
        <v>1842</v>
      </c>
      <c r="I452">
        <v>3150932</v>
      </c>
      <c r="J452">
        <v>26760787</v>
      </c>
      <c r="K452">
        <v>393</v>
      </c>
      <c r="L452" t="s">
        <v>1843</v>
      </c>
      <c r="M452" t="str">
        <f>HYPERLINK("https://toobigdata.com/douyin/user/14907996?utm_source=de","点击查看达人详情")</f>
        <v>点击查看达人详情</v>
      </c>
    </row>
    <row r="453" spans="1:13">
      <c r="A453">
        <v>185507470</v>
      </c>
      <c r="B453" t="s">
        <v>1844</v>
      </c>
      <c r="C453" t="s">
        <v>14</v>
      </c>
      <c r="E453" t="s">
        <v>628</v>
      </c>
      <c r="G453" t="s">
        <v>14</v>
      </c>
      <c r="I453">
        <v>3150119</v>
      </c>
      <c r="J453">
        <v>3539627</v>
      </c>
      <c r="K453">
        <v>6</v>
      </c>
      <c r="L453" t="s">
        <v>1845</v>
      </c>
      <c r="M453" t="str">
        <f>HYPERLINK("https://toobigdata.com/douyin/user/322978?utm_source=de","点击查看达人详情")</f>
        <v>点击查看达人详情</v>
      </c>
    </row>
    <row r="454" spans="1:13">
      <c r="A454">
        <v>341585460</v>
      </c>
      <c r="B454" t="s">
        <v>1846</v>
      </c>
      <c r="C454" t="s">
        <v>35</v>
      </c>
      <c r="D454" t="s">
        <v>1847</v>
      </c>
      <c r="E454" t="s">
        <v>41</v>
      </c>
      <c r="F454" t="s">
        <v>1848</v>
      </c>
      <c r="G454" t="s">
        <v>59</v>
      </c>
      <c r="I454">
        <v>3147665</v>
      </c>
      <c r="J454">
        <v>15960877</v>
      </c>
      <c r="K454">
        <v>262</v>
      </c>
      <c r="L454" t="s">
        <v>1849</v>
      </c>
      <c r="M454" t="str">
        <f>HYPERLINK("https://toobigdata.com/douyin/user/145021?utm_source=de","点击查看达人详情")</f>
        <v>点击查看达人详情</v>
      </c>
    </row>
    <row r="455" spans="1:13">
      <c r="A455">
        <v>590086213</v>
      </c>
      <c r="B455" t="s">
        <v>1850</v>
      </c>
      <c r="C455" t="s">
        <v>35</v>
      </c>
      <c r="D455" t="s">
        <v>1851</v>
      </c>
      <c r="E455" t="s">
        <v>19</v>
      </c>
      <c r="F455" t="s">
        <v>1852</v>
      </c>
      <c r="G455" t="s">
        <v>153</v>
      </c>
      <c r="I455">
        <v>3141698</v>
      </c>
      <c r="J455">
        <v>8344571</v>
      </c>
      <c r="K455">
        <v>352</v>
      </c>
      <c r="L455" t="s">
        <v>1853</v>
      </c>
      <c r="M455" t="str">
        <f>HYPERLINK("https://toobigdata.com/douyin/user/380833?utm_source=de","点击查看达人详情")</f>
        <v>点击查看达人详情</v>
      </c>
    </row>
    <row r="456" spans="1:13">
      <c r="A456">
        <v>16654152</v>
      </c>
      <c r="B456" t="s">
        <v>1854</v>
      </c>
      <c r="C456" t="s">
        <v>17</v>
      </c>
      <c r="D456" t="s">
        <v>1855</v>
      </c>
      <c r="E456" t="s">
        <v>175</v>
      </c>
      <c r="F456" t="s">
        <v>1856</v>
      </c>
      <c r="G456" t="s">
        <v>49</v>
      </c>
      <c r="I456">
        <v>3139267</v>
      </c>
      <c r="J456">
        <v>31279628</v>
      </c>
      <c r="K456">
        <v>514</v>
      </c>
      <c r="L456" t="s">
        <v>1857</v>
      </c>
      <c r="M456" t="str">
        <f>HYPERLINK("https://toobigdata.com/douyin/user/48119?utm_source=de","点击查看达人详情")</f>
        <v>点击查看达人详情</v>
      </c>
    </row>
    <row r="457" spans="1:13">
      <c r="A457">
        <v>140941406</v>
      </c>
      <c r="B457" t="s">
        <v>1858</v>
      </c>
      <c r="C457" t="s">
        <v>17</v>
      </c>
      <c r="D457" t="s">
        <v>1859</v>
      </c>
      <c r="E457" t="s">
        <v>19</v>
      </c>
      <c r="F457" t="s">
        <v>1860</v>
      </c>
      <c r="G457" t="s">
        <v>137</v>
      </c>
      <c r="H457" t="s">
        <v>1861</v>
      </c>
      <c r="I457">
        <v>3139213</v>
      </c>
      <c r="J457">
        <v>3550471</v>
      </c>
      <c r="K457">
        <v>289</v>
      </c>
      <c r="L457" t="s">
        <v>1862</v>
      </c>
      <c r="M457" t="str">
        <f>HYPERLINK("https://toobigdata.com/douyin/user/889450?utm_source=de","点击查看达人详情")</f>
        <v>点击查看达人详情</v>
      </c>
    </row>
    <row r="458" spans="1:13">
      <c r="A458">
        <v>184260854</v>
      </c>
      <c r="B458" t="s">
        <v>1863</v>
      </c>
      <c r="C458" t="s">
        <v>35</v>
      </c>
      <c r="D458" t="s">
        <v>1864</v>
      </c>
      <c r="E458" t="s">
        <v>84</v>
      </c>
      <c r="G458" t="s">
        <v>14</v>
      </c>
      <c r="I458">
        <v>3131681</v>
      </c>
      <c r="J458">
        <v>39298090</v>
      </c>
      <c r="K458">
        <v>181</v>
      </c>
      <c r="L458" t="s">
        <v>1865</v>
      </c>
      <c r="M458" t="str">
        <f>HYPERLINK("https://toobigdata.com/douyin/user/74230?utm_source=de","点击查看达人详情")</f>
        <v>点击查看达人详情</v>
      </c>
    </row>
    <row r="459" spans="1:13">
      <c r="A459">
        <v>13900567</v>
      </c>
      <c r="B459" t="s">
        <v>1866</v>
      </c>
      <c r="C459" t="s">
        <v>35</v>
      </c>
      <c r="D459" t="s">
        <v>1867</v>
      </c>
      <c r="F459" t="s">
        <v>1868</v>
      </c>
      <c r="G459" t="s">
        <v>177</v>
      </c>
      <c r="I459">
        <v>3121163</v>
      </c>
      <c r="J459">
        <v>32455381</v>
      </c>
      <c r="K459">
        <v>190</v>
      </c>
      <c r="L459" t="s">
        <v>1869</v>
      </c>
      <c r="M459" t="str">
        <f>HYPERLINK("https://toobigdata.com/douyin/user/75489?utm_source=de","点击查看达人详情")</f>
        <v>点击查看达人详情</v>
      </c>
    </row>
    <row r="460" spans="1:13">
      <c r="A460">
        <v>854328106</v>
      </c>
      <c r="B460" t="s">
        <v>1870</v>
      </c>
      <c r="C460" t="s">
        <v>17</v>
      </c>
      <c r="D460" t="s">
        <v>1871</v>
      </c>
      <c r="E460" t="s">
        <v>41</v>
      </c>
      <c r="F460" t="s">
        <v>1872</v>
      </c>
      <c r="G460" t="s">
        <v>210</v>
      </c>
      <c r="H460" t="s">
        <v>1873</v>
      </c>
      <c r="I460">
        <v>3119957</v>
      </c>
      <c r="J460">
        <v>7098786</v>
      </c>
      <c r="K460">
        <v>78</v>
      </c>
      <c r="L460" t="s">
        <v>1874</v>
      </c>
      <c r="M460" t="str">
        <f>HYPERLINK("https://toobigdata.com/douyin/user/2624746?utm_source=de","点击查看达人详情")</f>
        <v>点击查看达人详情</v>
      </c>
    </row>
    <row r="461" spans="1:13">
      <c r="A461">
        <v>1048986089</v>
      </c>
      <c r="B461" t="s">
        <v>1875</v>
      </c>
      <c r="C461" t="s">
        <v>17</v>
      </c>
      <c r="D461" t="s">
        <v>1876</v>
      </c>
      <c r="E461" t="s">
        <v>102</v>
      </c>
      <c r="F461" t="s">
        <v>1877</v>
      </c>
      <c r="G461" t="s">
        <v>21</v>
      </c>
      <c r="I461">
        <v>3115841</v>
      </c>
      <c r="J461">
        <v>11733910</v>
      </c>
      <c r="K461">
        <v>191</v>
      </c>
      <c r="L461" t="s">
        <v>1878</v>
      </c>
      <c r="M461" t="str">
        <f>HYPERLINK("https://toobigdata.com/douyin/user/606?utm_source=de","点击查看达人详情")</f>
        <v>点击查看达人详情</v>
      </c>
    </row>
    <row r="462" spans="1:13">
      <c r="A462">
        <v>1439811164</v>
      </c>
      <c r="B462" t="s">
        <v>1879</v>
      </c>
      <c r="C462" t="s">
        <v>17</v>
      </c>
      <c r="D462" t="s">
        <v>1880</v>
      </c>
      <c r="E462" t="s">
        <v>102</v>
      </c>
      <c r="F462" t="s">
        <v>1881</v>
      </c>
      <c r="G462" t="s">
        <v>177</v>
      </c>
      <c r="I462">
        <v>3108151</v>
      </c>
      <c r="J462">
        <v>16860723</v>
      </c>
      <c r="K462">
        <v>69</v>
      </c>
      <c r="L462" t="s">
        <v>1882</v>
      </c>
      <c r="M462" t="str">
        <f>HYPERLINK("https://toobigdata.com/douyin/user/2511086?utm_source=de","点击查看达人详情")</f>
        <v>点击查看达人详情</v>
      </c>
    </row>
    <row r="463" spans="1:13">
      <c r="A463">
        <v>3790783</v>
      </c>
      <c r="B463" t="s">
        <v>1883</v>
      </c>
      <c r="C463" t="s">
        <v>35</v>
      </c>
      <c r="F463" t="s">
        <v>1884</v>
      </c>
      <c r="G463" t="s">
        <v>153</v>
      </c>
      <c r="I463">
        <v>3099270</v>
      </c>
      <c r="J463">
        <v>12569937</v>
      </c>
      <c r="K463">
        <v>139</v>
      </c>
      <c r="L463" t="s">
        <v>1885</v>
      </c>
      <c r="M463" t="str">
        <f>HYPERLINK("https://toobigdata.com/douyin/user/44611?utm_source=de","点击查看达人详情")</f>
        <v>点击查看达人详情</v>
      </c>
    </row>
    <row r="464" spans="1:13">
      <c r="A464">
        <v>8051237</v>
      </c>
      <c r="B464" t="s">
        <v>1886</v>
      </c>
      <c r="C464" t="s">
        <v>35</v>
      </c>
      <c r="D464" t="s">
        <v>1887</v>
      </c>
      <c r="E464" t="s">
        <v>1888</v>
      </c>
      <c r="F464" t="s">
        <v>1889</v>
      </c>
      <c r="G464" t="s">
        <v>27</v>
      </c>
      <c r="I464">
        <v>3098212</v>
      </c>
      <c r="J464">
        <v>28200513</v>
      </c>
      <c r="K464">
        <v>240</v>
      </c>
      <c r="L464" t="s">
        <v>1890</v>
      </c>
      <c r="M464" t="str">
        <f>HYPERLINK("https://toobigdata.com/douyin/user/75644?utm_source=de","点击查看达人详情")</f>
        <v>点击查看达人详情</v>
      </c>
    </row>
    <row r="465" spans="1:13">
      <c r="A465">
        <v>23517849</v>
      </c>
      <c r="B465" t="s">
        <v>1891</v>
      </c>
      <c r="C465" t="s">
        <v>17</v>
      </c>
      <c r="D465" t="s">
        <v>1892</v>
      </c>
      <c r="E465" t="s">
        <v>1524</v>
      </c>
      <c r="F465" t="s">
        <v>68</v>
      </c>
      <c r="G465" t="s">
        <v>69</v>
      </c>
      <c r="I465">
        <v>3097758</v>
      </c>
      <c r="J465">
        <v>30635022</v>
      </c>
      <c r="K465">
        <v>341</v>
      </c>
      <c r="L465" t="s">
        <v>1893</v>
      </c>
      <c r="M465" t="str">
        <f>HYPERLINK("https://toobigdata.com/douyin/user/136345?utm_source=de","点击查看达人详情")</f>
        <v>点击查看达人详情</v>
      </c>
    </row>
    <row r="466" spans="1:13">
      <c r="A466">
        <v>173719699</v>
      </c>
      <c r="B466" t="s">
        <v>1894</v>
      </c>
      <c r="C466" t="s">
        <v>17</v>
      </c>
      <c r="D466" t="s">
        <v>1895</v>
      </c>
      <c r="E466" t="s">
        <v>1636</v>
      </c>
      <c r="F466" t="s">
        <v>1896</v>
      </c>
      <c r="G466" t="s">
        <v>49</v>
      </c>
      <c r="I466">
        <v>3097730</v>
      </c>
      <c r="J466">
        <v>20764115</v>
      </c>
      <c r="K466">
        <v>163</v>
      </c>
      <c r="L466" t="s">
        <v>1897</v>
      </c>
      <c r="M466" t="str">
        <f>HYPERLINK("https://toobigdata.com/douyin/user/3090699?utm_source=de","点击查看达人详情")</f>
        <v>点击查看达人详情</v>
      </c>
    </row>
    <row r="467" spans="1:13">
      <c r="A467">
        <v>4938116</v>
      </c>
      <c r="B467" t="s">
        <v>1898</v>
      </c>
      <c r="C467" t="s">
        <v>35</v>
      </c>
      <c r="D467" t="s">
        <v>1899</v>
      </c>
      <c r="E467" t="s">
        <v>1002</v>
      </c>
      <c r="F467" t="s">
        <v>1900</v>
      </c>
      <c r="G467" t="s">
        <v>69</v>
      </c>
      <c r="I467">
        <v>3095720</v>
      </c>
      <c r="J467">
        <v>20634498</v>
      </c>
      <c r="K467">
        <v>132</v>
      </c>
      <c r="L467" t="s">
        <v>1901</v>
      </c>
      <c r="M467" t="str">
        <f>HYPERLINK("https://toobigdata.com/douyin/user/56113?utm_source=de","点击查看达人详情")</f>
        <v>点击查看达人详情</v>
      </c>
    </row>
    <row r="468" spans="1:13">
      <c r="A468">
        <v>28901264</v>
      </c>
      <c r="B468" t="s">
        <v>1902</v>
      </c>
      <c r="C468" t="s">
        <v>17</v>
      </c>
      <c r="D468" t="s">
        <v>1903</v>
      </c>
      <c r="E468" t="s">
        <v>256</v>
      </c>
      <c r="F468" t="s">
        <v>1904</v>
      </c>
      <c r="G468" t="s">
        <v>210</v>
      </c>
      <c r="I468">
        <v>3090450</v>
      </c>
      <c r="J468">
        <v>14025556</v>
      </c>
      <c r="K468">
        <v>153</v>
      </c>
      <c r="L468" t="s">
        <v>1905</v>
      </c>
      <c r="M468" t="str">
        <f>HYPERLINK("https://toobigdata.com/douyin/user/77432?utm_source=de","点击查看达人详情")</f>
        <v>点击查看达人详情</v>
      </c>
    </row>
    <row r="469" spans="1:13">
      <c r="A469">
        <v>4587450</v>
      </c>
      <c r="B469" t="s">
        <v>1906</v>
      </c>
      <c r="C469" t="s">
        <v>17</v>
      </c>
      <c r="D469" t="s">
        <v>1907</v>
      </c>
      <c r="E469" t="s">
        <v>1908</v>
      </c>
      <c r="F469" t="s">
        <v>1909</v>
      </c>
      <c r="G469" t="s">
        <v>153</v>
      </c>
      <c r="I469">
        <v>3090374</v>
      </c>
      <c r="J469">
        <v>18247302</v>
      </c>
      <c r="K469">
        <v>134</v>
      </c>
      <c r="L469" t="s">
        <v>1910</v>
      </c>
      <c r="M469" t="str">
        <f>HYPERLINK("https://toobigdata.com/douyin/user/53042?utm_source=de","点击查看达人详情")</f>
        <v>点击查看达人详情</v>
      </c>
    </row>
    <row r="470" spans="1:13">
      <c r="A470">
        <v>611199641</v>
      </c>
      <c r="B470" t="s">
        <v>1911</v>
      </c>
      <c r="C470" t="s">
        <v>14</v>
      </c>
      <c r="G470" t="s">
        <v>14</v>
      </c>
      <c r="I470">
        <v>3086508</v>
      </c>
      <c r="J470">
        <v>4205800</v>
      </c>
      <c r="K470">
        <v>1</v>
      </c>
      <c r="L470" t="s">
        <v>1912</v>
      </c>
      <c r="M470" t="str">
        <f>HYPERLINK("https://toobigdata.com/douyin/user/365282?utm_source=de","点击查看达人详情")</f>
        <v>点击查看达人详情</v>
      </c>
    </row>
    <row r="471" spans="1:13">
      <c r="A471">
        <v>7617346</v>
      </c>
      <c r="B471" t="s">
        <v>1913</v>
      </c>
      <c r="C471" t="s">
        <v>35</v>
      </c>
      <c r="D471" t="s">
        <v>1914</v>
      </c>
      <c r="E471" t="s">
        <v>41</v>
      </c>
      <c r="F471" t="s">
        <v>1915</v>
      </c>
      <c r="G471" t="s">
        <v>86</v>
      </c>
      <c r="I471">
        <v>3079394</v>
      </c>
      <c r="J471">
        <v>7869608</v>
      </c>
      <c r="K471">
        <v>159</v>
      </c>
      <c r="L471" t="s">
        <v>1916</v>
      </c>
      <c r="M471" t="str">
        <f>HYPERLINK("https://toobigdata.com/douyin/user/73538?utm_source=de","点击查看达人详情")</f>
        <v>点击查看达人详情</v>
      </c>
    </row>
    <row r="472" spans="1:13">
      <c r="A472">
        <v>36940015</v>
      </c>
      <c r="B472" t="s">
        <v>1917</v>
      </c>
      <c r="C472" t="s">
        <v>35</v>
      </c>
      <c r="D472" t="s">
        <v>1918</v>
      </c>
      <c r="E472" t="s">
        <v>282</v>
      </c>
      <c r="F472" t="s">
        <v>1919</v>
      </c>
      <c r="G472" t="s">
        <v>43</v>
      </c>
      <c r="I472">
        <v>3074673</v>
      </c>
      <c r="J472">
        <v>20745709</v>
      </c>
      <c r="K472">
        <v>226</v>
      </c>
      <c r="L472" t="s">
        <v>1920</v>
      </c>
      <c r="M472" t="str">
        <f>HYPERLINK("https://toobigdata.com/douyin/user/182855?utm_source=de","点击查看达人详情")</f>
        <v>点击查看达人详情</v>
      </c>
    </row>
    <row r="473" spans="1:13">
      <c r="A473">
        <v>104168866</v>
      </c>
      <c r="B473" t="s">
        <v>1921</v>
      </c>
      <c r="C473" t="s">
        <v>17</v>
      </c>
      <c r="D473" t="s">
        <v>1922</v>
      </c>
      <c r="E473" t="s">
        <v>1344</v>
      </c>
      <c r="F473" t="s">
        <v>1923</v>
      </c>
      <c r="G473" t="s">
        <v>177</v>
      </c>
      <c r="I473">
        <v>3051793</v>
      </c>
      <c r="J473">
        <v>16003787</v>
      </c>
      <c r="K473">
        <v>148</v>
      </c>
      <c r="L473" t="s">
        <v>1924</v>
      </c>
      <c r="M473" t="str">
        <f>HYPERLINK("https://toobigdata.com/douyin/user/261552?utm_source=de","点击查看达人详情")</f>
        <v>点击查看达人详情</v>
      </c>
    </row>
    <row r="474" spans="1:13">
      <c r="A474">
        <v>1830148536</v>
      </c>
      <c r="B474" t="s">
        <v>1925</v>
      </c>
      <c r="C474" t="s">
        <v>17</v>
      </c>
      <c r="D474" t="s">
        <v>1926</v>
      </c>
      <c r="E474" t="s">
        <v>126</v>
      </c>
      <c r="F474" t="s">
        <v>1927</v>
      </c>
      <c r="G474" t="s">
        <v>59</v>
      </c>
      <c r="I474">
        <v>3050758</v>
      </c>
      <c r="J474">
        <v>3040307</v>
      </c>
      <c r="K474">
        <v>15</v>
      </c>
      <c r="L474" t="s">
        <v>1928</v>
      </c>
      <c r="M474" t="str">
        <f>HYPERLINK("https://toobigdata.com/douyin/user/19831542?utm_source=de","点击查看达人详情")</f>
        <v>点击查看达人详情</v>
      </c>
    </row>
    <row r="475" spans="1:13">
      <c r="A475">
        <v>70706957</v>
      </c>
      <c r="B475" t="s">
        <v>1929</v>
      </c>
      <c r="C475" t="s">
        <v>17</v>
      </c>
      <c r="D475" t="s">
        <v>1930</v>
      </c>
      <c r="E475" t="s">
        <v>126</v>
      </c>
      <c r="F475" t="s">
        <v>1931</v>
      </c>
      <c r="G475" t="s">
        <v>59</v>
      </c>
      <c r="I475">
        <v>3048782</v>
      </c>
      <c r="J475">
        <v>30234010</v>
      </c>
      <c r="K475">
        <v>110</v>
      </c>
      <c r="L475" t="s">
        <v>1932</v>
      </c>
      <c r="M475" t="str">
        <f>HYPERLINK("https://toobigdata.com/douyin/user/573024?utm_source=de","点击查看达人详情")</f>
        <v>点击查看达人详情</v>
      </c>
    </row>
    <row r="476" spans="1:13">
      <c r="A476">
        <v>146666397</v>
      </c>
      <c r="B476" t="s">
        <v>1933</v>
      </c>
      <c r="C476" t="s">
        <v>17</v>
      </c>
      <c r="D476" t="s">
        <v>1934</v>
      </c>
      <c r="E476" t="s">
        <v>1935</v>
      </c>
      <c r="F476" t="s">
        <v>1936</v>
      </c>
      <c r="G476" t="s">
        <v>153</v>
      </c>
      <c r="I476">
        <v>3045269</v>
      </c>
      <c r="J476">
        <v>8487612</v>
      </c>
      <c r="K476">
        <v>65</v>
      </c>
      <c r="L476" t="s">
        <v>1937</v>
      </c>
      <c r="M476" t="str">
        <f>HYPERLINK("https://toobigdata.com/douyin/user/9731198?utm_source=de","点击查看达人详情")</f>
        <v>点击查看达人详情</v>
      </c>
    </row>
    <row r="477" spans="1:13">
      <c r="A477">
        <v>872422990</v>
      </c>
      <c r="B477" t="s">
        <v>1938</v>
      </c>
      <c r="C477" t="s">
        <v>17</v>
      </c>
      <c r="D477" t="s">
        <v>1939</v>
      </c>
      <c r="E477" t="s">
        <v>41</v>
      </c>
      <c r="F477" t="s">
        <v>1940</v>
      </c>
      <c r="G477" t="s">
        <v>75</v>
      </c>
      <c r="I477">
        <v>3040852</v>
      </c>
      <c r="J477">
        <v>25282775</v>
      </c>
      <c r="K477">
        <v>203</v>
      </c>
      <c r="L477" t="s">
        <v>1941</v>
      </c>
      <c r="M477" t="str">
        <f>HYPERLINK("https://toobigdata.com/douyin/user/407361?utm_source=de","点击查看达人详情")</f>
        <v>点击查看达人详情</v>
      </c>
    </row>
    <row r="478" spans="1:13">
      <c r="A478">
        <v>80186094</v>
      </c>
      <c r="B478" t="s">
        <v>1942</v>
      </c>
      <c r="C478" t="s">
        <v>35</v>
      </c>
      <c r="D478" t="s">
        <v>1943</v>
      </c>
      <c r="E478" t="s">
        <v>67</v>
      </c>
      <c r="F478" t="s">
        <v>1944</v>
      </c>
      <c r="G478" t="s">
        <v>69</v>
      </c>
      <c r="I478">
        <v>3040102</v>
      </c>
      <c r="J478">
        <v>17752097</v>
      </c>
      <c r="K478">
        <v>154</v>
      </c>
      <c r="L478" t="s">
        <v>1945</v>
      </c>
      <c r="M478" t="str">
        <f>HYPERLINK("https://toobigdata.com/douyin/user/230742?utm_source=de","点击查看达人详情")</f>
        <v>点击查看达人详情</v>
      </c>
    </row>
    <row r="479" spans="1:13">
      <c r="A479">
        <v>156349202</v>
      </c>
      <c r="B479" t="s">
        <v>1946</v>
      </c>
      <c r="C479" t="s">
        <v>35</v>
      </c>
      <c r="D479" t="s">
        <v>1947</v>
      </c>
      <c r="F479" t="s">
        <v>1948</v>
      </c>
      <c r="G479" t="s">
        <v>177</v>
      </c>
      <c r="I479">
        <v>3034738</v>
      </c>
      <c r="J479">
        <v>18528796</v>
      </c>
      <c r="K479">
        <v>254</v>
      </c>
      <c r="L479" t="s">
        <v>1949</v>
      </c>
      <c r="M479" t="str">
        <f>HYPERLINK("https://toobigdata.com/douyin/user/301751?utm_source=de","点击查看达人详情")</f>
        <v>点击查看达人详情</v>
      </c>
    </row>
    <row r="480" spans="1:13">
      <c r="A480">
        <v>843049861</v>
      </c>
      <c r="B480" t="s">
        <v>1950</v>
      </c>
      <c r="C480" t="s">
        <v>35</v>
      </c>
      <c r="F480" t="s">
        <v>1951</v>
      </c>
      <c r="G480" t="s">
        <v>86</v>
      </c>
      <c r="I480">
        <v>3032817</v>
      </c>
      <c r="J480">
        <v>4148113</v>
      </c>
      <c r="K480">
        <v>10</v>
      </c>
      <c r="L480" t="s">
        <v>1952</v>
      </c>
      <c r="M480" t="str">
        <f>HYPERLINK("https://toobigdata.com/douyin/user/1300568?utm_source=de","点击查看达人详情")</f>
        <v>点击查看达人详情</v>
      </c>
    </row>
    <row r="481" spans="1:13">
      <c r="A481">
        <v>76998676</v>
      </c>
      <c r="B481" t="s">
        <v>1953</v>
      </c>
      <c r="C481" t="s">
        <v>17</v>
      </c>
      <c r="D481" t="s">
        <v>1954</v>
      </c>
      <c r="E481" t="s">
        <v>247</v>
      </c>
      <c r="F481" t="s">
        <v>1955</v>
      </c>
      <c r="G481" t="s">
        <v>153</v>
      </c>
      <c r="I481">
        <v>3025923</v>
      </c>
      <c r="J481">
        <v>29463756</v>
      </c>
      <c r="K481">
        <v>143</v>
      </c>
      <c r="L481" t="s">
        <v>1956</v>
      </c>
      <c r="M481" t="str">
        <f>HYPERLINK("https://toobigdata.com/douyin/user/225566?utm_source=de","点击查看达人详情")</f>
        <v>点击查看达人详情</v>
      </c>
    </row>
    <row r="482" spans="1:13">
      <c r="A482">
        <v>4723890</v>
      </c>
      <c r="B482" t="s">
        <v>1957</v>
      </c>
      <c r="C482" t="s">
        <v>35</v>
      </c>
      <c r="D482" t="s">
        <v>1958</v>
      </c>
      <c r="E482" t="s">
        <v>41</v>
      </c>
      <c r="F482" t="s">
        <v>1959</v>
      </c>
      <c r="G482" t="s">
        <v>153</v>
      </c>
      <c r="I482">
        <v>3024414</v>
      </c>
      <c r="J482">
        <v>12435006</v>
      </c>
      <c r="K482">
        <v>99</v>
      </c>
      <c r="L482" t="s">
        <v>1960</v>
      </c>
      <c r="M482" t="str">
        <f>HYPERLINK("https://toobigdata.com/douyin/user/54314?utm_source=de","点击查看达人详情")</f>
        <v>点击查看达人详情</v>
      </c>
    </row>
    <row r="483" spans="1:13">
      <c r="A483">
        <v>53947926</v>
      </c>
      <c r="B483" t="s">
        <v>1961</v>
      </c>
      <c r="C483" t="s">
        <v>17</v>
      </c>
      <c r="D483" t="s">
        <v>1962</v>
      </c>
      <c r="E483" t="s">
        <v>19</v>
      </c>
      <c r="F483" t="s">
        <v>1963</v>
      </c>
      <c r="G483" t="s">
        <v>59</v>
      </c>
      <c r="I483">
        <v>3014276</v>
      </c>
      <c r="J483">
        <v>37653229</v>
      </c>
      <c r="K483">
        <v>319</v>
      </c>
      <c r="L483" t="s">
        <v>1964</v>
      </c>
      <c r="M483" t="str">
        <f>HYPERLINK("https://toobigdata.com/douyin/user/156927?utm_source=de","点击查看达人详情")</f>
        <v>点击查看达人详情</v>
      </c>
    </row>
    <row r="484" spans="1:13">
      <c r="A484">
        <v>8372328</v>
      </c>
      <c r="B484" t="s">
        <v>1965</v>
      </c>
      <c r="C484" t="s">
        <v>17</v>
      </c>
      <c r="D484" t="s">
        <v>1966</v>
      </c>
      <c r="E484" t="s">
        <v>73</v>
      </c>
      <c r="F484" t="s">
        <v>1967</v>
      </c>
      <c r="G484" t="s">
        <v>43</v>
      </c>
      <c r="I484">
        <v>3012615</v>
      </c>
      <c r="J484">
        <v>17603696</v>
      </c>
      <c r="K484">
        <v>252</v>
      </c>
      <c r="L484" t="s">
        <v>1968</v>
      </c>
      <c r="M484" t="str">
        <f>HYPERLINK("https://toobigdata.com/douyin/user/57959?utm_source=de","点击查看达人详情")</f>
        <v>点击查看达人详情</v>
      </c>
    </row>
    <row r="485" spans="1:13">
      <c r="A485">
        <v>330570937</v>
      </c>
      <c r="B485" t="s">
        <v>1969</v>
      </c>
      <c r="C485" t="s">
        <v>14</v>
      </c>
      <c r="D485" t="s">
        <v>1970</v>
      </c>
      <c r="F485" t="s">
        <v>1971</v>
      </c>
      <c r="G485" t="s">
        <v>43</v>
      </c>
      <c r="H485" t="s">
        <v>1972</v>
      </c>
      <c r="I485">
        <v>3008862</v>
      </c>
      <c r="J485">
        <v>5460459</v>
      </c>
      <c r="K485">
        <v>375</v>
      </c>
      <c r="L485" t="s">
        <v>1973</v>
      </c>
      <c r="M485" t="str">
        <f>HYPERLINK("https://toobigdata.com/douyin/user/346844?utm_source=de","点击查看达人详情")</f>
        <v>点击查看达人详情</v>
      </c>
    </row>
    <row r="486" spans="1:13">
      <c r="A486">
        <v>3251014</v>
      </c>
      <c r="B486" t="s">
        <v>1974</v>
      </c>
      <c r="C486" t="s">
        <v>17</v>
      </c>
      <c r="D486" t="s">
        <v>1975</v>
      </c>
      <c r="E486" t="s">
        <v>41</v>
      </c>
      <c r="F486" t="s">
        <v>1976</v>
      </c>
      <c r="G486" t="s">
        <v>137</v>
      </c>
      <c r="I486">
        <v>3008498</v>
      </c>
      <c r="J486">
        <v>11968118</v>
      </c>
      <c r="K486">
        <v>118</v>
      </c>
      <c r="L486" t="s">
        <v>1977</v>
      </c>
      <c r="M486" t="str">
        <f>HYPERLINK("https://toobigdata.com/douyin/user/35107?utm_source=de","点击查看达人详情")</f>
        <v>点击查看达人详情</v>
      </c>
    </row>
    <row r="487" spans="1:13">
      <c r="A487">
        <v>325847408</v>
      </c>
      <c r="B487" t="s">
        <v>1978</v>
      </c>
      <c r="C487" t="s">
        <v>35</v>
      </c>
      <c r="D487" t="s">
        <v>1979</v>
      </c>
      <c r="E487" t="s">
        <v>93</v>
      </c>
      <c r="F487" t="s">
        <v>1980</v>
      </c>
      <c r="G487" t="s">
        <v>75</v>
      </c>
      <c r="H487" t="s">
        <v>1981</v>
      </c>
      <c r="I487">
        <v>3007769</v>
      </c>
      <c r="J487">
        <v>3417956</v>
      </c>
      <c r="K487">
        <v>273</v>
      </c>
      <c r="L487" t="s">
        <v>1982</v>
      </c>
      <c r="M487" t="str">
        <f>HYPERLINK("https://toobigdata.com/douyin/user/296510?utm_source=de","点击查看达人详情")</f>
        <v>点击查看达人详情</v>
      </c>
    </row>
    <row r="488" spans="1:13">
      <c r="A488">
        <v>42022254</v>
      </c>
      <c r="B488" t="s">
        <v>1983</v>
      </c>
      <c r="C488" t="s">
        <v>35</v>
      </c>
      <c r="D488" t="s">
        <v>1984</v>
      </c>
      <c r="E488" t="s">
        <v>67</v>
      </c>
      <c r="F488" t="s">
        <v>1985</v>
      </c>
      <c r="G488" t="s">
        <v>75</v>
      </c>
      <c r="H488" t="s">
        <v>1986</v>
      </c>
      <c r="I488">
        <v>3005544</v>
      </c>
      <c r="J488">
        <v>33103278</v>
      </c>
      <c r="K488">
        <v>157</v>
      </c>
      <c r="L488" t="s">
        <v>1987</v>
      </c>
      <c r="M488" t="str">
        <f>HYPERLINK("https://toobigdata.com/douyin/user/169469?utm_source=de","点击查看达人详情")</f>
        <v>点击查看达人详情</v>
      </c>
    </row>
    <row r="489" spans="1:13">
      <c r="A489">
        <v>104465816</v>
      </c>
      <c r="B489" t="s">
        <v>1988</v>
      </c>
      <c r="C489" t="s">
        <v>35</v>
      </c>
      <c r="D489" t="s">
        <v>1989</v>
      </c>
      <c r="E489" t="s">
        <v>175</v>
      </c>
      <c r="F489" t="s">
        <v>1990</v>
      </c>
      <c r="G489" t="s">
        <v>177</v>
      </c>
      <c r="I489">
        <v>3003009</v>
      </c>
      <c r="J489">
        <v>15934015</v>
      </c>
      <c r="K489">
        <v>98</v>
      </c>
      <c r="L489" t="s">
        <v>1991</v>
      </c>
      <c r="M489" t="str">
        <f>HYPERLINK("https://toobigdata.com/douyin/user/261912?utm_source=de","点击查看达人详情")</f>
        <v>点击查看达人详情</v>
      </c>
    </row>
    <row r="490" spans="1:13">
      <c r="A490">
        <v>212861873</v>
      </c>
      <c r="B490" t="s">
        <v>1992</v>
      </c>
      <c r="C490" t="s">
        <v>35</v>
      </c>
      <c r="D490" t="s">
        <v>1993</v>
      </c>
      <c r="E490" t="s">
        <v>1994</v>
      </c>
      <c r="F490" t="s">
        <v>1995</v>
      </c>
      <c r="G490" t="s">
        <v>137</v>
      </c>
      <c r="I490">
        <v>2997898</v>
      </c>
      <c r="J490">
        <v>24220140</v>
      </c>
      <c r="K490">
        <v>507</v>
      </c>
      <c r="L490" t="s">
        <v>1996</v>
      </c>
      <c r="M490" t="str">
        <f>HYPERLINK("https://toobigdata.com/douyin/user/339092?utm_source=de","点击查看达人详情")</f>
        <v>点击查看达人详情</v>
      </c>
    </row>
    <row r="491" spans="1:13">
      <c r="A491">
        <v>29751516</v>
      </c>
      <c r="B491" t="s">
        <v>1997</v>
      </c>
      <c r="C491" t="s">
        <v>35</v>
      </c>
      <c r="D491" t="s">
        <v>1998</v>
      </c>
      <c r="E491" t="s">
        <v>1999</v>
      </c>
      <c r="F491" t="s">
        <v>899</v>
      </c>
      <c r="G491" t="s">
        <v>49</v>
      </c>
      <c r="H491" t="s">
        <v>2000</v>
      </c>
      <c r="I491">
        <v>2994916</v>
      </c>
      <c r="J491">
        <v>17246558</v>
      </c>
      <c r="K491">
        <v>431</v>
      </c>
      <c r="L491" t="s">
        <v>2001</v>
      </c>
      <c r="M491" t="str">
        <f>HYPERLINK("https://toobigdata.com/douyin/user/151173?utm_source=de","点击查看达人详情")</f>
        <v>点击查看达人详情</v>
      </c>
    </row>
    <row r="492" spans="1:13">
      <c r="A492">
        <v>216571357</v>
      </c>
      <c r="B492" t="s">
        <v>2002</v>
      </c>
      <c r="C492" t="s">
        <v>17</v>
      </c>
      <c r="D492" t="s">
        <v>2003</v>
      </c>
      <c r="E492" t="s">
        <v>2004</v>
      </c>
      <c r="F492" t="s">
        <v>2005</v>
      </c>
      <c r="G492" t="s">
        <v>86</v>
      </c>
      <c r="I492">
        <v>2992883</v>
      </c>
      <c r="J492">
        <v>34588858</v>
      </c>
      <c r="K492">
        <v>164</v>
      </c>
      <c r="L492" t="s">
        <v>2006</v>
      </c>
      <c r="M492" t="str">
        <f>HYPERLINK("https://toobigdata.com/douyin/user/22833717?utm_source=de","点击查看达人详情")</f>
        <v>点击查看达人详情</v>
      </c>
    </row>
    <row r="493" spans="1:13">
      <c r="A493">
        <v>591844999</v>
      </c>
      <c r="B493" t="s">
        <v>2007</v>
      </c>
      <c r="C493" t="s">
        <v>17</v>
      </c>
      <c r="D493" t="s">
        <v>2008</v>
      </c>
      <c r="E493" t="s">
        <v>1068</v>
      </c>
      <c r="F493" t="s">
        <v>2009</v>
      </c>
      <c r="G493" t="s">
        <v>49</v>
      </c>
      <c r="I493">
        <v>2974586</v>
      </c>
      <c r="J493">
        <v>3706777</v>
      </c>
      <c r="K493">
        <v>156</v>
      </c>
      <c r="L493" t="s">
        <v>2010</v>
      </c>
      <c r="M493" t="str">
        <f>HYPERLINK("https://toobigdata.com/douyin/user/351934?utm_source=de","点击查看达人详情")</f>
        <v>点击查看达人详情</v>
      </c>
    </row>
    <row r="494" spans="1:13">
      <c r="A494">
        <v>851270993</v>
      </c>
      <c r="B494" t="s">
        <v>2011</v>
      </c>
      <c r="C494" t="s">
        <v>17</v>
      </c>
      <c r="D494" t="s">
        <v>2012</v>
      </c>
      <c r="F494" t="s">
        <v>2013</v>
      </c>
      <c r="G494" t="s">
        <v>49</v>
      </c>
      <c r="I494">
        <v>2971282</v>
      </c>
      <c r="J494">
        <v>4293652</v>
      </c>
      <c r="K494">
        <v>155</v>
      </c>
      <c r="L494" t="s">
        <v>2014</v>
      </c>
      <c r="M494" t="str">
        <f>HYPERLINK("https://toobigdata.com/douyin/user/393492?utm_source=de","点击查看达人详情")</f>
        <v>点击查看达人详情</v>
      </c>
    </row>
    <row r="495" spans="1:13">
      <c r="A495">
        <v>903697459</v>
      </c>
      <c r="B495" t="s">
        <v>2015</v>
      </c>
      <c r="C495" t="s">
        <v>35</v>
      </c>
      <c r="D495" t="s">
        <v>2016</v>
      </c>
      <c r="E495" t="s">
        <v>360</v>
      </c>
      <c r="F495" t="s">
        <v>2017</v>
      </c>
      <c r="G495" t="s">
        <v>69</v>
      </c>
      <c r="I495">
        <v>2970065</v>
      </c>
      <c r="J495">
        <v>21529891</v>
      </c>
      <c r="K495">
        <v>64</v>
      </c>
      <c r="L495" t="s">
        <v>2018</v>
      </c>
      <c r="M495" t="str">
        <f>HYPERLINK("https://toobigdata.com/douyin/user/411721?utm_source=de","点击查看达人详情")</f>
        <v>点击查看达人详情</v>
      </c>
    </row>
    <row r="496" spans="1:13">
      <c r="A496">
        <v>610972998</v>
      </c>
      <c r="B496" t="s">
        <v>2019</v>
      </c>
      <c r="C496" t="s">
        <v>35</v>
      </c>
      <c r="D496" t="s">
        <v>2020</v>
      </c>
      <c r="E496" t="s">
        <v>93</v>
      </c>
      <c r="F496" t="s">
        <v>899</v>
      </c>
      <c r="G496" t="s">
        <v>49</v>
      </c>
      <c r="I496">
        <v>2969650</v>
      </c>
      <c r="J496">
        <v>10926479</v>
      </c>
      <c r="K496">
        <v>318</v>
      </c>
      <c r="L496" t="s">
        <v>2021</v>
      </c>
      <c r="M496" t="str">
        <f>HYPERLINK("https://toobigdata.com/douyin/user/386126?utm_source=de","点击查看达人详情")</f>
        <v>点击查看达人详情</v>
      </c>
    </row>
    <row r="497" spans="1:13">
      <c r="A497">
        <v>4861068</v>
      </c>
      <c r="B497" t="s">
        <v>2022</v>
      </c>
      <c r="C497" t="s">
        <v>35</v>
      </c>
      <c r="D497" t="s">
        <v>2023</v>
      </c>
      <c r="E497" t="s">
        <v>2024</v>
      </c>
      <c r="F497" t="s">
        <v>2025</v>
      </c>
      <c r="G497" t="s">
        <v>75</v>
      </c>
      <c r="I497">
        <v>2961647</v>
      </c>
      <c r="J497">
        <v>18447857</v>
      </c>
      <c r="K497">
        <v>115</v>
      </c>
      <c r="L497" t="s">
        <v>2026</v>
      </c>
      <c r="M497" t="str">
        <f>HYPERLINK("https://toobigdata.com/douyin/user/55440?utm_source=de","点击查看达人详情")</f>
        <v>点击查看达人详情</v>
      </c>
    </row>
    <row r="498" spans="1:13">
      <c r="A498">
        <v>127897039</v>
      </c>
      <c r="B498" t="s">
        <v>2027</v>
      </c>
      <c r="C498" t="s">
        <v>35</v>
      </c>
      <c r="D498" t="s">
        <v>2028</v>
      </c>
      <c r="F498" t="s">
        <v>2029</v>
      </c>
      <c r="G498" t="s">
        <v>43</v>
      </c>
      <c r="I498">
        <v>2961514</v>
      </c>
      <c r="J498">
        <v>2829663</v>
      </c>
      <c r="K498">
        <v>19</v>
      </c>
      <c r="L498" t="s">
        <v>2030</v>
      </c>
      <c r="M498" t="str">
        <f>HYPERLINK("https://toobigdata.com/douyin/user/288194?utm_source=de","点击查看达人详情")</f>
        <v>点击查看达人详情</v>
      </c>
    </row>
    <row r="499" spans="1:13">
      <c r="A499">
        <v>604136867</v>
      </c>
      <c r="B499" t="s">
        <v>2031</v>
      </c>
      <c r="C499" t="s">
        <v>17</v>
      </c>
      <c r="D499" t="s">
        <v>2032</v>
      </c>
      <c r="E499" t="s">
        <v>2033</v>
      </c>
      <c r="F499" t="s">
        <v>2034</v>
      </c>
      <c r="G499" t="s">
        <v>69</v>
      </c>
      <c r="I499">
        <v>2954913</v>
      </c>
      <c r="J499">
        <v>3986467</v>
      </c>
      <c r="K499">
        <v>190</v>
      </c>
      <c r="L499" t="s">
        <v>2035</v>
      </c>
      <c r="M499" t="str">
        <f>HYPERLINK("https://toobigdata.com/douyin/user/252749?utm_source=de","点击查看达人详情")</f>
        <v>点击查看达人详情</v>
      </c>
    </row>
    <row r="500" spans="1:13">
      <c r="A500">
        <v>4046915</v>
      </c>
      <c r="B500" t="s">
        <v>2036</v>
      </c>
      <c r="C500" t="s">
        <v>17</v>
      </c>
      <c r="G500" t="s">
        <v>14</v>
      </c>
      <c r="I500">
        <v>2950242</v>
      </c>
      <c r="J500">
        <v>4309832</v>
      </c>
      <c r="K500">
        <v>12</v>
      </c>
      <c r="L500" t="s">
        <v>2037</v>
      </c>
      <c r="M500" t="str">
        <f>HYPERLINK("https://toobigdata.com/douyin/user/47352?utm_source=de","点击查看达人详情")</f>
        <v>点击查看达人详情</v>
      </c>
    </row>
    <row r="501" spans="1:13">
      <c r="A501">
        <v>1039286804</v>
      </c>
      <c r="B501" t="s">
        <v>2038</v>
      </c>
      <c r="C501" t="s">
        <v>17</v>
      </c>
      <c r="D501" t="s">
        <v>2039</v>
      </c>
      <c r="E501" t="s">
        <v>41</v>
      </c>
      <c r="F501" t="s">
        <v>2040</v>
      </c>
      <c r="G501" t="s">
        <v>59</v>
      </c>
      <c r="I501">
        <v>2949178</v>
      </c>
      <c r="J501">
        <v>13806159</v>
      </c>
      <c r="K501">
        <v>207</v>
      </c>
      <c r="L501" t="s">
        <v>2041</v>
      </c>
      <c r="M501" t="str">
        <f>HYPERLINK("https://toobigdata.com/douyin/user/376649?utm_source=de","点击查看达人详情")</f>
        <v>点击查看达人详情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hyperlinks>
    <hyperlink ref="M2" r:id="rId1" tooltip="点击查看达人详情" display="https://toobigdata.com/douyin/user/344160?utm_source=de" xr:uid="{00000000-0004-0000-0000-000000000000}"/>
    <hyperlink ref="M3" r:id="rId2" tooltip="点击查看达人详情" display="https://toobigdata.com/douyin/user/328011?utm_source=de" xr:uid="{00000000-0004-0000-0000-000001000000}"/>
    <hyperlink ref="M4" r:id="rId3" tooltip="点击查看达人详情" display="https://toobigdata.com/douyin/user/61203?utm_source=de" xr:uid="{00000000-0004-0000-0000-000002000000}"/>
    <hyperlink ref="M5" r:id="rId4" tooltip="点击查看达人详情" display="https://toobigdata.com/douyin/user/287357?utm_source=de" xr:uid="{00000000-0004-0000-0000-000003000000}"/>
    <hyperlink ref="M6" r:id="rId5" tooltip="点击查看达人详情" display="https://toobigdata.com/douyin/user/308068?utm_source=de" xr:uid="{00000000-0004-0000-0000-000004000000}"/>
    <hyperlink ref="M7" r:id="rId6" tooltip="点击查看达人详情" display="https://toobigdata.com/douyin/user/50168?utm_source=de" xr:uid="{00000000-0004-0000-0000-000005000000}"/>
    <hyperlink ref="M8" r:id="rId7" tooltip="点击查看达人详情" display="https://toobigdata.com/douyin/user/43832?utm_source=de" xr:uid="{00000000-0004-0000-0000-000006000000}"/>
    <hyperlink ref="M9" r:id="rId8" tooltip="点击查看达人详情" display="https://toobigdata.com/douyin/user/329220?utm_source=de" xr:uid="{00000000-0004-0000-0000-000007000000}"/>
    <hyperlink ref="M10" r:id="rId9" tooltip="点击查看达人详情" display="https://toobigdata.com/douyin/user/190072?utm_source=de" xr:uid="{00000000-0004-0000-0000-000008000000}"/>
    <hyperlink ref="M11" r:id="rId10" tooltip="点击查看达人详情" display="https://toobigdata.com/douyin/user/53609?utm_source=de" xr:uid="{00000000-0004-0000-0000-000009000000}"/>
    <hyperlink ref="M12" r:id="rId11" tooltip="点击查看达人详情" display="https://toobigdata.com/douyin/user/47336?utm_source=de" xr:uid="{00000000-0004-0000-0000-00000A000000}"/>
    <hyperlink ref="M13" r:id="rId12" tooltip="点击查看达人详情" display="https://toobigdata.com/douyin/user/188892?utm_source=de" xr:uid="{00000000-0004-0000-0000-00000B000000}"/>
    <hyperlink ref="M14" r:id="rId13" tooltip="点击查看达人详情" display="https://toobigdata.com/douyin/user/233940?utm_source=de" xr:uid="{00000000-0004-0000-0000-00000C000000}"/>
    <hyperlink ref="M15" r:id="rId14" tooltip="点击查看达人详情" display="https://toobigdata.com/douyin/user/74131?utm_source=de" xr:uid="{00000000-0004-0000-0000-00000D000000}"/>
    <hyperlink ref="M16" r:id="rId15" tooltip="点击查看达人详情" display="https://toobigdata.com/douyin/user/325095?utm_source=de" xr:uid="{00000000-0004-0000-0000-00000E000000}"/>
    <hyperlink ref="M17" r:id="rId16" tooltip="点击查看达人详情" display="https://toobigdata.com/douyin/user/296081?utm_source=de" xr:uid="{00000000-0004-0000-0000-00000F000000}"/>
    <hyperlink ref="M18" r:id="rId17" tooltip="点击查看达人详情" display="https://toobigdata.com/douyin/user/301208?utm_source=de" xr:uid="{00000000-0004-0000-0000-000010000000}"/>
    <hyperlink ref="M19" r:id="rId18" tooltip="点击查看达人详情" display="https://toobigdata.com/douyin/user/347474?utm_source=de" xr:uid="{00000000-0004-0000-0000-000011000000}"/>
    <hyperlink ref="M20" r:id="rId19" tooltip="点击查看达人详情" display="https://toobigdata.com/douyin/user/14155653?utm_source=de" xr:uid="{00000000-0004-0000-0000-000012000000}"/>
    <hyperlink ref="M21" r:id="rId20" tooltip="点击查看达人详情" display="https://toobigdata.com/douyin/user/340472?utm_source=de" xr:uid="{00000000-0004-0000-0000-000013000000}"/>
    <hyperlink ref="M22" r:id="rId21" tooltip="点击查看达人详情" display="https://toobigdata.com/douyin/user/167560?utm_source=de" xr:uid="{00000000-0004-0000-0000-000014000000}"/>
    <hyperlink ref="M23" r:id="rId22" tooltip="点击查看达人详情" display="https://toobigdata.com/douyin/user/324056?utm_source=de" xr:uid="{00000000-0004-0000-0000-000015000000}"/>
    <hyperlink ref="M24" r:id="rId23" tooltip="点击查看达人详情" display="https://toobigdata.com/douyin/user/21378?utm_source=de" xr:uid="{00000000-0004-0000-0000-000016000000}"/>
    <hyperlink ref="M25" r:id="rId24" tooltip="点击查看达人详情" display="https://toobigdata.com/douyin/user/291579?utm_source=de" xr:uid="{00000000-0004-0000-0000-000017000000}"/>
    <hyperlink ref="M26" r:id="rId25" tooltip="点击查看达人详情" display="https://toobigdata.com/douyin/user/334214?utm_source=de" xr:uid="{00000000-0004-0000-0000-000018000000}"/>
    <hyperlink ref="M27" r:id="rId26" tooltip="点击查看达人详情" display="https://toobigdata.com/douyin/user/195317?utm_source=de" xr:uid="{00000000-0004-0000-0000-000019000000}"/>
    <hyperlink ref="M28" r:id="rId27" tooltip="点击查看达人详情" display="https://toobigdata.com/douyin/user/269227?utm_source=de" xr:uid="{00000000-0004-0000-0000-00001A000000}"/>
    <hyperlink ref="M29" r:id="rId28" tooltip="点击查看达人详情" display="https://toobigdata.com/douyin/user/99913?utm_source=de" xr:uid="{00000000-0004-0000-0000-00001B000000}"/>
    <hyperlink ref="M30" r:id="rId29" tooltip="点击查看达人详情" display="https://toobigdata.com/douyin/user/55855?utm_source=de" xr:uid="{00000000-0004-0000-0000-00001C000000}"/>
    <hyperlink ref="M31" r:id="rId30" tooltip="点击查看达人详情" display="https://toobigdata.com/douyin/user/323277?utm_source=de" xr:uid="{00000000-0004-0000-0000-00001D000000}"/>
    <hyperlink ref="M32" r:id="rId31" tooltip="点击查看达人详情" display="https://toobigdata.com/douyin/user/253194?utm_source=de" xr:uid="{00000000-0004-0000-0000-00001E000000}"/>
    <hyperlink ref="M33" r:id="rId32" tooltip="点击查看达人详情" display="https://toobigdata.com/douyin/user/408011?utm_source=de" xr:uid="{00000000-0004-0000-0000-00001F000000}"/>
    <hyperlink ref="M34" r:id="rId33" tooltip="点击查看达人详情" display="https://toobigdata.com/douyin/user/119706?utm_source=de" xr:uid="{00000000-0004-0000-0000-000020000000}"/>
    <hyperlink ref="M35" r:id="rId34" tooltip="点击查看达人详情" display="https://toobigdata.com/douyin/user/324578?utm_source=de" xr:uid="{00000000-0004-0000-0000-000021000000}"/>
    <hyperlink ref="M36" r:id="rId35" tooltip="点击查看达人详情" display="https://toobigdata.com/douyin/user/103933?utm_source=de" xr:uid="{00000000-0004-0000-0000-000022000000}"/>
    <hyperlink ref="M37" r:id="rId36" tooltip="点击查看达人详情" display="https://toobigdata.com/douyin/user/376327?utm_source=de" xr:uid="{00000000-0004-0000-0000-000023000000}"/>
    <hyperlink ref="M38" r:id="rId37" tooltip="点击查看达人详情" display="https://toobigdata.com/douyin/user/161016?utm_source=de" xr:uid="{00000000-0004-0000-0000-000024000000}"/>
    <hyperlink ref="M39" r:id="rId38" tooltip="点击查看达人详情" display="https://toobigdata.com/douyin/user/44521?utm_source=de" xr:uid="{00000000-0004-0000-0000-000025000000}"/>
    <hyperlink ref="M40" r:id="rId39" tooltip="点击查看达人详情" display="https://toobigdata.com/douyin/user/407699?utm_source=de" xr:uid="{00000000-0004-0000-0000-000026000000}"/>
    <hyperlink ref="M41" r:id="rId40" tooltip="点击查看达人详情" display="https://toobigdata.com/douyin/user/368653?utm_source=de" xr:uid="{00000000-0004-0000-0000-000027000000}"/>
    <hyperlink ref="M42" r:id="rId41" tooltip="点击查看达人详情" display="https://toobigdata.com/douyin/user/332567?utm_source=de" xr:uid="{00000000-0004-0000-0000-000028000000}"/>
    <hyperlink ref="M43" r:id="rId42" tooltip="点击查看达人详情" display="https://toobigdata.com/douyin/user/20577?utm_source=de" xr:uid="{00000000-0004-0000-0000-000029000000}"/>
    <hyperlink ref="M44" r:id="rId43" tooltip="点击查看达人详情" display="https://toobigdata.com/douyin/user/392037?utm_source=de" xr:uid="{00000000-0004-0000-0000-00002A000000}"/>
    <hyperlink ref="M45" r:id="rId44" tooltip="点击查看达人详情" display="https://toobigdata.com/douyin/user/882026?utm_source=de" xr:uid="{00000000-0004-0000-0000-00002B000000}"/>
    <hyperlink ref="M46" r:id="rId45" tooltip="点击查看达人详情" display="https://toobigdata.com/douyin/user/53966?utm_source=de" xr:uid="{00000000-0004-0000-0000-00002C000000}"/>
    <hyperlink ref="M47" r:id="rId46" tooltip="点击查看达人详情" display="https://toobigdata.com/douyin/user/292429?utm_source=de" xr:uid="{00000000-0004-0000-0000-00002D000000}"/>
    <hyperlink ref="M48" r:id="rId47" tooltip="点击查看达人详情" display="https://toobigdata.com/douyin/user/1098987?utm_source=de" xr:uid="{00000000-0004-0000-0000-00002E000000}"/>
    <hyperlink ref="M49" r:id="rId48" tooltip="点击查看达人详情" display="https://toobigdata.com/douyin/user/13320697?utm_source=de" xr:uid="{00000000-0004-0000-0000-00002F000000}"/>
    <hyperlink ref="M50" r:id="rId49" tooltip="点击查看达人详情" display="https://toobigdata.com/douyin/user/170914?utm_source=de" xr:uid="{00000000-0004-0000-0000-000030000000}"/>
    <hyperlink ref="M51" r:id="rId50" tooltip="点击查看达人详情" display="https://toobigdata.com/douyin/user/203815?utm_source=de" xr:uid="{00000000-0004-0000-0000-000031000000}"/>
    <hyperlink ref="M52" r:id="rId51" tooltip="点击查看达人详情" display="https://toobigdata.com/douyin/user/13880539?utm_source=de" xr:uid="{00000000-0004-0000-0000-000032000000}"/>
    <hyperlink ref="M53" r:id="rId52" tooltip="点击查看达人详情" display="https://toobigdata.com/douyin/user/2208770?utm_source=de" xr:uid="{00000000-0004-0000-0000-000033000000}"/>
    <hyperlink ref="M54" r:id="rId53" tooltip="点击查看达人详情" display="https://toobigdata.com/douyin/user/22136?utm_source=de" xr:uid="{00000000-0004-0000-0000-000034000000}"/>
    <hyperlink ref="M55" r:id="rId54" tooltip="点击查看达人详情" display="https://toobigdata.com/douyin/user/293048?utm_source=de" xr:uid="{00000000-0004-0000-0000-000035000000}"/>
    <hyperlink ref="M56" r:id="rId55" tooltip="点击查看达人详情" display="https://toobigdata.com/douyin/user/168497?utm_source=de" xr:uid="{00000000-0004-0000-0000-000036000000}"/>
    <hyperlink ref="M57" r:id="rId56" tooltip="点击查看达人详情" display="https://toobigdata.com/douyin/user/219590?utm_source=de" xr:uid="{00000000-0004-0000-0000-000037000000}"/>
    <hyperlink ref="M58" r:id="rId57" tooltip="点击查看达人详情" display="https://toobigdata.com/douyin/user/112747?utm_source=de" xr:uid="{00000000-0004-0000-0000-000038000000}"/>
    <hyperlink ref="M59" r:id="rId58" tooltip="点击查看达人详情" display="https://toobigdata.com/douyin/user/87222?utm_source=de" xr:uid="{00000000-0004-0000-0000-000039000000}"/>
    <hyperlink ref="M60" r:id="rId59" tooltip="点击查看达人详情" display="https://toobigdata.com/douyin/user/17889710?utm_source=de" xr:uid="{00000000-0004-0000-0000-00003A000000}"/>
    <hyperlink ref="M61" r:id="rId60" tooltip="点击查看达人详情" display="https://toobigdata.com/douyin/user/12433?utm_source=de" xr:uid="{00000000-0004-0000-0000-00003B000000}"/>
    <hyperlink ref="M62" r:id="rId61" tooltip="点击查看达人详情" display="https://toobigdata.com/douyin/user/74533?utm_source=de" xr:uid="{00000000-0004-0000-0000-00003C000000}"/>
    <hyperlink ref="M63" r:id="rId62" tooltip="点击查看达人详情" display="https://toobigdata.com/douyin/user/4036414?utm_source=de" xr:uid="{00000000-0004-0000-0000-00003D000000}"/>
    <hyperlink ref="M64" r:id="rId63" tooltip="点击查看达人详情" display="https://toobigdata.com/douyin/user/37879?utm_source=de" xr:uid="{00000000-0004-0000-0000-00003E000000}"/>
    <hyperlink ref="M65" r:id="rId64" tooltip="点击查看达人详情" display="https://toobigdata.com/douyin/user/307231?utm_source=de" xr:uid="{00000000-0004-0000-0000-00003F000000}"/>
    <hyperlink ref="M66" r:id="rId65" tooltip="点击查看达人详情" display="https://toobigdata.com/douyin/user/289241?utm_source=de" xr:uid="{00000000-0004-0000-0000-000040000000}"/>
    <hyperlink ref="M67" r:id="rId66" tooltip="点击查看达人详情" display="https://toobigdata.com/douyin/user/73795?utm_source=de" xr:uid="{00000000-0004-0000-0000-000041000000}"/>
    <hyperlink ref="M68" r:id="rId67" tooltip="点击查看达人详情" display="https://toobigdata.com/douyin/user/188401?utm_source=de" xr:uid="{00000000-0004-0000-0000-000042000000}"/>
    <hyperlink ref="M69" r:id="rId68" tooltip="点击查看达人详情" display="https://toobigdata.com/douyin/user/237467?utm_source=de" xr:uid="{00000000-0004-0000-0000-000043000000}"/>
    <hyperlink ref="M70" r:id="rId69" tooltip="点击查看达人详情" display="https://toobigdata.com/douyin/user/42054?utm_source=de" xr:uid="{00000000-0004-0000-0000-000044000000}"/>
    <hyperlink ref="M71" r:id="rId70" tooltip="点击查看达人详情" display="https://toobigdata.com/douyin/user/73765?utm_source=de" xr:uid="{00000000-0004-0000-0000-000045000000}"/>
    <hyperlink ref="M72" r:id="rId71" tooltip="点击查看达人详情" display="https://toobigdata.com/douyin/user/57305?utm_source=de" xr:uid="{00000000-0004-0000-0000-000046000000}"/>
    <hyperlink ref="M73" r:id="rId72" tooltip="点击查看达人详情" display="https://toobigdata.com/douyin/user/361858?utm_source=de" xr:uid="{00000000-0004-0000-0000-000047000000}"/>
    <hyperlink ref="M74" r:id="rId73" tooltip="点击查看达人详情" display="https://toobigdata.com/douyin/user/147578?utm_source=de" xr:uid="{00000000-0004-0000-0000-000048000000}"/>
    <hyperlink ref="M75" r:id="rId74" tooltip="点击查看达人详情" display="https://toobigdata.com/douyin/user/87376?utm_source=de" xr:uid="{00000000-0004-0000-0000-000049000000}"/>
    <hyperlink ref="M76" r:id="rId75" tooltip="点击查看达人详情" display="https://toobigdata.com/douyin/user/340269?utm_source=de" xr:uid="{00000000-0004-0000-0000-00004A000000}"/>
    <hyperlink ref="M77" r:id="rId76" tooltip="点击查看达人详情" display="https://toobigdata.com/douyin/user/370237?utm_source=de" xr:uid="{00000000-0004-0000-0000-00004B000000}"/>
    <hyperlink ref="M78" r:id="rId77" tooltip="点击查看达人详情" display="https://toobigdata.com/douyin/user/44479?utm_source=de" xr:uid="{00000000-0004-0000-0000-00004C000000}"/>
    <hyperlink ref="M79" r:id="rId78" tooltip="点击查看达人详情" display="https://toobigdata.com/douyin/user/67382?utm_source=de" xr:uid="{00000000-0004-0000-0000-00004D000000}"/>
    <hyperlink ref="M80" r:id="rId79" tooltip="点击查看达人详情" display="https://toobigdata.com/douyin/user/314924?utm_source=de" xr:uid="{00000000-0004-0000-0000-00004E000000}"/>
    <hyperlink ref="M81" r:id="rId80" tooltip="点击查看达人详情" display="https://toobigdata.com/douyin/user/153642?utm_source=de" xr:uid="{00000000-0004-0000-0000-00004F000000}"/>
    <hyperlink ref="M82" r:id="rId81" tooltip="点击查看达人详情" display="https://toobigdata.com/douyin/user/90688?utm_source=de" xr:uid="{00000000-0004-0000-0000-000050000000}"/>
    <hyperlink ref="M83" r:id="rId82" tooltip="点击查看达人详情" display="https://toobigdata.com/douyin/user/117784?utm_source=de" xr:uid="{00000000-0004-0000-0000-000051000000}"/>
    <hyperlink ref="M84" r:id="rId83" tooltip="点击查看达人详情" display="https://toobigdata.com/douyin/user/358552?utm_source=de" xr:uid="{00000000-0004-0000-0000-000052000000}"/>
    <hyperlink ref="M85" r:id="rId84" tooltip="点击查看达人详情" display="https://toobigdata.com/douyin/user/215186?utm_source=de" xr:uid="{00000000-0004-0000-0000-000053000000}"/>
    <hyperlink ref="M86" r:id="rId85" tooltip="点击查看达人详情" display="https://toobigdata.com/douyin/user/64793?utm_source=de" xr:uid="{00000000-0004-0000-0000-000054000000}"/>
    <hyperlink ref="M87" r:id="rId86" tooltip="点击查看达人详情" display="https://toobigdata.com/douyin/user/412383?utm_source=de" xr:uid="{00000000-0004-0000-0000-000055000000}"/>
    <hyperlink ref="M88" r:id="rId87" tooltip="点击查看达人详情" display="https://toobigdata.com/douyin/user/327597?utm_source=de" xr:uid="{00000000-0004-0000-0000-000056000000}"/>
    <hyperlink ref="M89" r:id="rId88" tooltip="点击查看达人详情" display="https://toobigdata.com/douyin/user/73768?utm_source=de" xr:uid="{00000000-0004-0000-0000-000057000000}"/>
    <hyperlink ref="M90" r:id="rId89" tooltip="点击查看达人详情" display="https://toobigdata.com/douyin/user/31404?utm_source=de" xr:uid="{00000000-0004-0000-0000-000058000000}"/>
    <hyperlink ref="M91" r:id="rId90" tooltip="点击查看达人详情" display="https://toobigdata.com/douyin/user/143737?utm_source=de" xr:uid="{00000000-0004-0000-0000-000059000000}"/>
    <hyperlink ref="M92" r:id="rId91" tooltip="点击查看达人详情" display="https://toobigdata.com/douyin/user/117274?utm_source=de" xr:uid="{00000000-0004-0000-0000-00005A000000}"/>
    <hyperlink ref="M93" r:id="rId92" tooltip="点击查看达人详情" display="https://toobigdata.com/douyin/user/197529?utm_source=de" xr:uid="{00000000-0004-0000-0000-00005B000000}"/>
    <hyperlink ref="M94" r:id="rId93" tooltip="点击查看达人详情" display="https://toobigdata.com/douyin/user/194766?utm_source=de" xr:uid="{00000000-0004-0000-0000-00005C000000}"/>
    <hyperlink ref="M95" r:id="rId94" tooltip="点击查看达人详情" display="https://toobigdata.com/douyin/user/275367?utm_source=de" xr:uid="{00000000-0004-0000-0000-00005D000000}"/>
    <hyperlink ref="M96" r:id="rId95" tooltip="点击查看达人详情" display="https://toobigdata.com/douyin/user/97390?utm_source=de" xr:uid="{00000000-0004-0000-0000-00005E000000}"/>
    <hyperlink ref="M97" r:id="rId96" tooltip="点击查看达人详情" display="https://toobigdata.com/douyin/user/49553?utm_source=de" xr:uid="{00000000-0004-0000-0000-00005F000000}"/>
    <hyperlink ref="M98" r:id="rId97" tooltip="点击查看达人详情" display="https://toobigdata.com/douyin/user/282280?utm_source=de" xr:uid="{00000000-0004-0000-0000-000060000000}"/>
    <hyperlink ref="M99" r:id="rId98" tooltip="点击查看达人详情" display="https://toobigdata.com/douyin/user/386206?utm_source=de" xr:uid="{00000000-0004-0000-0000-000061000000}"/>
    <hyperlink ref="M100" r:id="rId99" tooltip="点击查看达人详情" display="https://toobigdata.com/douyin/user/205573?utm_source=de" xr:uid="{00000000-0004-0000-0000-000062000000}"/>
    <hyperlink ref="M101" r:id="rId100" tooltip="点击查看达人详情" display="https://toobigdata.com/douyin/user/48925?utm_source=de" xr:uid="{00000000-0004-0000-0000-000063000000}"/>
    <hyperlink ref="M102" r:id="rId101" tooltip="点击查看达人详情" display="https://toobigdata.com/douyin/user/380978?utm_source=de" xr:uid="{00000000-0004-0000-0000-000064000000}"/>
    <hyperlink ref="M103" r:id="rId102" tooltip="点击查看达人详情" display="https://toobigdata.com/douyin/user/2066710?utm_source=de" xr:uid="{00000000-0004-0000-0000-000065000000}"/>
    <hyperlink ref="M104" r:id="rId103" tooltip="点击查看达人详情" display="https://toobigdata.com/douyin/user/128641?utm_source=de" xr:uid="{00000000-0004-0000-0000-000066000000}"/>
    <hyperlink ref="M105" r:id="rId104" tooltip="点击查看达人详情" display="https://toobigdata.com/douyin/user/15944584?utm_source=de" xr:uid="{00000000-0004-0000-0000-000067000000}"/>
    <hyperlink ref="M106" r:id="rId105" tooltip="点击查看达人详情" display="https://toobigdata.com/douyin/user/419751?utm_source=de" xr:uid="{00000000-0004-0000-0000-000068000000}"/>
    <hyperlink ref="M107" r:id="rId106" tooltip="点击查看达人详情" display="https://toobigdata.com/douyin/user/226697?utm_source=de" xr:uid="{00000000-0004-0000-0000-000069000000}"/>
    <hyperlink ref="M108" r:id="rId107" tooltip="点击查看达人详情" display="https://toobigdata.com/douyin/user/334387?utm_source=de" xr:uid="{00000000-0004-0000-0000-00006A000000}"/>
    <hyperlink ref="M109" r:id="rId108" tooltip="点击查看达人详情" display="https://toobigdata.com/douyin/user/365135?utm_source=de" xr:uid="{00000000-0004-0000-0000-00006B000000}"/>
    <hyperlink ref="M110" r:id="rId109" tooltip="点击查看达人详情" display="https://toobigdata.com/douyin/user/21503?utm_source=de" xr:uid="{00000000-0004-0000-0000-00006C000000}"/>
    <hyperlink ref="M111" r:id="rId110" tooltip="点击查看达人详情" display="https://toobigdata.com/douyin/user/318598?utm_source=de" xr:uid="{00000000-0004-0000-0000-00006D000000}"/>
    <hyperlink ref="M112" r:id="rId111" tooltip="点击查看达人详情" display="https://toobigdata.com/douyin/user/56710?utm_source=de" xr:uid="{00000000-0004-0000-0000-00006E000000}"/>
    <hyperlink ref="M113" r:id="rId112" tooltip="点击查看达人详情" display="https://toobigdata.com/douyin/user/109904?utm_source=de" xr:uid="{00000000-0004-0000-0000-00006F000000}"/>
    <hyperlink ref="M114" r:id="rId113" tooltip="点击查看达人详情" display="https://toobigdata.com/douyin/user/39760?utm_source=de" xr:uid="{00000000-0004-0000-0000-000070000000}"/>
    <hyperlink ref="M115" r:id="rId114" tooltip="点击查看达人详情" display="https://toobigdata.com/douyin/user/44993?utm_source=de" xr:uid="{00000000-0004-0000-0000-000071000000}"/>
    <hyperlink ref="M116" r:id="rId115" tooltip="点击查看达人详情" display="https://toobigdata.com/douyin/user/143714?utm_source=de" xr:uid="{00000000-0004-0000-0000-000072000000}"/>
    <hyperlink ref="M117" r:id="rId116" tooltip="点击查看达人详情" display="https://toobigdata.com/douyin/user/57807?utm_source=de" xr:uid="{00000000-0004-0000-0000-000073000000}"/>
    <hyperlink ref="M118" r:id="rId117" tooltip="点击查看达人详情" display="https://toobigdata.com/douyin/user/345659?utm_source=de" xr:uid="{00000000-0004-0000-0000-000074000000}"/>
    <hyperlink ref="M119" r:id="rId118" tooltip="点击查看达人详情" display="https://toobigdata.com/douyin/user/126716?utm_source=de" xr:uid="{00000000-0004-0000-0000-000075000000}"/>
    <hyperlink ref="M120" r:id="rId119" tooltip="点击查看达人详情" display="https://toobigdata.com/douyin/user/177381?utm_source=de" xr:uid="{00000000-0004-0000-0000-000076000000}"/>
    <hyperlink ref="M121" r:id="rId120" tooltip="点击查看达人详情" display="https://toobigdata.com/douyin/user/46928?utm_source=de" xr:uid="{00000000-0004-0000-0000-000077000000}"/>
    <hyperlink ref="M122" r:id="rId121" tooltip="点击查看达人详情" display="https://toobigdata.com/douyin/user/197407?utm_source=de" xr:uid="{00000000-0004-0000-0000-000078000000}"/>
    <hyperlink ref="M123" r:id="rId122" tooltip="点击查看达人详情" display="https://toobigdata.com/douyin/user/32784?utm_source=de" xr:uid="{00000000-0004-0000-0000-000079000000}"/>
    <hyperlink ref="M124" r:id="rId123" tooltip="点击查看达人详情" display="https://toobigdata.com/douyin/user/44879?utm_source=de" xr:uid="{00000000-0004-0000-0000-00007A000000}"/>
    <hyperlink ref="M125" r:id="rId124" tooltip="点击查看达人详情" display="https://toobigdata.com/douyin/user/273709?utm_source=de" xr:uid="{00000000-0004-0000-0000-00007B000000}"/>
    <hyperlink ref="M126" r:id="rId125" tooltip="点击查看达人详情" display="https://toobigdata.com/douyin/user/64452?utm_source=de" xr:uid="{00000000-0004-0000-0000-00007C000000}"/>
    <hyperlink ref="M127" r:id="rId126" tooltip="点击查看达人详情" display="https://toobigdata.com/douyin/user/258770?utm_source=de" xr:uid="{00000000-0004-0000-0000-00007D000000}"/>
    <hyperlink ref="M128" r:id="rId127" tooltip="点击查看达人详情" display="https://toobigdata.com/douyin/user/50589?utm_source=de" xr:uid="{00000000-0004-0000-0000-00007E000000}"/>
    <hyperlink ref="M129" r:id="rId128" tooltip="点击查看达人详情" display="https://toobigdata.com/douyin/user/8311323?utm_source=de" xr:uid="{00000000-0004-0000-0000-00007F000000}"/>
    <hyperlink ref="M130" r:id="rId129" tooltip="点击查看达人详情" display="https://toobigdata.com/douyin/user/37041?utm_source=de" xr:uid="{00000000-0004-0000-0000-000080000000}"/>
    <hyperlink ref="M131" r:id="rId130" tooltip="点击查看达人详情" display="https://toobigdata.com/douyin/user/43721?utm_source=de" xr:uid="{00000000-0004-0000-0000-000081000000}"/>
    <hyperlink ref="M132" r:id="rId131" tooltip="点击查看达人详情" display="https://toobigdata.com/douyin/user/226328?utm_source=de" xr:uid="{00000000-0004-0000-0000-000082000000}"/>
    <hyperlink ref="M133" r:id="rId132" tooltip="点击查看达人详情" display="https://toobigdata.com/douyin/user/382282?utm_source=de" xr:uid="{00000000-0004-0000-0000-000083000000}"/>
    <hyperlink ref="M134" r:id="rId133" tooltip="点击查看达人详情" display="https://toobigdata.com/douyin/user/300911?utm_source=de" xr:uid="{00000000-0004-0000-0000-000084000000}"/>
    <hyperlink ref="M135" r:id="rId134" tooltip="点击查看达人详情" display="https://toobigdata.com/douyin/user/14113?utm_source=de" xr:uid="{00000000-0004-0000-0000-000085000000}"/>
    <hyperlink ref="M136" r:id="rId135" tooltip="点击查看达人详情" display="https://toobigdata.com/douyin/user/347277?utm_source=de" xr:uid="{00000000-0004-0000-0000-000086000000}"/>
    <hyperlink ref="M137" r:id="rId136" tooltip="点击查看达人详情" display="https://toobigdata.com/douyin/user/282400?utm_source=de" xr:uid="{00000000-0004-0000-0000-000087000000}"/>
    <hyperlink ref="M138" r:id="rId137" tooltip="点击查看达人详情" display="https://toobigdata.com/douyin/user/387092?utm_source=de" xr:uid="{00000000-0004-0000-0000-000088000000}"/>
    <hyperlink ref="M139" r:id="rId138" tooltip="点击查看达人详情" display="https://toobigdata.com/douyin/user/247172?utm_source=de" xr:uid="{00000000-0004-0000-0000-000089000000}"/>
    <hyperlink ref="M140" r:id="rId139" tooltip="点击查看达人详情" display="https://toobigdata.com/douyin/user/65667?utm_source=de" xr:uid="{00000000-0004-0000-0000-00008A000000}"/>
    <hyperlink ref="M141" r:id="rId140" tooltip="点击查看达人详情" display="https://toobigdata.com/douyin/user/49241?utm_source=de" xr:uid="{00000000-0004-0000-0000-00008B000000}"/>
    <hyperlink ref="M142" r:id="rId141" tooltip="点击查看达人详情" display="https://toobigdata.com/douyin/user/29768?utm_source=de" xr:uid="{00000000-0004-0000-0000-00008C000000}"/>
    <hyperlink ref="M143" r:id="rId142" tooltip="点击查看达人详情" display="https://toobigdata.com/douyin/user/306400?utm_source=de" xr:uid="{00000000-0004-0000-0000-00008D000000}"/>
    <hyperlink ref="M144" r:id="rId143" tooltip="点击查看达人详情" display="https://toobigdata.com/douyin/user/35185?utm_source=de" xr:uid="{00000000-0004-0000-0000-00008E000000}"/>
    <hyperlink ref="M145" r:id="rId144" tooltip="点击查看达人详情" display="https://toobigdata.com/douyin/user/71359?utm_source=de" xr:uid="{00000000-0004-0000-0000-00008F000000}"/>
    <hyperlink ref="M146" r:id="rId145" tooltip="点击查看达人详情" display="https://toobigdata.com/douyin/user/9249075?utm_source=de" xr:uid="{00000000-0004-0000-0000-000090000000}"/>
    <hyperlink ref="M147" r:id="rId146" tooltip="点击查看达人详情" display="https://toobigdata.com/douyin/user/15051091?utm_source=de" xr:uid="{00000000-0004-0000-0000-000091000000}"/>
    <hyperlink ref="M148" r:id="rId147" tooltip="点击查看达人详情" display="https://toobigdata.com/douyin/user/80566?utm_source=de" xr:uid="{00000000-0004-0000-0000-000092000000}"/>
    <hyperlink ref="M149" r:id="rId148" tooltip="点击查看达人详情" display="https://toobigdata.com/douyin/user/45761?utm_source=de" xr:uid="{00000000-0004-0000-0000-000093000000}"/>
    <hyperlink ref="M150" r:id="rId149" tooltip="点击查看达人详情" display="https://toobigdata.com/douyin/user/96518?utm_source=de" xr:uid="{00000000-0004-0000-0000-000094000000}"/>
    <hyperlink ref="M151" r:id="rId150" tooltip="点击查看达人详情" display="https://toobigdata.com/douyin/user/347970?utm_source=de" xr:uid="{00000000-0004-0000-0000-000095000000}"/>
    <hyperlink ref="M152" r:id="rId151" tooltip="点击查看达人详情" display="https://toobigdata.com/douyin/user/65205?utm_source=de" xr:uid="{00000000-0004-0000-0000-000096000000}"/>
    <hyperlink ref="M153" r:id="rId152" tooltip="点击查看达人详情" display="https://toobigdata.com/douyin/user/45375?utm_source=de" xr:uid="{00000000-0004-0000-0000-000097000000}"/>
    <hyperlink ref="M154" r:id="rId153" tooltip="点击查看达人详情" display="https://toobigdata.com/douyin/user/358912?utm_source=de" xr:uid="{00000000-0004-0000-0000-000098000000}"/>
    <hyperlink ref="M155" r:id="rId154" tooltip="点击查看达人详情" display="https://toobigdata.com/douyin/user/63092?utm_source=de" xr:uid="{00000000-0004-0000-0000-000099000000}"/>
    <hyperlink ref="M156" r:id="rId155" tooltip="点击查看达人详情" display="https://toobigdata.com/douyin/user/181060?utm_source=de" xr:uid="{00000000-0004-0000-0000-00009A000000}"/>
    <hyperlink ref="M157" r:id="rId156" tooltip="点击查看达人详情" display="https://toobigdata.com/douyin/user/80007?utm_source=de" xr:uid="{00000000-0004-0000-0000-00009B000000}"/>
    <hyperlink ref="M158" r:id="rId157" tooltip="点击查看达人详情" display="https://toobigdata.com/douyin/user/44530?utm_source=de" xr:uid="{00000000-0004-0000-0000-00009C000000}"/>
    <hyperlink ref="M159" r:id="rId158" tooltip="点击查看达人详情" display="https://toobigdata.com/douyin/user/46859?utm_source=de" xr:uid="{00000000-0004-0000-0000-00009D000000}"/>
    <hyperlink ref="M160" r:id="rId159" tooltip="点击查看达人详情" display="https://toobigdata.com/douyin/user/163168?utm_source=de" xr:uid="{00000000-0004-0000-0000-00009E000000}"/>
    <hyperlink ref="M161" r:id="rId160" tooltip="点击查看达人详情" display="https://toobigdata.com/douyin/user/249261?utm_source=de" xr:uid="{00000000-0004-0000-0000-00009F000000}"/>
    <hyperlink ref="M162" r:id="rId161" tooltip="点击查看达人详情" display="https://toobigdata.com/douyin/user/388501?utm_source=de" xr:uid="{00000000-0004-0000-0000-0000A0000000}"/>
    <hyperlink ref="M163" r:id="rId162" tooltip="点击查看达人详情" display="https://toobigdata.com/douyin/user/332181?utm_source=de" xr:uid="{00000000-0004-0000-0000-0000A1000000}"/>
    <hyperlink ref="M164" r:id="rId163" tooltip="点击查看达人详情" display="https://toobigdata.com/douyin/user/197934?utm_source=de" xr:uid="{00000000-0004-0000-0000-0000A2000000}"/>
    <hyperlink ref="M165" r:id="rId164" tooltip="点击查看达人详情" display="https://toobigdata.com/douyin/user/312731?utm_source=de" xr:uid="{00000000-0004-0000-0000-0000A3000000}"/>
    <hyperlink ref="M166" r:id="rId165" tooltip="点击查看达人详情" display="https://toobigdata.com/douyin/user/9859293?utm_source=de" xr:uid="{00000000-0004-0000-0000-0000A4000000}"/>
    <hyperlink ref="M167" r:id="rId166" tooltip="点击查看达人详情" display="https://toobigdata.com/douyin/user/266546?utm_source=de" xr:uid="{00000000-0004-0000-0000-0000A5000000}"/>
    <hyperlink ref="M168" r:id="rId167" tooltip="点击查看达人详情" display="https://toobigdata.com/douyin/user/32872?utm_source=de" xr:uid="{00000000-0004-0000-0000-0000A6000000}"/>
    <hyperlink ref="M169" r:id="rId168" tooltip="点击查看达人详情" display="https://toobigdata.com/douyin/user/92401?utm_source=de" xr:uid="{00000000-0004-0000-0000-0000A7000000}"/>
    <hyperlink ref="M170" r:id="rId169" tooltip="点击查看达人详情" display="https://toobigdata.com/douyin/user/402838?utm_source=de" xr:uid="{00000000-0004-0000-0000-0000A8000000}"/>
    <hyperlink ref="M171" r:id="rId170" tooltip="点击查看达人详情" display="https://toobigdata.com/douyin/user/248621?utm_source=de" xr:uid="{00000000-0004-0000-0000-0000A9000000}"/>
    <hyperlink ref="M172" r:id="rId171" tooltip="点击查看达人详情" display="https://toobigdata.com/douyin/user/84481?utm_source=de" xr:uid="{00000000-0004-0000-0000-0000AA000000}"/>
    <hyperlink ref="M173" r:id="rId172" tooltip="点击查看达人详情" display="https://toobigdata.com/douyin/user/391950?utm_source=de" xr:uid="{00000000-0004-0000-0000-0000AB000000}"/>
    <hyperlink ref="M174" r:id="rId173" tooltip="点击查看达人详情" display="https://toobigdata.com/douyin/user/79516?utm_source=de" xr:uid="{00000000-0004-0000-0000-0000AC000000}"/>
    <hyperlink ref="M175" r:id="rId174" tooltip="点击查看达人详情" display="https://toobigdata.com/douyin/user/168382?utm_source=de" xr:uid="{00000000-0004-0000-0000-0000AD000000}"/>
    <hyperlink ref="M176" r:id="rId175" tooltip="点击查看达人详情" display="https://toobigdata.com/douyin/user/356841?utm_source=de" xr:uid="{00000000-0004-0000-0000-0000AE000000}"/>
    <hyperlink ref="M177" r:id="rId176" tooltip="点击查看达人详情" display="https://toobigdata.com/douyin/user/37931?utm_source=de" xr:uid="{00000000-0004-0000-0000-0000AF000000}"/>
    <hyperlink ref="M178" r:id="rId177" tooltip="点击查看达人详情" display="https://toobigdata.com/douyin/user/36931?utm_source=de" xr:uid="{00000000-0004-0000-0000-0000B0000000}"/>
    <hyperlink ref="M179" r:id="rId178" tooltip="点击查看达人详情" display="https://toobigdata.com/douyin/user/368023?utm_source=de" xr:uid="{00000000-0004-0000-0000-0000B1000000}"/>
    <hyperlink ref="M180" r:id="rId179" tooltip="点击查看达人详情" display="https://toobigdata.com/douyin/user/407780?utm_source=de" xr:uid="{00000000-0004-0000-0000-0000B2000000}"/>
    <hyperlink ref="M181" r:id="rId180" tooltip="点击查看达人详情" display="https://toobigdata.com/douyin/user/416433?utm_source=de" xr:uid="{00000000-0004-0000-0000-0000B3000000}"/>
    <hyperlink ref="M182" r:id="rId181" tooltip="点击查看达人详情" display="https://toobigdata.com/douyin/user/3252850?utm_source=de" xr:uid="{00000000-0004-0000-0000-0000B4000000}"/>
    <hyperlink ref="M183" r:id="rId182" tooltip="点击查看达人详情" display="https://toobigdata.com/douyin/user/403523?utm_source=de" xr:uid="{00000000-0004-0000-0000-0000B5000000}"/>
    <hyperlink ref="M184" r:id="rId183" tooltip="点击查看达人详情" display="https://toobigdata.com/douyin/user/1098718?utm_source=de" xr:uid="{00000000-0004-0000-0000-0000B6000000}"/>
    <hyperlink ref="M185" r:id="rId184" tooltip="点击查看达人详情" display="https://toobigdata.com/douyin/user/348340?utm_source=de" xr:uid="{00000000-0004-0000-0000-0000B7000000}"/>
    <hyperlink ref="M186" r:id="rId185" tooltip="点击查看达人详情" display="https://toobigdata.com/douyin/user/94557?utm_source=de" xr:uid="{00000000-0004-0000-0000-0000B8000000}"/>
    <hyperlink ref="M187" r:id="rId186" tooltip="点击查看达人详情" display="https://toobigdata.com/douyin/user/168340?utm_source=de" xr:uid="{00000000-0004-0000-0000-0000B9000000}"/>
    <hyperlink ref="M188" r:id="rId187" tooltip="点击查看达人详情" display="https://toobigdata.com/douyin/user/73163?utm_source=de" xr:uid="{00000000-0004-0000-0000-0000BA000000}"/>
    <hyperlink ref="M189" r:id="rId188" tooltip="点击查看达人详情" display="https://toobigdata.com/douyin/user/326129?utm_source=de" xr:uid="{00000000-0004-0000-0000-0000BB000000}"/>
    <hyperlink ref="M190" r:id="rId189" tooltip="点击查看达人详情" display="https://toobigdata.com/douyin/user/724517?utm_source=de" xr:uid="{00000000-0004-0000-0000-0000BC000000}"/>
    <hyperlink ref="M191" r:id="rId190" tooltip="点击查看达人详情" display="https://toobigdata.com/douyin/user/327147?utm_source=de" xr:uid="{00000000-0004-0000-0000-0000BD000000}"/>
    <hyperlink ref="M192" r:id="rId191" tooltip="点击查看达人详情" display="https://toobigdata.com/douyin/user/52053?utm_source=de" xr:uid="{00000000-0004-0000-0000-0000BE000000}"/>
    <hyperlink ref="M193" r:id="rId192" tooltip="点击查看达人详情" display="https://toobigdata.com/douyin/user/184106?utm_source=de" xr:uid="{00000000-0004-0000-0000-0000BF000000}"/>
    <hyperlink ref="M194" r:id="rId193" tooltip="点击查看达人详情" display="https://toobigdata.com/douyin/user/33691?utm_source=de" xr:uid="{00000000-0004-0000-0000-0000C0000000}"/>
    <hyperlink ref="M195" r:id="rId194" tooltip="点击查看达人详情" display="https://toobigdata.com/douyin/user/2365902?utm_source=de" xr:uid="{00000000-0004-0000-0000-0000C1000000}"/>
    <hyperlink ref="M196" r:id="rId195" tooltip="点击查看达人详情" display="https://toobigdata.com/douyin/user/143767?utm_source=de" xr:uid="{00000000-0004-0000-0000-0000C2000000}"/>
    <hyperlink ref="M197" r:id="rId196" tooltip="点击查看达人详情" display="https://toobigdata.com/douyin/user/48589?utm_source=de" xr:uid="{00000000-0004-0000-0000-0000C3000000}"/>
    <hyperlink ref="M198" r:id="rId197" tooltip="点击查看达人详情" display="https://toobigdata.com/douyin/user/8148720?utm_source=de" xr:uid="{00000000-0004-0000-0000-0000C4000000}"/>
    <hyperlink ref="M199" r:id="rId198" tooltip="点击查看达人详情" display="https://toobigdata.com/douyin/user/72406?utm_source=de" xr:uid="{00000000-0004-0000-0000-0000C5000000}"/>
    <hyperlink ref="M200" r:id="rId199" tooltip="点击查看达人详情" display="https://toobigdata.com/douyin/user/259086?utm_source=de" xr:uid="{00000000-0004-0000-0000-0000C6000000}"/>
    <hyperlink ref="M201" r:id="rId200" tooltip="点击查看达人详情" display="https://toobigdata.com/douyin/user/118883?utm_source=de" xr:uid="{00000000-0004-0000-0000-0000C7000000}"/>
    <hyperlink ref="M202" r:id="rId201" tooltip="点击查看达人详情" display="https://toobigdata.com/douyin/user/32708?utm_source=de" xr:uid="{00000000-0004-0000-0000-0000C8000000}"/>
    <hyperlink ref="M203" r:id="rId202" tooltip="点击查看达人详情" display="https://toobigdata.com/douyin/user/281798?utm_source=de" xr:uid="{00000000-0004-0000-0000-0000C9000000}"/>
    <hyperlink ref="M204" r:id="rId203" tooltip="点击查看达人详情" display="https://toobigdata.com/douyin/user/66312?utm_source=de" xr:uid="{00000000-0004-0000-0000-0000CA000000}"/>
    <hyperlink ref="M205" r:id="rId204" tooltip="点击查看达人详情" display="https://toobigdata.com/douyin/user/50964?utm_source=de" xr:uid="{00000000-0004-0000-0000-0000CB000000}"/>
    <hyperlink ref="M206" r:id="rId205" tooltip="点击查看达人详情" display="https://toobigdata.com/douyin/user/35241?utm_source=de" xr:uid="{00000000-0004-0000-0000-0000CC000000}"/>
    <hyperlink ref="M207" r:id="rId206" tooltip="点击查看达人详情" display="https://toobigdata.com/douyin/user/48364?utm_source=de" xr:uid="{00000000-0004-0000-0000-0000CD000000}"/>
    <hyperlink ref="M208" r:id="rId207" tooltip="点击查看达人详情" display="https://toobigdata.com/douyin/user/9061030?utm_source=de" xr:uid="{00000000-0004-0000-0000-0000CE000000}"/>
    <hyperlink ref="M209" r:id="rId208" tooltip="点击查看达人详情" display="https://toobigdata.com/douyin/user/423484?utm_source=de" xr:uid="{00000000-0004-0000-0000-0000CF000000}"/>
    <hyperlink ref="M210" r:id="rId209" tooltip="点击查看达人详情" display="https://toobigdata.com/douyin/user/8187422?utm_source=de" xr:uid="{00000000-0004-0000-0000-0000D0000000}"/>
    <hyperlink ref="M211" r:id="rId210" tooltip="点击查看达人详情" display="https://toobigdata.com/douyin/user/294194?utm_source=de" xr:uid="{00000000-0004-0000-0000-0000D1000000}"/>
    <hyperlink ref="M212" r:id="rId211" tooltip="点击查看达人详情" display="https://toobigdata.com/douyin/user/33517?utm_source=de" xr:uid="{00000000-0004-0000-0000-0000D2000000}"/>
    <hyperlink ref="M213" r:id="rId212" tooltip="点击查看达人详情" display="https://toobigdata.com/douyin/user/250658?utm_source=de" xr:uid="{00000000-0004-0000-0000-0000D3000000}"/>
    <hyperlink ref="M214" r:id="rId213" tooltip="点击查看达人详情" display="https://toobigdata.com/douyin/user/348897?utm_source=de" xr:uid="{00000000-0004-0000-0000-0000D4000000}"/>
    <hyperlink ref="M215" r:id="rId214" tooltip="点击查看达人详情" display="https://toobigdata.com/douyin/user/395990?utm_source=de" xr:uid="{00000000-0004-0000-0000-0000D5000000}"/>
    <hyperlink ref="M216" r:id="rId215" tooltip="点击查看达人详情" display="https://toobigdata.com/douyin/user/178278?utm_source=de" xr:uid="{00000000-0004-0000-0000-0000D6000000}"/>
    <hyperlink ref="M217" r:id="rId216" tooltip="点击查看达人详情" display="https://toobigdata.com/douyin/user/380855?utm_source=de" xr:uid="{00000000-0004-0000-0000-0000D7000000}"/>
    <hyperlink ref="M218" r:id="rId217" tooltip="点击查看达人详情" display="https://toobigdata.com/douyin/user/75569?utm_source=de" xr:uid="{00000000-0004-0000-0000-0000D8000000}"/>
    <hyperlink ref="M219" r:id="rId218" tooltip="点击查看达人详情" display="https://toobigdata.com/douyin/user/92179?utm_source=de" xr:uid="{00000000-0004-0000-0000-0000D9000000}"/>
    <hyperlink ref="M220" r:id="rId219" tooltip="点击查看达人详情" display="https://toobigdata.com/douyin/user/74893?utm_source=de" xr:uid="{00000000-0004-0000-0000-0000DA000000}"/>
    <hyperlink ref="M221" r:id="rId220" tooltip="点击查看达人详情" display="https://toobigdata.com/douyin/user/31451?utm_source=de" xr:uid="{00000000-0004-0000-0000-0000DB000000}"/>
    <hyperlink ref="M222" r:id="rId221" tooltip="点击查看达人详情" display="https://toobigdata.com/douyin/user/154028?utm_source=de" xr:uid="{00000000-0004-0000-0000-0000DC000000}"/>
    <hyperlink ref="M223" r:id="rId222" tooltip="点击查看达人详情" display="https://toobigdata.com/douyin/user/157522?utm_source=de" xr:uid="{00000000-0004-0000-0000-0000DD000000}"/>
    <hyperlink ref="M224" r:id="rId223" tooltip="点击查看达人详情" display="https://toobigdata.com/douyin/user/191968?utm_source=de" xr:uid="{00000000-0004-0000-0000-0000DE000000}"/>
    <hyperlink ref="M225" r:id="rId224" tooltip="点击查看达人详情" display="https://toobigdata.com/douyin/user/1290469?utm_source=de" xr:uid="{00000000-0004-0000-0000-0000DF000000}"/>
    <hyperlink ref="M226" r:id="rId225" tooltip="点击查看达人详情" display="https://toobigdata.com/douyin/user/258510?utm_source=de" xr:uid="{00000000-0004-0000-0000-0000E0000000}"/>
    <hyperlink ref="M227" r:id="rId226" tooltip="点击查看达人详情" display="https://toobigdata.com/douyin/user/130459?utm_source=de" xr:uid="{00000000-0004-0000-0000-0000E1000000}"/>
    <hyperlink ref="M228" r:id="rId227" tooltip="点击查看达人详情" display="https://toobigdata.com/douyin/user/221111?utm_source=de" xr:uid="{00000000-0004-0000-0000-0000E2000000}"/>
    <hyperlink ref="M229" r:id="rId228" tooltip="点击查看达人详情" display="https://toobigdata.com/douyin/user/411748?utm_source=de" xr:uid="{00000000-0004-0000-0000-0000E3000000}"/>
    <hyperlink ref="M230" r:id="rId229" tooltip="点击查看达人详情" display="https://toobigdata.com/douyin/user/59059?utm_source=de" xr:uid="{00000000-0004-0000-0000-0000E4000000}"/>
    <hyperlink ref="M231" r:id="rId230" tooltip="点击查看达人详情" display="https://toobigdata.com/douyin/user/389572?utm_source=de" xr:uid="{00000000-0004-0000-0000-0000E5000000}"/>
    <hyperlink ref="M232" r:id="rId231" tooltip="点击查看达人详情" display="https://toobigdata.com/douyin/user/156862?utm_source=de" xr:uid="{00000000-0004-0000-0000-0000E6000000}"/>
    <hyperlink ref="M233" r:id="rId232" tooltip="点击查看达人详情" display="https://toobigdata.com/douyin/user/10408161?utm_source=de" xr:uid="{00000000-0004-0000-0000-0000E7000000}"/>
    <hyperlink ref="M234" r:id="rId233" tooltip="点击查看达人详情" display="https://toobigdata.com/douyin/user/370676?utm_source=de" xr:uid="{00000000-0004-0000-0000-0000E8000000}"/>
    <hyperlink ref="M235" r:id="rId234" tooltip="点击查看达人详情" display="https://toobigdata.com/douyin/user/166978?utm_source=de" xr:uid="{00000000-0004-0000-0000-0000E9000000}"/>
    <hyperlink ref="M236" r:id="rId235" tooltip="点击查看达人详情" display="https://toobigdata.com/douyin/user/56548?utm_source=de" xr:uid="{00000000-0004-0000-0000-0000EA000000}"/>
    <hyperlink ref="M237" r:id="rId236" tooltip="点击查看达人详情" display="https://toobigdata.com/douyin/user/80612?utm_source=de" xr:uid="{00000000-0004-0000-0000-0000EB000000}"/>
    <hyperlink ref="M238" r:id="rId237" tooltip="点击查看达人详情" display="https://toobigdata.com/douyin/user/320161?utm_source=de" xr:uid="{00000000-0004-0000-0000-0000EC000000}"/>
    <hyperlink ref="M239" r:id="rId238" tooltip="点击查看达人详情" display="https://toobigdata.com/douyin/user/307683?utm_source=de" xr:uid="{00000000-0004-0000-0000-0000ED000000}"/>
    <hyperlink ref="M240" r:id="rId239" tooltip="点击查看达人详情" display="https://toobigdata.com/douyin/user/277265?utm_source=de" xr:uid="{00000000-0004-0000-0000-0000EE000000}"/>
    <hyperlink ref="M241" r:id="rId240" tooltip="点击查看达人详情" display="https://toobigdata.com/douyin/user/101717?utm_source=de" xr:uid="{00000000-0004-0000-0000-0000EF000000}"/>
    <hyperlink ref="M242" r:id="rId241" tooltip="点击查看达人详情" display="https://toobigdata.com/douyin/user/77588?utm_source=de" xr:uid="{00000000-0004-0000-0000-0000F0000000}"/>
    <hyperlink ref="M243" r:id="rId242" tooltip="点击查看达人详情" display="https://toobigdata.com/douyin/user/385999?utm_source=de" xr:uid="{00000000-0004-0000-0000-0000F1000000}"/>
    <hyperlink ref="M244" r:id="rId243" tooltip="点击查看达人详情" display="https://toobigdata.com/douyin/user/100673?utm_source=de" xr:uid="{00000000-0004-0000-0000-0000F2000000}"/>
    <hyperlink ref="M245" r:id="rId244" tooltip="点击查看达人详情" display="https://toobigdata.com/douyin/user/1761308?utm_source=de" xr:uid="{00000000-0004-0000-0000-0000F3000000}"/>
    <hyperlink ref="M246" r:id="rId245" tooltip="点击查看达人详情" display="https://toobigdata.com/douyin/user/1290346?utm_source=de" xr:uid="{00000000-0004-0000-0000-0000F4000000}"/>
    <hyperlink ref="M247" r:id="rId246" tooltip="点击查看达人详情" display="https://toobigdata.com/douyin/user/44438?utm_source=de" xr:uid="{00000000-0004-0000-0000-0000F5000000}"/>
    <hyperlink ref="M248" r:id="rId247" tooltip="点击查看达人详情" display="https://toobigdata.com/douyin/user/244379?utm_source=de" xr:uid="{00000000-0004-0000-0000-0000F6000000}"/>
    <hyperlink ref="M249" r:id="rId248" tooltip="点击查看达人详情" display="https://toobigdata.com/douyin/user/90008?utm_source=de" xr:uid="{00000000-0004-0000-0000-0000F7000000}"/>
    <hyperlink ref="M250" r:id="rId249" tooltip="点击查看达人详情" display="https://toobigdata.com/douyin/user/60951?utm_source=de" xr:uid="{00000000-0004-0000-0000-0000F8000000}"/>
    <hyperlink ref="M251" r:id="rId250" tooltip="点击查看达人详情" display="https://toobigdata.com/douyin/user/85083?utm_source=de" xr:uid="{00000000-0004-0000-0000-0000F9000000}"/>
    <hyperlink ref="M252" r:id="rId251" tooltip="点击查看达人详情" display="https://toobigdata.com/douyin/user/2928587?utm_source=de" xr:uid="{00000000-0004-0000-0000-0000FA000000}"/>
    <hyperlink ref="M253" r:id="rId252" tooltip="点击查看达人详情" display="https://toobigdata.com/douyin/user/89391?utm_source=de" xr:uid="{00000000-0004-0000-0000-0000FB000000}"/>
    <hyperlink ref="M254" r:id="rId253" tooltip="点击查看达人详情" display="https://toobigdata.com/douyin/user/66329?utm_source=de" xr:uid="{00000000-0004-0000-0000-0000FC000000}"/>
    <hyperlink ref="M255" r:id="rId254" tooltip="点击查看达人详情" display="https://toobigdata.com/douyin/user/28818?utm_source=de" xr:uid="{00000000-0004-0000-0000-0000FD000000}"/>
    <hyperlink ref="M256" r:id="rId255" tooltip="点击查看达人详情" display="https://toobigdata.com/douyin/user/95126?utm_source=de" xr:uid="{00000000-0004-0000-0000-0000FE000000}"/>
    <hyperlink ref="M257" r:id="rId256" tooltip="点击查看达人详情" display="https://toobigdata.com/douyin/user/165268?utm_source=de" xr:uid="{00000000-0004-0000-0000-0000FF000000}"/>
    <hyperlink ref="M258" r:id="rId257" tooltip="点击查看达人详情" display="https://toobigdata.com/douyin/user/382563?utm_source=de" xr:uid="{00000000-0004-0000-0000-000000010000}"/>
    <hyperlink ref="M259" r:id="rId258" tooltip="点击查看达人详情" display="https://toobigdata.com/douyin/user/13183843?utm_source=de" xr:uid="{00000000-0004-0000-0000-000001010000}"/>
    <hyperlink ref="M260" r:id="rId259" tooltip="点击查看达人详情" display="https://toobigdata.com/douyin/user/390663?utm_source=de" xr:uid="{00000000-0004-0000-0000-000002010000}"/>
    <hyperlink ref="M261" r:id="rId260" tooltip="点击查看达人详情" display="https://toobigdata.com/douyin/user/330640?utm_source=de" xr:uid="{00000000-0004-0000-0000-000003010000}"/>
    <hyperlink ref="M262" r:id="rId261" tooltip="点击查看达人详情" display="https://toobigdata.com/douyin/user/403899?utm_source=de" xr:uid="{00000000-0004-0000-0000-000004010000}"/>
    <hyperlink ref="M263" r:id="rId262" tooltip="点击查看达人详情" display="https://toobigdata.com/douyin/user/11197032?utm_source=de" xr:uid="{00000000-0004-0000-0000-000005010000}"/>
    <hyperlink ref="M264" r:id="rId263" tooltip="点击查看达人详情" display="https://toobigdata.com/douyin/user/11802?utm_source=de" xr:uid="{00000000-0004-0000-0000-000006010000}"/>
    <hyperlink ref="M265" r:id="rId264" tooltip="点击查看达人详情" display="https://toobigdata.com/douyin/user/2069899?utm_source=de" xr:uid="{00000000-0004-0000-0000-000007010000}"/>
    <hyperlink ref="M266" r:id="rId265" tooltip="点击查看达人详情" display="https://toobigdata.com/douyin/user/225203?utm_source=de" xr:uid="{00000000-0004-0000-0000-000008010000}"/>
    <hyperlink ref="M267" r:id="rId266" tooltip="点击查看达人详情" display="https://toobigdata.com/douyin/user/284906?utm_source=de" xr:uid="{00000000-0004-0000-0000-000009010000}"/>
    <hyperlink ref="M268" r:id="rId267" tooltip="点击查看达人详情" display="https://toobigdata.com/douyin/user/780?utm_source=de" xr:uid="{00000000-0004-0000-0000-00000A010000}"/>
    <hyperlink ref="M269" r:id="rId268" tooltip="点击查看达人详情" display="https://toobigdata.com/douyin/user/3944610?utm_source=de" xr:uid="{00000000-0004-0000-0000-00000B010000}"/>
    <hyperlink ref="M270" r:id="rId269" tooltip="点击查看达人详情" display="https://toobigdata.com/douyin/user/43191?utm_source=de" xr:uid="{00000000-0004-0000-0000-00000C010000}"/>
    <hyperlink ref="M271" r:id="rId270" tooltip="点击查看达人详情" display="https://toobigdata.com/douyin/user/401399?utm_source=de" xr:uid="{00000000-0004-0000-0000-00000D010000}"/>
    <hyperlink ref="M272" r:id="rId271" tooltip="点击查看达人详情" display="https://toobigdata.com/douyin/user/143687?utm_source=de" xr:uid="{00000000-0004-0000-0000-00000E010000}"/>
    <hyperlink ref="M273" r:id="rId272" tooltip="点击查看达人详情" display="https://toobigdata.com/douyin/user/1273921?utm_source=de" xr:uid="{00000000-0004-0000-0000-00000F010000}"/>
    <hyperlink ref="M274" r:id="rId273" tooltip="点击查看达人详情" display="https://toobigdata.com/douyin/user/255151?utm_source=de" xr:uid="{00000000-0004-0000-0000-000010010000}"/>
    <hyperlink ref="M275" r:id="rId274" tooltip="点击查看达人详情" display="https://toobigdata.com/douyin/user/36200?utm_source=de" xr:uid="{00000000-0004-0000-0000-000011010000}"/>
    <hyperlink ref="M276" r:id="rId275" tooltip="点击查看达人详情" display="https://toobigdata.com/douyin/user/339695?utm_source=de" xr:uid="{00000000-0004-0000-0000-000012010000}"/>
    <hyperlink ref="M277" r:id="rId276" tooltip="点击查看达人详情" display="https://toobigdata.com/douyin/user/315255?utm_source=de" xr:uid="{00000000-0004-0000-0000-000013010000}"/>
    <hyperlink ref="M278" r:id="rId277" tooltip="点击查看达人详情" display="https://toobigdata.com/douyin/user/53010?utm_source=de" xr:uid="{00000000-0004-0000-0000-000014010000}"/>
    <hyperlink ref="M279" r:id="rId278" tooltip="点击查看达人详情" display="https://toobigdata.com/douyin/user/9250389?utm_source=de" xr:uid="{00000000-0004-0000-0000-000015010000}"/>
    <hyperlink ref="M280" r:id="rId279" tooltip="点击查看达人详情" display="https://toobigdata.com/douyin/user/80421?utm_source=de" xr:uid="{00000000-0004-0000-0000-000016010000}"/>
    <hyperlink ref="M281" r:id="rId280" tooltip="点击查看达人详情" display="https://toobigdata.com/douyin/user/95234?utm_source=de" xr:uid="{00000000-0004-0000-0000-000017010000}"/>
    <hyperlink ref="M282" r:id="rId281" tooltip="点击查看达人详情" display="https://toobigdata.com/douyin/user/177868?utm_source=de" xr:uid="{00000000-0004-0000-0000-000018010000}"/>
    <hyperlink ref="M283" r:id="rId282" tooltip="点击查看达人详情" display="https://toobigdata.com/douyin/user/411880?utm_source=de" xr:uid="{00000000-0004-0000-0000-000019010000}"/>
    <hyperlink ref="M284" r:id="rId283" tooltip="点击查看达人详情" display="https://toobigdata.com/douyin/user/293212?utm_source=de" xr:uid="{00000000-0004-0000-0000-00001A010000}"/>
    <hyperlink ref="M285" r:id="rId284" tooltip="点击查看达人详情" display="https://toobigdata.com/douyin/user/131835?utm_source=de" xr:uid="{00000000-0004-0000-0000-00001B010000}"/>
    <hyperlink ref="M286" r:id="rId285" tooltip="点击查看达人详情" display="https://toobigdata.com/douyin/user/211352?utm_source=de" xr:uid="{00000000-0004-0000-0000-00001C010000}"/>
    <hyperlink ref="M287" r:id="rId286" tooltip="点击查看达人详情" display="https://toobigdata.com/douyin/user/234828?utm_source=de" xr:uid="{00000000-0004-0000-0000-00001D010000}"/>
    <hyperlink ref="M288" r:id="rId287" tooltip="点击查看达人详情" display="https://toobigdata.com/douyin/user/347142?utm_source=de" xr:uid="{00000000-0004-0000-0000-00001E010000}"/>
    <hyperlink ref="M289" r:id="rId288" tooltip="点击查看达人详情" display="https://toobigdata.com/douyin/user/733789?utm_source=de" xr:uid="{00000000-0004-0000-0000-00001F010000}"/>
    <hyperlink ref="M290" r:id="rId289" tooltip="点击查看达人详情" display="https://toobigdata.com/douyin/user/97312?utm_source=de" xr:uid="{00000000-0004-0000-0000-000020010000}"/>
    <hyperlink ref="M291" r:id="rId290" tooltip="点击查看达人详情" display="https://toobigdata.com/douyin/user/181514?utm_source=de" xr:uid="{00000000-0004-0000-0000-000021010000}"/>
    <hyperlink ref="M292" r:id="rId291" tooltip="点击查看达人详情" display="https://toobigdata.com/douyin/user/74360?utm_source=de" xr:uid="{00000000-0004-0000-0000-000022010000}"/>
    <hyperlink ref="M293" r:id="rId292" tooltip="点击查看达人详情" display="https://toobigdata.com/douyin/user/410681?utm_source=de" xr:uid="{00000000-0004-0000-0000-000023010000}"/>
    <hyperlink ref="M294" r:id="rId293" tooltip="点击查看达人详情" display="https://toobigdata.com/douyin/user/53607?utm_source=de" xr:uid="{00000000-0004-0000-0000-000024010000}"/>
    <hyperlink ref="M295" r:id="rId294" tooltip="点击查看达人详情" display="https://toobigdata.com/douyin/user/118300?utm_source=de" xr:uid="{00000000-0004-0000-0000-000025010000}"/>
    <hyperlink ref="M296" r:id="rId295" tooltip="点击查看达人详情" display="https://toobigdata.com/douyin/user/52956?utm_source=de" xr:uid="{00000000-0004-0000-0000-000026010000}"/>
    <hyperlink ref="M297" r:id="rId296" tooltip="点击查看达人详情" display="https://toobigdata.com/douyin/user/44848?utm_source=de" xr:uid="{00000000-0004-0000-0000-000027010000}"/>
    <hyperlink ref="M298" r:id="rId297" tooltip="点击查看达人详情" display="https://toobigdata.com/douyin/user/223052?utm_source=de" xr:uid="{00000000-0004-0000-0000-000028010000}"/>
    <hyperlink ref="M299" r:id="rId298" tooltip="点击查看达人详情" display="https://toobigdata.com/douyin/user/367412?utm_source=de" xr:uid="{00000000-0004-0000-0000-000029010000}"/>
    <hyperlink ref="M300" r:id="rId299" tooltip="点击查看达人详情" display="https://toobigdata.com/douyin/user/1256283?utm_source=de" xr:uid="{00000000-0004-0000-0000-00002A010000}"/>
    <hyperlink ref="M301" r:id="rId300" tooltip="点击查看达人详情" display="https://toobigdata.com/douyin/user/37731?utm_source=de" xr:uid="{00000000-0004-0000-0000-00002B010000}"/>
    <hyperlink ref="M302" r:id="rId301" tooltip="点击查看达人详情" display="https://toobigdata.com/douyin/user/57857?utm_source=de" xr:uid="{00000000-0004-0000-0000-00002C010000}"/>
    <hyperlink ref="M303" r:id="rId302" tooltip="点击查看达人详情" display="https://toobigdata.com/douyin/user/175761?utm_source=de" xr:uid="{00000000-0004-0000-0000-00002D010000}"/>
    <hyperlink ref="M304" r:id="rId303" tooltip="点击查看达人详情" display="https://toobigdata.com/douyin/user/24111?utm_source=de" xr:uid="{00000000-0004-0000-0000-00002E010000}"/>
    <hyperlink ref="M305" r:id="rId304" tooltip="点击查看达人详情" display="https://toobigdata.com/douyin/user/9266884?utm_source=de" xr:uid="{00000000-0004-0000-0000-00002F010000}"/>
    <hyperlink ref="M306" r:id="rId305" tooltip="点击查看达人详情" display="https://toobigdata.com/douyin/user/151440?utm_source=de" xr:uid="{00000000-0004-0000-0000-000030010000}"/>
    <hyperlink ref="M307" r:id="rId306" tooltip="点击查看达人详情" display="https://toobigdata.com/douyin/user/205507?utm_source=de" xr:uid="{00000000-0004-0000-0000-000031010000}"/>
    <hyperlink ref="M308" r:id="rId307" tooltip="点击查看达人详情" display="https://toobigdata.com/douyin/user/249190?utm_source=de" xr:uid="{00000000-0004-0000-0000-000032010000}"/>
    <hyperlink ref="M309" r:id="rId308" tooltip="点击查看达人详情" display="https://toobigdata.com/douyin/user/279003?utm_source=de" xr:uid="{00000000-0004-0000-0000-000033010000}"/>
    <hyperlink ref="M310" r:id="rId309" tooltip="点击查看达人详情" display="https://toobigdata.com/douyin/user/375306?utm_source=de" xr:uid="{00000000-0004-0000-0000-000034010000}"/>
    <hyperlink ref="M311" r:id="rId310" tooltip="点击查看达人详情" display="https://toobigdata.com/douyin/user/365223?utm_source=de" xr:uid="{00000000-0004-0000-0000-000035010000}"/>
    <hyperlink ref="M312" r:id="rId311" tooltip="点击查看达人详情" display="https://toobigdata.com/douyin/user/39599?utm_source=de" xr:uid="{00000000-0004-0000-0000-000036010000}"/>
    <hyperlink ref="M313" r:id="rId312" tooltip="点击查看达人详情" display="https://toobigdata.com/douyin/user/199510?utm_source=de" xr:uid="{00000000-0004-0000-0000-000037010000}"/>
    <hyperlink ref="M314" r:id="rId313" tooltip="点击查看达人详情" display="https://toobigdata.com/douyin/user/370897?utm_source=de" xr:uid="{00000000-0004-0000-0000-000038010000}"/>
    <hyperlink ref="M315" r:id="rId314" tooltip="点击查看达人详情" display="https://toobigdata.com/douyin/user/45608?utm_source=de" xr:uid="{00000000-0004-0000-0000-000039010000}"/>
    <hyperlink ref="M316" r:id="rId315" tooltip="点击查看达人详情" display="https://toobigdata.com/douyin/user/285834?utm_source=de" xr:uid="{00000000-0004-0000-0000-00003A010000}"/>
    <hyperlink ref="M317" r:id="rId316" tooltip="点击查看达人详情" display="https://toobigdata.com/douyin/user/22268?utm_source=de" xr:uid="{00000000-0004-0000-0000-00003B010000}"/>
    <hyperlink ref="M318" r:id="rId317" tooltip="点击查看达人详情" display="https://toobigdata.com/douyin/user/18290054?utm_source=de" xr:uid="{00000000-0004-0000-0000-00003C010000}"/>
    <hyperlink ref="M319" r:id="rId318" tooltip="点击查看达人详情" display="https://toobigdata.com/douyin/user/407165?utm_source=de" xr:uid="{00000000-0004-0000-0000-00003D010000}"/>
    <hyperlink ref="M320" r:id="rId319" tooltip="点击查看达人详情" display="https://toobigdata.com/douyin/user/211849?utm_source=de" xr:uid="{00000000-0004-0000-0000-00003E010000}"/>
    <hyperlink ref="M321" r:id="rId320" tooltip="点击查看达人详情" display="https://toobigdata.com/douyin/user/350976?utm_source=de" xr:uid="{00000000-0004-0000-0000-00003F010000}"/>
    <hyperlink ref="M322" r:id="rId321" tooltip="点击查看达人详情" display="https://toobigdata.com/douyin/user/56135?utm_source=de" xr:uid="{00000000-0004-0000-0000-000040010000}"/>
    <hyperlink ref="M323" r:id="rId322" tooltip="点击查看达人详情" display="https://toobigdata.com/douyin/user/352773?utm_source=de" xr:uid="{00000000-0004-0000-0000-000041010000}"/>
    <hyperlink ref="M324" r:id="rId323" tooltip="点击查看达人详情" display="https://toobigdata.com/douyin/user/78215?utm_source=de" xr:uid="{00000000-0004-0000-0000-000042010000}"/>
    <hyperlink ref="M325" r:id="rId324" tooltip="点击查看达人详情" display="https://toobigdata.com/douyin/user/67502?utm_source=de" xr:uid="{00000000-0004-0000-0000-000043010000}"/>
    <hyperlink ref="M326" r:id="rId325" tooltip="点击查看达人详情" display="https://toobigdata.com/douyin/user/13728568?utm_source=de" xr:uid="{00000000-0004-0000-0000-000044010000}"/>
    <hyperlink ref="M327" r:id="rId326" tooltip="点击查看达人详情" display="https://toobigdata.com/douyin/user/33363?utm_source=de" xr:uid="{00000000-0004-0000-0000-000045010000}"/>
    <hyperlink ref="M328" r:id="rId327" tooltip="点击查看达人详情" display="https://toobigdata.com/douyin/user/60319?utm_source=de" xr:uid="{00000000-0004-0000-0000-000046010000}"/>
    <hyperlink ref="M329" r:id="rId328" tooltip="点击查看达人详情" display="https://toobigdata.com/douyin/user/423624?utm_source=de" xr:uid="{00000000-0004-0000-0000-000047010000}"/>
    <hyperlink ref="M330" r:id="rId329" tooltip="点击查看达人详情" display="https://toobigdata.com/douyin/user/402977?utm_source=de" xr:uid="{00000000-0004-0000-0000-000048010000}"/>
    <hyperlink ref="M331" r:id="rId330" tooltip="点击查看达人详情" display="https://toobigdata.com/douyin/user/36099?utm_source=de" xr:uid="{00000000-0004-0000-0000-000049010000}"/>
    <hyperlink ref="M332" r:id="rId331" tooltip="点击查看达人详情" display="https://toobigdata.com/douyin/user/75576?utm_source=de" xr:uid="{00000000-0004-0000-0000-00004A010000}"/>
    <hyperlink ref="M333" r:id="rId332" tooltip="点击查看达人详情" display="https://toobigdata.com/douyin/user/283810?utm_source=de" xr:uid="{00000000-0004-0000-0000-00004B010000}"/>
    <hyperlink ref="M334" r:id="rId333" tooltip="点击查看达人详情" display="https://toobigdata.com/douyin/user/378925?utm_source=de" xr:uid="{00000000-0004-0000-0000-00004C010000}"/>
    <hyperlink ref="M335" r:id="rId334" tooltip="点击查看达人详情" display="https://toobigdata.com/douyin/user/398071?utm_source=de" xr:uid="{00000000-0004-0000-0000-00004D010000}"/>
    <hyperlink ref="M336" r:id="rId335" tooltip="点击查看达人详情" display="https://toobigdata.com/douyin/user/383931?utm_source=de" xr:uid="{00000000-0004-0000-0000-00004E010000}"/>
    <hyperlink ref="M337" r:id="rId336" tooltip="点击查看达人详情" display="https://toobigdata.com/douyin/user/130388?utm_source=de" xr:uid="{00000000-0004-0000-0000-00004F010000}"/>
    <hyperlink ref="M338" r:id="rId337" tooltip="点击查看达人详情" display="https://toobigdata.com/douyin/user/1254698?utm_source=de" xr:uid="{00000000-0004-0000-0000-000050010000}"/>
    <hyperlink ref="M339" r:id="rId338" tooltip="点击查看达人详情" display="https://toobigdata.com/douyin/user/72181?utm_source=de" xr:uid="{00000000-0004-0000-0000-000051010000}"/>
    <hyperlink ref="M340" r:id="rId339" tooltip="点击查看达人详情" display="https://toobigdata.com/douyin/user/349893?utm_source=de" xr:uid="{00000000-0004-0000-0000-000052010000}"/>
    <hyperlink ref="M341" r:id="rId340" tooltip="点击查看达人详情" display="https://toobigdata.com/douyin/user/361730?utm_source=de" xr:uid="{00000000-0004-0000-0000-000053010000}"/>
    <hyperlink ref="M342" r:id="rId341" tooltip="点击查看达人详情" display="https://toobigdata.com/douyin/user/126986?utm_source=de" xr:uid="{00000000-0004-0000-0000-000054010000}"/>
    <hyperlink ref="M343" r:id="rId342" tooltip="点击查看达人详情" display="https://toobigdata.com/douyin/user/37411?utm_source=de" xr:uid="{00000000-0004-0000-0000-000055010000}"/>
    <hyperlink ref="M344" r:id="rId343" tooltip="点击查看达人详情" display="https://toobigdata.com/douyin/user/276742?utm_source=de" xr:uid="{00000000-0004-0000-0000-000056010000}"/>
    <hyperlink ref="M345" r:id="rId344" tooltip="点击查看达人详情" display="https://toobigdata.com/douyin/user/166101?utm_source=de" xr:uid="{00000000-0004-0000-0000-000057010000}"/>
    <hyperlink ref="M346" r:id="rId345" tooltip="点击查看达人详情" display="https://toobigdata.com/douyin/user/208556?utm_source=de" xr:uid="{00000000-0004-0000-0000-000058010000}"/>
    <hyperlink ref="M347" r:id="rId346" tooltip="点击查看达人详情" display="https://toobigdata.com/douyin/user/301980?utm_source=de" xr:uid="{00000000-0004-0000-0000-000059010000}"/>
    <hyperlink ref="M348" r:id="rId347" tooltip="点击查看达人详情" display="https://toobigdata.com/douyin/user/418930?utm_source=de" xr:uid="{00000000-0004-0000-0000-00005A010000}"/>
    <hyperlink ref="M349" r:id="rId348" tooltip="点击查看达人详情" display="https://toobigdata.com/douyin/user/93728?utm_source=de" xr:uid="{00000000-0004-0000-0000-00005B010000}"/>
    <hyperlink ref="M350" r:id="rId349" tooltip="点击查看达人详情" display="https://toobigdata.com/douyin/user/411244?utm_source=de" xr:uid="{00000000-0004-0000-0000-00005C010000}"/>
    <hyperlink ref="M351" r:id="rId350" tooltip="点击查看达人详情" display="https://toobigdata.com/douyin/user/43911?utm_source=de" xr:uid="{00000000-0004-0000-0000-00005D010000}"/>
    <hyperlink ref="M352" r:id="rId351" tooltip="点击查看达人详情" display="https://toobigdata.com/douyin/user/59163?utm_source=de" xr:uid="{00000000-0004-0000-0000-00005E010000}"/>
    <hyperlink ref="M353" r:id="rId352" tooltip="点击查看达人详情" display="https://toobigdata.com/douyin/user/287080?utm_source=de" xr:uid="{00000000-0004-0000-0000-00005F010000}"/>
    <hyperlink ref="M354" r:id="rId353" tooltip="点击查看达人详情" display="https://toobigdata.com/douyin/user/216162?utm_source=de" xr:uid="{00000000-0004-0000-0000-000060010000}"/>
    <hyperlink ref="M355" r:id="rId354" tooltip="点击查看达人详情" display="https://toobigdata.com/douyin/user/10554426?utm_source=de" xr:uid="{00000000-0004-0000-0000-000061010000}"/>
    <hyperlink ref="M356" r:id="rId355" tooltip="点击查看达人详情" display="https://toobigdata.com/douyin/user/58733?utm_source=de" xr:uid="{00000000-0004-0000-0000-000062010000}"/>
    <hyperlink ref="M357" r:id="rId356" tooltip="点击查看达人详情" display="https://toobigdata.com/douyin/user/1058948?utm_source=de" xr:uid="{00000000-0004-0000-0000-000063010000}"/>
    <hyperlink ref="M358" r:id="rId357" tooltip="点击查看达人详情" display="https://toobigdata.com/douyin/user/90143?utm_source=de" xr:uid="{00000000-0004-0000-0000-000064010000}"/>
    <hyperlink ref="M359" r:id="rId358" tooltip="点击查看达人详情" display="https://toobigdata.com/douyin/user/1092167?utm_source=de" xr:uid="{00000000-0004-0000-0000-000065010000}"/>
    <hyperlink ref="M360" r:id="rId359" tooltip="点击查看达人详情" display="https://toobigdata.com/douyin/user/865933?utm_source=de" xr:uid="{00000000-0004-0000-0000-000066010000}"/>
    <hyperlink ref="M361" r:id="rId360" tooltip="点击查看达人详情" display="https://toobigdata.com/douyin/user/347001?utm_source=de" xr:uid="{00000000-0004-0000-0000-000067010000}"/>
    <hyperlink ref="M362" r:id="rId361" tooltip="点击查看达人详情" display="https://toobigdata.com/douyin/user/200711?utm_source=de" xr:uid="{00000000-0004-0000-0000-000068010000}"/>
    <hyperlink ref="M363" r:id="rId362" tooltip="点击查看达人详情" display="https://toobigdata.com/douyin/user/140323?utm_source=de" xr:uid="{00000000-0004-0000-0000-000069010000}"/>
    <hyperlink ref="M364" r:id="rId363" tooltip="点击查看达人详情" display="https://toobigdata.com/douyin/user/326729?utm_source=de" xr:uid="{00000000-0004-0000-0000-00006A010000}"/>
    <hyperlink ref="M365" r:id="rId364" tooltip="点击查看达人详情" display="https://toobigdata.com/douyin/user/74583?utm_source=de" xr:uid="{00000000-0004-0000-0000-00006B010000}"/>
    <hyperlink ref="M366" r:id="rId365" tooltip="点击查看达人详情" display="https://toobigdata.com/douyin/user/418878?utm_source=de" xr:uid="{00000000-0004-0000-0000-00006C010000}"/>
    <hyperlink ref="M367" r:id="rId366" tooltip="点击查看达人详情" display="https://toobigdata.com/douyin/user/143962?utm_source=de" xr:uid="{00000000-0004-0000-0000-00006D010000}"/>
    <hyperlink ref="M368" r:id="rId367" tooltip="点击查看达人详情" display="https://toobigdata.com/douyin/user/75061?utm_source=de" xr:uid="{00000000-0004-0000-0000-00006E010000}"/>
    <hyperlink ref="M369" r:id="rId368" tooltip="点击查看达人详情" display="https://toobigdata.com/douyin/user/21151?utm_source=de" xr:uid="{00000000-0004-0000-0000-00006F010000}"/>
    <hyperlink ref="M370" r:id="rId369" tooltip="点击查看达人详情" display="https://toobigdata.com/douyin/user/13803?utm_source=de" xr:uid="{00000000-0004-0000-0000-000070010000}"/>
    <hyperlink ref="M371" r:id="rId370" tooltip="点击查看达人详情" display="https://toobigdata.com/douyin/user/251403?utm_source=de" xr:uid="{00000000-0004-0000-0000-000071010000}"/>
    <hyperlink ref="M372" r:id="rId371" tooltip="点击查看达人详情" display="https://toobigdata.com/douyin/user/337349?utm_source=de" xr:uid="{00000000-0004-0000-0000-000072010000}"/>
    <hyperlink ref="M373" r:id="rId372" tooltip="点击查看达人详情" display="https://toobigdata.com/douyin/user/132599?utm_source=de" xr:uid="{00000000-0004-0000-0000-000073010000}"/>
    <hyperlink ref="M374" r:id="rId373" tooltip="点击查看达人详情" display="https://toobigdata.com/douyin/user/340925?utm_source=de" xr:uid="{00000000-0004-0000-0000-000074010000}"/>
    <hyperlink ref="M375" r:id="rId374" tooltip="点击查看达人详情" display="https://toobigdata.com/douyin/user/236418?utm_source=de" xr:uid="{00000000-0004-0000-0000-000075010000}"/>
    <hyperlink ref="M376" r:id="rId375" tooltip="点击查看达人详情" display="https://toobigdata.com/douyin/user/174284?utm_source=de" xr:uid="{00000000-0004-0000-0000-000076010000}"/>
    <hyperlink ref="M377" r:id="rId376" tooltip="点击查看达人详情" display="https://toobigdata.com/douyin/user/23651?utm_source=de" xr:uid="{00000000-0004-0000-0000-000077010000}"/>
    <hyperlink ref="M378" r:id="rId377" tooltip="点击查看达人详情" display="https://toobigdata.com/douyin/user/361066?utm_source=de" xr:uid="{00000000-0004-0000-0000-000078010000}"/>
    <hyperlink ref="M379" r:id="rId378" tooltip="点击查看达人详情" display="https://toobigdata.com/douyin/user/168383?utm_source=de" xr:uid="{00000000-0004-0000-0000-000079010000}"/>
    <hyperlink ref="M380" r:id="rId379" tooltip="点击查看达人详情" display="https://toobigdata.com/douyin/user/113185?utm_source=de" xr:uid="{00000000-0004-0000-0000-00007A010000}"/>
    <hyperlink ref="M381" r:id="rId380" tooltip="点击查看达人详情" display="https://toobigdata.com/douyin/user/333174?utm_source=de" xr:uid="{00000000-0004-0000-0000-00007B010000}"/>
    <hyperlink ref="M382" r:id="rId381" tooltip="点击查看达人详情" display="https://toobigdata.com/douyin/user/1267989?utm_source=de" xr:uid="{00000000-0004-0000-0000-00007C010000}"/>
    <hyperlink ref="M383" r:id="rId382" tooltip="点击查看达人详情" display="https://toobigdata.com/douyin/user/13881408?utm_source=de" xr:uid="{00000000-0004-0000-0000-00007D010000}"/>
    <hyperlink ref="M384" r:id="rId383" tooltip="点击查看达人详情" display="https://toobigdata.com/douyin/user/42849?utm_source=de" xr:uid="{00000000-0004-0000-0000-00007E010000}"/>
    <hyperlink ref="M385" r:id="rId384" tooltip="点击查看达人详情" display="https://toobigdata.com/douyin/user/325180?utm_source=de" xr:uid="{00000000-0004-0000-0000-00007F010000}"/>
    <hyperlink ref="M386" r:id="rId385" tooltip="点击查看达人详情" display="https://toobigdata.com/douyin/user/23293?utm_source=de" xr:uid="{00000000-0004-0000-0000-000080010000}"/>
    <hyperlink ref="M387" r:id="rId386" tooltip="点击查看达人详情" display="https://toobigdata.com/douyin/user/403411?utm_source=de" xr:uid="{00000000-0004-0000-0000-000081010000}"/>
    <hyperlink ref="M388" r:id="rId387" tooltip="点击查看达人详情" display="https://toobigdata.com/douyin/user/118480?utm_source=de" xr:uid="{00000000-0004-0000-0000-000082010000}"/>
    <hyperlink ref="M389" r:id="rId388" tooltip="点击查看达人详情" display="https://toobigdata.com/douyin/user/45418?utm_source=de" xr:uid="{00000000-0004-0000-0000-000083010000}"/>
    <hyperlink ref="M390" r:id="rId389" tooltip="点击查看达人详情" display="https://toobigdata.com/douyin/user/402868?utm_source=de" xr:uid="{00000000-0004-0000-0000-000084010000}"/>
    <hyperlink ref="M391" r:id="rId390" tooltip="点击查看达人详情" display="https://toobigdata.com/douyin/user/8315212?utm_source=de" xr:uid="{00000000-0004-0000-0000-000085010000}"/>
    <hyperlink ref="M392" r:id="rId391" tooltip="点击查看达人详情" display="https://toobigdata.com/douyin/user/33426?utm_source=de" xr:uid="{00000000-0004-0000-0000-000086010000}"/>
    <hyperlink ref="M393" r:id="rId392" tooltip="点击查看达人详情" display="https://toobigdata.com/douyin/user/159014?utm_source=de" xr:uid="{00000000-0004-0000-0000-000087010000}"/>
    <hyperlink ref="M394" r:id="rId393" tooltip="点击查看达人详情" display="https://toobigdata.com/douyin/user/1290400?utm_source=de" xr:uid="{00000000-0004-0000-0000-000088010000}"/>
    <hyperlink ref="M395" r:id="rId394" tooltip="点击查看达人详情" display="https://toobigdata.com/douyin/user/79007?utm_source=de" xr:uid="{00000000-0004-0000-0000-000089010000}"/>
    <hyperlink ref="M396" r:id="rId395" tooltip="点击查看达人详情" display="https://toobigdata.com/douyin/user/381077?utm_source=de" xr:uid="{00000000-0004-0000-0000-00008A010000}"/>
    <hyperlink ref="M397" r:id="rId396" tooltip="点击查看达人详情" display="https://toobigdata.com/douyin/user/10699834?utm_source=de" xr:uid="{00000000-0004-0000-0000-00008B010000}"/>
    <hyperlink ref="M398" r:id="rId397" tooltip="点击查看达人详情" display="https://toobigdata.com/douyin/user/418205?utm_source=de" xr:uid="{00000000-0004-0000-0000-00008C010000}"/>
    <hyperlink ref="M399" r:id="rId398" tooltip="点击查看达人详情" display="https://toobigdata.com/douyin/user/137357?utm_source=de" xr:uid="{00000000-0004-0000-0000-00008D010000}"/>
    <hyperlink ref="M400" r:id="rId399" tooltip="点击查看达人详情" display="https://toobigdata.com/douyin/user/86369?utm_source=de" xr:uid="{00000000-0004-0000-0000-00008E010000}"/>
    <hyperlink ref="M401" r:id="rId400" tooltip="点击查看达人详情" display="https://toobigdata.com/douyin/user/65101?utm_source=de" xr:uid="{00000000-0004-0000-0000-00008F010000}"/>
    <hyperlink ref="M402" r:id="rId401" tooltip="点击查看达人详情" display="https://toobigdata.com/douyin/user/276223?utm_source=de" xr:uid="{00000000-0004-0000-0000-000090010000}"/>
    <hyperlink ref="M403" r:id="rId402" tooltip="点击查看达人详情" display="https://toobigdata.com/douyin/user/83668?utm_source=de" xr:uid="{00000000-0004-0000-0000-000091010000}"/>
    <hyperlink ref="M404" r:id="rId403" tooltip="点击查看达人详情" display="https://toobigdata.com/douyin/user/148912?utm_source=de" xr:uid="{00000000-0004-0000-0000-000092010000}"/>
    <hyperlink ref="M405" r:id="rId404" tooltip="点击查看达人详情" display="https://toobigdata.com/douyin/user/29649?utm_source=de" xr:uid="{00000000-0004-0000-0000-000093010000}"/>
    <hyperlink ref="M406" r:id="rId405" tooltip="点击查看达人详情" display="https://toobigdata.com/douyin/user/597?utm_source=de" xr:uid="{00000000-0004-0000-0000-000094010000}"/>
    <hyperlink ref="M407" r:id="rId406" tooltip="点击查看达人详情" display="https://toobigdata.com/douyin/user/52180?utm_source=de" xr:uid="{00000000-0004-0000-0000-000095010000}"/>
    <hyperlink ref="M408" r:id="rId407" tooltip="点击查看达人详情" display="https://toobigdata.com/douyin/user/10048755?utm_source=de" xr:uid="{00000000-0004-0000-0000-000096010000}"/>
    <hyperlink ref="M409" r:id="rId408" tooltip="点击查看达人详情" display="https://toobigdata.com/douyin/user/307024?utm_source=de" xr:uid="{00000000-0004-0000-0000-000097010000}"/>
    <hyperlink ref="M410" r:id="rId409" tooltip="点击查看达人详情" display="https://toobigdata.com/douyin/user/86975?utm_source=de" xr:uid="{00000000-0004-0000-0000-000098010000}"/>
    <hyperlink ref="M411" r:id="rId410" tooltip="点击查看达人详情" display="https://toobigdata.com/douyin/user/381310?utm_source=de" xr:uid="{00000000-0004-0000-0000-000099010000}"/>
    <hyperlink ref="M412" r:id="rId411" tooltip="点击查看达人详情" display="https://toobigdata.com/douyin/user/231822?utm_source=de" xr:uid="{00000000-0004-0000-0000-00009A010000}"/>
    <hyperlink ref="M413" r:id="rId412" tooltip="点击查看达人详情" display="https://toobigdata.com/douyin/user/28987?utm_source=de" xr:uid="{00000000-0004-0000-0000-00009B010000}"/>
    <hyperlink ref="M414" r:id="rId413" tooltip="点击查看达人详情" display="https://toobigdata.com/douyin/user/58518?utm_source=de" xr:uid="{00000000-0004-0000-0000-00009C010000}"/>
    <hyperlink ref="M415" r:id="rId414" tooltip="点击查看达人详情" display="https://toobigdata.com/douyin/user/400277?utm_source=de" xr:uid="{00000000-0004-0000-0000-00009D010000}"/>
    <hyperlink ref="M416" r:id="rId415" tooltip="点击查看达人详情" display="https://toobigdata.com/douyin/user/100211?utm_source=de" xr:uid="{00000000-0004-0000-0000-00009E010000}"/>
    <hyperlink ref="M417" r:id="rId416" tooltip="点击查看达人详情" display="https://toobigdata.com/douyin/user/56925?utm_source=de" xr:uid="{00000000-0004-0000-0000-00009F010000}"/>
    <hyperlink ref="M418" r:id="rId417" tooltip="点击查看达人详情" display="https://toobigdata.com/douyin/user/178759?utm_source=de" xr:uid="{00000000-0004-0000-0000-0000A0010000}"/>
    <hyperlink ref="M419" r:id="rId418" tooltip="点击查看达人详情" display="https://toobigdata.com/douyin/user/79832?utm_source=de" xr:uid="{00000000-0004-0000-0000-0000A1010000}"/>
    <hyperlink ref="M420" r:id="rId419" tooltip="点击查看达人详情" display="https://toobigdata.com/douyin/user/30051?utm_source=de" xr:uid="{00000000-0004-0000-0000-0000A2010000}"/>
    <hyperlink ref="M421" r:id="rId420" tooltip="点击查看达人详情" display="https://toobigdata.com/douyin/user/304737?utm_source=de" xr:uid="{00000000-0004-0000-0000-0000A3010000}"/>
    <hyperlink ref="M422" r:id="rId421" tooltip="点击查看达人详情" display="https://toobigdata.com/douyin/user/154461?utm_source=de" xr:uid="{00000000-0004-0000-0000-0000A4010000}"/>
    <hyperlink ref="M423" r:id="rId422" tooltip="点击查看达人详情" display="https://toobigdata.com/douyin/user/1098865?utm_source=de" xr:uid="{00000000-0004-0000-0000-0000A5010000}"/>
    <hyperlink ref="M424" r:id="rId423" tooltip="点击查看达人详情" display="https://toobigdata.com/douyin/user/212828?utm_source=de" xr:uid="{00000000-0004-0000-0000-0000A6010000}"/>
    <hyperlink ref="M425" r:id="rId424" tooltip="点击查看达人详情" display="https://toobigdata.com/douyin/user/44027?utm_source=de" xr:uid="{00000000-0004-0000-0000-0000A7010000}"/>
    <hyperlink ref="M426" r:id="rId425" tooltip="点击查看达人详情" display="https://toobigdata.com/douyin/user/74630?utm_source=de" xr:uid="{00000000-0004-0000-0000-0000A8010000}"/>
    <hyperlink ref="M427" r:id="rId426" tooltip="点击查看达人详情" display="https://toobigdata.com/douyin/user/105684?utm_source=de" xr:uid="{00000000-0004-0000-0000-0000A9010000}"/>
    <hyperlink ref="M428" r:id="rId427" tooltip="点击查看达人详情" display="https://toobigdata.com/douyin/user/65748?utm_source=de" xr:uid="{00000000-0004-0000-0000-0000AA010000}"/>
    <hyperlink ref="M429" r:id="rId428" tooltip="点击查看达人详情" display="https://toobigdata.com/douyin/user/217694?utm_source=de" xr:uid="{00000000-0004-0000-0000-0000AB010000}"/>
    <hyperlink ref="M430" r:id="rId429" tooltip="点击查看达人详情" display="https://toobigdata.com/douyin/user/86378?utm_source=de" xr:uid="{00000000-0004-0000-0000-0000AC010000}"/>
    <hyperlink ref="M431" r:id="rId430" tooltip="点击查看达人详情" display="https://toobigdata.com/douyin/user/38541?utm_source=de" xr:uid="{00000000-0004-0000-0000-0000AD010000}"/>
    <hyperlink ref="M432" r:id="rId431" tooltip="点击查看达人详情" display="https://toobigdata.com/douyin/user/347147?utm_source=de" xr:uid="{00000000-0004-0000-0000-0000AE010000}"/>
    <hyperlink ref="M433" r:id="rId432" tooltip="点击查看达人详情" display="https://toobigdata.com/douyin/user/34665?utm_source=de" xr:uid="{00000000-0004-0000-0000-0000AF010000}"/>
    <hyperlink ref="M434" r:id="rId433" tooltip="点击查看达人详情" display="https://toobigdata.com/douyin/user/262544?utm_source=de" xr:uid="{00000000-0004-0000-0000-0000B0010000}"/>
    <hyperlink ref="M435" r:id="rId434" tooltip="点击查看达人详情" display="https://toobigdata.com/douyin/user/386561?utm_source=de" xr:uid="{00000000-0004-0000-0000-0000B1010000}"/>
    <hyperlink ref="M436" r:id="rId435" tooltip="点击查看达人详情" display="https://toobigdata.com/douyin/user/122910?utm_source=de" xr:uid="{00000000-0004-0000-0000-0000B2010000}"/>
    <hyperlink ref="M437" r:id="rId436" tooltip="点击查看达人详情" display="https://toobigdata.com/douyin/user/385559?utm_source=de" xr:uid="{00000000-0004-0000-0000-0000B3010000}"/>
    <hyperlink ref="M438" r:id="rId437" tooltip="点击查看达人详情" display="https://toobigdata.com/douyin/user/156491?utm_source=de" xr:uid="{00000000-0004-0000-0000-0000B4010000}"/>
    <hyperlink ref="M439" r:id="rId438" tooltip="点击查看达人详情" display="https://toobigdata.com/douyin/user/63748?utm_source=de" xr:uid="{00000000-0004-0000-0000-0000B5010000}"/>
    <hyperlink ref="M440" r:id="rId439" tooltip="点击查看达人详情" display="https://toobigdata.com/douyin/user/297855?utm_source=de" xr:uid="{00000000-0004-0000-0000-0000B6010000}"/>
    <hyperlink ref="M441" r:id="rId440" tooltip="点击查看达人详情" display="https://toobigdata.com/douyin/user/355138?utm_source=de" xr:uid="{00000000-0004-0000-0000-0000B7010000}"/>
    <hyperlink ref="M442" r:id="rId441" tooltip="点击查看达人详情" display="https://toobigdata.com/douyin/user/381940?utm_source=de" xr:uid="{00000000-0004-0000-0000-0000B8010000}"/>
    <hyperlink ref="M443" r:id="rId442" tooltip="点击查看达人详情" display="https://toobigdata.com/douyin/user/232638?utm_source=de" xr:uid="{00000000-0004-0000-0000-0000B9010000}"/>
    <hyperlink ref="M444" r:id="rId443" tooltip="点击查看达人详情" display="https://toobigdata.com/douyin/user/414066?utm_source=de" xr:uid="{00000000-0004-0000-0000-0000BA010000}"/>
    <hyperlink ref="M445" r:id="rId444" tooltip="点击查看达人详情" display="https://toobigdata.com/douyin/user/328307?utm_source=de" xr:uid="{00000000-0004-0000-0000-0000BB010000}"/>
    <hyperlink ref="M446" r:id="rId445" tooltip="点击查看达人详情" display="https://toobigdata.com/douyin/user/318389?utm_source=de" xr:uid="{00000000-0004-0000-0000-0000BC010000}"/>
    <hyperlink ref="M447" r:id="rId446" tooltip="点击查看达人详情" display="https://toobigdata.com/douyin/user/3252787?utm_source=de" xr:uid="{00000000-0004-0000-0000-0000BD010000}"/>
    <hyperlink ref="M448" r:id="rId447" tooltip="点击查看达人详情" display="https://toobigdata.com/douyin/user/3978?utm_source=de" xr:uid="{00000000-0004-0000-0000-0000BE010000}"/>
    <hyperlink ref="M449" r:id="rId448" tooltip="点击查看达人详情" display="https://toobigdata.com/douyin/user/1290237?utm_source=de" xr:uid="{00000000-0004-0000-0000-0000BF010000}"/>
    <hyperlink ref="M450" r:id="rId449" tooltip="点击查看达人详情" display="https://toobigdata.com/douyin/user/9729960?utm_source=de" xr:uid="{00000000-0004-0000-0000-0000C0010000}"/>
    <hyperlink ref="M451" r:id="rId450" tooltip="点击查看达人详情" display="https://toobigdata.com/douyin/user/133479?utm_source=de" xr:uid="{00000000-0004-0000-0000-0000C1010000}"/>
    <hyperlink ref="M452" r:id="rId451" tooltip="点击查看达人详情" display="https://toobigdata.com/douyin/user/14907996?utm_source=de" xr:uid="{00000000-0004-0000-0000-0000C2010000}"/>
    <hyperlink ref="M453" r:id="rId452" tooltip="点击查看达人详情" display="https://toobigdata.com/douyin/user/322978?utm_source=de" xr:uid="{00000000-0004-0000-0000-0000C3010000}"/>
    <hyperlink ref="M454" r:id="rId453" tooltip="点击查看达人详情" display="https://toobigdata.com/douyin/user/145021?utm_source=de" xr:uid="{00000000-0004-0000-0000-0000C4010000}"/>
    <hyperlink ref="M455" r:id="rId454" tooltip="点击查看达人详情" display="https://toobigdata.com/douyin/user/380833?utm_source=de" xr:uid="{00000000-0004-0000-0000-0000C5010000}"/>
    <hyperlink ref="M456" r:id="rId455" tooltip="点击查看达人详情" display="https://toobigdata.com/douyin/user/48119?utm_source=de" xr:uid="{00000000-0004-0000-0000-0000C6010000}"/>
    <hyperlink ref="M457" r:id="rId456" tooltip="点击查看达人详情" display="https://toobigdata.com/douyin/user/889450?utm_source=de" xr:uid="{00000000-0004-0000-0000-0000C7010000}"/>
    <hyperlink ref="M458" r:id="rId457" tooltip="点击查看达人详情" display="https://toobigdata.com/douyin/user/74230?utm_source=de" xr:uid="{00000000-0004-0000-0000-0000C8010000}"/>
    <hyperlink ref="M459" r:id="rId458" tooltip="点击查看达人详情" display="https://toobigdata.com/douyin/user/75489?utm_source=de" xr:uid="{00000000-0004-0000-0000-0000C9010000}"/>
    <hyperlink ref="M460" r:id="rId459" tooltip="点击查看达人详情" display="https://toobigdata.com/douyin/user/2624746?utm_source=de" xr:uid="{00000000-0004-0000-0000-0000CA010000}"/>
    <hyperlink ref="M461" r:id="rId460" tooltip="点击查看达人详情" display="https://toobigdata.com/douyin/user/606?utm_source=de" xr:uid="{00000000-0004-0000-0000-0000CB010000}"/>
    <hyperlink ref="M462" r:id="rId461" tooltip="点击查看达人详情" display="https://toobigdata.com/douyin/user/2511086?utm_source=de" xr:uid="{00000000-0004-0000-0000-0000CC010000}"/>
    <hyperlink ref="M463" r:id="rId462" tooltip="点击查看达人详情" display="https://toobigdata.com/douyin/user/44611?utm_source=de" xr:uid="{00000000-0004-0000-0000-0000CD010000}"/>
    <hyperlink ref="M464" r:id="rId463" tooltip="点击查看达人详情" display="https://toobigdata.com/douyin/user/75644?utm_source=de" xr:uid="{00000000-0004-0000-0000-0000CE010000}"/>
    <hyperlink ref="M465" r:id="rId464" tooltip="点击查看达人详情" display="https://toobigdata.com/douyin/user/136345?utm_source=de" xr:uid="{00000000-0004-0000-0000-0000CF010000}"/>
    <hyperlink ref="M466" r:id="rId465" tooltip="点击查看达人详情" display="https://toobigdata.com/douyin/user/3090699?utm_source=de" xr:uid="{00000000-0004-0000-0000-0000D0010000}"/>
    <hyperlink ref="M467" r:id="rId466" tooltip="点击查看达人详情" display="https://toobigdata.com/douyin/user/56113?utm_source=de" xr:uid="{00000000-0004-0000-0000-0000D1010000}"/>
    <hyperlink ref="M468" r:id="rId467" tooltip="点击查看达人详情" display="https://toobigdata.com/douyin/user/77432?utm_source=de" xr:uid="{00000000-0004-0000-0000-0000D2010000}"/>
    <hyperlink ref="M469" r:id="rId468" tooltip="点击查看达人详情" display="https://toobigdata.com/douyin/user/53042?utm_source=de" xr:uid="{00000000-0004-0000-0000-0000D3010000}"/>
    <hyperlink ref="M470" r:id="rId469" tooltip="点击查看达人详情" display="https://toobigdata.com/douyin/user/365282?utm_source=de" xr:uid="{00000000-0004-0000-0000-0000D4010000}"/>
    <hyperlink ref="M471" r:id="rId470" tooltip="点击查看达人详情" display="https://toobigdata.com/douyin/user/73538?utm_source=de" xr:uid="{00000000-0004-0000-0000-0000D5010000}"/>
    <hyperlink ref="M472" r:id="rId471" tooltip="点击查看达人详情" display="https://toobigdata.com/douyin/user/182855?utm_source=de" xr:uid="{00000000-0004-0000-0000-0000D6010000}"/>
    <hyperlink ref="M473" r:id="rId472" tooltip="点击查看达人详情" display="https://toobigdata.com/douyin/user/261552?utm_source=de" xr:uid="{00000000-0004-0000-0000-0000D7010000}"/>
    <hyperlink ref="M474" r:id="rId473" tooltip="点击查看达人详情" display="https://toobigdata.com/douyin/user/19831542?utm_source=de" xr:uid="{00000000-0004-0000-0000-0000D8010000}"/>
    <hyperlink ref="M475" r:id="rId474" tooltip="点击查看达人详情" display="https://toobigdata.com/douyin/user/573024?utm_source=de" xr:uid="{00000000-0004-0000-0000-0000D9010000}"/>
    <hyperlink ref="M476" r:id="rId475" tooltip="点击查看达人详情" display="https://toobigdata.com/douyin/user/9731198?utm_source=de" xr:uid="{00000000-0004-0000-0000-0000DA010000}"/>
    <hyperlink ref="M477" r:id="rId476" tooltip="点击查看达人详情" display="https://toobigdata.com/douyin/user/407361?utm_source=de" xr:uid="{00000000-0004-0000-0000-0000DB010000}"/>
    <hyperlink ref="M478" r:id="rId477" tooltip="点击查看达人详情" display="https://toobigdata.com/douyin/user/230742?utm_source=de" xr:uid="{00000000-0004-0000-0000-0000DC010000}"/>
    <hyperlink ref="M479" r:id="rId478" tooltip="点击查看达人详情" display="https://toobigdata.com/douyin/user/301751?utm_source=de" xr:uid="{00000000-0004-0000-0000-0000DD010000}"/>
    <hyperlink ref="M480" r:id="rId479" tooltip="点击查看达人详情" display="https://toobigdata.com/douyin/user/1300568?utm_source=de" xr:uid="{00000000-0004-0000-0000-0000DE010000}"/>
    <hyperlink ref="M481" r:id="rId480" tooltip="点击查看达人详情" display="https://toobigdata.com/douyin/user/225566?utm_source=de" xr:uid="{00000000-0004-0000-0000-0000DF010000}"/>
    <hyperlink ref="M482" r:id="rId481" tooltip="点击查看达人详情" display="https://toobigdata.com/douyin/user/54314?utm_source=de" xr:uid="{00000000-0004-0000-0000-0000E0010000}"/>
    <hyperlink ref="M483" r:id="rId482" tooltip="点击查看达人详情" display="https://toobigdata.com/douyin/user/156927?utm_source=de" xr:uid="{00000000-0004-0000-0000-0000E1010000}"/>
    <hyperlink ref="M484" r:id="rId483" tooltip="点击查看达人详情" display="https://toobigdata.com/douyin/user/57959?utm_source=de" xr:uid="{00000000-0004-0000-0000-0000E2010000}"/>
    <hyperlink ref="M485" r:id="rId484" tooltip="点击查看达人详情" display="https://toobigdata.com/douyin/user/346844?utm_source=de" xr:uid="{00000000-0004-0000-0000-0000E3010000}"/>
    <hyperlink ref="M486" r:id="rId485" tooltip="点击查看达人详情" display="https://toobigdata.com/douyin/user/35107?utm_source=de" xr:uid="{00000000-0004-0000-0000-0000E4010000}"/>
    <hyperlink ref="M487" r:id="rId486" tooltip="点击查看达人详情" display="https://toobigdata.com/douyin/user/296510?utm_source=de" xr:uid="{00000000-0004-0000-0000-0000E5010000}"/>
    <hyperlink ref="M488" r:id="rId487" tooltip="点击查看达人详情" display="https://toobigdata.com/douyin/user/169469?utm_source=de" xr:uid="{00000000-0004-0000-0000-0000E6010000}"/>
    <hyperlink ref="M489" r:id="rId488" tooltip="点击查看达人详情" display="https://toobigdata.com/douyin/user/261912?utm_source=de" xr:uid="{00000000-0004-0000-0000-0000E7010000}"/>
    <hyperlink ref="M490" r:id="rId489" tooltip="点击查看达人详情" display="https://toobigdata.com/douyin/user/339092?utm_source=de" xr:uid="{00000000-0004-0000-0000-0000E8010000}"/>
    <hyperlink ref="M491" r:id="rId490" tooltip="点击查看达人详情" display="https://toobigdata.com/douyin/user/151173?utm_source=de" xr:uid="{00000000-0004-0000-0000-0000E9010000}"/>
    <hyperlink ref="M492" r:id="rId491" tooltip="点击查看达人详情" display="https://toobigdata.com/douyin/user/22833717?utm_source=de" xr:uid="{00000000-0004-0000-0000-0000EA010000}"/>
    <hyperlink ref="M493" r:id="rId492" tooltip="点击查看达人详情" display="https://toobigdata.com/douyin/user/351934?utm_source=de" xr:uid="{00000000-0004-0000-0000-0000EB010000}"/>
    <hyperlink ref="M494" r:id="rId493" tooltip="点击查看达人详情" display="https://toobigdata.com/douyin/user/393492?utm_source=de" xr:uid="{00000000-0004-0000-0000-0000EC010000}"/>
    <hyperlink ref="M495" r:id="rId494" tooltip="点击查看达人详情" display="https://toobigdata.com/douyin/user/411721?utm_source=de" xr:uid="{00000000-0004-0000-0000-0000ED010000}"/>
    <hyperlink ref="M496" r:id="rId495" tooltip="点击查看达人详情" display="https://toobigdata.com/douyin/user/386126?utm_source=de" xr:uid="{00000000-0004-0000-0000-0000EE010000}"/>
    <hyperlink ref="M497" r:id="rId496" tooltip="点击查看达人详情" display="https://toobigdata.com/douyin/user/55440?utm_source=de" xr:uid="{00000000-0004-0000-0000-0000EF010000}"/>
    <hyperlink ref="M498" r:id="rId497" tooltip="点击查看达人详情" display="https://toobigdata.com/douyin/user/288194?utm_source=de" xr:uid="{00000000-0004-0000-0000-0000F0010000}"/>
    <hyperlink ref="M499" r:id="rId498" tooltip="点击查看达人详情" display="https://toobigdata.com/douyin/user/252749?utm_source=de" xr:uid="{00000000-0004-0000-0000-0000F1010000}"/>
    <hyperlink ref="M500" r:id="rId499" tooltip="点击查看达人详情" display="https://toobigdata.com/douyin/user/47352?utm_source=de" xr:uid="{00000000-0004-0000-0000-0000F2010000}"/>
    <hyperlink ref="M501" r:id="rId500" tooltip="点击查看达人详情" display="https://toobigdata.com/douyin/user/376649?utm_source=de" xr:uid="{00000000-0004-0000-0000-0000F3010000}"/>
  </hyperlinks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3"/>
  <sheetViews>
    <sheetView workbookViewId="0"/>
  </sheetViews>
  <sheetFormatPr baseColWidth="10" defaultColWidth="8.83203125" defaultRowHeight="15"/>
  <cols>
    <col min="1" max="1" width="27" bestFit="1" customWidth="1"/>
  </cols>
  <sheetData>
    <row r="1" spans="1:1">
      <c r="A1" t="s">
        <v>2042</v>
      </c>
    </row>
    <row r="2" spans="1:1">
      <c r="A2" t="s">
        <v>2043</v>
      </c>
    </row>
    <row r="3" spans="1:1">
      <c r="A3" t="s">
        <v>2044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TooBigData-KOL</vt:lpstr>
      <vt:lpstr>Readme</vt:lpstr>
    </vt:vector>
  </TitlesOfParts>
  <Manager>TooBigData</Manager>
  <Company>TooBigData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抖音网红排行榜 TooBigData.com</dc:title>
  <dc:subject>TooBigData抖音KOL排行榜toobigdata.com</dc:subject>
  <dc:creator>TooBigData</dc:creator>
  <cp:keywords>TooBigData, 抖音, KOL</cp:keywords>
  <dc:description>TooBigData抖音KOL排行榜toobigdata.com</dc:description>
  <cp:lastModifiedBy>Microsoft Office User</cp:lastModifiedBy>
  <dcterms:created xsi:type="dcterms:W3CDTF">2019-01-28T07:40:13Z</dcterms:created>
  <dcterms:modified xsi:type="dcterms:W3CDTF">2019-01-29T04:34:45Z</dcterms:modified>
  <cp:category>KOL</cp:category>
</cp:coreProperties>
</file>