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5D745D1-D2A6-4EA4-84FD-74890627613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5" i="1" l="1"/>
  <c r="R91" i="1"/>
  <c r="K91" i="1" s="1"/>
  <c r="M31" i="1"/>
  <c r="M33" i="1"/>
  <c r="K92" i="1"/>
  <c r="H92" i="1"/>
  <c r="H91" i="1"/>
  <c r="K32" i="1"/>
  <c r="H32" i="1"/>
  <c r="K31" i="1"/>
  <c r="H31" i="1"/>
  <c r="L13" i="1" l="1"/>
  <c r="L11" i="1"/>
  <c r="O63" i="1" l="1"/>
  <c r="M29" i="1"/>
  <c r="P67" i="1" l="1"/>
  <c r="P65" i="1"/>
  <c r="N47" i="1" l="1"/>
  <c r="R103" i="1" l="1"/>
  <c r="R95" i="1"/>
  <c r="Q83" i="1"/>
  <c r="Q81" i="1"/>
  <c r="Q73" i="1"/>
  <c r="Q71" i="1"/>
  <c r="O55" i="1"/>
  <c r="O53" i="1"/>
  <c r="N37" i="1"/>
  <c r="L17" i="1"/>
  <c r="K33" i="1"/>
  <c r="K2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42" i="1"/>
  <c r="H42" i="1"/>
  <c r="K41" i="1"/>
  <c r="H41" i="1"/>
  <c r="K38" i="1"/>
  <c r="H38" i="1"/>
  <c r="H37" i="1"/>
  <c r="K27" i="1" l="1"/>
  <c r="L23" i="1"/>
  <c r="M2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4" i="1"/>
  <c r="K12" i="1"/>
  <c r="K13" i="1"/>
  <c r="K14" i="1"/>
  <c r="K18" i="1"/>
  <c r="K11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<sst xmlns="http://schemas.openxmlformats.org/spreadsheetml/2006/main" count="160" uniqueCount="66">
  <si>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</si>
  <si>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</si>
  <si>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</si>
  <si>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</si>
  <si>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</si>
  <si>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</si>
  <si>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</si>
  <si>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</si>
  <si>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</si>
  <si>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</si>
  <si>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</si>
  <si>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</si>
  <si>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</si>
  <si>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</si>
  <si>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</si>
  <si>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</si>
  <si>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</si>
  <si>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</si>
  <si>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</si>
  <si>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</si>
  <si>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</si>
  <si>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</si>
  <si>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</si>
  <si>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</si>
  <si>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</si>
  <si>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全員</t>
  </si>
  <si>
    <t>b</t>
    <phoneticPr fontId="1"/>
  </si>
  <si>
    <t>WBSガントチャート</t>
    <phoneticPr fontId="1"/>
  </si>
  <si>
    <t>全員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</si>
  <si>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</si>
  <si>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</si>
  <si>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</si>
  <si>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</si>
  <si>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宮下</t>
    <rPh sb="0" eb="2">
      <t>ミヤシタ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</si>
  <si>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</si>
  <si>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</si>
  <si>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</si>
  <si>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</si>
  <si>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中島,宮下,江口</t>
  </si>
  <si>
    <t>d</t>
    <phoneticPr fontId="1"/>
  </si>
  <si>
    <t>システムテスト仕様書</t>
    <rPh sb="7" eb="10">
      <t>シヨウショ</t>
    </rPh>
    <phoneticPr fontId="1"/>
  </si>
  <si>
    <t>近藤,島袋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</si>
  <si>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</si>
  <si>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</si>
  <si>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宮下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</si>
  <si>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</si>
  <si>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</si>
  <si>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</si>
  <si>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中島</t>
  </si>
  <si>
    <t>D.設計</t>
    <rPh sb="2" eb="4">
      <t>セッケイ</t>
    </rPh>
    <phoneticPr fontId="1"/>
  </si>
  <si>
    <t>近藤、島袋</t>
  </si>
  <si>
    <t>統合・ユニットテスト仕様書</t>
    <rPh sb="0" eb="2">
      <t>トウゴウ</t>
    </rPh>
    <phoneticPr fontId="1"/>
  </si>
  <si>
    <t>中島、江口、宮下</t>
  </si>
  <si>
    <t>近藤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</si>
  <si>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</si>
  <si>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</si>
  <si>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</si>
  <si>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</si>
  <si>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</si>
  <si>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</si>
  <si>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</si>
  <si>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</si>
  <si>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島袋</t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</si>
  <si>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</si>
  <si>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</si>
  <si>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近藤,島袋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</si>
</sst>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</cellXfs>
  <cellStyles count="1">
    <cellStyle name="標準" xfId="0" builtinId="0"/>
  </cellStyles>
  <dxfs count="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89" activePane="bottomRight" state="frozen"/>
      <selection pane="topRight" activeCell="E1" sqref="E1"/>
      <selection pane="bottomLeft" activeCell="A5" sqref="A5"/>
      <selection pane="bottomRight" activeCell="T104" sqref="T10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6" t="s">
        <v>0</v>
      </c>
      <c r="B1" s="87"/>
      <c r="C1" s="87"/>
      <c r="D1" s="87"/>
      <c r="E1" s="81" t="s">
        <v>1</v>
      </c>
      <c r="F1" s="81" t="s">
        <v>2</v>
      </c>
      <c r="G1" s="87" t="s">
        <v>3</v>
      </c>
      <c r="H1" s="81" t="s">
        <v>4</v>
      </c>
      <c r="I1" s="81" t="s">
        <v>5</v>
      </c>
      <c r="J1" s="81" t="s">
        <v>6</v>
      </c>
      <c r="K1" s="116" t="s">
        <v>7</v>
      </c>
      <c r="L1" s="106">
        <v>43984</v>
      </c>
      <c r="M1" s="107"/>
      <c r="N1" s="106">
        <v>43985</v>
      </c>
      <c r="O1" s="107"/>
      <c r="P1" s="106">
        <v>43986</v>
      </c>
      <c r="Q1" s="107"/>
      <c r="R1" s="106">
        <v>43987</v>
      </c>
      <c r="S1" s="107"/>
    </row>
    <row r="2" spans="1:19" ht="13.5" customHeight="1" x14ac:dyDescent="0.15">
      <c r="A2" s="88"/>
      <c r="B2" s="89"/>
      <c r="C2" s="89"/>
      <c r="D2" s="89"/>
      <c r="E2" s="82"/>
      <c r="F2" s="82"/>
      <c r="G2" s="89"/>
      <c r="H2" s="84"/>
      <c r="I2" s="82"/>
      <c r="J2" s="82"/>
      <c r="K2" s="117"/>
      <c r="L2" s="110" t="s">
        <v>8</v>
      </c>
      <c r="M2" s="109"/>
      <c r="N2" s="108" t="s">
        <v>9</v>
      </c>
      <c r="O2" s="108"/>
      <c r="P2" s="111" t="s">
        <v>10</v>
      </c>
      <c r="Q2" s="109"/>
      <c r="R2" s="108" t="s">
        <v>11</v>
      </c>
      <c r="S2" s="109"/>
    </row>
    <row r="3" spans="1:19" ht="13.5" customHeight="1" x14ac:dyDescent="0.15">
      <c r="A3" s="88"/>
      <c r="B3" s="89"/>
      <c r="C3" s="89"/>
      <c r="D3" s="89"/>
      <c r="E3" s="82"/>
      <c r="F3" s="82"/>
      <c r="G3" s="89"/>
      <c r="H3" s="84"/>
      <c r="I3" s="82"/>
      <c r="J3" s="82"/>
      <c r="K3" s="117"/>
      <c r="L3" s="114" t="s">
        <v>12</v>
      </c>
      <c r="M3" s="113"/>
      <c r="N3" s="112" t="s">
        <v>13</v>
      </c>
      <c r="O3" s="113"/>
      <c r="P3" s="112" t="s">
        <v>14</v>
      </c>
      <c r="Q3" s="113"/>
      <c r="R3" s="115" t="s">
        <v>15</v>
      </c>
      <c r="S3" s="115"/>
    </row>
    <row r="4" spans="1:19" ht="13.5" customHeight="1" thickBot="1" x14ac:dyDescent="0.2">
      <c r="A4" s="90"/>
      <c r="B4" s="91"/>
      <c r="C4" s="91"/>
      <c r="D4" s="91"/>
      <c r="E4" s="83"/>
      <c r="F4" s="83"/>
      <c r="G4" s="91"/>
      <c r="H4" s="85"/>
      <c r="I4" s="83"/>
      <c r="J4" s="83"/>
      <c r="K4" s="11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19"/>
      <c r="H5" s="16" t="s">
        <v>19</v>
      </c>
      <c r="I5" s="17"/>
      <c r="J5" s="17"/>
      <c r="K5" s="45">
        <f>SUM(K7,K23,K43,K59,K77,K85,K99)</f>
        <v>100</v>
      </c>
      <c r="L5" s="27">
        <f>SUM(L7,L23,L43,L59,L77,L85,L99)</f>
        <v>14.25</v>
      </c>
      <c r="M5" s="27">
        <f>SUM(M7,M23,M43,M59,M77,M85,M99)</f>
        <v>15</v>
      </c>
      <c r="N5" s="27">
        <f>SUM(N7,N23,N43,N59,N77,N85,N99)</f>
        <v>14.25</v>
      </c>
      <c r="O5" s="27">
        <f>SUM(O7,O23,O43,O59,O77,O85,O99)</f>
        <v>14.25</v>
      </c>
      <c r="P5" s="27">
        <f>SUM(P7,P23,P43,P59,P77,P85,P99)</f>
        <v>13.75</v>
      </c>
      <c r="Q5" s="27">
        <f>SUM(Q7,Q23,Q43,Q59,Q77,Q85,Q99)</f>
        <v>14.25</v>
      </c>
      <c r="R5" s="27">
        <f>SUM(R7,R23,R43,R59,R77,R85,R99)</f>
        <v>14.25</v>
      </c>
      <c r="S5" s="27">
        <f>SUM(S7,S23,S43,S59,S77,S85,S99)</f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20"/>
      <c r="H6" s="18" t="s">
        <v>20</v>
      </c>
      <c r="I6" s="19"/>
      <c r="J6" s="19"/>
      <c r="K6" s="47">
        <f>SUM(L8,L24,L44,L60,L78,L86)</f>
        <v>0</v>
      </c>
      <c r="L6" s="47">
        <f>SUM(M8,M24,M44,M60,M78,M86)</f>
        <v>0</v>
      </c>
      <c r="M6" s="47">
        <f>SUM(N8,N24,N44,N60,N78,N86)</f>
        <v>0</v>
      </c>
      <c r="N6" s="47">
        <f>SUM(O8,O24,O44,O60,O78,O86)</f>
        <v>0</v>
      </c>
      <c r="O6" s="47">
        <f>SUM(P8,P24,P44,P60,P78,P86)</f>
        <v>0</v>
      </c>
      <c r="P6" s="47">
        <f>SUM(Q8,Q24,Q44,Q60,Q78,Q86)</f>
        <v>0</v>
      </c>
      <c r="Q6" s="47">
        <f>SUM(R8,R24,R44,R60,R78,R86)</f>
        <v>0</v>
      </c>
      <c r="R6" s="47">
        <f>SUM(S8,S24,S44,S60,S78,S86)</f>
        <v>0</v>
      </c>
      <c r="S6" s="47">
        <f>SUM(T8,T24,T44,T60,T78,T86)</f>
        <v>0</v>
      </c>
    </row>
    <row r="7" spans="1:19" ht="12" customHeight="1" thickTop="1" x14ac:dyDescent="0.15">
      <c r="A7" s="100" t="s">
        <v>21</v>
      </c>
      <c r="B7" s="101"/>
      <c r="C7" s="101"/>
      <c r="D7" s="102"/>
      <c r="E7" s="105"/>
      <c r="F7" s="105"/>
      <c r="G7" s="103"/>
      <c r="H7" s="4" t="s">
        <v>19</v>
      </c>
      <c r="I7" s="5"/>
      <c r="J7" s="5"/>
      <c r="K7" s="14">
        <f>SUMPRODUCT((MOD(ROW(K$9:K$22),2)=1)*K$9:K$22)</f>
        <v>17.25</v>
      </c>
      <c r="L7" s="40">
        <f t="shared" ref="L7:S7" si="0">SUMPRODUCT((MOD(ROW(L$9:L$22),2)=1)*L$9:L$22)</f>
        <v>14.25</v>
      </c>
      <c r="M7" s="28">
        <f t="shared" si="0"/>
        <v>3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</row>
    <row r="8" spans="1:19" ht="12" customHeight="1" x14ac:dyDescent="0.15">
      <c r="A8" s="70"/>
      <c r="B8" s="71"/>
      <c r="C8" s="71"/>
      <c r="D8" s="72"/>
      <c r="E8" s="74"/>
      <c r="F8" s="74"/>
      <c r="G8" s="104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1">SUMPRODUCT((MOD(ROW(L$9:L$22),2)=0)*L$9:L$22)</f>
        <v>0</v>
      </c>
      <c r="M8" s="29">
        <f t="shared" si="1"/>
        <v>0</v>
      </c>
      <c r="N8" s="29">
        <f t="shared" si="1"/>
        <v>0</v>
      </c>
      <c r="O8" s="29">
        <f t="shared" si="1"/>
        <v>0</v>
      </c>
      <c r="P8" s="29">
        <f t="shared" si="1"/>
        <v>0</v>
      </c>
      <c r="Q8" s="29">
        <f t="shared" si="1"/>
        <v>0</v>
      </c>
      <c r="R8" s="29">
        <f t="shared" si="1"/>
        <v>0</v>
      </c>
      <c r="S8" s="29">
        <f t="shared" si="1"/>
        <v>0</v>
      </c>
    </row>
    <row r="9" spans="1:19" ht="12" customHeight="1" x14ac:dyDescent="0.15">
      <c r="A9" s="56">
        <v>1</v>
      </c>
      <c r="B9" s="60" t="s">
        <v>22</v>
      </c>
      <c r="C9" s="75"/>
      <c r="D9" s="61"/>
      <c r="E9" s="77"/>
      <c r="F9" s="77"/>
      <c r="G9" s="54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2"/>
      <c r="C10" s="76"/>
      <c r="D10" s="63"/>
      <c r="E10" s="78"/>
      <c r="F10" s="78"/>
      <c r="G10" s="55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60" t="s">
        <v>24</v>
      </c>
      <c r="D11" s="61"/>
      <c r="E11" s="64"/>
      <c r="F11" s="64"/>
      <c r="G11" s="66"/>
      <c r="H11" s="8" t="str">
        <f>IF(E11="","","予定")</f>
        <v/>
      </c>
      <c r="I11" s="8" t="s">
        <v>25</v>
      </c>
      <c r="J11" s="8">
        <v>5</v>
      </c>
      <c r="K11" s="9">
        <f>SUM(L11:S11)</f>
        <v>7.5</v>
      </c>
      <c r="L11" s="33">
        <f>1.5*5</f>
        <v>7.5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9"/>
      <c r="C12" s="62"/>
      <c r="D12" s="63"/>
      <c r="E12" s="65"/>
      <c r="F12" s="65"/>
      <c r="G12" s="59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60" t="s">
        <v>27</v>
      </c>
      <c r="D13" s="61"/>
      <c r="E13" s="64"/>
      <c r="F13" s="64"/>
      <c r="G13" s="66"/>
      <c r="H13" s="8" t="str">
        <f>IF(E13="","","予定")</f>
        <v/>
      </c>
      <c r="I13" s="8" t="s">
        <v>28</v>
      </c>
      <c r="J13" s="8">
        <v>5</v>
      </c>
      <c r="K13" s="9">
        <f>SUM(L13:S13)</f>
        <v>3.75</v>
      </c>
      <c r="L13" s="33">
        <f>5*0.75</f>
        <v>3.75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9"/>
      <c r="C14" s="62"/>
      <c r="D14" s="63"/>
      <c r="E14" s="65"/>
      <c r="F14" s="65"/>
      <c r="G14" s="59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60" t="s">
        <v>29</v>
      </c>
      <c r="C15" s="75"/>
      <c r="D15" s="61"/>
      <c r="E15" s="77"/>
      <c r="F15" s="77"/>
      <c r="G15" s="5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2"/>
      <c r="C16" s="76"/>
      <c r="D16" s="63"/>
      <c r="E16" s="78"/>
      <c r="F16" s="78"/>
      <c r="G16" s="5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60" t="s">
        <v>29</v>
      </c>
      <c r="D17" s="61"/>
      <c r="E17" s="64"/>
      <c r="F17" s="64"/>
      <c r="G17" s="66"/>
      <c r="H17" s="8" t="str">
        <f>IF(E17="","","予定")</f>
        <v/>
      </c>
      <c r="I17" s="8" t="s">
        <v>28</v>
      </c>
      <c r="J17" s="8">
        <v>5</v>
      </c>
      <c r="K17" s="9">
        <f t="shared" ref="K17:K22" si="2">SUM(L17:S17)</f>
        <v>2.5</v>
      </c>
      <c r="L17" s="30">
        <f>1.25</f>
        <v>1.25</v>
      </c>
      <c r="M17" s="31">
        <v>1.25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9"/>
      <c r="C18" s="62"/>
      <c r="D18" s="63"/>
      <c r="E18" s="65"/>
      <c r="F18" s="65"/>
      <c r="G18" s="59"/>
      <c r="H18" s="52" t="str">
        <f>IF(E17="","","実績")</f>
        <v/>
      </c>
      <c r="I18" s="52"/>
      <c r="J18" s="52"/>
      <c r="K18" s="10">
        <f t="shared" si="2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60" t="s">
        <v>30</v>
      </c>
      <c r="D19" s="61"/>
      <c r="E19" s="64"/>
      <c r="F19" s="64"/>
      <c r="G19" s="66"/>
      <c r="H19" s="8" t="str">
        <f>IF(E19="","","予定")</f>
        <v/>
      </c>
      <c r="I19" s="8" t="s">
        <v>28</v>
      </c>
      <c r="J19" s="8">
        <v>5</v>
      </c>
      <c r="K19" s="9">
        <f t="shared" si="2"/>
        <v>2.5</v>
      </c>
      <c r="L19" s="33">
        <v>1.25</v>
      </c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9"/>
      <c r="C20" s="62"/>
      <c r="D20" s="63"/>
      <c r="E20" s="65"/>
      <c r="F20" s="65"/>
      <c r="G20" s="59"/>
      <c r="H20" s="52" t="str">
        <f>IF(E19="","","実績")</f>
        <v/>
      </c>
      <c r="I20" s="52"/>
      <c r="J20" s="52"/>
      <c r="K20" s="10">
        <f t="shared" si="2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31</v>
      </c>
      <c r="C21" s="60" t="s">
        <v>32</v>
      </c>
      <c r="D21" s="61"/>
      <c r="E21" s="64"/>
      <c r="F21" s="64"/>
      <c r="G21" s="66"/>
      <c r="H21" s="8" t="str">
        <f>IF(E21="","","予定")</f>
        <v/>
      </c>
      <c r="I21" s="8" t="s">
        <v>33</v>
      </c>
      <c r="J21" s="8">
        <v>1</v>
      </c>
      <c r="K21" s="9">
        <f>SUM(L21:S21)</f>
        <v>1</v>
      </c>
      <c r="L21" s="33">
        <v>0.5</v>
      </c>
      <c r="M21" s="31"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9"/>
      <c r="C22" s="62"/>
      <c r="D22" s="63"/>
      <c r="E22" s="65"/>
      <c r="F22" s="65"/>
      <c r="G22" s="59"/>
      <c r="H22" s="52" t="str">
        <f>IF(E21="","","実績")</f>
        <v/>
      </c>
      <c r="I22" s="52"/>
      <c r="J22" s="52"/>
      <c r="K22" s="10">
        <f t="shared" si="2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67" t="s">
        <v>34</v>
      </c>
      <c r="B23" s="68"/>
      <c r="C23" s="68"/>
      <c r="D23" s="69"/>
      <c r="E23" s="73"/>
      <c r="F23" s="73"/>
      <c r="G23" s="79"/>
      <c r="H23" s="20" t="s">
        <v>19</v>
      </c>
      <c r="I23" s="20"/>
      <c r="J23" s="20"/>
      <c r="K23" s="21">
        <f>SUMPRODUCT((MOD(ROW(K$25:K$42),2)=1)*K$25:K$42)</f>
        <v>16.25</v>
      </c>
      <c r="L23" s="34">
        <f>SUMPRODUCT((MOD(ROW(L$25:L$42),2)=1)*L$25:L$42)</f>
        <v>0</v>
      </c>
      <c r="M23" s="35">
        <f>SUMPRODUCT((MOD(ROW(M$25:M$42),2)=1)*M$25:M$42)</f>
        <v>12</v>
      </c>
      <c r="N23" s="35">
        <f>SUMPRODUCT((MOD(ROW(N$25:N$42),2)=1)*N$25:N$42)</f>
        <v>4.25</v>
      </c>
      <c r="O23" s="35">
        <f>SUMPRODUCT((MOD(ROW(O$25:O$42),2)=1)*O$25:O$42)</f>
        <v>0</v>
      </c>
      <c r="P23" s="35">
        <f>SUMPRODUCT((MOD(ROW(P$25:P$42),2)=1)*P$25:P$42)</f>
        <v>0</v>
      </c>
      <c r="Q23" s="35">
        <f>SUMPRODUCT((MOD(ROW(Q$25:Q$42),2)=1)*Q$25:Q$42)</f>
        <v>0</v>
      </c>
      <c r="R23" s="35">
        <f>SUMPRODUCT((MOD(ROW(R$25:R$42),2)=1)*R$25:R$42)</f>
        <v>0</v>
      </c>
      <c r="S23" s="35">
        <f>SUMPRODUCT((MOD(ROW(S$25:S$42),2)=1)*S$25:S$42)</f>
        <v>0</v>
      </c>
    </row>
    <row r="24" spans="1:19" ht="12" customHeight="1" x14ac:dyDescent="0.15">
      <c r="A24" s="70"/>
      <c r="B24" s="71"/>
      <c r="C24" s="71"/>
      <c r="D24" s="72"/>
      <c r="E24" s="74"/>
      <c r="F24" s="74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>SUMPRODUCT((MOD(ROW(L$25:L$42),2)=0)*L$25:L$42)</f>
        <v>0</v>
      </c>
      <c r="M24" s="36">
        <f>SUMPRODUCT((MOD(ROW(M$25:M$42),2)=0)*M$25:M$42)</f>
        <v>0</v>
      </c>
      <c r="N24" s="36">
        <f>SUMPRODUCT((MOD(ROW(N$25:N$42),2)=0)*N$25:N$42)</f>
        <v>0</v>
      </c>
      <c r="O24" s="36">
        <f>SUMPRODUCT((MOD(ROW(O$25:O$42),2)=0)*O$25:O$42)</f>
        <v>0</v>
      </c>
      <c r="P24" s="36">
        <f>SUMPRODUCT((MOD(ROW(P$25:P$42),2)=0)*P$25:P$42)</f>
        <v>0</v>
      </c>
      <c r="Q24" s="36">
        <f>SUMPRODUCT((MOD(ROW(Q$25:Q$42),2)=0)*Q$25:Q$42)</f>
        <v>0</v>
      </c>
      <c r="R24" s="37">
        <f>SUMPRODUCT((MOD(ROW(R$25:R$42),2)=0)*R$25:R$42)</f>
        <v>0</v>
      </c>
      <c r="S24" s="36">
        <f>SUMPRODUCT((MOD(ROW(S$25:S$42),2)=0)*S$25:S$42)</f>
        <v>0</v>
      </c>
    </row>
    <row r="25" spans="1:19" ht="12" customHeight="1" x14ac:dyDescent="0.15">
      <c r="A25" s="56">
        <v>1</v>
      </c>
      <c r="B25" s="60" t="s">
        <v>35</v>
      </c>
      <c r="C25" s="75"/>
      <c r="D25" s="61"/>
      <c r="E25" s="77"/>
      <c r="F25" s="77"/>
      <c r="G25" s="5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2"/>
      <c r="C26" s="76"/>
      <c r="D26" s="63"/>
      <c r="E26" s="78"/>
      <c r="F26" s="78"/>
      <c r="G26" s="5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60" t="s">
        <v>36</v>
      </c>
      <c r="D27" s="61"/>
      <c r="E27" s="64"/>
      <c r="F27" s="64"/>
      <c r="G27" s="66"/>
      <c r="H27" s="8" t="str">
        <f>IF(E27="","","予定")</f>
        <v/>
      </c>
      <c r="I27" s="8" t="s">
        <v>25</v>
      </c>
      <c r="J27" s="8">
        <v>5</v>
      </c>
      <c r="K27" s="9">
        <f t="shared" ref="K27:K34" si="3">SUM(L27:S27)</f>
        <v>2.5</v>
      </c>
      <c r="L27" s="30"/>
      <c r="M27" s="31">
        <v>2.5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9"/>
      <c r="C28" s="62"/>
      <c r="D28" s="63"/>
      <c r="E28" s="65"/>
      <c r="F28" s="65"/>
      <c r="G28" s="59"/>
      <c r="H28" s="52" t="str">
        <f>IF(E27="","","実績")</f>
        <v/>
      </c>
      <c r="I28" s="52"/>
      <c r="J28" s="52"/>
      <c r="K28" s="10">
        <f t="shared" si="3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60" t="s">
        <v>37</v>
      </c>
      <c r="D29" s="61"/>
      <c r="E29" s="64"/>
      <c r="F29" s="64"/>
      <c r="G29" s="66"/>
      <c r="H29" s="8" t="str">
        <f>IF(E29="","","予定")</f>
        <v/>
      </c>
      <c r="I29" s="8" t="s">
        <v>38</v>
      </c>
      <c r="J29" s="8">
        <v>3</v>
      </c>
      <c r="K29" s="9">
        <f t="shared" si="3"/>
        <v>6</v>
      </c>
      <c r="L29" s="30"/>
      <c r="M29" s="31">
        <f>2*3</f>
        <v>6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9"/>
      <c r="C30" s="62"/>
      <c r="D30" s="63"/>
      <c r="E30" s="65"/>
      <c r="F30" s="65"/>
      <c r="G30" s="59"/>
      <c r="H30" s="52" t="str">
        <f>IF(E29="","","実績")</f>
        <v/>
      </c>
      <c r="I30" s="52"/>
      <c r="J30" s="52"/>
      <c r="K30" s="10">
        <f t="shared" si="3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31</v>
      </c>
      <c r="C31" s="60" t="s">
        <v>63</v>
      </c>
      <c r="D31" s="61"/>
      <c r="E31" s="64"/>
      <c r="F31" s="64"/>
      <c r="G31" s="66"/>
      <c r="H31" s="8" t="str">
        <f>IF(E31="","","予定")</f>
        <v/>
      </c>
      <c r="I31" s="8" t="s">
        <v>65</v>
      </c>
      <c r="J31" s="8">
        <v>2</v>
      </c>
      <c r="K31" s="9">
        <f t="shared" ref="K31:K32" si="4">SUM(L31:S31)</f>
        <v>1.5</v>
      </c>
      <c r="L31" s="30"/>
      <c r="M31" s="31">
        <f>2*0.75</f>
        <v>1.5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9"/>
      <c r="C32" s="62"/>
      <c r="D32" s="63"/>
      <c r="E32" s="65"/>
      <c r="F32" s="65"/>
      <c r="G32" s="59"/>
      <c r="H32" s="53" t="str">
        <f>IF(E31="","","実績")</f>
        <v/>
      </c>
      <c r="I32" s="53"/>
      <c r="J32" s="53"/>
      <c r="K32" s="10">
        <f t="shared" si="4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39</v>
      </c>
      <c r="C33" s="60" t="s">
        <v>40</v>
      </c>
      <c r="D33" s="61"/>
      <c r="E33" s="64"/>
      <c r="F33" s="64"/>
      <c r="G33" s="66"/>
      <c r="H33" s="8" t="str">
        <f>IF(E33="","","予定")</f>
        <v/>
      </c>
      <c r="I33" s="8" t="s">
        <v>41</v>
      </c>
      <c r="J33" s="8">
        <v>2</v>
      </c>
      <c r="K33" s="9">
        <f>SUM(L33:S33)</f>
        <v>2</v>
      </c>
      <c r="L33" s="30"/>
      <c r="M33" s="31">
        <f>2*1</f>
        <v>2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9"/>
      <c r="C34" s="62"/>
      <c r="D34" s="63"/>
      <c r="E34" s="65"/>
      <c r="F34" s="65"/>
      <c r="G34" s="59"/>
      <c r="H34" s="52" t="str">
        <f>IF(E33="","","実績")</f>
        <v/>
      </c>
      <c r="I34" s="52"/>
      <c r="J34" s="52"/>
      <c r="K34" s="10">
        <f t="shared" si="3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60" t="s">
        <v>29</v>
      </c>
      <c r="C35" s="75"/>
      <c r="D35" s="61"/>
      <c r="E35" s="77"/>
      <c r="F35" s="77"/>
      <c r="G35" s="5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2"/>
      <c r="C36" s="76"/>
      <c r="D36" s="63"/>
      <c r="E36" s="78"/>
      <c r="F36" s="78"/>
      <c r="G36" s="5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60" t="s">
        <v>29</v>
      </c>
      <c r="D37" s="61"/>
      <c r="E37" s="64"/>
      <c r="F37" s="64"/>
      <c r="G37" s="66"/>
      <c r="H37" s="8" t="str">
        <f>IF(E37="","","予定")</f>
        <v/>
      </c>
      <c r="I37" s="8" t="s">
        <v>28</v>
      </c>
      <c r="J37" s="52">
        <v>5</v>
      </c>
      <c r="K37" s="9">
        <f>SUM(L37:S37)</f>
        <v>1.25</v>
      </c>
      <c r="L37" s="33"/>
      <c r="M37" s="31"/>
      <c r="N37" s="31">
        <f>1.25</f>
        <v>1.25</v>
      </c>
      <c r="O37" s="31"/>
      <c r="P37" s="31"/>
      <c r="Q37" s="31"/>
      <c r="R37" s="31"/>
      <c r="S37" s="31"/>
    </row>
    <row r="38" spans="1:19" ht="12" customHeight="1" x14ac:dyDescent="0.15">
      <c r="A38" s="57"/>
      <c r="B38" s="59"/>
      <c r="C38" s="62"/>
      <c r="D38" s="63"/>
      <c r="E38" s="65"/>
      <c r="F38" s="65"/>
      <c r="G38" s="59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60" t="s">
        <v>42</v>
      </c>
      <c r="D39" s="61"/>
      <c r="E39" s="64"/>
      <c r="F39" s="64"/>
      <c r="G39" s="66"/>
      <c r="H39" s="8" t="str">
        <f>IF(E39="","","予定")</f>
        <v/>
      </c>
      <c r="I39" s="8" t="s">
        <v>28</v>
      </c>
      <c r="J39" s="8">
        <v>5</v>
      </c>
      <c r="K39" s="9">
        <f>SUM(L39:S39)</f>
        <v>2.5</v>
      </c>
      <c r="L39" s="33"/>
      <c r="M39" s="31"/>
      <c r="N39" s="31">
        <v>2.5</v>
      </c>
      <c r="O39" s="31"/>
      <c r="P39" s="31"/>
      <c r="Q39" s="31"/>
      <c r="R39" s="31"/>
      <c r="S39" s="31"/>
    </row>
    <row r="40" spans="1:19" ht="12" customHeight="1" x14ac:dyDescent="0.15">
      <c r="A40" s="57"/>
      <c r="B40" s="59"/>
      <c r="C40" s="62"/>
      <c r="D40" s="63"/>
      <c r="E40" s="65"/>
      <c r="F40" s="65"/>
      <c r="G40" s="59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31</v>
      </c>
      <c r="C41" s="60" t="s">
        <v>43</v>
      </c>
      <c r="D41" s="61"/>
      <c r="E41" s="64"/>
      <c r="F41" s="64"/>
      <c r="G41" s="66"/>
      <c r="H41" s="8" t="str">
        <f>IF(E41="","","予定")</f>
        <v/>
      </c>
      <c r="I41" s="8" t="s">
        <v>44</v>
      </c>
      <c r="J41" s="8">
        <v>1</v>
      </c>
      <c r="K41" s="9">
        <f>SUM(L41:S41)</f>
        <v>0.5</v>
      </c>
      <c r="L41" s="33"/>
      <c r="M41" s="31"/>
      <c r="N41" s="31">
        <v>0.5</v>
      </c>
      <c r="O41" s="31"/>
      <c r="P41" s="31"/>
      <c r="Q41" s="31"/>
      <c r="R41" s="31"/>
      <c r="S41" s="31"/>
    </row>
    <row r="42" spans="1:19" ht="12" customHeight="1" x14ac:dyDescent="0.15">
      <c r="A42" s="57"/>
      <c r="B42" s="59"/>
      <c r="C42" s="62"/>
      <c r="D42" s="63"/>
      <c r="E42" s="65"/>
      <c r="F42" s="65"/>
      <c r="G42" s="59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67" t="s">
        <v>45</v>
      </c>
      <c r="B43" s="68"/>
      <c r="C43" s="68"/>
      <c r="D43" s="69"/>
      <c r="E43" s="73"/>
      <c r="F43" s="73"/>
      <c r="G43" s="79"/>
      <c r="H43" s="20" t="s">
        <v>19</v>
      </c>
      <c r="I43" s="20"/>
      <c r="J43" s="20"/>
      <c r="K43" s="21">
        <f>SUMPRODUCT((MOD(ROW(K$45:K$58),2)=1)*K$45:K$58)</f>
        <v>19.25</v>
      </c>
      <c r="L43" s="35">
        <f t="shared" ref="L43:M43" si="5">SUMPRODUCT((MOD(ROW(L$45:L$58),2)=1)*L$45:L$58)</f>
        <v>0</v>
      </c>
      <c r="M43" s="35">
        <f t="shared" si="5"/>
        <v>0</v>
      </c>
      <c r="N43" s="35">
        <f>SUMPRODUCT((MOD(ROW(N$45:N$58),2)=1)*N$45:N$58)</f>
        <v>10</v>
      </c>
      <c r="O43" s="35">
        <f t="shared" ref="O43:S43" si="6">SUMPRODUCT((MOD(ROW(O$45:O$58),2)=1)*O$45:O$58)</f>
        <v>9.25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</row>
    <row r="44" spans="1:19" ht="12" customHeight="1" x14ac:dyDescent="0.15">
      <c r="A44" s="70"/>
      <c r="B44" s="71"/>
      <c r="C44" s="71"/>
      <c r="D44" s="72"/>
      <c r="E44" s="74"/>
      <c r="F44" s="74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7">SUMPRODUCT((MOD(ROW(L$45:L$58),2)=0)*L$45:L$58)</f>
        <v>0</v>
      </c>
      <c r="M44" s="36">
        <f>SUMPRODUCT((MOD(ROW(M$45:M$58),2)=0)*M$45:M$58)</f>
        <v>0</v>
      </c>
      <c r="N44" s="36">
        <f t="shared" si="7"/>
        <v>0</v>
      </c>
      <c r="O44" s="36">
        <f t="shared" si="7"/>
        <v>0</v>
      </c>
      <c r="P44" s="36">
        <f t="shared" si="7"/>
        <v>0</v>
      </c>
      <c r="Q44" s="36">
        <f t="shared" si="7"/>
        <v>0</v>
      </c>
      <c r="R44" s="36">
        <f t="shared" si="7"/>
        <v>0</v>
      </c>
      <c r="S44" s="36">
        <f t="shared" si="7"/>
        <v>0</v>
      </c>
    </row>
    <row r="45" spans="1:19" ht="12" customHeight="1" x14ac:dyDescent="0.15">
      <c r="A45" s="56">
        <v>1</v>
      </c>
      <c r="B45" s="60" t="s">
        <v>22</v>
      </c>
      <c r="C45" s="75"/>
      <c r="D45" s="61"/>
      <c r="E45" s="77"/>
      <c r="F45" s="77"/>
      <c r="G45" s="5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2"/>
      <c r="C46" s="76"/>
      <c r="D46" s="63"/>
      <c r="E46" s="78"/>
      <c r="F46" s="78"/>
      <c r="G46" s="5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60" t="s">
        <v>46</v>
      </c>
      <c r="D47" s="61"/>
      <c r="E47" s="64"/>
      <c r="F47" s="64"/>
      <c r="G47" s="66"/>
      <c r="H47" s="8" t="str">
        <f>IF(E47="","","予定")</f>
        <v/>
      </c>
      <c r="I47" s="8" t="s">
        <v>28</v>
      </c>
      <c r="J47" s="8">
        <v>5</v>
      </c>
      <c r="K47" s="9">
        <f>SUM(L47:S47)</f>
        <v>7.5</v>
      </c>
      <c r="L47" s="33"/>
      <c r="M47" s="31"/>
      <c r="N47" s="31">
        <f>1.5*5</f>
        <v>7.5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9"/>
      <c r="C48" s="62"/>
      <c r="D48" s="63"/>
      <c r="E48" s="65"/>
      <c r="F48" s="65"/>
      <c r="G48" s="59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60" t="s">
        <v>47</v>
      </c>
      <c r="D49" s="61"/>
      <c r="E49" s="64"/>
      <c r="F49" s="64"/>
      <c r="G49" s="66"/>
      <c r="H49" s="8" t="str">
        <f>IF(E49="","","予定")</f>
        <v/>
      </c>
      <c r="I49" s="8" t="s">
        <v>28</v>
      </c>
      <c r="J49" s="8">
        <v>5</v>
      </c>
      <c r="K49" s="9">
        <f>SUM(L49:S49)</f>
        <v>7.5</v>
      </c>
      <c r="L49" s="33"/>
      <c r="M49" s="31"/>
      <c r="N49" s="31">
        <v>2.5</v>
      </c>
      <c r="O49" s="31">
        <v>5</v>
      </c>
      <c r="P49" s="31"/>
      <c r="Q49" s="31"/>
      <c r="R49" s="31"/>
      <c r="S49" s="31"/>
    </row>
    <row r="50" spans="1:19" ht="12" customHeight="1" x14ac:dyDescent="0.15">
      <c r="A50" s="57"/>
      <c r="B50" s="59"/>
      <c r="C50" s="62"/>
      <c r="D50" s="63"/>
      <c r="E50" s="65"/>
      <c r="F50" s="65"/>
      <c r="G50" s="59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60" t="s">
        <v>29</v>
      </c>
      <c r="C51" s="75"/>
      <c r="D51" s="61"/>
      <c r="E51" s="77"/>
      <c r="F51" s="77"/>
      <c r="G51" s="5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2"/>
      <c r="C52" s="76"/>
      <c r="D52" s="63"/>
      <c r="E52" s="78"/>
      <c r="F52" s="78"/>
      <c r="G52" s="5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60" t="s">
        <v>29</v>
      </c>
      <c r="D53" s="61"/>
      <c r="E53" s="64"/>
      <c r="F53" s="64"/>
      <c r="G53" s="66"/>
      <c r="H53" s="8" t="str">
        <f>IF(E53="","","予定")</f>
        <v/>
      </c>
      <c r="I53" s="8" t="s">
        <v>25</v>
      </c>
      <c r="J53" s="8">
        <v>5</v>
      </c>
      <c r="K53" s="9">
        <f t="shared" ref="K53:K58" si="8">SUM(L53:S53)</f>
        <v>1.25</v>
      </c>
      <c r="L53" s="33"/>
      <c r="M53" s="31"/>
      <c r="N53" s="31"/>
      <c r="O53" s="31">
        <f>5*0.25</f>
        <v>1.25</v>
      </c>
      <c r="P53" s="31"/>
      <c r="Q53" s="31"/>
      <c r="R53" s="31"/>
      <c r="S53" s="31"/>
    </row>
    <row r="54" spans="1:19" ht="12" customHeight="1" x14ac:dyDescent="0.15">
      <c r="A54" s="57"/>
      <c r="B54" s="59"/>
      <c r="C54" s="62"/>
      <c r="D54" s="63"/>
      <c r="E54" s="65"/>
      <c r="F54" s="65"/>
      <c r="G54" s="59"/>
      <c r="H54" s="52" t="str">
        <f>IF(E53="","","実績")</f>
        <v/>
      </c>
      <c r="I54" s="52"/>
      <c r="J54" s="52"/>
      <c r="K54" s="10">
        <f t="shared" si="8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60" t="s">
        <v>42</v>
      </c>
      <c r="D55" s="61"/>
      <c r="E55" s="64"/>
      <c r="F55" s="64"/>
      <c r="G55" s="66"/>
      <c r="H55" s="8" t="str">
        <f>IF(E55="","","予定")</f>
        <v/>
      </c>
      <c r="I55" s="8" t="s">
        <v>25</v>
      </c>
      <c r="J55" s="8">
        <v>5</v>
      </c>
      <c r="K55" s="9">
        <f t="shared" si="8"/>
        <v>2.5</v>
      </c>
      <c r="L55" s="33"/>
      <c r="M55" s="31"/>
      <c r="N55" s="31"/>
      <c r="O55" s="31">
        <f>2.5</f>
        <v>2.5</v>
      </c>
      <c r="P55" s="31"/>
      <c r="Q55" s="31"/>
      <c r="R55" s="31"/>
      <c r="S55" s="31"/>
    </row>
    <row r="56" spans="1:19" ht="12" customHeight="1" x14ac:dyDescent="0.15">
      <c r="A56" s="57"/>
      <c r="B56" s="59"/>
      <c r="C56" s="62"/>
      <c r="D56" s="63"/>
      <c r="E56" s="65"/>
      <c r="F56" s="65"/>
      <c r="G56" s="59"/>
      <c r="H56" s="52" t="str">
        <f>IF(E55="","","実績")</f>
        <v/>
      </c>
      <c r="I56" s="52"/>
      <c r="J56" s="52"/>
      <c r="K56" s="10">
        <f t="shared" si="8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31</v>
      </c>
      <c r="C57" s="60" t="s">
        <v>43</v>
      </c>
      <c r="D57" s="61"/>
      <c r="E57" s="64"/>
      <c r="F57" s="64"/>
      <c r="G57" s="66"/>
      <c r="H57" s="8" t="str">
        <f>IF(E57="","","予定")</f>
        <v/>
      </c>
      <c r="I57" s="8" t="s">
        <v>48</v>
      </c>
      <c r="J57" s="8">
        <v>1</v>
      </c>
      <c r="K57" s="9">
        <f t="shared" si="8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 x14ac:dyDescent="0.15">
      <c r="A58" s="57"/>
      <c r="B58" s="59"/>
      <c r="C58" s="62"/>
      <c r="D58" s="63"/>
      <c r="E58" s="65"/>
      <c r="F58" s="65"/>
      <c r="G58" s="59"/>
      <c r="H58" s="52" t="str">
        <f>IF(E57="","","実績")</f>
        <v/>
      </c>
      <c r="I58" s="52"/>
      <c r="J58" s="52"/>
      <c r="K58" s="10">
        <f t="shared" si="8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67" t="s">
        <v>49</v>
      </c>
      <c r="B59" s="68"/>
      <c r="C59" s="68"/>
      <c r="D59" s="69"/>
      <c r="E59" s="73"/>
      <c r="F59" s="73"/>
      <c r="G59" s="79"/>
      <c r="H59" s="20" t="s">
        <v>19</v>
      </c>
      <c r="I59" s="20"/>
      <c r="J59" s="20"/>
      <c r="K59" s="21">
        <f>SUMPRODUCT((MOD(ROW(K$61:K$76),2)=1)*K$61:K$76)</f>
        <v>23</v>
      </c>
      <c r="L59" s="35">
        <f t="shared" ref="L59:N59" si="9">SUMPRODUCT((MOD(ROW(L$61:L$76),2)=1)*L$61:L$76)</f>
        <v>0</v>
      </c>
      <c r="M59" s="35">
        <f t="shared" si="9"/>
        <v>0</v>
      </c>
      <c r="N59" s="35">
        <f t="shared" si="9"/>
        <v>0</v>
      </c>
      <c r="O59" s="35">
        <f>SUMPRODUCT((MOD(ROW(O$61:O$76),2)=1)*O$61:O$76)</f>
        <v>5</v>
      </c>
      <c r="P59" s="35">
        <f t="shared" ref="P59:S59" si="10">SUMPRODUCT((MOD(ROW(P$61:P$76),2)=1)*P$61:P$76)</f>
        <v>13.75</v>
      </c>
      <c r="Q59" s="35">
        <f t="shared" si="10"/>
        <v>4.25</v>
      </c>
      <c r="R59" s="35">
        <f t="shared" si="10"/>
        <v>0</v>
      </c>
      <c r="S59" s="35">
        <f t="shared" si="10"/>
        <v>0</v>
      </c>
    </row>
    <row r="60" spans="1:19" ht="12" customHeight="1" x14ac:dyDescent="0.15">
      <c r="A60" s="70"/>
      <c r="B60" s="71"/>
      <c r="C60" s="71"/>
      <c r="D60" s="72"/>
      <c r="E60" s="74"/>
      <c r="F60" s="74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1">SUMPRODUCT((MOD(ROW(M$61:M$76),2)=0)*M$61:M$76)</f>
        <v>0</v>
      </c>
      <c r="N60" s="36">
        <f t="shared" si="11"/>
        <v>0</v>
      </c>
      <c r="O60" s="36">
        <f t="shared" si="11"/>
        <v>0</v>
      </c>
      <c r="P60" s="36">
        <f t="shared" si="11"/>
        <v>0</v>
      </c>
      <c r="Q60" s="36">
        <f t="shared" si="11"/>
        <v>0</v>
      </c>
      <c r="R60" s="36">
        <f t="shared" si="11"/>
        <v>0</v>
      </c>
      <c r="S60" s="36">
        <f t="shared" si="11"/>
        <v>0</v>
      </c>
    </row>
    <row r="61" spans="1:19" ht="12" customHeight="1" x14ac:dyDescent="0.15">
      <c r="A61" s="56">
        <v>1</v>
      </c>
      <c r="B61" s="60" t="s">
        <v>35</v>
      </c>
      <c r="C61" s="75"/>
      <c r="D61" s="61"/>
      <c r="E61" s="77"/>
      <c r="F61" s="77"/>
      <c r="G61" s="5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2"/>
      <c r="C62" s="76"/>
      <c r="D62" s="63"/>
      <c r="E62" s="78"/>
      <c r="F62" s="78"/>
      <c r="G62" s="5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60" t="s">
        <v>46</v>
      </c>
      <c r="D63" s="61"/>
      <c r="E63" s="64"/>
      <c r="F63" s="64"/>
      <c r="G63" s="66"/>
      <c r="H63" s="8" t="str">
        <f>IF(E63="","","予定")</f>
        <v/>
      </c>
      <c r="I63" s="8" t="s">
        <v>25</v>
      </c>
      <c r="J63" s="8">
        <v>5</v>
      </c>
      <c r="K63" s="9">
        <f t="shared" ref="K63:K68" si="12">SUM(L63:S63)</f>
        <v>5</v>
      </c>
      <c r="L63" s="33"/>
      <c r="M63" s="31"/>
      <c r="N63" s="31"/>
      <c r="O63" s="31">
        <f>5*1</f>
        <v>5</v>
      </c>
      <c r="P63" s="31"/>
      <c r="Q63" s="31"/>
      <c r="R63" s="31"/>
      <c r="S63" s="31"/>
    </row>
    <row r="64" spans="1:19" ht="12" customHeight="1" x14ac:dyDescent="0.15">
      <c r="A64" s="57"/>
      <c r="B64" s="59"/>
      <c r="C64" s="62"/>
      <c r="D64" s="63"/>
      <c r="E64" s="65"/>
      <c r="F64" s="65"/>
      <c r="G64" s="59"/>
      <c r="H64" s="52" t="str">
        <f>IF(E63="","","実績")</f>
        <v/>
      </c>
      <c r="I64" s="52"/>
      <c r="J64" s="52"/>
      <c r="K64" s="10">
        <f t="shared" si="12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60" t="s">
        <v>47</v>
      </c>
      <c r="D65" s="61"/>
      <c r="E65" s="64"/>
      <c r="F65" s="64"/>
      <c r="G65" s="66"/>
      <c r="H65" s="8" t="str">
        <f>IF(E65="","","予定")</f>
        <v/>
      </c>
      <c r="I65" s="8" t="s">
        <v>50</v>
      </c>
      <c r="J65" s="8">
        <v>2</v>
      </c>
      <c r="K65" s="9">
        <f t="shared" si="12"/>
        <v>5.5</v>
      </c>
      <c r="L65" s="33"/>
      <c r="M65" s="31"/>
      <c r="N65" s="31"/>
      <c r="O65" s="31"/>
      <c r="P65" s="31">
        <f>2*2.75</f>
        <v>5.5</v>
      </c>
      <c r="Q65" s="31"/>
      <c r="R65" s="31"/>
      <c r="S65" s="31"/>
    </row>
    <row r="66" spans="1:19" ht="12" customHeight="1" x14ac:dyDescent="0.15">
      <c r="A66" s="57"/>
      <c r="B66" s="59"/>
      <c r="C66" s="62"/>
      <c r="D66" s="63"/>
      <c r="E66" s="65"/>
      <c r="F66" s="65"/>
      <c r="G66" s="59"/>
      <c r="H66" s="52" t="str">
        <f>IF(E65="","","実績")</f>
        <v/>
      </c>
      <c r="I66" s="52"/>
      <c r="J66" s="52"/>
      <c r="K66" s="10">
        <f t="shared" si="12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31</v>
      </c>
      <c r="C67" s="60" t="s">
        <v>51</v>
      </c>
      <c r="D67" s="61"/>
      <c r="E67" s="64"/>
      <c r="F67" s="64"/>
      <c r="G67" s="66"/>
      <c r="H67" s="8" t="str">
        <f>IF(E67="","","予定")</f>
        <v/>
      </c>
      <c r="I67" s="8" t="s">
        <v>52</v>
      </c>
      <c r="J67" s="8">
        <v>3</v>
      </c>
      <c r="K67" s="9">
        <f t="shared" si="12"/>
        <v>8.25</v>
      </c>
      <c r="L67" s="33"/>
      <c r="M67" s="31"/>
      <c r="N67" s="31"/>
      <c r="O67" s="31"/>
      <c r="P67" s="31">
        <f>3*2.75</f>
        <v>8.25</v>
      </c>
      <c r="Q67" s="31"/>
      <c r="R67" s="31"/>
      <c r="S67" s="31"/>
    </row>
    <row r="68" spans="1:19" ht="12" customHeight="1" x14ac:dyDescent="0.15">
      <c r="A68" s="57"/>
      <c r="B68" s="59"/>
      <c r="C68" s="62"/>
      <c r="D68" s="63"/>
      <c r="E68" s="65"/>
      <c r="F68" s="65"/>
      <c r="G68" s="59"/>
      <c r="H68" s="52" t="str">
        <f>IF(E67="","","実績")</f>
        <v/>
      </c>
      <c r="I68" s="52"/>
      <c r="J68" s="52"/>
      <c r="K68" s="10">
        <f t="shared" si="12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60" t="s">
        <v>29</v>
      </c>
      <c r="C69" s="75"/>
      <c r="D69" s="61"/>
      <c r="E69" s="77"/>
      <c r="F69" s="77"/>
      <c r="G69" s="5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2"/>
      <c r="C70" s="76"/>
      <c r="D70" s="63"/>
      <c r="E70" s="78"/>
      <c r="F70" s="78"/>
      <c r="G70" s="5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60" t="s">
        <v>29</v>
      </c>
      <c r="D71" s="61"/>
      <c r="E71" s="64"/>
      <c r="F71" s="64"/>
      <c r="G71" s="66"/>
      <c r="H71" s="8" t="str">
        <f>IF(E71="","","予定")</f>
        <v/>
      </c>
      <c r="I71" s="8" t="s">
        <v>25</v>
      </c>
      <c r="J71" s="8">
        <v>5</v>
      </c>
      <c r="K71" s="9">
        <f t="shared" ref="K71:K76" si="13">SUM(L71:S71)</f>
        <v>1.25</v>
      </c>
      <c r="L71" s="33"/>
      <c r="M71" s="31"/>
      <c r="N71" s="31"/>
      <c r="O71" s="31"/>
      <c r="P71" s="31"/>
      <c r="Q71" s="31">
        <f>1.25</f>
        <v>1.25</v>
      </c>
      <c r="R71" s="31"/>
      <c r="S71" s="31"/>
    </row>
    <row r="72" spans="1:19" ht="12" customHeight="1" x14ac:dyDescent="0.15">
      <c r="A72" s="57"/>
      <c r="B72" s="59"/>
      <c r="C72" s="62"/>
      <c r="D72" s="63"/>
      <c r="E72" s="65"/>
      <c r="F72" s="65"/>
      <c r="G72" s="59"/>
      <c r="H72" s="52" t="str">
        <f>IF(E71="","","実績")</f>
        <v/>
      </c>
      <c r="I72" s="52"/>
      <c r="J72" s="52"/>
      <c r="K72" s="10">
        <f t="shared" si="13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60" t="s">
        <v>42</v>
      </c>
      <c r="D73" s="61"/>
      <c r="E73" s="64"/>
      <c r="F73" s="64"/>
      <c r="G73" s="66"/>
      <c r="H73" s="8" t="str">
        <f>IF(E73="","","予定")</f>
        <v/>
      </c>
      <c r="I73" s="8" t="s">
        <v>25</v>
      </c>
      <c r="J73" s="8">
        <v>5</v>
      </c>
      <c r="K73" s="9">
        <f t="shared" si="13"/>
        <v>2.5</v>
      </c>
      <c r="L73" s="33"/>
      <c r="M73" s="31"/>
      <c r="N73" s="31"/>
      <c r="O73" s="31"/>
      <c r="P73" s="31"/>
      <c r="Q73" s="31">
        <f>5*0.5</f>
        <v>2.5</v>
      </c>
      <c r="R73" s="31"/>
      <c r="S73" s="31"/>
    </row>
    <row r="74" spans="1:19" ht="12" customHeight="1" x14ac:dyDescent="0.15">
      <c r="A74" s="57"/>
      <c r="B74" s="59"/>
      <c r="C74" s="62"/>
      <c r="D74" s="63"/>
      <c r="E74" s="65"/>
      <c r="F74" s="65"/>
      <c r="G74" s="59"/>
      <c r="H74" s="52" t="str">
        <f>IF(E73="","","実績")</f>
        <v/>
      </c>
      <c r="I74" s="52"/>
      <c r="J74" s="52"/>
      <c r="K74" s="10">
        <f t="shared" si="13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31</v>
      </c>
      <c r="C75" s="60" t="s">
        <v>43</v>
      </c>
      <c r="D75" s="61"/>
      <c r="E75" s="64"/>
      <c r="F75" s="64"/>
      <c r="G75" s="66"/>
      <c r="H75" s="8" t="str">
        <f>IF(E75="","","予定")</f>
        <v/>
      </c>
      <c r="I75" s="8" t="s">
        <v>53</v>
      </c>
      <c r="J75" s="8">
        <v>1</v>
      </c>
      <c r="K75" s="9">
        <f t="shared" si="13"/>
        <v>0.5</v>
      </c>
      <c r="L75" s="33"/>
      <c r="M75" s="31"/>
      <c r="N75" s="31"/>
      <c r="O75" s="31"/>
      <c r="P75" s="31"/>
      <c r="Q75" s="31">
        <v>0.5</v>
      </c>
      <c r="R75" s="31"/>
      <c r="S75" s="31"/>
    </row>
    <row r="76" spans="1:19" ht="12" customHeight="1" x14ac:dyDescent="0.15">
      <c r="A76" s="57"/>
      <c r="B76" s="59"/>
      <c r="C76" s="62"/>
      <c r="D76" s="63"/>
      <c r="E76" s="65"/>
      <c r="F76" s="65"/>
      <c r="G76" s="59"/>
      <c r="H76" s="52" t="str">
        <f>IF(E75="","","実績")</f>
        <v/>
      </c>
      <c r="I76" s="52"/>
      <c r="J76" s="52"/>
      <c r="K76" s="10">
        <f t="shared" si="13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67" t="s">
        <v>54</v>
      </c>
      <c r="B77" s="68"/>
      <c r="C77" s="68"/>
      <c r="D77" s="69"/>
      <c r="E77" s="73"/>
      <c r="F77" s="73"/>
      <c r="G77" s="79"/>
      <c r="H77" s="20" t="s">
        <v>19</v>
      </c>
      <c r="I77" s="20"/>
      <c r="J77" s="20"/>
      <c r="K77" s="21">
        <f>SUMPRODUCT((MOD(ROW(K$79:K$84),2)=1)*K$79:K$84)</f>
        <v>10</v>
      </c>
      <c r="L77" s="35">
        <f t="shared" ref="L77:P77" si="14">SUMPRODUCT((MOD(ROW(L$79:L$84),2)=1)*L$79:L$84)</f>
        <v>0</v>
      </c>
      <c r="M77" s="35">
        <f t="shared" si="14"/>
        <v>0</v>
      </c>
      <c r="N77" s="35">
        <f t="shared" si="14"/>
        <v>0</v>
      </c>
      <c r="O77" s="35">
        <f t="shared" si="14"/>
        <v>0</v>
      </c>
      <c r="P77" s="35">
        <f t="shared" si="14"/>
        <v>0</v>
      </c>
      <c r="Q77" s="35">
        <f>SUMPRODUCT((MOD(ROW(Q$79:Q$84),2)=1)*Q$79:Q$84)</f>
        <v>10</v>
      </c>
      <c r="R77" s="35">
        <f t="shared" ref="R77:S77" si="15">SUMPRODUCT((MOD(ROW(R$79:R$84),2)=1)*R$79:R$84)</f>
        <v>0</v>
      </c>
      <c r="S77" s="35">
        <f t="shared" si="15"/>
        <v>0</v>
      </c>
    </row>
    <row r="78" spans="1:19" ht="12" customHeight="1" x14ac:dyDescent="0.15">
      <c r="A78" s="70"/>
      <c r="B78" s="71"/>
      <c r="C78" s="71"/>
      <c r="D78" s="72"/>
      <c r="E78" s="74"/>
      <c r="F78" s="74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  <c r="R78" s="36">
        <f t="shared" si="16"/>
        <v>0</v>
      </c>
      <c r="S78" s="36">
        <f t="shared" si="16"/>
        <v>0</v>
      </c>
    </row>
    <row r="79" spans="1:19" ht="12" customHeight="1" x14ac:dyDescent="0.15">
      <c r="A79" s="56">
        <v>1</v>
      </c>
      <c r="B79" s="60" t="s">
        <v>35</v>
      </c>
      <c r="C79" s="75"/>
      <c r="D79" s="61"/>
      <c r="E79" s="77"/>
      <c r="F79" s="77"/>
      <c r="G79" s="5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2"/>
      <c r="C80" s="76"/>
      <c r="D80" s="63"/>
      <c r="E80" s="78"/>
      <c r="F80" s="78"/>
      <c r="G80" s="5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60" t="s">
        <v>55</v>
      </c>
      <c r="D81" s="61"/>
      <c r="E81" s="64"/>
      <c r="F81" s="64"/>
      <c r="G81" s="66"/>
      <c r="H81" s="8" t="str">
        <f>IF(E81="","","予定")</f>
        <v/>
      </c>
      <c r="I81" s="8" t="s">
        <v>25</v>
      </c>
      <c r="J81" s="8">
        <v>5</v>
      </c>
      <c r="K81" s="9">
        <f t="shared" ref="K81:K84" si="17">SUM(L81:S81)</f>
        <v>5</v>
      </c>
      <c r="L81" s="33"/>
      <c r="M81" s="31"/>
      <c r="N81" s="31"/>
      <c r="O81" s="31"/>
      <c r="P81" s="31"/>
      <c r="Q81" s="31">
        <f>5*1</f>
        <v>5</v>
      </c>
      <c r="R81" s="31"/>
      <c r="S81" s="31"/>
    </row>
    <row r="82" spans="1:19" ht="12" customHeight="1" x14ac:dyDescent="0.15">
      <c r="A82" s="57"/>
      <c r="B82" s="59"/>
      <c r="C82" s="62"/>
      <c r="D82" s="63"/>
      <c r="E82" s="65"/>
      <c r="F82" s="65"/>
      <c r="G82" s="59"/>
      <c r="H82" s="52" t="str">
        <f>IF(E81="","","実績")</f>
        <v/>
      </c>
      <c r="I82" s="52"/>
      <c r="J82" s="52"/>
      <c r="K82" s="10">
        <f t="shared" si="17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60" t="s">
        <v>56</v>
      </c>
      <c r="D83" s="61"/>
      <c r="E83" s="64"/>
      <c r="F83" s="64"/>
      <c r="G83" s="66"/>
      <c r="H83" s="8" t="str">
        <f>IF(E83="","","予定")</f>
        <v/>
      </c>
      <c r="I83" s="8" t="s">
        <v>25</v>
      </c>
      <c r="J83" s="8">
        <v>5</v>
      </c>
      <c r="K83" s="9">
        <f t="shared" si="17"/>
        <v>5</v>
      </c>
      <c r="L83" s="33"/>
      <c r="M83" s="31"/>
      <c r="N83" s="31"/>
      <c r="O83" s="31"/>
      <c r="P83" s="31"/>
      <c r="Q83" s="31">
        <f>5*1</f>
        <v>5</v>
      </c>
      <c r="R83" s="31"/>
      <c r="S83" s="31"/>
    </row>
    <row r="84" spans="1:19" ht="12" customHeight="1" x14ac:dyDescent="0.15">
      <c r="A84" s="57"/>
      <c r="B84" s="59"/>
      <c r="C84" s="62"/>
      <c r="D84" s="63"/>
      <c r="E84" s="65"/>
      <c r="F84" s="65"/>
      <c r="G84" s="59"/>
      <c r="H84" s="52" t="str">
        <f>IF(E83="","","実績")</f>
        <v/>
      </c>
      <c r="I84" s="52"/>
      <c r="J84" s="52"/>
      <c r="K84" s="10">
        <f t="shared" si="17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67" t="s">
        <v>57</v>
      </c>
      <c r="B85" s="68"/>
      <c r="C85" s="68"/>
      <c r="D85" s="69"/>
      <c r="E85" s="73"/>
      <c r="F85" s="73"/>
      <c r="G85" s="79"/>
      <c r="H85" s="20" t="s">
        <v>19</v>
      </c>
      <c r="I85" s="20"/>
      <c r="J85" s="20"/>
      <c r="K85" s="21">
        <f>SUMPRODUCT((MOD(ROW(K$87:K$98),2)=1)*K$87:K$98)</f>
        <v>6.25</v>
      </c>
      <c r="L85" s="35">
        <f>SUMPRODUCT((MOD(ROW(L$87:L$98),2)=1)*L$87:L$98)</f>
        <v>0</v>
      </c>
      <c r="M85" s="35">
        <f>SUMPRODUCT((MOD(ROW(M$87:M$98),2)=1)*M$87:M$98)</f>
        <v>0</v>
      </c>
      <c r="N85" s="35">
        <f>SUMPRODUCT((MOD(ROW(N$87:N$98),2)=1)*N$87:N$98)</f>
        <v>0</v>
      </c>
      <c r="O85" s="35">
        <f>SUMPRODUCT((MOD(ROW(O$87:O$98),2)=1)*O$87:O$98)</f>
        <v>0</v>
      </c>
      <c r="P85" s="35">
        <f>SUMPRODUCT((MOD(ROW(P$87:P$98),2)=1)*P$87:P$98)</f>
        <v>0</v>
      </c>
      <c r="Q85" s="35">
        <f>SUMPRODUCT((MOD(ROW(Q$87:Q$98),2)=1)*Q$87:Q$98)</f>
        <v>0</v>
      </c>
      <c r="R85" s="35">
        <f>SUMPRODUCT((MOD(ROW(R$87:R$98),2)=1)*R$87:R$98)</f>
        <v>6.25</v>
      </c>
      <c r="S85" s="35">
        <f>SUMPRODUCT((MOD(ROW(S$87:S$98),2)=1)*S$87:S$98)</f>
        <v>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>SUMPRODUCT((MOD(ROW(M$87:M$98),2)=0)*M$87:M$98)</f>
        <v>0</v>
      </c>
      <c r="N86" s="36">
        <f>SUMPRODUCT((MOD(ROW(N$87:N$98),2)=0)*N$87:N$98)</f>
        <v>0</v>
      </c>
      <c r="O86" s="36">
        <f>SUMPRODUCT((MOD(ROW(O$87:O$98),2)=0)*O$87:O$98)</f>
        <v>0</v>
      </c>
      <c r="P86" s="36">
        <f>SUMPRODUCT((MOD(ROW(P$87:P$98),2)=0)*P$87:P$98)</f>
        <v>0</v>
      </c>
      <c r="Q86" s="36">
        <f>SUMPRODUCT((MOD(ROW(Q$87:Q$98),2)=0)*Q$87:Q$98)</f>
        <v>0</v>
      </c>
      <c r="R86" s="36">
        <f>SUMPRODUCT((MOD(ROW(R$87:R$98),2)=0)*R$87:R$98)</f>
        <v>0</v>
      </c>
      <c r="S86" s="36">
        <f>SUMPRODUCT((MOD(ROW(S$87:S$98),2)=0)*S$87:S$98)</f>
        <v>0</v>
      </c>
    </row>
    <row r="87" spans="1:19" ht="12" customHeight="1" x14ac:dyDescent="0.15">
      <c r="A87" s="56">
        <v>1</v>
      </c>
      <c r="B87" s="60" t="s">
        <v>35</v>
      </c>
      <c r="C87" s="75"/>
      <c r="D87" s="61"/>
      <c r="E87" s="77"/>
      <c r="F87" s="77"/>
      <c r="G87" s="5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2"/>
      <c r="C88" s="76"/>
      <c r="D88" s="63"/>
      <c r="E88" s="78"/>
      <c r="F88" s="78"/>
      <c r="G88" s="5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60" t="s">
        <v>58</v>
      </c>
      <c r="D89" s="61"/>
      <c r="E89" s="64"/>
      <c r="F89" s="64"/>
      <c r="G89" s="66"/>
      <c r="H89" s="8" t="str">
        <f>IF(E89="","","予定")</f>
        <v/>
      </c>
      <c r="I89" s="8" t="s">
        <v>25</v>
      </c>
      <c r="J89" s="8">
        <v>5</v>
      </c>
      <c r="K89" s="9">
        <f>SUM(L89:S89)</f>
        <v>2</v>
      </c>
      <c r="L89" s="33"/>
      <c r="M89" s="31"/>
      <c r="N89" s="31"/>
      <c r="O89" s="31"/>
      <c r="P89" s="31"/>
      <c r="Q89" s="31"/>
      <c r="R89" s="31">
        <v>2</v>
      </c>
      <c r="S89" s="31"/>
    </row>
    <row r="90" spans="1:19" ht="12" customHeight="1" x14ac:dyDescent="0.15">
      <c r="A90" s="57"/>
      <c r="B90" s="59"/>
      <c r="C90" s="62"/>
      <c r="D90" s="63"/>
      <c r="E90" s="65"/>
      <c r="F90" s="65"/>
      <c r="G90" s="59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60" t="s">
        <v>64</v>
      </c>
      <c r="D91" s="61"/>
      <c r="E91" s="64"/>
      <c r="F91" s="64"/>
      <c r="G91" s="66"/>
      <c r="H91" s="8" t="str">
        <f>IF(E91="","","予定")</f>
        <v/>
      </c>
      <c r="I91" s="8" t="s">
        <v>25</v>
      </c>
      <c r="J91" s="8">
        <v>5</v>
      </c>
      <c r="K91" s="9">
        <f>SUM(L91:S91)</f>
        <v>1.25</v>
      </c>
      <c r="L91" s="33"/>
      <c r="M91" s="31"/>
      <c r="N91" s="31"/>
      <c r="O91" s="31"/>
      <c r="P91" s="31"/>
      <c r="Q91" s="31"/>
      <c r="R91" s="31">
        <f>0.25*5</f>
        <v>1.25</v>
      </c>
      <c r="S91" s="31"/>
    </row>
    <row r="92" spans="1:19" ht="12" customHeight="1" x14ac:dyDescent="0.15">
      <c r="A92" s="57"/>
      <c r="B92" s="59"/>
      <c r="C92" s="62"/>
      <c r="D92" s="63"/>
      <c r="E92" s="65"/>
      <c r="F92" s="65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60" t="s">
        <v>29</v>
      </c>
      <c r="C93" s="75"/>
      <c r="D93" s="61"/>
      <c r="E93" s="77"/>
      <c r="F93" s="77"/>
      <c r="G93" s="5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2"/>
      <c r="C94" s="76"/>
      <c r="D94" s="63"/>
      <c r="E94" s="78"/>
      <c r="F94" s="78"/>
      <c r="G94" s="5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60" t="s">
        <v>29</v>
      </c>
      <c r="D95" s="61"/>
      <c r="E95" s="64"/>
      <c r="F95" s="64"/>
      <c r="G95" s="66"/>
      <c r="H95" s="8" t="str">
        <f>IF(E95="","","予定")</f>
        <v/>
      </c>
      <c r="I95" s="8" t="s">
        <v>25</v>
      </c>
      <c r="J95" s="8">
        <v>5</v>
      </c>
      <c r="K95" s="9">
        <f t="shared" ref="K95:K98" si="18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9"/>
      <c r="C96" s="62"/>
      <c r="D96" s="63"/>
      <c r="E96" s="65"/>
      <c r="F96" s="65"/>
      <c r="G96" s="59"/>
      <c r="H96" s="52" t="str">
        <f>IF(E95="","","実績")</f>
        <v/>
      </c>
      <c r="I96" s="52"/>
      <c r="J96" s="52"/>
      <c r="K96" s="10">
        <f t="shared" si="18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60" t="s">
        <v>43</v>
      </c>
      <c r="D97" s="61"/>
      <c r="E97" s="64"/>
      <c r="F97" s="64"/>
      <c r="G97" s="66"/>
      <c r="H97" s="8" t="str">
        <f>IF(E97="","","予定")</f>
        <v/>
      </c>
      <c r="I97" s="8" t="s">
        <v>53</v>
      </c>
      <c r="J97" s="8">
        <v>1</v>
      </c>
      <c r="K97" s="9">
        <f t="shared" si="18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9"/>
      <c r="C98" s="62"/>
      <c r="D98" s="63"/>
      <c r="E98" s="65"/>
      <c r="F98" s="65"/>
      <c r="G98" s="59"/>
      <c r="H98" s="52" t="str">
        <f>IF(E97="","","実績")</f>
        <v/>
      </c>
      <c r="I98" s="52"/>
      <c r="J98" s="52"/>
      <c r="K98" s="10">
        <f t="shared" si="18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67" t="s">
        <v>59</v>
      </c>
      <c r="B99" s="68"/>
      <c r="C99" s="68"/>
      <c r="D99" s="69"/>
      <c r="E99" s="73"/>
      <c r="F99" s="73"/>
      <c r="G99" s="79"/>
      <c r="H99" s="20" t="s">
        <v>19</v>
      </c>
      <c r="I99" s="20"/>
      <c r="J99" s="20"/>
      <c r="K99" s="21">
        <f>SUMPRODUCT((MOD(ROW(K$101:K$112),2)=1)*K$101:K$112)</f>
        <v>8</v>
      </c>
      <c r="L99" s="35">
        <f t="shared" ref="L99:R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0</v>
      </c>
      <c r="Q99" s="35">
        <f t="shared" si="19"/>
        <v>0</v>
      </c>
      <c r="R99" s="35">
        <f t="shared" si="19"/>
        <v>8</v>
      </c>
      <c r="S99" s="35">
        <f>SUMPRODUCT((MOD(ROW(S$101:S$112),2)=1)*S$101:S$112)</f>
        <v>0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  <c r="R100" s="37">
        <f t="shared" si="20"/>
        <v>0</v>
      </c>
      <c r="S100" s="37">
        <f t="shared" si="20"/>
        <v>0</v>
      </c>
    </row>
    <row r="101" spans="1:19" ht="12" customHeight="1" x14ac:dyDescent="0.15">
      <c r="A101" s="56">
        <v>1</v>
      </c>
      <c r="B101" s="60" t="s">
        <v>35</v>
      </c>
      <c r="C101" s="75"/>
      <c r="D101" s="61"/>
      <c r="E101" s="77"/>
      <c r="F101" s="77"/>
      <c r="G101" s="5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2"/>
      <c r="C102" s="76"/>
      <c r="D102" s="63"/>
      <c r="E102" s="78"/>
      <c r="F102" s="78"/>
      <c r="G102" s="5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60" t="s">
        <v>60</v>
      </c>
      <c r="D103" s="61"/>
      <c r="E103" s="64"/>
      <c r="F103" s="64"/>
      <c r="G103" s="66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9"/>
      <c r="C104" s="62"/>
      <c r="D104" s="63"/>
      <c r="E104" s="65"/>
      <c r="F104" s="65"/>
      <c r="G104" s="59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60" t="s">
        <v>61</v>
      </c>
      <c r="D105" s="61"/>
      <c r="E105" s="64"/>
      <c r="F105" s="64"/>
      <c r="G105" s="66"/>
      <c r="H105" s="8" t="str">
        <f>IF(E105="","","予定")</f>
        <v/>
      </c>
      <c r="I105" s="8" t="s">
        <v>25</v>
      </c>
      <c r="J105" s="8">
        <v>5</v>
      </c>
      <c r="K105" s="9">
        <f>SUM(L105:S105)</f>
        <v>2.5</v>
      </c>
      <c r="L105" s="33"/>
      <c r="M105" s="31"/>
      <c r="N105" s="31"/>
      <c r="O105" s="31"/>
      <c r="P105" s="31"/>
      <c r="Q105" s="31"/>
      <c r="R105" s="31">
        <f>0.5*5</f>
        <v>2.5</v>
      </c>
      <c r="S105" s="31"/>
    </row>
    <row r="106" spans="1:19" ht="12" customHeight="1" x14ac:dyDescent="0.15">
      <c r="A106" s="57"/>
      <c r="B106" s="59"/>
      <c r="C106" s="62"/>
      <c r="D106" s="63"/>
      <c r="E106" s="65"/>
      <c r="F106" s="65"/>
      <c r="G106" s="59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60" t="s">
        <v>29</v>
      </c>
      <c r="C107" s="75"/>
      <c r="D107" s="61"/>
      <c r="E107" s="77"/>
      <c r="F107" s="77"/>
      <c r="G107" s="5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2"/>
      <c r="C108" s="76"/>
      <c r="D108" s="63"/>
      <c r="E108" s="78"/>
      <c r="F108" s="78"/>
      <c r="G108" s="5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60" t="s">
        <v>29</v>
      </c>
      <c r="D109" s="61"/>
      <c r="E109" s="64"/>
      <c r="F109" s="64"/>
      <c r="G109" s="66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1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9"/>
      <c r="C110" s="62"/>
      <c r="D110" s="63"/>
      <c r="E110" s="65"/>
      <c r="F110" s="65"/>
      <c r="G110" s="59"/>
      <c r="H110" s="52" t="str">
        <f>IF(E109="","","実績")</f>
        <v/>
      </c>
      <c r="I110" s="52"/>
      <c r="J110" s="52"/>
      <c r="K110" s="10">
        <f t="shared" si="21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60" t="s">
        <v>43</v>
      </c>
      <c r="D111" s="61"/>
      <c r="E111" s="64"/>
      <c r="F111" s="64"/>
      <c r="G111" s="66"/>
      <c r="H111" s="8" t="str">
        <f>IF(E111="","","予定")</f>
        <v/>
      </c>
      <c r="I111" s="8" t="s">
        <v>62</v>
      </c>
      <c r="J111" s="8">
        <v>1</v>
      </c>
      <c r="K111" s="9">
        <f t="shared" si="21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9"/>
      <c r="C112" s="62"/>
      <c r="D112" s="63"/>
      <c r="E112" s="65"/>
      <c r="F112" s="65"/>
      <c r="G112" s="59"/>
      <c r="H112" s="52" t="str">
        <f>IF(E111="","","実績")</f>
        <v/>
      </c>
      <c r="I112" s="52"/>
      <c r="J112" s="52"/>
      <c r="K112" s="10">
        <f t="shared" si="21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1:G92"/>
    <mergeCell ref="A31:A32"/>
    <mergeCell ref="B31:B32"/>
    <mergeCell ref="C31:D32"/>
    <mergeCell ref="E31:E32"/>
    <mergeCell ref="F31:F32"/>
    <mergeCell ref="G31:G32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A51:A52"/>
    <mergeCell ref="C41:D42"/>
    <mergeCell ref="E41:E42"/>
    <mergeCell ref="F41:F42"/>
    <mergeCell ref="A55:A56"/>
    <mergeCell ref="A29:A30"/>
    <mergeCell ref="A41:A42"/>
    <mergeCell ref="G107:G108"/>
    <mergeCell ref="F109:F110"/>
    <mergeCell ref="G109:G110"/>
    <mergeCell ref="C109:D110"/>
    <mergeCell ref="A107:A108"/>
    <mergeCell ref="E109:E110"/>
    <mergeCell ref="E107:E108"/>
    <mergeCell ref="F99:F100"/>
    <mergeCell ref="E99:E10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101:F102"/>
    <mergeCell ref="E101:E102"/>
    <mergeCell ref="A93:A94"/>
    <mergeCell ref="B93:D94"/>
    <mergeCell ref="E93:E94"/>
    <mergeCell ref="F93:F94"/>
    <mergeCell ref="A101:A102"/>
    <mergeCell ref="B101:D102"/>
    <mergeCell ref="A81:A82"/>
    <mergeCell ref="B81:B82"/>
    <mergeCell ref="C81:D82"/>
    <mergeCell ref="A83:A84"/>
    <mergeCell ref="B83:B84"/>
    <mergeCell ref="C83:D84"/>
    <mergeCell ref="E83:E84"/>
    <mergeCell ref="F83:F84"/>
    <mergeCell ref="A91:A92"/>
    <mergeCell ref="B91:B92"/>
    <mergeCell ref="C91:D92"/>
    <mergeCell ref="E91:E92"/>
    <mergeCell ref="F91:F92"/>
    <mergeCell ref="E25:E26"/>
    <mergeCell ref="A23:D24"/>
    <mergeCell ref="E17:E18"/>
    <mergeCell ref="C33:D34"/>
    <mergeCell ref="B33:B34"/>
    <mergeCell ref="E33:E34"/>
    <mergeCell ref="A19:A20"/>
    <mergeCell ref="B19:B20"/>
    <mergeCell ref="C19:D20"/>
    <mergeCell ref="E27:E28"/>
    <mergeCell ref="B27:B28"/>
    <mergeCell ref="C29:D30"/>
    <mergeCell ref="A17:A18"/>
    <mergeCell ref="B29:B30"/>
    <mergeCell ref="A33:A34"/>
    <mergeCell ref="A27:A28"/>
    <mergeCell ref="B17:B18"/>
    <mergeCell ref="C17:D18"/>
    <mergeCell ref="A25:A26"/>
    <mergeCell ref="A21:A22"/>
    <mergeCell ref="B21:B22"/>
    <mergeCell ref="C21:D22"/>
    <mergeCell ref="E21:E22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3:G14"/>
    <mergeCell ref="E19:E20"/>
    <mergeCell ref="F19:F20"/>
    <mergeCell ref="G19:G20"/>
    <mergeCell ref="E9:E10"/>
    <mergeCell ref="E11:E12"/>
    <mergeCell ref="F11:F12"/>
    <mergeCell ref="E13:E14"/>
    <mergeCell ref="F15:F16"/>
    <mergeCell ref="F17:F18"/>
    <mergeCell ref="E15:E16"/>
    <mergeCell ref="G15:G16"/>
    <mergeCell ref="J1:J4"/>
    <mergeCell ref="I1:I4"/>
    <mergeCell ref="E1:E4"/>
    <mergeCell ref="G17:G18"/>
    <mergeCell ref="H1:H4"/>
    <mergeCell ref="F13:F14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A15:A16"/>
    <mergeCell ref="B15:D16"/>
    <mergeCell ref="A13:A14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E45:E46"/>
    <mergeCell ref="F45:F46"/>
    <mergeCell ref="G45:G46"/>
    <mergeCell ref="E47:E48"/>
    <mergeCell ref="E53:E54"/>
    <mergeCell ref="F25:F26"/>
    <mergeCell ref="E29:E30"/>
    <mergeCell ref="G53:G54"/>
    <mergeCell ref="G105:G106"/>
    <mergeCell ref="G99:G100"/>
    <mergeCell ref="G69:G70"/>
    <mergeCell ref="G85:G86"/>
    <mergeCell ref="E81:E82"/>
    <mergeCell ref="F81:F82"/>
    <mergeCell ref="G81:G82"/>
    <mergeCell ref="B51:D52"/>
    <mergeCell ref="E51:E52"/>
    <mergeCell ref="F51:F52"/>
    <mergeCell ref="G51:G52"/>
    <mergeCell ref="E23:E24"/>
    <mergeCell ref="E35:E36"/>
    <mergeCell ref="F35:F36"/>
    <mergeCell ref="B25:D26"/>
    <mergeCell ref="C27:D28"/>
    <mergeCell ref="F29:F30"/>
    <mergeCell ref="F27:F28"/>
    <mergeCell ref="B35:D36"/>
    <mergeCell ref="B37:B38"/>
    <mergeCell ref="C37:D38"/>
    <mergeCell ref="E37:E38"/>
    <mergeCell ref="F37:F38"/>
    <mergeCell ref="B45:D46"/>
    <mergeCell ref="B47:B48"/>
    <mergeCell ref="C47:D48"/>
    <mergeCell ref="B41:B42"/>
    <mergeCell ref="G29:G30"/>
    <mergeCell ref="F33:F34"/>
    <mergeCell ref="G33:G34"/>
    <mergeCell ref="G27:G28"/>
    <mergeCell ref="F23:F24"/>
    <mergeCell ref="G25:G26"/>
    <mergeCell ref="G37:G38"/>
    <mergeCell ref="G41:G42"/>
    <mergeCell ref="F61:F62"/>
    <mergeCell ref="G49:G50"/>
    <mergeCell ref="G57:G58"/>
    <mergeCell ref="F55:F56"/>
    <mergeCell ref="F59:F60"/>
    <mergeCell ref="F53:F54"/>
    <mergeCell ref="G47:G48"/>
    <mergeCell ref="G59:G60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A45:A46"/>
    <mergeCell ref="A47:A48"/>
    <mergeCell ref="A37:A38"/>
    <mergeCell ref="F47:F48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B79:D80"/>
    <mergeCell ref="E79:E80"/>
    <mergeCell ref="F79:F80"/>
    <mergeCell ref="G79:G80"/>
    <mergeCell ref="E75:E76"/>
    <mergeCell ref="F75:F76"/>
    <mergeCell ref="F73:F74"/>
    <mergeCell ref="G73:G74"/>
    <mergeCell ref="A67:A68"/>
    <mergeCell ref="B67:B68"/>
    <mergeCell ref="C67:D68"/>
    <mergeCell ref="E67:E68"/>
    <mergeCell ref="F67:F68"/>
    <mergeCell ref="G67:G68"/>
    <mergeCell ref="A71:A72"/>
    <mergeCell ref="B71:B72"/>
    <mergeCell ref="C71:D72"/>
    <mergeCell ref="E71:E72"/>
    <mergeCell ref="F71:F72"/>
    <mergeCell ref="G71:G72"/>
    <mergeCell ref="A73:A74"/>
    <mergeCell ref="A75:A76"/>
    <mergeCell ref="B75:B76"/>
    <mergeCell ref="C75:D76"/>
    <mergeCell ref="B73:B74"/>
    <mergeCell ref="C73:D74"/>
    <mergeCell ref="E73:E7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101:S112 L25:S30 L87:S90 L33:S36 L93:S98">
    <cfRule type="expression" dxfId="21" priority="31" stopIfTrue="1">
      <formula>AND(ROW()&gt;4, COLUMN()&gt;8, MOD(ROW(),2)=1, ISNONTEXT(L9), L9&gt;0)</formula>
    </cfRule>
    <cfRule type="expression" dxfId="20" priority="32" stopIfTrue="1">
      <formula>AND(ROW()&gt;4, COLUMN()&gt;8,  MOD(ROW(),2)=0, ISNONTEXT(L9), L9&gt;0)</formula>
    </cfRule>
  </conditionalFormatting>
  <conditionalFormatting sqref="L45:S58">
    <cfRule type="expression" dxfId="19" priority="29" stopIfTrue="1">
      <formula>AND(ROW()&gt;4, COLUMN()&gt;8, MOD(ROW(),2)=1, ISNONTEXT(L45), L45&gt;0)</formula>
    </cfRule>
    <cfRule type="expression" dxfId="18" priority="30" stopIfTrue="1">
      <formula>AND(ROW()&gt;4, COLUMN()&gt;8,  MOD(ROW(),2)=0, ISNONTEXT(L45), L45&gt;0)</formula>
    </cfRule>
  </conditionalFormatting>
  <conditionalFormatting sqref="L19:S20">
    <cfRule type="expression" dxfId="17" priority="27" stopIfTrue="1">
      <formula>AND(ROW()&gt;4, COLUMN()&gt;8, MOD(ROW(),2)=1, ISNONTEXT(L19), L19&gt;0)</formula>
    </cfRule>
    <cfRule type="expression" dxfId="16" priority="28" stopIfTrue="1">
      <formula>AND(ROW()&gt;4, COLUMN()&gt;8,  MOD(ROW(),2)=0, ISNONTEXT(L19), L19&gt;0)</formula>
    </cfRule>
  </conditionalFormatting>
  <conditionalFormatting sqref="L61:S64 L67:S76">
    <cfRule type="expression" dxfId="15" priority="25" stopIfTrue="1">
      <formula>AND(ROW()&gt;4, COLUMN()&gt;8, MOD(ROW(),2)=1, ISNONTEXT(L61), L61&gt;0)</formula>
    </cfRule>
    <cfRule type="expression" dxfId="14" priority="26" stopIfTrue="1">
      <formula>AND(ROW()&gt;4, COLUMN()&gt;8,  MOD(ROW(),2)=0, ISNONTEXT(L61), L61&gt;0)</formula>
    </cfRule>
  </conditionalFormatting>
  <conditionalFormatting sqref="L79:S84">
    <cfRule type="expression" dxfId="13" priority="23" stopIfTrue="1">
      <formula>AND(ROW()&gt;4, COLUMN()&gt;8, MOD(ROW(),2)=1, ISNONTEXT(L79), L79&gt;0)</formula>
    </cfRule>
    <cfRule type="expression" dxfId="12" priority="24" stopIfTrue="1">
      <formula>AND(ROW()&gt;4, COLUMN()&gt;8,  MOD(ROW(),2)=0, ISNONTEXT(L79), L79&gt;0)</formula>
    </cfRule>
  </conditionalFormatting>
  <conditionalFormatting sqref="L21:S22">
    <cfRule type="expression" dxfId="11" priority="19" stopIfTrue="1">
      <formula>AND(ROW()&gt;4, COLUMN()&gt;8, MOD(ROW(),2)=1, ISNONTEXT(L21), L21&gt;0)</formula>
    </cfRule>
    <cfRule type="expression" dxfId="10" priority="20" stopIfTrue="1">
      <formula>AND(ROW()&gt;4, COLUMN()&gt;8,  MOD(ROW(),2)=0, ISNONTEXT(L21), L21&gt;0)</formula>
    </cfRule>
  </conditionalFormatting>
  <conditionalFormatting sqref="L37:S38 L41:S42">
    <cfRule type="expression" dxfId="9" priority="13" stopIfTrue="1">
      <formula>AND(ROW()&gt;4, COLUMN()&gt;8, MOD(ROW(),2)=1, ISNONTEXT(L37), L37&gt;0)</formula>
    </cfRule>
    <cfRule type="expression" dxfId="8" priority="14" stopIfTrue="1">
      <formula>AND(ROW()&gt;4, COLUMN()&gt;8,  MOD(ROW(),2)=0, ISNONTEXT(L37), L37&gt;0)</formula>
    </cfRule>
  </conditionalFormatting>
  <conditionalFormatting sqref="L39:S40">
    <cfRule type="expression" dxfId="7" priority="11" stopIfTrue="1">
      <formula>AND(ROW()&gt;4, COLUMN()&gt;8, MOD(ROW(),2)=1, ISNONTEXT(L39), L39&gt;0)</formula>
    </cfRule>
    <cfRule type="expression" dxfId="6" priority="12" stopIfTrue="1">
      <formula>AND(ROW()&gt;4, COLUMN()&gt;8,  MOD(ROW(),2)=0, ISNONTEXT(L39), L39&gt;0)</formula>
    </cfRule>
  </conditionalFormatting>
  <conditionalFormatting sqref="L65:S66">
    <cfRule type="expression" dxfId="5" priority="9" stopIfTrue="1">
      <formula>AND(ROW()&gt;4, COLUMN()&gt;8, MOD(ROW(),2)=1, ISNONTEXT(L65), L65&gt;0)</formula>
    </cfRule>
    <cfRule type="expression" dxfId="4" priority="10" stopIfTrue="1">
      <formula>AND(ROW()&gt;4, COLUMN()&gt;8,  MOD(ROW(),2)=0, ISNONTEXT(L65), L65&gt;0)</formula>
    </cfRule>
  </conditionalFormatting>
  <conditionalFormatting sqref="L31:S32">
    <cfRule type="expression" dxfId="3" priority="3" stopIfTrue="1">
      <formula>AND(ROW()&gt;4, COLUMN()&gt;8, MOD(ROW(),2)=1, ISNONTEXT(L31), L31&gt;0)</formula>
    </cfRule>
    <cfRule type="expression" dxfId="2" priority="4" stopIfTrue="1">
      <formula>AND(ROW()&gt;4, COLUMN()&gt;8,  MOD(ROW(),2)=0, ISNONTEXT(L31), L31&gt;0)</formula>
    </cfRule>
  </conditionalFormatting>
  <conditionalFormatting sqref="L91:S92">
    <cfRule type="expression" dxfId="1" priority="1" stopIfTrue="1">
      <formula>AND(ROW()&gt;4, COLUMN()&gt;8, MOD(ROW(),2)=1, ISNONTEXT(L91), L91&gt;0)</formula>
    </cfRule>
    <cfRule type="expression" dxfId="0" priority="2" stopIfTrue="1">
      <formula>AND(ROW()&gt;4, COLUMN()&gt;8,  MOD(ROW(),2)=0, ISNONTEXT(L91), L91&gt;0)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45:F58 F37:F42 F61:F76 F79:F84 F25:F35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47:E50 E53:E58 E37:E42 E71:E76 E63:E68 E27:E34 E81:E84 E95:E98 E89:E92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7E95DD-0F0C-4EC8-8277-C9FD3DA33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2020-06-02T05:32:36Z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