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최민준\Downloads\"/>
    </mc:Choice>
  </mc:AlternateContent>
  <xr:revisionPtr revIDLastSave="0" documentId="8_{DB58E07F-59B9-4B22-B248-1863EFBBEA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데이터" sheetId="1" r:id="rId1"/>
    <sheet name="조건부확률" sheetId="2" r:id="rId2"/>
  </sheets>
  <calcPr calcId="191029"/>
</workbook>
</file>

<file path=xl/calcChain.xml><?xml version="1.0" encoding="utf-8"?>
<calcChain xmlns="http://schemas.openxmlformats.org/spreadsheetml/2006/main">
  <c r="G34" i="2" l="1"/>
  <c r="F34" i="2"/>
  <c r="H33" i="2"/>
  <c r="H34" i="2" s="1"/>
  <c r="H32" i="2"/>
  <c r="H31" i="2"/>
  <c r="G28" i="2"/>
  <c r="F28" i="2"/>
  <c r="H27" i="2"/>
  <c r="H26" i="2"/>
  <c r="H25" i="2"/>
  <c r="G22" i="2"/>
  <c r="F22" i="2"/>
  <c r="H21" i="2"/>
  <c r="H20" i="2"/>
  <c r="H19" i="2"/>
  <c r="H16" i="2"/>
  <c r="G16" i="2"/>
  <c r="F16" i="2"/>
  <c r="H15" i="2"/>
  <c r="H14" i="2"/>
  <c r="H13" i="2"/>
  <c r="G10" i="2"/>
  <c r="F10" i="2"/>
  <c r="H9" i="2"/>
  <c r="H8" i="2"/>
  <c r="H7" i="2"/>
  <c r="C50" i="1"/>
  <c r="C49" i="1"/>
  <c r="C48" i="1"/>
  <c r="C47" i="1"/>
  <c r="C46" i="1"/>
  <c r="C26" i="1"/>
  <c r="C25" i="1"/>
  <c r="C24" i="1"/>
  <c r="E17" i="1"/>
  <c r="D17" i="1"/>
  <c r="D16" i="1"/>
  <c r="D15" i="1"/>
  <c r="C15" i="1"/>
  <c r="G11" i="1"/>
  <c r="G19" i="1" s="1"/>
  <c r="F11" i="1"/>
  <c r="F19" i="1" s="1"/>
  <c r="E11" i="1"/>
  <c r="E19" i="1" s="1"/>
  <c r="D11" i="1"/>
  <c r="D19" i="1" s="1"/>
  <c r="C11" i="1"/>
  <c r="C17" i="1" s="1"/>
  <c r="H28" i="2" l="1"/>
  <c r="D18" i="1"/>
  <c r="C20" i="1"/>
  <c r="D20" i="1"/>
  <c r="I9" i="2"/>
  <c r="I28" i="2"/>
  <c r="I19" i="2"/>
  <c r="I32" i="2"/>
  <c r="F17" i="1"/>
  <c r="G17" i="1"/>
  <c r="F20" i="1"/>
  <c r="C18" i="1"/>
  <c r="G15" i="1"/>
  <c r="E18" i="1"/>
  <c r="H10" i="2"/>
  <c r="I26" i="2" s="1"/>
  <c r="E20" i="1"/>
  <c r="H20" i="1" s="1"/>
  <c r="F15" i="1"/>
  <c r="F18" i="1"/>
  <c r="C16" i="1"/>
  <c r="G18" i="1"/>
  <c r="I27" i="2"/>
  <c r="E16" i="1"/>
  <c r="H22" i="2"/>
  <c r="I22" i="2" s="1"/>
  <c r="F16" i="1"/>
  <c r="I33" i="2"/>
  <c r="E15" i="1"/>
  <c r="G20" i="1"/>
  <c r="C19" i="1"/>
  <c r="H19" i="1" s="1"/>
  <c r="G16" i="1"/>
  <c r="H17" i="1" l="1"/>
  <c r="I7" i="2"/>
  <c r="I14" i="2"/>
  <c r="H15" i="1"/>
  <c r="I13" i="2"/>
  <c r="H16" i="1"/>
  <c r="I15" i="2"/>
  <c r="I25" i="2"/>
  <c r="I31" i="2"/>
  <c r="I21" i="2"/>
  <c r="I10" i="2"/>
  <c r="I8" i="2"/>
  <c r="H18" i="1"/>
  <c r="I20" i="2"/>
  <c r="I16" i="2"/>
  <c r="I34" i="2"/>
</calcChain>
</file>

<file path=xl/sharedStrings.xml><?xml version="1.0" encoding="utf-8"?>
<sst xmlns="http://schemas.openxmlformats.org/spreadsheetml/2006/main" count="123" uniqueCount="53">
  <si>
    <t>2016~2020년 이직 사유에 따른 업종별 이직률 Probabilities</t>
  </si>
  <si>
    <t>(업종) B4</t>
  </si>
  <si>
    <t>이직사유</t>
  </si>
  <si>
    <t>(업종) B2</t>
  </si>
  <si>
    <t>(업종) B5</t>
  </si>
  <si>
    <t>(업종) B1</t>
  </si>
  <si>
    <t>(업종) B3</t>
  </si>
  <si>
    <t>적은 연봉</t>
  </si>
  <si>
    <t>임금 증감률</t>
  </si>
  <si>
    <t>2016~2020년 이직 사유에 따른 업종별 이직률 Data</t>
  </si>
  <si>
    <r>
      <t>P</t>
    </r>
    <r>
      <rPr>
        <sz val="11"/>
        <color rgb="FF000000"/>
        <rFont val="맑은 고딕"/>
        <family val="3"/>
        <charset val="129"/>
      </rPr>
      <t>(B1|Ai)</t>
    </r>
  </si>
  <si>
    <t>제조업</t>
  </si>
  <si>
    <t>업종</t>
  </si>
  <si>
    <t>총 계</t>
  </si>
  <si>
    <t>건설업</t>
  </si>
  <si>
    <r>
      <t>A</t>
    </r>
    <r>
      <rPr>
        <sz val="11"/>
        <color rgb="FF000000"/>
        <rFont val="맑은 고딕"/>
        <family val="3"/>
        <charset val="129"/>
      </rPr>
      <t>3</t>
    </r>
  </si>
  <si>
    <r>
      <t>A</t>
    </r>
    <r>
      <rPr>
        <sz val="11"/>
        <color rgb="FF000000"/>
        <rFont val="맑은 고딕"/>
        <family val="3"/>
        <charset val="129"/>
      </rPr>
      <t>1</t>
    </r>
  </si>
  <si>
    <r>
      <t>A</t>
    </r>
    <r>
      <rPr>
        <sz val="11"/>
        <color rgb="FF000000"/>
        <rFont val="맑은 고딕"/>
        <family val="3"/>
        <charset val="129"/>
      </rPr>
      <t>2</t>
    </r>
  </si>
  <si>
    <t>P(Ai)P(B3|Ai)</t>
  </si>
  <si>
    <t>P(Ai)P(B2|Ai)</t>
  </si>
  <si>
    <t>P(Ai)P(B4|Ai)</t>
  </si>
  <si>
    <t>P(Ai)P(B5|Ai)</t>
  </si>
  <si>
    <t>전공과 직업 불일치 확률</t>
  </si>
  <si>
    <t>P(Ai)P(B1|Ai)</t>
  </si>
  <si>
    <t>적성에 맞지 않는 업무</t>
  </si>
  <si>
    <t>비율(복수 응답 허용)</t>
  </si>
  <si>
    <r>
      <t>P</t>
    </r>
    <r>
      <rPr>
        <sz val="11"/>
        <color rgb="FF000000"/>
        <rFont val="맑은 고딕"/>
        <family val="3"/>
        <charset val="129"/>
      </rPr>
      <t>(Ai)</t>
    </r>
  </si>
  <si>
    <r>
      <t>P</t>
    </r>
    <r>
      <rPr>
        <sz val="11"/>
        <color rgb="FF000000"/>
        <rFont val="맑은 고딕"/>
        <family val="3"/>
        <charset val="129"/>
      </rPr>
      <t>artition Ai</t>
    </r>
  </si>
  <si>
    <t>숙박 및 음식점업</t>
  </si>
  <si>
    <t>이직률(2020)</t>
  </si>
  <si>
    <t>이직률(2019)</t>
  </si>
  <si>
    <t>이동자(2020)</t>
  </si>
  <si>
    <t>이동자(2016)</t>
  </si>
  <si>
    <t>5년 평균 이직률</t>
  </si>
  <si>
    <t>도매 및 소매업</t>
  </si>
  <si>
    <t>이동자(2019)</t>
  </si>
  <si>
    <t>일과 삶의 불균형</t>
  </si>
  <si>
    <t>이직률(2018)</t>
  </si>
  <si>
    <t>금융 및 보험업</t>
  </si>
  <si>
    <t>이동자(2017)</t>
  </si>
  <si>
    <t>이직률(2016)</t>
  </si>
  <si>
    <t>이직률(2017)</t>
  </si>
  <si>
    <t>이동자(2018)</t>
  </si>
  <si>
    <t>근로시간 증감률</t>
  </si>
  <si>
    <t>P(B2|Ai)</t>
  </si>
  <si>
    <t>P(Ai|B4)</t>
  </si>
  <si>
    <t>P(Ai|B3)</t>
  </si>
  <si>
    <t>P(Ai|B1)</t>
  </si>
  <si>
    <t>P(Ai|B5)</t>
  </si>
  <si>
    <t>P(B3|Ai)</t>
  </si>
  <si>
    <t>P(B4|Ai)</t>
  </si>
  <si>
    <t>P(Ai|B2)</t>
  </si>
  <si>
    <t>P(B5|Ai)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</si>
</sst>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76" formatCode="0.00_ "/>
    <numFmt numFmtId="177" formatCode="#,##0.00_ "/>
    <numFmt numFmtId="178" formatCode="#,##0.0"/>
    <numFmt numFmtId="179" formatCode="0.0_ 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C49DD6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BDE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BEE4"/>
        <bgColor indexed="64"/>
      </patternFill>
    </fill>
    <fill>
      <patternFill patternType="solid">
        <fgColor rgb="FFC0CDEF"/>
        <bgColor indexed="64"/>
      </patternFill>
    </fill>
    <fill>
      <patternFill patternType="solid">
        <fgColor rgb="FFD3D3EB"/>
        <bgColor indexed="64"/>
      </patternFill>
    </fill>
    <fill>
      <patternFill patternType="solid">
        <fgColor rgb="FFFFE7D8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FFCEB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43" fontId="7" fillId="0" borderId="0">
      <alignment vertical="center"/>
    </xf>
    <xf numFmtId="0" fontId="2" fillId="2" borderId="0">
      <alignment vertical="center"/>
    </xf>
    <xf numFmtId="0" fontId="7" fillId="0" borderId="0">
      <alignment vertical="center"/>
    </xf>
  </cellStyleXfs>
  <cellXfs count="60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77" fontId="0" fillId="4" borderId="5" xfId="0" applyNumberFormat="1" applyFill="1" applyBorder="1" applyAlignment="1">
      <alignment horizontal="center"/>
    </xf>
    <xf numFmtId="177" fontId="0" fillId="4" borderId="6" xfId="0" applyNumberFormat="1" applyFill="1" applyBorder="1" applyAlignment="1">
      <alignment horizontal="center"/>
    </xf>
    <xf numFmtId="0" fontId="0" fillId="5" borderId="7" xfId="1" applyNumberFormat="1" applyFont="1" applyFill="1" applyBorder="1" applyAlignment="1">
      <alignment horizontal="center"/>
    </xf>
    <xf numFmtId="177" fontId="0" fillId="6" borderId="2" xfId="0" applyNumberFormat="1" applyFill="1" applyBorder="1" applyAlignment="1">
      <alignment horizontal="center"/>
    </xf>
    <xf numFmtId="177" fontId="0" fillId="6" borderId="3" xfId="0" applyNumberFormat="1" applyFill="1" applyBorder="1" applyAlignment="1">
      <alignment horizontal="center"/>
    </xf>
    <xf numFmtId="0" fontId="0" fillId="7" borderId="8" xfId="2" applyFont="1" applyFill="1" applyBorder="1" applyAlignment="1">
      <alignment horizontal="center" vertical="center"/>
    </xf>
    <xf numFmtId="0" fontId="0" fillId="5" borderId="9" xfId="1" applyNumberFormat="1" applyFont="1" applyFill="1" applyBorder="1" applyAlignment="1"/>
    <xf numFmtId="0" fontId="0" fillId="6" borderId="8" xfId="1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4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0" xfId="1" applyNumberFormat="1" applyFont="1" applyFill="1" applyBorder="1" applyAlignment="1"/>
    <xf numFmtId="3" fontId="0" fillId="6" borderId="5" xfId="0" applyNumberFormat="1" applyFill="1" applyBorder="1" applyAlignment="1">
      <alignment horizontal="center"/>
    </xf>
    <xf numFmtId="3" fontId="0" fillId="6" borderId="5" xfId="1" applyNumberFormat="1" applyFon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0" fontId="0" fillId="6" borderId="7" xfId="1" applyNumberFormat="1" applyFont="1" applyFill="1" applyBorder="1" applyAlignment="1">
      <alignment horizontal="center"/>
    </xf>
    <xf numFmtId="3" fontId="0" fillId="6" borderId="6" xfId="1" applyNumberFormat="1" applyFont="1" applyFill="1" applyBorder="1" applyAlignment="1">
      <alignment horizontal="center"/>
    </xf>
    <xf numFmtId="3" fontId="0" fillId="6" borderId="3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8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9" xfId="0" applyFill="1" applyBorder="1">
      <alignment vertical="center"/>
    </xf>
    <xf numFmtId="0" fontId="0" fillId="10" borderId="7" xfId="0" applyFill="1" applyBorder="1">
      <alignment vertical="center"/>
    </xf>
    <xf numFmtId="0" fontId="0" fillId="11" borderId="9" xfId="0" applyFill="1" applyBorder="1">
      <alignment vertical="center"/>
    </xf>
    <xf numFmtId="0" fontId="0" fillId="11" borderId="7" xfId="0" applyFill="1" applyBorder="1">
      <alignment vertical="center"/>
    </xf>
    <xf numFmtId="178" fontId="0" fillId="0" borderId="2" xfId="3" applyNumberFormat="1" applyFont="1" applyBorder="1" applyAlignment="1">
      <alignment horizontal="center"/>
    </xf>
    <xf numFmtId="178" fontId="0" fillId="0" borderId="3" xfId="3" applyNumberFormat="1" applyFont="1" applyBorder="1" applyAlignment="1">
      <alignment horizontal="center"/>
    </xf>
    <xf numFmtId="0" fontId="0" fillId="12" borderId="8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2" xfId="3" applyNumberFormat="1" applyFont="1" applyBorder="1" applyAlignment="1">
      <alignment horizontal="center"/>
    </xf>
    <xf numFmtId="177" fontId="0" fillId="0" borderId="3" xfId="3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2" xfId="3" applyNumberFormat="1" applyFont="1" applyBorder="1" applyAlignment="1">
      <alignment horizontal="center"/>
    </xf>
    <xf numFmtId="179" fontId="0" fillId="0" borderId="3" xfId="3" applyNumberFormat="1" applyFont="1" applyBorder="1" applyAlignment="1">
      <alignment horizont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76" fontId="0" fillId="9" borderId="6" xfId="0" applyNumberFormat="1" applyFill="1" applyBorder="1" applyAlignment="1">
      <alignment horizontal="center" vertical="center"/>
    </xf>
    <xf numFmtId="176" fontId="0" fillId="9" borderId="3" xfId="0" applyNumberFormat="1" applyFill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</cellXfs>
  <cellStyles count="4">
    <cellStyle name="60% - 강조색6" xfId="2" builtinId="52"/>
    <cellStyle name="쉼표" xfId="1" builtinId="3"/>
    <cellStyle name="표준" xfId="0" builtinId="0"/>
    <cellStyle name="표준_데이터" xfId="3" xr:uid="{00000000-0005-0000-0000-000003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맑은 고딕"/>
        <a:ea typeface="맑은 고딕"/>
        <a:cs typeface=""/>
      </a:majorFont>
      <a:minorFont>
        <a:latin typeface="맑은 고딕"/>
        <a:ea typeface="맑은 고딕"/>
        <a:cs typeface="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H50"/>
  <sheetViews>
    <sheetView tabSelected="1" topLeftCell="A10" zoomScaleNormal="100" zoomScaleSheetLayoutView="75" workbookViewId="0">
      <selection activeCell="J13" sqref="J13"/>
    </sheetView>
  </sheetViews>
  <sheetFormatPr defaultColWidth="20.625" defaultRowHeight="16.5" x14ac:dyDescent="0.3"/>
  <cols>
    <col min="1" max="1" width="15.75" customWidth="1"/>
    <col min="2" max="2" width="26.375" bestFit="1" customWidth="1"/>
    <col min="3" max="8" width="15.75" customWidth="1"/>
    <col min="9" max="9" width="20.625" bestFit="1" customWidth="1"/>
  </cols>
  <sheetData>
    <row r="2" spans="2:8" ht="20.100000000000001" customHeight="1" x14ac:dyDescent="0.3">
      <c r="B2" s="51" t="s">
        <v>9</v>
      </c>
      <c r="C2" s="52"/>
    </row>
    <row r="3" spans="2:8" ht="20.100000000000001" customHeight="1" x14ac:dyDescent="0.3">
      <c r="B3" s="53"/>
      <c r="C3" s="54"/>
    </row>
    <row r="4" spans="2:8" ht="20.100000000000001" customHeight="1" x14ac:dyDescent="0.3"/>
    <row r="5" spans="2:8" ht="20.100000000000001" customHeight="1" x14ac:dyDescent="0.3">
      <c r="B5" s="12" t="s">
        <v>12</v>
      </c>
      <c r="C5" s="13" t="s">
        <v>32</v>
      </c>
      <c r="D5" s="13" t="s">
        <v>39</v>
      </c>
      <c r="E5" s="14" t="s">
        <v>42</v>
      </c>
      <c r="F5" s="13" t="s">
        <v>35</v>
      </c>
      <c r="G5" s="15" t="s">
        <v>31</v>
      </c>
    </row>
    <row r="6" spans="2:8" ht="20.100000000000001" customHeight="1" x14ac:dyDescent="0.3">
      <c r="B6" s="16" t="s">
        <v>11</v>
      </c>
      <c r="C6" s="17">
        <v>1182</v>
      </c>
      <c r="D6" s="17">
        <v>1352</v>
      </c>
      <c r="E6" s="18">
        <v>1480</v>
      </c>
      <c r="F6" s="17">
        <v>961</v>
      </c>
      <c r="G6" s="19">
        <v>668</v>
      </c>
    </row>
    <row r="7" spans="2:8" ht="20.100000000000001" customHeight="1" x14ac:dyDescent="0.3">
      <c r="B7" s="16" t="s">
        <v>14</v>
      </c>
      <c r="C7" s="17">
        <v>979</v>
      </c>
      <c r="D7" s="17">
        <v>1038</v>
      </c>
      <c r="E7" s="18">
        <v>1081</v>
      </c>
      <c r="F7" s="17">
        <v>888</v>
      </c>
      <c r="G7" s="19">
        <v>752</v>
      </c>
    </row>
    <row r="8" spans="2:8" ht="20.100000000000001" customHeight="1" x14ac:dyDescent="0.3">
      <c r="B8" s="16" t="s">
        <v>34</v>
      </c>
      <c r="C8" s="17">
        <v>771</v>
      </c>
      <c r="D8" s="17">
        <v>846</v>
      </c>
      <c r="E8" s="18">
        <v>912</v>
      </c>
      <c r="F8" s="17">
        <v>619</v>
      </c>
      <c r="G8" s="19">
        <v>423</v>
      </c>
    </row>
    <row r="9" spans="2:8" ht="20.100000000000001" customHeight="1" x14ac:dyDescent="0.3">
      <c r="B9" s="16" t="s">
        <v>28</v>
      </c>
      <c r="C9" s="17">
        <v>424</v>
      </c>
      <c r="D9" s="17">
        <v>446</v>
      </c>
      <c r="E9" s="18">
        <v>462</v>
      </c>
      <c r="F9" s="17">
        <v>360</v>
      </c>
      <c r="G9" s="19">
        <v>250</v>
      </c>
    </row>
    <row r="10" spans="2:8" x14ac:dyDescent="0.3">
      <c r="B10" s="16" t="s">
        <v>38</v>
      </c>
      <c r="C10" s="17">
        <v>208</v>
      </c>
      <c r="D10" s="17">
        <v>218</v>
      </c>
      <c r="E10" s="18">
        <v>232</v>
      </c>
      <c r="F10" s="17">
        <v>166</v>
      </c>
      <c r="G10" s="19">
        <v>119</v>
      </c>
    </row>
    <row r="11" spans="2:8" x14ac:dyDescent="0.3">
      <c r="B11" s="20" t="s">
        <v>13</v>
      </c>
      <c r="C11" s="21">
        <f>SUM(C6:C10)</f>
        <v>3564</v>
      </c>
      <c r="D11" s="21">
        <f>SUM(D6:D10)</f>
        <v>3900</v>
      </c>
      <c r="E11" s="21">
        <f>SUM(E6:E10)</f>
        <v>4167</v>
      </c>
      <c r="F11" s="21">
        <f>SUM(F6:F10)</f>
        <v>2994</v>
      </c>
      <c r="G11" s="22">
        <f>SUM(G6:G10)</f>
        <v>2212</v>
      </c>
    </row>
    <row r="14" spans="2:8" x14ac:dyDescent="0.3">
      <c r="B14" s="10" t="s">
        <v>12</v>
      </c>
      <c r="C14" s="4" t="s">
        <v>40</v>
      </c>
      <c r="D14" s="4" t="s">
        <v>41</v>
      </c>
      <c r="E14" s="4" t="s">
        <v>37</v>
      </c>
      <c r="F14" s="4" t="s">
        <v>30</v>
      </c>
      <c r="G14" s="4" t="s">
        <v>29</v>
      </c>
      <c r="H14" s="23" t="s">
        <v>33</v>
      </c>
    </row>
    <row r="15" spans="2:8" x14ac:dyDescent="0.3">
      <c r="B15" s="11" t="s">
        <v>11</v>
      </c>
      <c r="C15" s="5">
        <f>C6/C$11</f>
        <v>0.33164983164983164</v>
      </c>
      <c r="D15" s="5">
        <f t="shared" ref="D15:G15" si="0">D6/D$11</f>
        <v>0.34666666666666668</v>
      </c>
      <c r="E15" s="5">
        <f t="shared" si="0"/>
        <v>0.35517158627309814</v>
      </c>
      <c r="F15" s="5">
        <f t="shared" si="0"/>
        <v>0.32097528390113561</v>
      </c>
      <c r="G15" s="5">
        <f t="shared" si="0"/>
        <v>0.30198915009041594</v>
      </c>
      <c r="H15" s="8">
        <f>AVERAGE(C15:G15)</f>
        <v>0.33129050371622959</v>
      </c>
    </row>
    <row r="16" spans="2:8" x14ac:dyDescent="0.3">
      <c r="B16" s="11" t="s">
        <v>14</v>
      </c>
      <c r="C16" s="5">
        <f t="shared" ref="C16:G20" si="1">C7/C$11</f>
        <v>0.27469135802469136</v>
      </c>
      <c r="D16" s="5">
        <f t="shared" si="1"/>
        <v>0.26615384615384613</v>
      </c>
      <c r="E16" s="5">
        <f t="shared" si="1"/>
        <v>0.25941924646028319</v>
      </c>
      <c r="F16" s="5">
        <f t="shared" si="1"/>
        <v>0.29659318637274551</v>
      </c>
      <c r="G16" s="5">
        <f t="shared" si="1"/>
        <v>0.33996383363471971</v>
      </c>
      <c r="H16" s="8">
        <f t="shared" ref="H16:H20" si="2">AVERAGE(C16:G16)</f>
        <v>0.28736429412925718</v>
      </c>
    </row>
    <row r="17" spans="2:8" x14ac:dyDescent="0.3">
      <c r="B17" s="11" t="s">
        <v>34</v>
      </c>
      <c r="C17" s="5">
        <f t="shared" si="1"/>
        <v>0.21632996632996632</v>
      </c>
      <c r="D17" s="5">
        <f t="shared" si="1"/>
        <v>0.21692307692307691</v>
      </c>
      <c r="E17" s="5">
        <f t="shared" si="1"/>
        <v>0.21886249100071994</v>
      </c>
      <c r="F17" s="5">
        <f t="shared" si="1"/>
        <v>0.20674682698730795</v>
      </c>
      <c r="G17" s="5">
        <f t="shared" si="1"/>
        <v>0.19122965641952983</v>
      </c>
      <c r="H17" s="8">
        <f t="shared" si="2"/>
        <v>0.2100184035321202</v>
      </c>
    </row>
    <row r="18" spans="2:8" x14ac:dyDescent="0.3">
      <c r="B18" s="11" t="s">
        <v>28</v>
      </c>
      <c r="C18" s="5">
        <f t="shared" si="1"/>
        <v>0.11896745230078563</v>
      </c>
      <c r="D18" s="5">
        <f t="shared" si="1"/>
        <v>0.11435897435897435</v>
      </c>
      <c r="E18" s="5">
        <f t="shared" si="1"/>
        <v>0.11087113030957524</v>
      </c>
      <c r="F18" s="5">
        <f t="shared" si="1"/>
        <v>0.12024048096192384</v>
      </c>
      <c r="G18" s="5">
        <f t="shared" si="1"/>
        <v>0.11301989150090416</v>
      </c>
      <c r="H18" s="8">
        <f t="shared" si="2"/>
        <v>0.11549158588643264</v>
      </c>
    </row>
    <row r="19" spans="2:8" x14ac:dyDescent="0.3">
      <c r="B19" s="11" t="s">
        <v>38</v>
      </c>
      <c r="C19" s="5">
        <f t="shared" si="1"/>
        <v>5.8361391694725026E-2</v>
      </c>
      <c r="D19" s="5">
        <f t="shared" si="1"/>
        <v>5.5897435897435899E-2</v>
      </c>
      <c r="E19" s="5">
        <f t="shared" si="1"/>
        <v>5.5675545956323493E-2</v>
      </c>
      <c r="F19" s="5">
        <f t="shared" si="1"/>
        <v>5.5444221776887105E-2</v>
      </c>
      <c r="G19" s="5">
        <f t="shared" si="1"/>
        <v>5.3797468354430382E-2</v>
      </c>
      <c r="H19" s="8">
        <f t="shared" si="2"/>
        <v>5.5835212735960385E-2</v>
      </c>
    </row>
    <row r="20" spans="2:8" x14ac:dyDescent="0.3">
      <c r="B20" s="7" t="s">
        <v>13</v>
      </c>
      <c r="C20" s="6">
        <f t="shared" si="1"/>
        <v>1</v>
      </c>
      <c r="D20" s="6">
        <f t="shared" si="1"/>
        <v>1</v>
      </c>
      <c r="E20" s="6">
        <f t="shared" si="1"/>
        <v>1</v>
      </c>
      <c r="F20" s="6">
        <f t="shared" si="1"/>
        <v>1</v>
      </c>
      <c r="G20" s="6">
        <f t="shared" si="1"/>
        <v>1</v>
      </c>
      <c r="H20" s="9">
        <f t="shared" si="2"/>
        <v>1</v>
      </c>
    </row>
    <row r="23" spans="2:8" x14ac:dyDescent="0.3">
      <c r="B23" s="24" t="s">
        <v>12</v>
      </c>
      <c r="C23" s="36" t="s">
        <v>25</v>
      </c>
    </row>
    <row r="24" spans="2:8" x14ac:dyDescent="0.3">
      <c r="B24" s="28" t="s">
        <v>7</v>
      </c>
      <c r="C24" s="2">
        <f>0.5*1.03</f>
        <v>0.51500000000000001</v>
      </c>
    </row>
    <row r="25" spans="2:8" x14ac:dyDescent="0.3">
      <c r="B25" s="28" t="s">
        <v>36</v>
      </c>
      <c r="C25" s="2">
        <f>1.03*0.32</f>
        <v>0.3296</v>
      </c>
    </row>
    <row r="26" spans="2:8" x14ac:dyDescent="0.3">
      <c r="B26" s="29" t="s">
        <v>24</v>
      </c>
      <c r="C26" s="3">
        <f>0.15*1.03</f>
        <v>0.1545</v>
      </c>
    </row>
    <row r="29" spans="2:8" x14ac:dyDescent="0.3">
      <c r="B29" s="32" t="s">
        <v>12</v>
      </c>
      <c r="C29" s="1" t="s">
        <v>8</v>
      </c>
      <c r="E29" s="41"/>
      <c r="F29" s="41"/>
      <c r="G29" s="41"/>
    </row>
    <row r="30" spans="2:8" x14ac:dyDescent="0.3">
      <c r="B30" s="26" t="s">
        <v>11</v>
      </c>
      <c r="C30" s="38">
        <v>2.1</v>
      </c>
      <c r="E30" s="41"/>
      <c r="F30" s="41"/>
      <c r="G30" s="41"/>
    </row>
    <row r="31" spans="2:8" x14ac:dyDescent="0.3">
      <c r="B31" s="26" t="s">
        <v>14</v>
      </c>
      <c r="C31" s="39">
        <v>3.8</v>
      </c>
      <c r="E31" s="41"/>
      <c r="F31" s="41"/>
      <c r="G31" s="41"/>
    </row>
    <row r="32" spans="2:8" x14ac:dyDescent="0.3">
      <c r="B32" s="26" t="s">
        <v>34</v>
      </c>
      <c r="C32" s="39">
        <v>4.8</v>
      </c>
      <c r="E32" s="41"/>
      <c r="F32" s="41"/>
      <c r="G32" s="41"/>
    </row>
    <row r="33" spans="2:7" x14ac:dyDescent="0.3">
      <c r="B33" s="26" t="s">
        <v>28</v>
      </c>
      <c r="C33" s="39">
        <v>5.6</v>
      </c>
      <c r="E33" s="41"/>
      <c r="F33" s="41"/>
      <c r="G33" s="41"/>
    </row>
    <row r="34" spans="2:7" x14ac:dyDescent="0.3">
      <c r="B34" s="27" t="s">
        <v>38</v>
      </c>
      <c r="C34" s="40">
        <v>-1.9</v>
      </c>
      <c r="E34" s="41"/>
      <c r="F34" s="41"/>
      <c r="G34" s="41"/>
    </row>
    <row r="35" spans="2:7" x14ac:dyDescent="0.3">
      <c r="E35" s="41"/>
      <c r="F35" s="41"/>
      <c r="G35" s="41"/>
    </row>
    <row r="36" spans="2:7" x14ac:dyDescent="0.3">
      <c r="C36" s="33"/>
      <c r="E36" s="41"/>
      <c r="F36" s="41"/>
      <c r="G36" s="41"/>
    </row>
    <row r="37" spans="2:7" x14ac:dyDescent="0.3">
      <c r="B37" s="32" t="s">
        <v>12</v>
      </c>
      <c r="C37" s="1" t="s">
        <v>43</v>
      </c>
      <c r="E37" s="41"/>
      <c r="F37" s="41"/>
      <c r="G37" s="41"/>
    </row>
    <row r="38" spans="2:7" x14ac:dyDescent="0.3">
      <c r="B38" s="26" t="s">
        <v>11</v>
      </c>
      <c r="C38" s="30">
        <v>1.5</v>
      </c>
      <c r="E38" s="41"/>
      <c r="F38" s="41"/>
      <c r="G38" s="41"/>
    </row>
    <row r="39" spans="2:7" x14ac:dyDescent="0.3">
      <c r="B39" s="26" t="s">
        <v>14</v>
      </c>
      <c r="C39" s="30">
        <v>-2.6</v>
      </c>
      <c r="E39" s="41"/>
      <c r="F39" s="41"/>
      <c r="G39" s="41"/>
    </row>
    <row r="40" spans="2:7" x14ac:dyDescent="0.3">
      <c r="B40" s="26" t="s">
        <v>34</v>
      </c>
      <c r="C40" s="30">
        <v>0.3</v>
      </c>
      <c r="E40" s="41"/>
      <c r="F40" s="41"/>
      <c r="G40" s="41"/>
    </row>
    <row r="41" spans="2:7" x14ac:dyDescent="0.3">
      <c r="B41" s="26" t="s">
        <v>28</v>
      </c>
      <c r="C41" s="30">
        <v>-3.2</v>
      </c>
      <c r="E41" s="41"/>
      <c r="F41" s="41"/>
      <c r="G41" s="41"/>
    </row>
    <row r="42" spans="2:7" x14ac:dyDescent="0.3">
      <c r="B42" s="27" t="s">
        <v>38</v>
      </c>
      <c r="C42" s="31">
        <v>2.9</v>
      </c>
      <c r="E42" s="41"/>
      <c r="F42" s="41"/>
      <c r="G42" s="41"/>
    </row>
    <row r="43" spans="2:7" x14ac:dyDescent="0.3">
      <c r="E43" s="41"/>
      <c r="F43" s="41"/>
      <c r="G43" s="41"/>
    </row>
    <row r="44" spans="2:7" x14ac:dyDescent="0.3">
      <c r="E44" s="41"/>
      <c r="F44" s="41"/>
      <c r="G44" s="41"/>
    </row>
    <row r="45" spans="2:7" x14ac:dyDescent="0.3">
      <c r="B45" s="32" t="s">
        <v>12</v>
      </c>
      <c r="C45" s="37" t="s">
        <v>22</v>
      </c>
      <c r="E45" s="41"/>
      <c r="F45" s="41"/>
      <c r="G45" s="41"/>
    </row>
    <row r="46" spans="2:7" x14ac:dyDescent="0.3">
      <c r="B46" s="26" t="s">
        <v>11</v>
      </c>
      <c r="C46" s="34">
        <f>25.6/100</f>
        <v>0.25600000000000001</v>
      </c>
      <c r="E46" s="41"/>
      <c r="F46" s="41"/>
      <c r="G46" s="41"/>
    </row>
    <row r="47" spans="2:7" x14ac:dyDescent="0.3">
      <c r="B47" s="26" t="s">
        <v>14</v>
      </c>
      <c r="C47" s="34">
        <f>31.8/100</f>
        <v>0.318</v>
      </c>
      <c r="E47" s="41"/>
      <c r="F47" s="41"/>
      <c r="G47" s="41"/>
    </row>
    <row r="48" spans="2:7" x14ac:dyDescent="0.3">
      <c r="B48" s="26" t="s">
        <v>34</v>
      </c>
      <c r="C48" s="34">
        <f>48/100</f>
        <v>0.48</v>
      </c>
      <c r="E48" s="41"/>
      <c r="F48" s="41"/>
      <c r="G48" s="41"/>
    </row>
    <row r="49" spans="2:7" x14ac:dyDescent="0.3">
      <c r="B49" s="26" t="s">
        <v>28</v>
      </c>
      <c r="C49" s="34">
        <f>65.4/100</f>
        <v>0.65400000000000003</v>
      </c>
      <c r="E49" s="41"/>
      <c r="F49" s="41"/>
      <c r="G49" s="41"/>
    </row>
    <row r="50" spans="2:7" x14ac:dyDescent="0.3">
      <c r="B50" s="27" t="s">
        <v>38</v>
      </c>
      <c r="C50" s="35">
        <f>26/100</f>
        <v>0.26</v>
      </c>
      <c r="E50" s="41"/>
      <c r="F50" s="41"/>
      <c r="G50" s="41"/>
    </row>
  </sheetData>
  <mergeCells count="1">
    <mergeCell ref="B2:C3"/>
  </mergeCells>
  <phoneticPr fontId="8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4"/>
  <sheetViews>
    <sheetView zoomScaleNormal="100" zoomScaleSheetLayoutView="75" workbookViewId="0">
      <selection activeCell="N30" sqref="N30"/>
    </sheetView>
  </sheetViews>
  <sheetFormatPr defaultColWidth="8.625" defaultRowHeight="16.5" x14ac:dyDescent="0.3"/>
  <cols>
    <col min="1" max="1" width="10.625" bestFit="1" customWidth="1"/>
    <col min="2" max="2" width="10.5" bestFit="1" customWidth="1"/>
    <col min="7" max="8" width="11.375" bestFit="1" customWidth="1"/>
  </cols>
  <sheetData>
    <row r="1" spans="1:9" x14ac:dyDescent="0.3">
      <c r="B1" s="42"/>
      <c r="C1" s="42"/>
      <c r="D1" s="42"/>
      <c r="E1" s="42"/>
      <c r="F1" s="42"/>
    </row>
    <row r="2" spans="1:9" x14ac:dyDescent="0.3">
      <c r="A2" s="42"/>
      <c r="B2" s="51" t="s">
        <v>0</v>
      </c>
      <c r="C2" s="55"/>
      <c r="D2" s="55"/>
      <c r="E2" s="55"/>
      <c r="F2" s="55"/>
      <c r="G2" s="52"/>
    </row>
    <row r="3" spans="1:9" x14ac:dyDescent="0.3">
      <c r="A3" s="42"/>
      <c r="B3" s="53"/>
      <c r="C3" s="56"/>
      <c r="D3" s="56"/>
      <c r="E3" s="56"/>
      <c r="F3" s="56"/>
      <c r="G3" s="54"/>
    </row>
    <row r="6" spans="1:9" x14ac:dyDescent="0.3">
      <c r="B6" s="25" t="s">
        <v>27</v>
      </c>
      <c r="C6" s="57" t="s">
        <v>2</v>
      </c>
      <c r="D6" s="57"/>
      <c r="E6" s="57"/>
      <c r="F6" s="45" t="s">
        <v>26</v>
      </c>
      <c r="G6" s="45" t="s">
        <v>10</v>
      </c>
      <c r="H6" s="45" t="s">
        <v>23</v>
      </c>
      <c r="I6" s="46" t="s">
        <v>47</v>
      </c>
    </row>
    <row r="7" spans="1:9" x14ac:dyDescent="0.3">
      <c r="B7" s="43" t="s">
        <v>16</v>
      </c>
      <c r="C7" s="58" t="s">
        <v>7</v>
      </c>
      <c r="D7" s="58"/>
      <c r="E7" s="58"/>
      <c r="F7" s="44">
        <v>0.52</v>
      </c>
      <c r="G7" s="44">
        <v>0.59614999999999996</v>
      </c>
      <c r="H7" s="44">
        <f>F7*G7</f>
        <v>0.309998</v>
      </c>
      <c r="I7" s="50">
        <f>H7/$H$10</f>
        <v>0.58443709389608078</v>
      </c>
    </row>
    <row r="8" spans="1:9" x14ac:dyDescent="0.3">
      <c r="B8" s="43" t="s">
        <v>17</v>
      </c>
      <c r="C8" s="58" t="s">
        <v>36</v>
      </c>
      <c r="D8" s="58"/>
      <c r="E8" s="58"/>
      <c r="F8" s="44">
        <v>0.33</v>
      </c>
      <c r="G8" s="44">
        <v>0.54544999999999999</v>
      </c>
      <c r="H8" s="44">
        <f t="shared" ref="H8:H9" si="0">F8*G8</f>
        <v>0.17999850000000001</v>
      </c>
      <c r="I8" s="50">
        <f>H8/$H$10</f>
        <v>0.33934993208231568</v>
      </c>
    </row>
    <row r="9" spans="1:9" x14ac:dyDescent="0.3">
      <c r="B9" s="43" t="s">
        <v>15</v>
      </c>
      <c r="C9" s="58" t="s">
        <v>24</v>
      </c>
      <c r="D9" s="58"/>
      <c r="E9" s="58"/>
      <c r="F9" s="44">
        <v>0.15</v>
      </c>
      <c r="G9" s="44">
        <v>0.26950000000000002</v>
      </c>
      <c r="H9" s="44">
        <f t="shared" si="0"/>
        <v>4.0425000000000003E-2</v>
      </c>
      <c r="I9" s="50">
        <f>H9/$H$10</f>
        <v>7.6212974021603583E-2</v>
      </c>
    </row>
    <row r="10" spans="1:9" x14ac:dyDescent="0.3">
      <c r="B10" s="47" t="s">
        <v>5</v>
      </c>
      <c r="C10" s="59" t="s">
        <v>11</v>
      </c>
      <c r="D10" s="59"/>
      <c r="E10" s="59"/>
      <c r="F10" s="48">
        <f>SUM(F7:F9)</f>
        <v>1</v>
      </c>
      <c r="G10" s="48">
        <f>SUM(G7:G9)</f>
        <v>1.4111</v>
      </c>
      <c r="H10" s="48">
        <f>SUM(H7:H9)</f>
        <v>0.53042149999999999</v>
      </c>
      <c r="I10" s="49">
        <f>H10/$H$10</f>
        <v>1</v>
      </c>
    </row>
    <row r="12" spans="1:9" x14ac:dyDescent="0.3">
      <c r="B12" s="25" t="s">
        <v>27</v>
      </c>
      <c r="C12" s="57" t="s">
        <v>2</v>
      </c>
      <c r="D12" s="57"/>
      <c r="E12" s="57"/>
      <c r="F12" s="45" t="s">
        <v>26</v>
      </c>
      <c r="G12" s="45" t="s">
        <v>44</v>
      </c>
      <c r="H12" s="45" t="s">
        <v>19</v>
      </c>
      <c r="I12" s="46" t="s">
        <v>51</v>
      </c>
    </row>
    <row r="13" spans="1:9" x14ac:dyDescent="0.3">
      <c r="B13" s="43" t="s">
        <v>16</v>
      </c>
      <c r="C13" s="58" t="s">
        <v>7</v>
      </c>
      <c r="D13" s="58"/>
      <c r="E13" s="58"/>
      <c r="F13" s="44">
        <v>0.52</v>
      </c>
      <c r="G13" s="44">
        <v>0.26923000000000002</v>
      </c>
      <c r="H13" s="44">
        <f>F13*G13</f>
        <v>0.13999960000000003</v>
      </c>
      <c r="I13" s="50">
        <f>H13/$H$10</f>
        <v>0.26394028145540865</v>
      </c>
    </row>
    <row r="14" spans="1:9" x14ac:dyDescent="0.3">
      <c r="B14" s="43" t="s">
        <v>17</v>
      </c>
      <c r="C14" s="58" t="s">
        <v>36</v>
      </c>
      <c r="D14" s="58"/>
      <c r="E14" s="58"/>
      <c r="F14" s="44">
        <v>0.33</v>
      </c>
      <c r="G14" s="44">
        <v>1</v>
      </c>
      <c r="H14" s="44">
        <f t="shared" ref="H14:H15" si="1">F14*G14</f>
        <v>0.33</v>
      </c>
      <c r="I14" s="50">
        <f>H14/$H$10</f>
        <v>0.62214672670696802</v>
      </c>
    </row>
    <row r="15" spans="1:9" x14ac:dyDescent="0.3">
      <c r="B15" s="43" t="s">
        <v>15</v>
      </c>
      <c r="C15" s="58" t="s">
        <v>24</v>
      </c>
      <c r="D15" s="58"/>
      <c r="E15" s="58"/>
      <c r="F15" s="44">
        <v>0.15</v>
      </c>
      <c r="G15" s="44">
        <v>0.27400000000000002</v>
      </c>
      <c r="H15" s="44">
        <f t="shared" si="1"/>
        <v>4.1100000000000005E-2</v>
      </c>
      <c r="I15" s="50">
        <f>H15/$H$10</f>
        <v>7.7485546871686017E-2</v>
      </c>
    </row>
    <row r="16" spans="1:9" x14ac:dyDescent="0.3">
      <c r="B16" s="47" t="s">
        <v>3</v>
      </c>
      <c r="C16" s="59" t="s">
        <v>14</v>
      </c>
      <c r="D16" s="59"/>
      <c r="E16" s="59"/>
      <c r="F16" s="48">
        <f>SUM(F13:F15)</f>
        <v>1</v>
      </c>
      <c r="G16" s="48">
        <f>SUM(G13:G15)</f>
        <v>1.5432300000000001</v>
      </c>
      <c r="H16" s="48">
        <f>SUM(H13:H15)</f>
        <v>0.5110996000000001</v>
      </c>
      <c r="I16" s="49">
        <f>H16/$H$10</f>
        <v>0.96357255503406269</v>
      </c>
    </row>
    <row r="18" spans="2:9" x14ac:dyDescent="0.3">
      <c r="B18" s="25" t="s">
        <v>27</v>
      </c>
      <c r="C18" s="57" t="s">
        <v>2</v>
      </c>
      <c r="D18" s="57"/>
      <c r="E18" s="57"/>
      <c r="F18" s="45" t="s">
        <v>26</v>
      </c>
      <c r="G18" s="45" t="s">
        <v>49</v>
      </c>
      <c r="H18" s="45" t="s">
        <v>18</v>
      </c>
      <c r="I18" s="46" t="s">
        <v>46</v>
      </c>
    </row>
    <row r="19" spans="2:9" x14ac:dyDescent="0.3">
      <c r="B19" s="43" t="s">
        <v>16</v>
      </c>
      <c r="C19" s="58" t="s">
        <v>7</v>
      </c>
      <c r="D19" s="58"/>
      <c r="E19" s="58"/>
      <c r="F19" s="44">
        <v>0.52</v>
      </c>
      <c r="G19" s="44">
        <v>7.6920000000000002E-2</v>
      </c>
      <c r="H19" s="44">
        <f>F19*G19</f>
        <v>3.9998400000000003E-2</v>
      </c>
      <c r="I19" s="50">
        <f>H19/$H$10</f>
        <v>7.5408707980351486E-2</v>
      </c>
    </row>
    <row r="20" spans="2:9" x14ac:dyDescent="0.3">
      <c r="B20" s="43" t="s">
        <v>17</v>
      </c>
      <c r="C20" s="58" t="s">
        <v>36</v>
      </c>
      <c r="D20" s="58"/>
      <c r="E20" s="58"/>
      <c r="F20" s="44">
        <v>0.33</v>
      </c>
      <c r="G20" s="44">
        <v>0.90908999999999995</v>
      </c>
      <c r="H20" s="44">
        <f t="shared" ref="H20:H21" si="2">F20*G20</f>
        <v>0.29999969999999998</v>
      </c>
      <c r="I20" s="50">
        <f>H20/$H$10</f>
        <v>0.56558736778203744</v>
      </c>
    </row>
    <row r="21" spans="2:9" x14ac:dyDescent="0.3">
      <c r="B21" s="43" t="s">
        <v>15</v>
      </c>
      <c r="C21" s="58" t="s">
        <v>24</v>
      </c>
      <c r="D21" s="58"/>
      <c r="E21" s="58"/>
      <c r="F21" s="44">
        <v>0.15</v>
      </c>
      <c r="G21" s="44">
        <v>0.28599999999999998</v>
      </c>
      <c r="H21" s="44">
        <f t="shared" si="2"/>
        <v>4.2899999999999994E-2</v>
      </c>
      <c r="I21" s="50">
        <f>H21/$H$10</f>
        <v>8.0879074471905829E-2</v>
      </c>
    </row>
    <row r="22" spans="2:9" x14ac:dyDescent="0.3">
      <c r="B22" s="47" t="s">
        <v>6</v>
      </c>
      <c r="C22" s="59" t="s">
        <v>34</v>
      </c>
      <c r="D22" s="59"/>
      <c r="E22" s="59"/>
      <c r="F22" s="48">
        <f>SUM(F19:F21)</f>
        <v>1</v>
      </c>
      <c r="G22" s="48">
        <f>SUM(G19:G21)</f>
        <v>1.2720099999999999</v>
      </c>
      <c r="H22" s="48">
        <f>SUM(H19:H21)</f>
        <v>0.38289809999999996</v>
      </c>
      <c r="I22" s="49">
        <f>H22/$H$10</f>
        <v>0.72187515023429472</v>
      </c>
    </row>
    <row r="24" spans="2:9" x14ac:dyDescent="0.3">
      <c r="B24" s="25" t="s">
        <v>27</v>
      </c>
      <c r="C24" s="57" t="s">
        <v>2</v>
      </c>
      <c r="D24" s="57"/>
      <c r="E24" s="57"/>
      <c r="F24" s="45" t="s">
        <v>26</v>
      </c>
      <c r="G24" s="45" t="s">
        <v>50</v>
      </c>
      <c r="H24" s="45" t="s">
        <v>20</v>
      </c>
      <c r="I24" s="46" t="s">
        <v>45</v>
      </c>
    </row>
    <row r="25" spans="2:9" x14ac:dyDescent="0.3">
      <c r="B25" s="43" t="s">
        <v>16</v>
      </c>
      <c r="C25" s="58" t="s">
        <v>7</v>
      </c>
      <c r="D25" s="58"/>
      <c r="E25" s="58"/>
      <c r="F25" s="44">
        <v>0.52</v>
      </c>
      <c r="G25" s="44">
        <v>0</v>
      </c>
      <c r="H25" s="44">
        <f>F25*G25</f>
        <v>0</v>
      </c>
      <c r="I25" s="50">
        <f>H25/$H$10</f>
        <v>0</v>
      </c>
    </row>
    <row r="26" spans="2:9" x14ac:dyDescent="0.3">
      <c r="B26" s="43" t="s">
        <v>17</v>
      </c>
      <c r="C26" s="58" t="s">
        <v>36</v>
      </c>
      <c r="D26" s="58"/>
      <c r="E26" s="58"/>
      <c r="F26" s="44">
        <v>0.33</v>
      </c>
      <c r="G26" s="44">
        <v>1</v>
      </c>
      <c r="H26" s="44">
        <f t="shared" ref="H26:H27" si="3">F26*G26</f>
        <v>0.33</v>
      </c>
      <c r="I26" s="50">
        <f>H26/$H$10</f>
        <v>0.62214672670696802</v>
      </c>
    </row>
    <row r="27" spans="2:9" x14ac:dyDescent="0.3">
      <c r="B27" s="43" t="s">
        <v>15</v>
      </c>
      <c r="C27" s="58" t="s">
        <v>24</v>
      </c>
      <c r="D27" s="58"/>
      <c r="E27" s="58"/>
      <c r="F27" s="44">
        <v>0.15</v>
      </c>
      <c r="G27" s="44">
        <v>0.29875000000000002</v>
      </c>
      <c r="H27" s="44">
        <f t="shared" si="3"/>
        <v>4.4812499999999998E-2</v>
      </c>
      <c r="I27" s="50">
        <f>H27/$H$10</f>
        <v>8.4484697547139401E-2</v>
      </c>
    </row>
    <row r="28" spans="2:9" x14ac:dyDescent="0.3">
      <c r="B28" s="47" t="s">
        <v>1</v>
      </c>
      <c r="C28" s="59" t="s">
        <v>28</v>
      </c>
      <c r="D28" s="59"/>
      <c r="E28" s="59"/>
      <c r="F28" s="48">
        <f>SUM(F25:F27)</f>
        <v>1</v>
      </c>
      <c r="G28" s="48">
        <f>SUM(G25:G27)</f>
        <v>1.2987500000000001</v>
      </c>
      <c r="H28" s="48">
        <f>SUM(H25:H27)</f>
        <v>0.37481249999999999</v>
      </c>
      <c r="I28" s="49">
        <f>H28/$H$10</f>
        <v>0.7066314242541073</v>
      </c>
    </row>
    <row r="30" spans="2:9" x14ac:dyDescent="0.3">
      <c r="B30" s="25" t="s">
        <v>27</v>
      </c>
      <c r="C30" s="57" t="s">
        <v>2</v>
      </c>
      <c r="D30" s="57"/>
      <c r="E30" s="57"/>
      <c r="F30" s="45" t="s">
        <v>26</v>
      </c>
      <c r="G30" s="45" t="s">
        <v>52</v>
      </c>
      <c r="H30" s="45" t="s">
        <v>21</v>
      </c>
      <c r="I30" s="46" t="s">
        <v>48</v>
      </c>
    </row>
    <row r="31" spans="2:9" x14ac:dyDescent="0.3">
      <c r="B31" s="43" t="s">
        <v>16</v>
      </c>
      <c r="C31" s="58" t="s">
        <v>7</v>
      </c>
      <c r="D31" s="58"/>
      <c r="E31" s="58"/>
      <c r="F31" s="44">
        <v>0.52</v>
      </c>
      <c r="G31" s="44">
        <v>1</v>
      </c>
      <c r="H31" s="44">
        <f>F31*G31</f>
        <v>0.52</v>
      </c>
      <c r="I31" s="50">
        <f>H31/$H$10</f>
        <v>0.98035241784128291</v>
      </c>
    </row>
    <row r="32" spans="2:9" x14ac:dyDescent="0.3">
      <c r="B32" s="43" t="s">
        <v>17</v>
      </c>
      <c r="C32" s="58" t="s">
        <v>36</v>
      </c>
      <c r="D32" s="58"/>
      <c r="E32" s="58"/>
      <c r="F32" s="44">
        <v>0.33</v>
      </c>
      <c r="G32" s="44">
        <v>0.12121</v>
      </c>
      <c r="H32" s="44">
        <f t="shared" ref="H32:H33" si="4">F32*G32</f>
        <v>3.9999300000000002E-2</v>
      </c>
      <c r="I32" s="50">
        <f>H32/$H$10</f>
        <v>7.5410404744151588E-2</v>
      </c>
    </row>
    <row r="33" spans="2:9" x14ac:dyDescent="0.3">
      <c r="B33" s="43" t="s">
        <v>15</v>
      </c>
      <c r="C33" s="58" t="s">
        <v>24</v>
      </c>
      <c r="D33" s="58"/>
      <c r="E33" s="58"/>
      <c r="F33" s="44">
        <v>0.15</v>
      </c>
      <c r="G33" s="44">
        <v>0.26950000000000002</v>
      </c>
      <c r="H33" s="44">
        <f t="shared" si="4"/>
        <v>4.0425000000000003E-2</v>
      </c>
      <c r="I33" s="50">
        <f>H33/$H$10</f>
        <v>7.6212974021603583E-2</v>
      </c>
    </row>
    <row r="34" spans="2:9" x14ac:dyDescent="0.3">
      <c r="B34" s="47" t="s">
        <v>4</v>
      </c>
      <c r="C34" s="59" t="s">
        <v>38</v>
      </c>
      <c r="D34" s="59"/>
      <c r="E34" s="59"/>
      <c r="F34" s="48">
        <f>SUM(F31:F33)</f>
        <v>1</v>
      </c>
      <c r="G34" s="48">
        <f>SUM(G31:G33)</f>
        <v>1.3907100000000001</v>
      </c>
      <c r="H34" s="48">
        <f>SUM(H31:H33)</f>
        <v>0.60042430000000002</v>
      </c>
      <c r="I34" s="49">
        <f>H34/$H$10</f>
        <v>1.1319757966070381</v>
      </c>
    </row>
  </sheetData>
  <mergeCells count="26">
    <mergeCell ref="C33:E33"/>
    <mergeCell ref="C34:E34"/>
    <mergeCell ref="C26:E26"/>
    <mergeCell ref="C27:E27"/>
    <mergeCell ref="C28:E28"/>
    <mergeCell ref="C30:E30"/>
    <mergeCell ref="C31:E31"/>
    <mergeCell ref="C32:E32"/>
    <mergeCell ref="C10:E10"/>
    <mergeCell ref="C25:E25"/>
    <mergeCell ref="C12:E12"/>
    <mergeCell ref="C13:E13"/>
    <mergeCell ref="C14:E14"/>
    <mergeCell ref="C15:E15"/>
    <mergeCell ref="C16:E16"/>
    <mergeCell ref="C18:E18"/>
    <mergeCell ref="C19:E19"/>
    <mergeCell ref="C20:E20"/>
    <mergeCell ref="C21:E21"/>
    <mergeCell ref="C22:E22"/>
    <mergeCell ref="C24:E24"/>
    <mergeCell ref="B2:G3"/>
    <mergeCell ref="C6:E6"/>
    <mergeCell ref="C7:E7"/>
    <mergeCell ref="C8:E8"/>
    <mergeCell ref="C9:E9"/>
  </mergeCells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조건부확률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최 민준</cp:lastModifiedBy>
  <cp:revision>3</cp:revision>
  <dcterms:created xsi:type="dcterms:W3CDTF">2023-12-03T17:04:50Z</dcterms:created>
  <dcterms:modified xsi:type="dcterms:W3CDTF">2023-12-18T02:21:23Z</dcterms:modified>
  <cp:version>1100.0100.01</cp:version>
</cp:coreProperties>
</file>