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FB8B3A2-07E1-4E4D-B68F-4E5E9579018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1" i="1" l="1"/>
  <c r="N224" i="1"/>
  <c r="N225" i="1"/>
  <c r="N223" i="1"/>
  <c r="X186" i="1"/>
  <c r="R211" i="1"/>
  <c r="X177" i="1"/>
  <c r="U23" i="1"/>
  <c r="X45" i="1" s="1"/>
  <c r="U38" i="1"/>
  <c r="R203" i="1"/>
  <c r="R196" i="1"/>
  <c r="X164" i="1"/>
  <c r="X43" i="1"/>
  <c r="X44" i="1"/>
  <c r="X48" i="1"/>
  <c r="X49" i="1"/>
  <c r="X50" i="1"/>
  <c r="X51" i="1"/>
  <c r="X52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70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6" i="1"/>
  <c r="X87" i="1"/>
  <c r="X88" i="1"/>
  <c r="X89" i="1"/>
  <c r="X90" i="1"/>
  <c r="X91" i="1"/>
  <c r="X92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U139" i="1"/>
  <c r="W163" i="1"/>
  <c r="W164" i="1"/>
  <c r="W162" i="1"/>
  <c r="W153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4" i="1"/>
  <c r="W155" i="1"/>
  <c r="W156" i="1"/>
  <c r="W157" i="1"/>
  <c r="W158" i="1"/>
  <c r="W159" i="1"/>
  <c r="W160" i="1"/>
  <c r="W161" i="1"/>
  <c r="W140" i="1"/>
  <c r="W139" i="1"/>
  <c r="W112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44" i="1"/>
  <c r="W43" i="1"/>
  <c r="V164" i="1"/>
  <c r="V155" i="1"/>
  <c r="V156" i="1"/>
  <c r="V157" i="1"/>
  <c r="V158" i="1"/>
  <c r="V159" i="1"/>
  <c r="V160" i="1"/>
  <c r="V161" i="1"/>
  <c r="V162" i="1"/>
  <c r="V163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44" i="1"/>
  <c r="V43" i="1"/>
  <c r="U164" i="1"/>
  <c r="U128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44" i="1"/>
  <c r="U43" i="1"/>
  <c r="R51" i="1"/>
  <c r="R52" i="1"/>
  <c r="R57" i="1"/>
  <c r="R58" i="1"/>
  <c r="R65" i="1"/>
  <c r="R66" i="1"/>
  <c r="R73" i="1"/>
  <c r="R74" i="1"/>
  <c r="R81" i="1"/>
  <c r="R82" i="1"/>
  <c r="R89" i="1"/>
  <c r="R90" i="1"/>
  <c r="R97" i="1"/>
  <c r="R98" i="1"/>
  <c r="R105" i="1"/>
  <c r="R106" i="1"/>
  <c r="R113" i="1"/>
  <c r="R114" i="1"/>
  <c r="R121" i="1"/>
  <c r="R122" i="1"/>
  <c r="R129" i="1"/>
  <c r="R130" i="1"/>
  <c r="R137" i="1"/>
  <c r="R138" i="1"/>
  <c r="R141" i="1"/>
  <c r="R142" i="1"/>
  <c r="R146" i="1"/>
  <c r="R150" i="1"/>
  <c r="R154" i="1"/>
  <c r="R158" i="1"/>
  <c r="R159" i="1"/>
  <c r="R160" i="1"/>
  <c r="R161" i="1"/>
  <c r="R162" i="1"/>
  <c r="R165" i="1"/>
  <c r="R169" i="1"/>
  <c r="R170" i="1"/>
  <c r="R177" i="1"/>
  <c r="R178" i="1"/>
  <c r="R186" i="1"/>
  <c r="R188" i="1"/>
  <c r="Q159" i="1"/>
  <c r="Q160" i="1"/>
  <c r="Q188" i="1"/>
  <c r="Q187" i="1"/>
  <c r="Q185" i="1"/>
  <c r="Q161" i="1"/>
  <c r="Q162" i="1"/>
  <c r="Q163" i="1"/>
  <c r="R163" i="1" s="1"/>
  <c r="Q164" i="1"/>
  <c r="R164" i="1" s="1"/>
  <c r="Q165" i="1"/>
  <c r="Q166" i="1"/>
  <c r="R166" i="1" s="1"/>
  <c r="Q167" i="1"/>
  <c r="R167" i="1" s="1"/>
  <c r="Q168" i="1"/>
  <c r="R168" i="1" s="1"/>
  <c r="Q169" i="1"/>
  <c r="Q170" i="1"/>
  <c r="Q171" i="1"/>
  <c r="R171" i="1" s="1"/>
  <c r="Q172" i="1"/>
  <c r="R172" i="1" s="1"/>
  <c r="Q173" i="1"/>
  <c r="Q174" i="1"/>
  <c r="R174" i="1" s="1"/>
  <c r="Q175" i="1"/>
  <c r="Q176" i="1"/>
  <c r="R176" i="1" s="1"/>
  <c r="Q177" i="1"/>
  <c r="Q178" i="1"/>
  <c r="Q179" i="1"/>
  <c r="Q180" i="1"/>
  <c r="Q181" i="1"/>
  <c r="Q182" i="1"/>
  <c r="Q183" i="1"/>
  <c r="Q184" i="1"/>
  <c r="Q186" i="1"/>
  <c r="Q158" i="1"/>
  <c r="Q141" i="1"/>
  <c r="Q52" i="1"/>
  <c r="Q53" i="1"/>
  <c r="R53" i="1" s="1"/>
  <c r="Q54" i="1"/>
  <c r="R54" i="1" s="1"/>
  <c r="Q55" i="1"/>
  <c r="R55" i="1" s="1"/>
  <c r="Q56" i="1"/>
  <c r="R56" i="1" s="1"/>
  <c r="Q57" i="1"/>
  <c r="Q58" i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Q74" i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Q82" i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Q90" i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Q98" i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Q106" i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Q114" i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Q122" i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Q130" i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Q138" i="1"/>
  <c r="Q139" i="1"/>
  <c r="R139" i="1" s="1"/>
  <c r="Q140" i="1"/>
  <c r="R140" i="1" s="1"/>
  <c r="Q142" i="1"/>
  <c r="Q143" i="1"/>
  <c r="R143" i="1" s="1"/>
  <c r="Q144" i="1"/>
  <c r="R144" i="1" s="1"/>
  <c r="Q145" i="1"/>
  <c r="R145" i="1" s="1"/>
  <c r="Q146" i="1"/>
  <c r="Q147" i="1"/>
  <c r="R147" i="1" s="1"/>
  <c r="Q148" i="1"/>
  <c r="R148" i="1" s="1"/>
  <c r="Q149" i="1"/>
  <c r="R149" i="1" s="1"/>
  <c r="Q150" i="1"/>
  <c r="Q151" i="1"/>
  <c r="R151" i="1" s="1"/>
  <c r="Q152" i="1"/>
  <c r="R152" i="1" s="1"/>
  <c r="Q153" i="1"/>
  <c r="R153" i="1" s="1"/>
  <c r="Q154" i="1"/>
  <c r="Q155" i="1"/>
  <c r="R155" i="1" s="1"/>
  <c r="Q156" i="1"/>
  <c r="R156" i="1" s="1"/>
  <c r="Q157" i="1"/>
  <c r="R157" i="1" s="1"/>
  <c r="Q51" i="1"/>
  <c r="Q49" i="1"/>
  <c r="Q50" i="1"/>
  <c r="O50" i="1"/>
  <c r="Q44" i="1"/>
  <c r="Q45" i="1"/>
  <c r="Q46" i="1"/>
  <c r="Q47" i="1"/>
  <c r="Q48" i="1"/>
  <c r="Q43" i="1"/>
  <c r="P43" i="1"/>
  <c r="R43" i="1" s="1"/>
  <c r="P188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R173" i="1" s="1"/>
  <c r="P174" i="1"/>
  <c r="P175" i="1"/>
  <c r="R175" i="1" s="1"/>
  <c r="P176" i="1"/>
  <c r="P177" i="1"/>
  <c r="P178" i="1"/>
  <c r="P179" i="1"/>
  <c r="R179" i="1" s="1"/>
  <c r="P180" i="1"/>
  <c r="R180" i="1" s="1"/>
  <c r="P186" i="1"/>
  <c r="P187" i="1"/>
  <c r="R187" i="1" s="1"/>
  <c r="P44" i="1"/>
  <c r="R44" i="1" s="1"/>
  <c r="O187" i="1"/>
  <c r="O188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P181" i="1" s="1"/>
  <c r="R181" i="1" s="1"/>
  <c r="O183" i="1"/>
  <c r="P182" i="1" s="1"/>
  <c r="R182" i="1" s="1"/>
  <c r="O184" i="1"/>
  <c r="O185" i="1"/>
  <c r="O186" i="1"/>
  <c r="P185" i="1" s="1"/>
  <c r="R185" i="1" s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1" i="1"/>
  <c r="O44" i="1"/>
  <c r="O45" i="1"/>
  <c r="O46" i="1"/>
  <c r="P45" i="1" s="1"/>
  <c r="R45" i="1" s="1"/>
  <c r="O47" i="1"/>
  <c r="P46" i="1" s="1"/>
  <c r="R46" i="1" s="1"/>
  <c r="O48" i="1"/>
  <c r="P47" i="1" s="1"/>
  <c r="R47" i="1" s="1"/>
  <c r="O49" i="1"/>
  <c r="P48" i="1" s="1"/>
  <c r="R48" i="1" s="1"/>
  <c r="O43" i="1"/>
  <c r="O38" i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R16" i="2"/>
  <c r="Q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5" i="2"/>
  <c r="Q17" i="2"/>
  <c r="Q18" i="2"/>
  <c r="Q15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5" i="2"/>
  <c r="N16" i="2"/>
  <c r="N17" i="2"/>
  <c r="N18" i="2"/>
  <c r="N19" i="2"/>
  <c r="N20" i="2"/>
  <c r="N21" i="2"/>
  <c r="N2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H5" i="2"/>
  <c r="E5" i="2"/>
  <c r="U22" i="1"/>
  <c r="U21" i="1"/>
  <c r="U20" i="1"/>
  <c r="O22" i="1"/>
  <c r="O21" i="1"/>
  <c r="O20" i="1"/>
  <c r="X47" i="1" l="1"/>
  <c r="X46" i="1"/>
  <c r="X170" i="1" s="1"/>
  <c r="U32" i="1"/>
  <c r="X93" i="1"/>
  <c r="X85" i="1"/>
  <c r="X77" i="1"/>
  <c r="X69" i="1"/>
  <c r="X61" i="1"/>
  <c r="X53" i="1"/>
  <c r="P49" i="1"/>
  <c r="R49" i="1" s="1"/>
  <c r="P50" i="1"/>
  <c r="R50" i="1" s="1"/>
  <c r="P183" i="1"/>
  <c r="R183" i="1" s="1"/>
  <c r="P184" i="1"/>
  <c r="R184" i="1" s="1"/>
  <c r="O23" i="1"/>
  <c r="O32" i="1" s="1"/>
</calcChain>
</file>

<file path=xl/sharedStrings.xml><?xml version="1.0" encoding="utf-8"?>
<sst xmlns="http://schemas.openxmlformats.org/spreadsheetml/2006/main" count="735" uniqueCount="332">
  <si>
    <t>Strike</t>
  </si>
  <si>
    <t>Calls</t>
  </si>
  <si>
    <t>Puts</t>
  </si>
  <si>
    <t>Bid</t>
  </si>
  <si>
    <t>Ask</t>
  </si>
  <si>
    <t>Near-Term Options (cont.)</t>
    <phoneticPr fontId="1" type="noConversion"/>
  </si>
  <si>
    <t>Next-Term Options (cont.)</t>
    <phoneticPr fontId="1" type="noConversion"/>
  </si>
  <si>
    <t>Next-Term</t>
    <phoneticPr fontId="1" type="noConversion"/>
  </si>
  <si>
    <t>32天</t>
    <phoneticPr fontId="1" type="noConversion"/>
  </si>
  <si>
    <t>Near-Term</t>
    <phoneticPr fontId="1" type="noConversion"/>
  </si>
  <si>
    <t>25天</t>
  </si>
  <si>
    <t>当前时间</t>
    <phoneticPr fontId="1" type="noConversion"/>
  </si>
  <si>
    <t>M_Settlement day</t>
    <phoneticPr fontId="1" type="noConversion"/>
  </si>
  <si>
    <t>标准期权</t>
    <phoneticPr fontId="1" type="noConversion"/>
  </si>
  <si>
    <t>周期权</t>
    <phoneticPr fontId="1" type="noConversion"/>
  </si>
  <si>
    <t>M_Other days</t>
    <phoneticPr fontId="1" type="noConversion"/>
  </si>
  <si>
    <t>M_Current day</t>
    <phoneticPr fontId="1" type="noConversion"/>
  </si>
  <si>
    <t>T1</t>
    <phoneticPr fontId="1" type="noConversion"/>
  </si>
  <si>
    <t>T2</t>
    <phoneticPr fontId="1" type="noConversion"/>
  </si>
  <si>
    <t>Mid</t>
    <phoneticPr fontId="1" type="noConversion"/>
  </si>
  <si>
    <t>Difference</t>
    <phoneticPr fontId="1" type="noConversion"/>
  </si>
  <si>
    <t>第二步：计算远期价格F</t>
    <phoneticPr fontId="1" type="noConversion"/>
  </si>
  <si>
    <t>由Sheet2找到看涨看跌报价差异最小的对应敲定价格作为Strike Price，计算远期价格F</t>
    <phoneticPr fontId="1" type="noConversion"/>
  </si>
  <si>
    <t>R1</t>
    <phoneticPr fontId="1" type="noConversion"/>
  </si>
  <si>
    <t>R2</t>
    <phoneticPr fontId="1" type="noConversion"/>
  </si>
  <si>
    <t>第一步：计算期限_找到无风险利率</t>
    <phoneticPr fontId="1" type="noConversion"/>
  </si>
  <si>
    <t>在中国无风险利率可以用Shibor利率曲线得到</t>
    <phoneticPr fontId="1" type="noConversion"/>
  </si>
  <si>
    <t>F1</t>
    <phoneticPr fontId="1" type="noConversion"/>
  </si>
  <si>
    <t>K0为小于F的第一个敲定价</t>
    <phoneticPr fontId="1" type="noConversion"/>
  </si>
  <si>
    <t>找到看涨中大于K0的那些敲定价格，且bid不能为零，如果有连续两个bid为0，则后续都不考虑。或找到看跌中那些小于K0的敲定价格，且bid不能为零，如果有连续两个bid为零，则后续都不考虑</t>
    <phoneticPr fontId="1" type="noConversion"/>
  </si>
  <si>
    <t>K1_1</t>
    <phoneticPr fontId="1" type="noConversion"/>
  </si>
  <si>
    <t>K2_1</t>
    <phoneticPr fontId="1" type="noConversion"/>
  </si>
  <si>
    <t>K1_3</t>
  </si>
  <si>
    <t>K1_0</t>
    <phoneticPr fontId="1" type="noConversion"/>
  </si>
  <si>
    <t>K2_0</t>
    <phoneticPr fontId="1" type="noConversion"/>
  </si>
  <si>
    <t>K1_2</t>
    <phoneticPr fontId="1" type="noConversion"/>
  </si>
  <si>
    <t>K1_4</t>
  </si>
  <si>
    <t>K1_5</t>
  </si>
  <si>
    <t>K1_6</t>
  </si>
  <si>
    <t>K1_7</t>
  </si>
  <si>
    <t>K1_8</t>
  </si>
  <si>
    <t>K1_9</t>
  </si>
  <si>
    <t>K1_10</t>
  </si>
  <si>
    <t>K1_11</t>
  </si>
  <si>
    <t>K1_12</t>
  </si>
  <si>
    <t>K1_13</t>
  </si>
  <si>
    <t>K1_14</t>
  </si>
  <si>
    <t>K1_15</t>
  </si>
  <si>
    <t>K1_16</t>
  </si>
  <si>
    <t>K1_17</t>
  </si>
  <si>
    <t>K1_18</t>
  </si>
  <si>
    <t>K1_19</t>
  </si>
  <si>
    <t>K1_20</t>
  </si>
  <si>
    <t>K1_21</t>
  </si>
  <si>
    <t>K1_22</t>
  </si>
  <si>
    <t>K1_23</t>
  </si>
  <si>
    <t>K1_24</t>
  </si>
  <si>
    <t>K1_25</t>
  </si>
  <si>
    <t>K1_26</t>
  </si>
  <si>
    <t>K1_27</t>
  </si>
  <si>
    <t>K1_28</t>
  </si>
  <si>
    <t>K1_29</t>
  </si>
  <si>
    <t>K1_30</t>
  </si>
  <si>
    <t>K1_31</t>
  </si>
  <si>
    <t>K1_32</t>
  </si>
  <si>
    <t>K1_33</t>
  </si>
  <si>
    <t>K1_34</t>
  </si>
  <si>
    <t>K1_35</t>
  </si>
  <si>
    <t>K1_36</t>
  </si>
  <si>
    <t>K1_37</t>
  </si>
  <si>
    <t>K1_38</t>
  </si>
  <si>
    <t>K1_39</t>
  </si>
  <si>
    <t>K1_40</t>
  </si>
  <si>
    <t>K1_41</t>
  </si>
  <si>
    <t>K1_42</t>
  </si>
  <si>
    <t>K1_43</t>
  </si>
  <si>
    <t>K1_44</t>
  </si>
  <si>
    <t>K1_45</t>
  </si>
  <si>
    <t>K1_46</t>
  </si>
  <si>
    <t>K1_47</t>
  </si>
  <si>
    <t>K1_48</t>
  </si>
  <si>
    <t>K1_49</t>
  </si>
  <si>
    <t>K1_50</t>
  </si>
  <si>
    <t>K1_51</t>
  </si>
  <si>
    <t>K1_52</t>
  </si>
  <si>
    <t>K1_53</t>
  </si>
  <si>
    <t>K1_54</t>
  </si>
  <si>
    <t>K1_55</t>
  </si>
  <si>
    <t>K1_56</t>
  </si>
  <si>
    <t>K1_57</t>
  </si>
  <si>
    <t>K1_58</t>
  </si>
  <si>
    <t>K1_59</t>
  </si>
  <si>
    <t>K1_60</t>
  </si>
  <si>
    <t>K1_61</t>
  </si>
  <si>
    <t>K1_62</t>
  </si>
  <si>
    <t>K1_63</t>
  </si>
  <si>
    <t>K1_64</t>
  </si>
  <si>
    <t>K1_65</t>
  </si>
  <si>
    <t>K1_66</t>
  </si>
  <si>
    <t>K1_67</t>
  </si>
  <si>
    <t>K1_68</t>
  </si>
  <si>
    <t>K1_69</t>
  </si>
  <si>
    <t>K1_70</t>
  </si>
  <si>
    <t>K1_71</t>
  </si>
  <si>
    <t>K1_72</t>
  </si>
  <si>
    <t>K1_73</t>
  </si>
  <si>
    <t>K1_74</t>
  </si>
  <si>
    <t>K1_75</t>
  </si>
  <si>
    <t>K1_76</t>
  </si>
  <si>
    <t>K1_77</t>
  </si>
  <si>
    <t>K1_78</t>
  </si>
  <si>
    <t>K1_79</t>
  </si>
  <si>
    <t>K1_80</t>
  </si>
  <si>
    <t>K1_81</t>
  </si>
  <si>
    <t>K1_82</t>
  </si>
  <si>
    <t>K1_83</t>
  </si>
  <si>
    <t>K1_84</t>
  </si>
  <si>
    <t>K1_85</t>
  </si>
  <si>
    <t>K1_86</t>
  </si>
  <si>
    <t>K1_87</t>
  </si>
  <si>
    <t>K1_88</t>
  </si>
  <si>
    <t>K1_89</t>
  </si>
  <si>
    <t>K1_90</t>
  </si>
  <si>
    <t>K1_91</t>
  </si>
  <si>
    <t>K1_92</t>
  </si>
  <si>
    <t>K1_93</t>
  </si>
  <si>
    <t>K1_94</t>
  </si>
  <si>
    <t>K1_95</t>
  </si>
  <si>
    <t>K1_96</t>
  </si>
  <si>
    <t>K1_97</t>
  </si>
  <si>
    <t>K1_98</t>
  </si>
  <si>
    <t>K1_99</t>
  </si>
  <si>
    <t>K1_100</t>
  </si>
  <si>
    <t>K1_101</t>
  </si>
  <si>
    <t>K1_102</t>
  </si>
  <si>
    <t>K1_103</t>
  </si>
  <si>
    <t>K1_104</t>
  </si>
  <si>
    <t>K1_105</t>
  </si>
  <si>
    <t>K1_106</t>
  </si>
  <si>
    <t>K1_107</t>
  </si>
  <si>
    <t>K1_108</t>
  </si>
  <si>
    <t>K1_109</t>
  </si>
  <si>
    <t>K1_110</t>
  </si>
  <si>
    <t>K1_111</t>
  </si>
  <si>
    <t>K1_112</t>
  </si>
  <si>
    <t>K1_113</t>
  </si>
  <si>
    <t>K1_114</t>
  </si>
  <si>
    <t>K1_115</t>
  </si>
  <si>
    <t>K1_116</t>
  </si>
  <si>
    <t>K1_118</t>
  </si>
  <si>
    <t>K1_119</t>
  </si>
  <si>
    <t>K1_120</t>
  </si>
  <si>
    <t>K1_121</t>
  </si>
  <si>
    <t>K1_122</t>
  </si>
  <si>
    <t>K1_123</t>
  </si>
  <si>
    <t>K1_124</t>
  </si>
  <si>
    <t>K1_125</t>
  </si>
  <si>
    <t>K1_126</t>
  </si>
  <si>
    <t>K1_127</t>
  </si>
  <si>
    <t>K1_128</t>
  </si>
  <si>
    <t>K1_129</t>
  </si>
  <si>
    <t>K1_130</t>
  </si>
  <si>
    <t>K1_131</t>
  </si>
  <si>
    <t>K1_132</t>
  </si>
  <si>
    <t>K1_133</t>
  </si>
  <si>
    <t>K1_134</t>
  </si>
  <si>
    <t>K1_135</t>
  </si>
  <si>
    <t>K1_136</t>
  </si>
  <si>
    <t>K1_137</t>
  </si>
  <si>
    <t>K1_138</t>
  </si>
  <si>
    <t>K1_139</t>
  </si>
  <si>
    <t>K1_140</t>
  </si>
  <si>
    <t>K1_141</t>
  </si>
  <si>
    <t>K1_142</t>
  </si>
  <si>
    <t>K1_143</t>
  </si>
  <si>
    <t>K1_144</t>
  </si>
  <si>
    <t>K1_145</t>
  </si>
  <si>
    <t>K1_146</t>
  </si>
  <si>
    <t>Q(Ki)</t>
    <phoneticPr fontId="1" type="noConversion"/>
  </si>
  <si>
    <t>Ki</t>
    <phoneticPr fontId="1" type="noConversion"/>
  </si>
  <si>
    <t>Delta(Ki)</t>
    <phoneticPr fontId="1" type="noConversion"/>
  </si>
  <si>
    <t>Delta(Ki)/(Ki)^2*exp(RT)*Q(Ki)</t>
    <phoneticPr fontId="1" type="noConversion"/>
  </si>
  <si>
    <t>K2_2</t>
    <phoneticPr fontId="1" type="noConversion"/>
  </si>
  <si>
    <t>K2_3</t>
  </si>
  <si>
    <t>K2_4</t>
  </si>
  <si>
    <t>K2_5</t>
  </si>
  <si>
    <t>K2_6</t>
  </si>
  <si>
    <t>K2_7</t>
  </si>
  <si>
    <t>K2_8</t>
  </si>
  <si>
    <t>K2_9</t>
  </si>
  <si>
    <t>K2_10</t>
  </si>
  <si>
    <t>K2_11</t>
  </si>
  <si>
    <t>K2_12</t>
  </si>
  <si>
    <t>K2_13</t>
  </si>
  <si>
    <t>K2_14</t>
  </si>
  <si>
    <t>K2_15</t>
  </si>
  <si>
    <t>K2_16</t>
  </si>
  <si>
    <t>K2_17</t>
  </si>
  <si>
    <t>K2_18</t>
  </si>
  <si>
    <t>K2_19</t>
  </si>
  <si>
    <t>K2_20</t>
  </si>
  <si>
    <t>K2_21</t>
  </si>
  <si>
    <t>K2_22</t>
  </si>
  <si>
    <t>K2_23</t>
  </si>
  <si>
    <t>K2_24</t>
  </si>
  <si>
    <t>K2_25</t>
  </si>
  <si>
    <t>K2_26</t>
  </si>
  <si>
    <t>K2_27</t>
  </si>
  <si>
    <t>K2_28</t>
  </si>
  <si>
    <t>K2_29</t>
  </si>
  <si>
    <t>K2_30</t>
  </si>
  <si>
    <t>K2_31</t>
  </si>
  <si>
    <t>K2_32</t>
  </si>
  <si>
    <t>K2_33</t>
  </si>
  <si>
    <t>K2_34</t>
  </si>
  <si>
    <t>K2_35</t>
  </si>
  <si>
    <t>K2_36</t>
  </si>
  <si>
    <t>K2_37</t>
  </si>
  <si>
    <t>K2_38</t>
  </si>
  <si>
    <t>K2_39</t>
  </si>
  <si>
    <t>K2_40</t>
  </si>
  <si>
    <t>K2_41</t>
  </si>
  <si>
    <t>K2_42</t>
  </si>
  <si>
    <t>K2_43</t>
  </si>
  <si>
    <t>K2_44</t>
  </si>
  <si>
    <t>K2_45</t>
  </si>
  <si>
    <t>K2_46</t>
  </si>
  <si>
    <t>K2_47</t>
  </si>
  <si>
    <t>K2_48</t>
  </si>
  <si>
    <t>K2_49</t>
  </si>
  <si>
    <t>K2_50</t>
  </si>
  <si>
    <t>K2_51</t>
  </si>
  <si>
    <t>K2_52</t>
  </si>
  <si>
    <t>K2_53</t>
  </si>
  <si>
    <t>K2_54</t>
  </si>
  <si>
    <t>K2_55</t>
  </si>
  <si>
    <t>K2_56</t>
  </si>
  <si>
    <t>K2_57</t>
  </si>
  <si>
    <t>K2_58</t>
  </si>
  <si>
    <t>K2_59</t>
  </si>
  <si>
    <t>K2_60</t>
  </si>
  <si>
    <t>K2_61</t>
  </si>
  <si>
    <t>K2_62</t>
  </si>
  <si>
    <t>K2_63</t>
  </si>
  <si>
    <t>K2_64</t>
  </si>
  <si>
    <t>K2_65</t>
  </si>
  <si>
    <t>K2_66</t>
  </si>
  <si>
    <t>K2_67</t>
  </si>
  <si>
    <t>K2_68</t>
  </si>
  <si>
    <t>K2_69</t>
  </si>
  <si>
    <t>K2_70</t>
  </si>
  <si>
    <t>K2_71</t>
  </si>
  <si>
    <t>K2_72</t>
  </si>
  <si>
    <t>K2_73</t>
  </si>
  <si>
    <t>K2_74</t>
  </si>
  <si>
    <t>K2_75</t>
  </si>
  <si>
    <t>K2_76</t>
  </si>
  <si>
    <t>K2_77</t>
  </si>
  <si>
    <t>K2_78</t>
  </si>
  <si>
    <t>K2_79</t>
  </si>
  <si>
    <t>K2_80</t>
  </si>
  <si>
    <t>K2_81</t>
  </si>
  <si>
    <t>K2_82</t>
  </si>
  <si>
    <t>K2_83</t>
  </si>
  <si>
    <t>K2_84</t>
  </si>
  <si>
    <t>K2_85</t>
  </si>
  <si>
    <t>K2_86</t>
  </si>
  <si>
    <t>K2_87</t>
  </si>
  <si>
    <t>K2_88</t>
  </si>
  <si>
    <t>K2_89</t>
  </si>
  <si>
    <t>K2_90</t>
  </si>
  <si>
    <t>K2_91</t>
  </si>
  <si>
    <t>K2_92</t>
  </si>
  <si>
    <t>K2_93</t>
  </si>
  <si>
    <t>K2_94</t>
  </si>
  <si>
    <t>K2_95</t>
  </si>
  <si>
    <t>K2_96</t>
  </si>
  <si>
    <t>K2_98</t>
  </si>
  <si>
    <t>K2_99</t>
  </si>
  <si>
    <t>K2_100</t>
  </si>
  <si>
    <t>K2_101</t>
  </si>
  <si>
    <t>K2_102</t>
  </si>
  <si>
    <t>K2_103</t>
  </si>
  <si>
    <t>K2_104</t>
  </si>
  <si>
    <t>K2_105</t>
  </si>
  <si>
    <t>K2_106</t>
  </si>
  <si>
    <t>K2_107</t>
  </si>
  <si>
    <t>K2_108</t>
  </si>
  <si>
    <t>K2_109</t>
  </si>
  <si>
    <t>K2_110</t>
  </si>
  <si>
    <t>K2_111</t>
  </si>
  <si>
    <t>K2_112</t>
  </si>
  <si>
    <t>K2_113</t>
  </si>
  <si>
    <t>K2_114</t>
  </si>
  <si>
    <t>K2_115</t>
  </si>
  <si>
    <t>K2_116</t>
  </si>
  <si>
    <t>K2_117</t>
  </si>
  <si>
    <t>K2_118</t>
  </si>
  <si>
    <t>K2_119</t>
  </si>
  <si>
    <t>K2_120</t>
  </si>
  <si>
    <t>K2_121</t>
  </si>
  <si>
    <t>K2_122</t>
  </si>
  <si>
    <t>K2_123</t>
  </si>
  <si>
    <t>K2_124</t>
  </si>
  <si>
    <t>K2_125</t>
  </si>
  <si>
    <t>K2_126</t>
  </si>
  <si>
    <t>K2_127</t>
  </si>
  <si>
    <t>K2_128</t>
  </si>
  <si>
    <t>K2_129</t>
  </si>
  <si>
    <t>K2_130</t>
  </si>
  <si>
    <t>K2_131</t>
  </si>
  <si>
    <t>K2_132</t>
  </si>
  <si>
    <t>K2_133</t>
  </si>
  <si>
    <t>K2_134</t>
  </si>
  <si>
    <t>K2_135</t>
  </si>
  <si>
    <t>K2_136</t>
  </si>
  <si>
    <t>K2_137</t>
  </si>
  <si>
    <t>K2_138</t>
  </si>
  <si>
    <t>K2_139</t>
  </si>
  <si>
    <t>K2_140</t>
  </si>
  <si>
    <t>K2_141</t>
  </si>
  <si>
    <t>K2_142</t>
  </si>
  <si>
    <t>K2_143</t>
  </si>
  <si>
    <t>K2_144</t>
  </si>
  <si>
    <t>K2_145</t>
  </si>
  <si>
    <t>K2_146</t>
  </si>
  <si>
    <t>第三步：找到K0,K1…… 计算sig2</t>
    <phoneticPr fontId="1" type="noConversion"/>
  </si>
  <si>
    <t>第四步：计算VIX</t>
    <phoneticPr fontId="1" type="noConversion"/>
  </si>
  <si>
    <t>VIX</t>
    <phoneticPr fontId="1" type="noConversion"/>
  </si>
  <si>
    <t>N_T2</t>
    <phoneticPr fontId="1" type="noConversion"/>
  </si>
  <si>
    <t>N_30</t>
    <phoneticPr fontId="1" type="noConversion"/>
  </si>
  <si>
    <t>N_T1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</si>
</sst>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%"/>
    <numFmt numFmtId="182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8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0" fillId="2" borderId="7" xfId="0" applyNumberFormat="1" applyFill="1" applyBorder="1" applyAlignment="1">
      <alignment horizontal="center" vertical="center"/>
    </xf>
    <xf numFmtId="0" fontId="0" fillId="3" borderId="1" xfId="0" applyFill="1" applyBorder="1"/>
    <xf numFmtId="18" fontId="0" fillId="2" borderId="0" xfId="0" applyNumberFormat="1" applyFill="1" applyBorder="1"/>
    <xf numFmtId="0" fontId="0" fillId="3" borderId="0" xfId="0" applyFill="1" applyAlignment="1">
      <alignment horizontal="center"/>
    </xf>
    <xf numFmtId="180" fontId="0" fillId="0" borderId="1" xfId="0" applyNumberFormat="1" applyBorder="1"/>
    <xf numFmtId="182" fontId="0" fillId="2" borderId="1" xfId="0" applyNumberFormat="1" applyFill="1" applyBorder="1"/>
    <xf numFmtId="0" fontId="0" fillId="2" borderId="0" xfId="0" applyFill="1" applyAlignment="1">
      <alignment horizontal="left" vertical="center" wrapText="1"/>
    </xf>
    <xf numFmtId="0" fontId="0" fillId="4" borderId="1" xfId="0" applyFill="1" applyBorder="1"/>
    <xf numFmtId="0" fontId="0" fillId="4" borderId="0" xfId="0" applyFill="1"/>
    <xf numFmtId="0" fontId="0" fillId="2" borderId="6" xfId="0" applyFill="1" applyBorder="1" applyAlignment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22861</xdr:colOff>
      <xdr:row>6</xdr:row>
      <xdr:rowOff>22860</xdr:rowOff>
    </xdr:from>
    <xdr:to>
      <xdr:col>20</xdr:col>
      <xdr:colOff>731521</xdr:colOff>
      <xdr:row>16</xdr:row>
      <xdr:rowOff>173511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716C09-4F2D-4DB9-B490-D3D7BC51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0941" y="1074420"/>
          <a:ext cx="6202680" cy="190325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</xdr:colOff>
      <xdr:row>26</xdr:row>
      <xdr:rowOff>38100</xdr:rowOff>
    </xdr:from>
    <xdr:to>
      <xdr:col>19</xdr:col>
      <xdr:colOff>176569</xdr:colOff>
      <xdr:row>29</xdr:row>
      <xdr:rowOff>74225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41531DC-E365-48A3-A5D8-204E27C32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4419600"/>
          <a:ext cx="4771429" cy="5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259081</xdr:colOff>
      <xdr:row>189</xdr:row>
      <xdr:rowOff>83820</xdr:rowOff>
    </xdr:from>
    <xdr:to>
      <xdr:col>17</xdr:col>
      <xdr:colOff>822961</xdr:colOff>
      <xdr:row>193</xdr:row>
      <xdr:rowOff>155284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D202978-CE9E-4DCD-9B64-B8BB385DD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37421" y="33207960"/>
          <a:ext cx="1897380" cy="772504"/>
        </a:xfrm>
        <a:prstGeom prst="rect">
          <a:avLst/>
        </a:prstGeom>
      </xdr:spPr>
    </xdr:pic>
    <xdr:clientData/>
  </xdr:twoCellAnchor>
  <xdr:twoCellAnchor editAs="oneCell">
    <xdr:from>
      <xdr:col>20</xdr:col>
      <xdr:colOff>785327</xdr:colOff>
      <xdr:row>164</xdr:row>
      <xdr:rowOff>38878</xdr:rowOff>
    </xdr:from>
    <xdr:to>
      <xdr:col>23</xdr:col>
      <xdr:colOff>587207</xdr:colOff>
      <xdr:row>168</xdr:row>
      <xdr:rowOff>110342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0FB2EE0-27B3-495F-B64C-3F812779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47103" y="29368102"/>
          <a:ext cx="1893492" cy="786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241041</xdr:colOff>
      <xdr:row>196</xdr:row>
      <xdr:rowOff>15551</xdr:rowOff>
    </xdr:from>
    <xdr:to>
      <xdr:col>17</xdr:col>
      <xdr:colOff>282858</xdr:colOff>
      <xdr:row>201</xdr:row>
      <xdr:rowOff>102319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D7653C3-A795-4B1B-B1B4-0EA70D58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2919" y="35067551"/>
          <a:ext cx="1371429" cy="9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847530</xdr:colOff>
      <xdr:row>170</xdr:row>
      <xdr:rowOff>31102</xdr:rowOff>
    </xdr:from>
    <xdr:to>
      <xdr:col>23</xdr:col>
      <xdr:colOff>127347</xdr:colOff>
      <xdr:row>175</xdr:row>
      <xdr:rowOff>117870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C2E0DB-09BB-4A69-A042-F9A9070B6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09306" y="30433347"/>
          <a:ext cx="1371429" cy="9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204</xdr:row>
      <xdr:rowOff>0</xdr:rowOff>
    </xdr:from>
    <xdr:to>
      <xdr:col>17</xdr:col>
      <xdr:colOff>1352048</xdr:colOff>
      <xdr:row>209</xdr:row>
      <xdr:rowOff>20102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8220CA8-7600-46F5-ADF6-3A2069A13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64490" y="36482694"/>
          <a:ext cx="4019048" cy="9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204</xdr:row>
      <xdr:rowOff>0</xdr:rowOff>
    </xdr:from>
    <xdr:to>
      <xdr:col>19</xdr:col>
      <xdr:colOff>330231</xdr:colOff>
      <xdr:row>209</xdr:row>
      <xdr:rowOff>48673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C2AB4C2-9DE3-4711-A5B9-7DF6FFEE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4490" y="36482694"/>
          <a:ext cx="4933333" cy="94285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178</xdr:row>
      <xdr:rowOff>0</xdr:rowOff>
    </xdr:from>
    <xdr:to>
      <xdr:col>28</xdr:col>
      <xdr:colOff>316245</xdr:colOff>
      <xdr:row>184</xdr:row>
      <xdr:rowOff>107932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9C99B8D-ADE9-478E-8D2B-20BF0F96B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40408" y="31832939"/>
          <a:ext cx="4857143" cy="1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213</xdr:row>
      <xdr:rowOff>0</xdr:rowOff>
    </xdr:from>
    <xdr:to>
      <xdr:col>20</xdr:col>
      <xdr:colOff>769381</xdr:colOff>
      <xdr:row>218</xdr:row>
      <xdr:rowOff>153435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4D7BFC7-E322-480D-9CB7-AF165D324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4490" y="38092224"/>
          <a:ext cx="6266667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25"/>
  <sheetViews>
    <sheetView tabSelected="1" topLeftCell="A192" zoomScale="98" zoomScaleNormal="98" workbookViewId="0">
      <selection activeCell="J210" sqref="J210"/>
    </sheetView>
  </sheetViews>
  <sheetFormatPr defaultRowHeight="13.8" x14ac:dyDescent="0.25"/>
  <cols>
    <col min="1" max="1" width="2.6640625" style="2" customWidth="1"/>
    <col min="2" max="2" width="8.88671875" style="2" customWidth="1"/>
    <col min="3" max="13" width="8.88671875" style="2"/>
    <col min="14" max="14" width="7.21875" style="2" customWidth="1"/>
    <col min="15" max="15" width="12.21875" style="2" customWidth="1"/>
    <col min="16" max="16" width="8.88671875" style="2"/>
    <col min="17" max="17" width="10.5546875" style="2" customWidth="1"/>
    <col min="18" max="18" width="21" style="2" customWidth="1"/>
    <col min="19" max="19" width="7.21875" style="2" customWidth="1"/>
    <col min="20" max="20" width="13" style="2" customWidth="1"/>
    <col min="21" max="21" width="12.77734375" style="2" bestFit="1" customWidth="1"/>
    <col min="22" max="23" width="8.88671875" style="2"/>
    <col min="24" max="24" width="13.109375" style="2" bestFit="1" customWidth="1"/>
    <col min="25" max="16384" width="8.88671875" style="2"/>
  </cols>
  <sheetData>
    <row r="2" spans="2:22" x14ac:dyDescent="0.25">
      <c r="B2" s="1" t="s">
        <v>5</v>
      </c>
      <c r="C2" s="1"/>
      <c r="D2" s="1"/>
      <c r="E2" s="1"/>
      <c r="F2" s="1"/>
      <c r="H2" s="1" t="s">
        <v>6</v>
      </c>
      <c r="I2" s="1"/>
      <c r="J2" s="1"/>
      <c r="K2" s="1"/>
      <c r="L2" s="1"/>
      <c r="N2" s="4" t="s">
        <v>9</v>
      </c>
      <c r="O2" s="4" t="s">
        <v>10</v>
      </c>
      <c r="P2" s="4" t="s">
        <v>13</v>
      </c>
    </row>
    <row r="3" spans="2:22" x14ac:dyDescent="0.25">
      <c r="B3" s="3" t="s">
        <v>0</v>
      </c>
      <c r="C3" s="1" t="s">
        <v>1</v>
      </c>
      <c r="D3" s="1"/>
      <c r="E3" s="1" t="s">
        <v>2</v>
      </c>
      <c r="F3" s="1"/>
      <c r="H3" s="3" t="s">
        <v>0</v>
      </c>
      <c r="I3" s="1" t="s">
        <v>1</v>
      </c>
      <c r="J3" s="1"/>
      <c r="K3" s="1" t="s">
        <v>2</v>
      </c>
      <c r="L3" s="1"/>
      <c r="N3" s="4" t="s">
        <v>7</v>
      </c>
      <c r="O3" s="4" t="s">
        <v>8</v>
      </c>
      <c r="P3" s="4" t="s">
        <v>14</v>
      </c>
    </row>
    <row r="4" spans="2:22" x14ac:dyDescent="0.25">
      <c r="B4" s="3"/>
      <c r="C4" s="4" t="s">
        <v>3</v>
      </c>
      <c r="D4" s="4" t="s">
        <v>4</v>
      </c>
      <c r="E4" s="4" t="s">
        <v>3</v>
      </c>
      <c r="F4" s="4" t="s">
        <v>4</v>
      </c>
      <c r="H4" s="3"/>
      <c r="I4" s="4" t="s">
        <v>3</v>
      </c>
      <c r="J4" s="4" t="s">
        <v>4</v>
      </c>
      <c r="K4" s="4" t="s">
        <v>3</v>
      </c>
      <c r="L4" s="4" t="s">
        <v>4</v>
      </c>
      <c r="N4" s="4" t="s">
        <v>11</v>
      </c>
      <c r="O4" s="5">
        <v>0.44861111111111113</v>
      </c>
      <c r="P4" s="4"/>
    </row>
    <row r="5" spans="2:22" x14ac:dyDescent="0.25">
      <c r="B5" s="4">
        <v>800</v>
      </c>
      <c r="C5" s="4">
        <v>1160.9000000000001</v>
      </c>
      <c r="D5" s="4">
        <v>1164.4000000000001</v>
      </c>
      <c r="E5" s="4">
        <v>0</v>
      </c>
      <c r="F5" s="4">
        <v>0.1</v>
      </c>
      <c r="H5" s="4"/>
      <c r="I5" s="4"/>
      <c r="J5" s="4"/>
      <c r="K5" s="4"/>
      <c r="L5" s="4"/>
      <c r="N5" s="8"/>
      <c r="O5" s="18"/>
      <c r="P5" s="8"/>
    </row>
    <row r="6" spans="2:22" x14ac:dyDescent="0.25">
      <c r="B6" s="4">
        <v>900</v>
      </c>
      <c r="C6" s="4">
        <v>1060.9000000000001</v>
      </c>
      <c r="D6" s="4">
        <v>1064.5</v>
      </c>
      <c r="E6" s="4">
        <v>0</v>
      </c>
      <c r="F6" s="4">
        <v>0.1</v>
      </c>
      <c r="H6" s="4"/>
      <c r="I6" s="4"/>
      <c r="J6" s="4"/>
      <c r="K6" s="4"/>
      <c r="L6" s="4"/>
      <c r="N6" s="19" t="s">
        <v>25</v>
      </c>
      <c r="O6" s="19"/>
      <c r="P6" s="19"/>
      <c r="Q6" s="19"/>
      <c r="R6" s="19"/>
      <c r="S6" s="19"/>
      <c r="T6" s="19"/>
      <c r="U6" s="19"/>
      <c r="V6" s="19"/>
    </row>
    <row r="7" spans="2:22" x14ac:dyDescent="0.25">
      <c r="B7" s="4">
        <v>1000</v>
      </c>
      <c r="C7" s="4">
        <v>961</v>
      </c>
      <c r="D7" s="4">
        <v>964.5</v>
      </c>
      <c r="E7" s="4">
        <v>0</v>
      </c>
      <c r="F7" s="4">
        <v>0.1</v>
      </c>
      <c r="H7" s="4"/>
      <c r="I7" s="4"/>
      <c r="J7" s="4"/>
      <c r="K7" s="4"/>
      <c r="L7" s="4"/>
      <c r="N7" s="15"/>
      <c r="O7" s="15"/>
      <c r="P7" s="15"/>
      <c r="Q7" s="15"/>
      <c r="R7" s="15"/>
      <c r="S7" s="15"/>
      <c r="T7" s="15"/>
      <c r="U7" s="15"/>
    </row>
    <row r="8" spans="2:22" x14ac:dyDescent="0.25">
      <c r="B8" s="4">
        <v>1050</v>
      </c>
      <c r="C8" s="4">
        <v>911</v>
      </c>
      <c r="D8" s="4">
        <v>914.5</v>
      </c>
      <c r="E8" s="4">
        <v>0</v>
      </c>
      <c r="F8" s="4">
        <v>0.1</v>
      </c>
      <c r="H8" s="4"/>
      <c r="I8" s="4"/>
      <c r="J8" s="4"/>
      <c r="K8" s="4"/>
      <c r="L8" s="4"/>
    </row>
    <row r="9" spans="2:22" x14ac:dyDescent="0.25">
      <c r="B9" s="4">
        <v>1100</v>
      </c>
      <c r="C9" s="4">
        <v>861</v>
      </c>
      <c r="D9" s="4">
        <v>864.6</v>
      </c>
      <c r="E9" s="4">
        <v>0</v>
      </c>
      <c r="F9" s="4">
        <v>0.05</v>
      </c>
      <c r="H9" s="4"/>
      <c r="I9" s="4"/>
      <c r="J9" s="4"/>
      <c r="K9" s="4"/>
      <c r="L9" s="4"/>
    </row>
    <row r="10" spans="2:22" x14ac:dyDescent="0.25">
      <c r="B10" s="4">
        <v>1125</v>
      </c>
      <c r="C10" s="4">
        <v>836</v>
      </c>
      <c r="D10" s="4">
        <v>839.6</v>
      </c>
      <c r="E10" s="4">
        <v>0</v>
      </c>
      <c r="F10" s="4">
        <v>0.05</v>
      </c>
      <c r="H10" s="4"/>
      <c r="I10" s="4"/>
      <c r="J10" s="4"/>
      <c r="K10" s="4"/>
      <c r="L10" s="4"/>
    </row>
    <row r="11" spans="2:22" x14ac:dyDescent="0.25">
      <c r="B11" s="4">
        <v>1150</v>
      </c>
      <c r="C11" s="4">
        <v>811</v>
      </c>
      <c r="D11" s="4">
        <v>814.6</v>
      </c>
      <c r="E11" s="4">
        <v>0</v>
      </c>
      <c r="F11" s="4">
        <v>0.05</v>
      </c>
      <c r="H11" s="4"/>
      <c r="I11" s="4"/>
      <c r="J11" s="4"/>
      <c r="K11" s="4"/>
      <c r="L11" s="4"/>
    </row>
    <row r="12" spans="2:22" x14ac:dyDescent="0.25">
      <c r="B12" s="4">
        <v>1175</v>
      </c>
      <c r="C12" s="4">
        <v>786.1</v>
      </c>
      <c r="D12" s="4">
        <v>789.6</v>
      </c>
      <c r="E12" s="4">
        <v>0</v>
      </c>
      <c r="F12" s="4">
        <v>0.05</v>
      </c>
      <c r="H12" s="4"/>
      <c r="I12" s="4"/>
      <c r="J12" s="4"/>
      <c r="K12" s="4"/>
      <c r="L12" s="4"/>
    </row>
    <row r="13" spans="2:22" x14ac:dyDescent="0.25">
      <c r="B13" s="4">
        <v>1200</v>
      </c>
      <c r="C13" s="4">
        <v>761.1</v>
      </c>
      <c r="D13" s="4">
        <v>764.6</v>
      </c>
      <c r="E13" s="4">
        <v>0</v>
      </c>
      <c r="F13" s="4">
        <v>0.05</v>
      </c>
      <c r="H13" s="4"/>
      <c r="I13" s="4"/>
      <c r="J13" s="4"/>
      <c r="K13" s="4"/>
      <c r="L13" s="4"/>
    </row>
    <row r="14" spans="2:22" x14ac:dyDescent="0.25">
      <c r="B14" s="4">
        <v>1220</v>
      </c>
      <c r="C14" s="4">
        <v>741.1</v>
      </c>
      <c r="D14" s="4">
        <v>744.6</v>
      </c>
      <c r="E14" s="4">
        <v>0</v>
      </c>
      <c r="F14" s="4">
        <v>0.1</v>
      </c>
      <c r="H14" s="4"/>
      <c r="I14" s="4"/>
      <c r="J14" s="4"/>
      <c r="K14" s="4"/>
      <c r="L14" s="4"/>
    </row>
    <row r="15" spans="2:22" x14ac:dyDescent="0.25">
      <c r="B15" s="4">
        <v>1225</v>
      </c>
      <c r="C15" s="4">
        <v>736.1</v>
      </c>
      <c r="D15" s="4">
        <v>739.6</v>
      </c>
      <c r="E15" s="4">
        <v>0</v>
      </c>
      <c r="F15" s="4">
        <v>0.05</v>
      </c>
      <c r="H15" s="4">
        <v>1225</v>
      </c>
      <c r="I15" s="4">
        <v>735.9</v>
      </c>
      <c r="J15" s="4">
        <v>738.8</v>
      </c>
      <c r="K15" s="4">
        <v>0</v>
      </c>
      <c r="L15" s="4">
        <v>0.1</v>
      </c>
    </row>
    <row r="16" spans="2:22" x14ac:dyDescent="0.25">
      <c r="B16" s="4">
        <v>1240</v>
      </c>
      <c r="C16" s="4">
        <v>721.1</v>
      </c>
      <c r="D16" s="4">
        <v>724.6</v>
      </c>
      <c r="E16" s="4">
        <v>0</v>
      </c>
      <c r="F16" s="4">
        <v>0.1</v>
      </c>
      <c r="H16" s="4">
        <v>1250</v>
      </c>
      <c r="I16" s="4">
        <v>710.8</v>
      </c>
      <c r="J16" s="4">
        <v>713.8</v>
      </c>
      <c r="K16" s="4">
        <v>0</v>
      </c>
      <c r="L16" s="4">
        <v>0.1</v>
      </c>
    </row>
    <row r="17" spans="2:22" x14ac:dyDescent="0.25">
      <c r="B17" s="4">
        <v>1250</v>
      </c>
      <c r="C17" s="4">
        <v>711.1</v>
      </c>
      <c r="D17" s="4">
        <v>714.6</v>
      </c>
      <c r="E17" s="4">
        <v>0</v>
      </c>
      <c r="F17" s="4">
        <v>0.05</v>
      </c>
      <c r="H17" s="23">
        <v>1275</v>
      </c>
      <c r="I17" s="4">
        <v>686</v>
      </c>
      <c r="J17" s="4">
        <v>688.7</v>
      </c>
      <c r="K17" s="23">
        <v>0.05</v>
      </c>
      <c r="L17" s="23">
        <v>0.1</v>
      </c>
    </row>
    <row r="18" spans="2:22" x14ac:dyDescent="0.25">
      <c r="B18" s="4">
        <v>1260</v>
      </c>
      <c r="C18" s="4">
        <v>701.1</v>
      </c>
      <c r="D18" s="4">
        <v>704.6</v>
      </c>
      <c r="E18" s="4">
        <v>0</v>
      </c>
      <c r="F18" s="4">
        <v>0.1</v>
      </c>
      <c r="H18" s="4">
        <v>1300</v>
      </c>
      <c r="I18" s="4">
        <v>660.9</v>
      </c>
      <c r="J18" s="4">
        <v>663.8</v>
      </c>
      <c r="K18" s="4">
        <v>0</v>
      </c>
      <c r="L18" s="4">
        <v>0.1</v>
      </c>
      <c r="N18" s="2" t="s">
        <v>26</v>
      </c>
    </row>
    <row r="19" spans="2:22" x14ac:dyDescent="0.25">
      <c r="B19" s="4">
        <v>1270</v>
      </c>
      <c r="C19" s="4">
        <v>691.1</v>
      </c>
      <c r="D19" s="4">
        <v>694.6</v>
      </c>
      <c r="E19" s="4">
        <v>0</v>
      </c>
      <c r="F19" s="4">
        <v>0.1</v>
      </c>
      <c r="H19" s="23">
        <v>1325</v>
      </c>
      <c r="I19" s="4">
        <v>635.9</v>
      </c>
      <c r="J19" s="4">
        <v>638.6</v>
      </c>
      <c r="K19" s="23">
        <v>0.1</v>
      </c>
      <c r="L19" s="23">
        <v>0.2</v>
      </c>
    </row>
    <row r="20" spans="2:22" x14ac:dyDescent="0.25">
      <c r="B20" s="4">
        <v>1275</v>
      </c>
      <c r="C20" s="4">
        <v>686.1</v>
      </c>
      <c r="D20" s="4">
        <v>689.6</v>
      </c>
      <c r="E20" s="4">
        <v>0</v>
      </c>
      <c r="F20" s="4">
        <v>0.1</v>
      </c>
      <c r="H20" s="23">
        <v>1350</v>
      </c>
      <c r="I20" s="4">
        <v>610.9</v>
      </c>
      <c r="J20" s="4">
        <v>613.6</v>
      </c>
      <c r="K20" s="23">
        <v>0.1</v>
      </c>
      <c r="L20" s="23">
        <v>0.2</v>
      </c>
      <c r="N20" s="4" t="s">
        <v>16</v>
      </c>
      <c r="O20" s="4">
        <f>24*60-10*60-46</f>
        <v>794</v>
      </c>
      <c r="T20" s="4" t="s">
        <v>16</v>
      </c>
      <c r="U20" s="4">
        <f>24*60-10*60-46</f>
        <v>794</v>
      </c>
    </row>
    <row r="21" spans="2:22" x14ac:dyDescent="0.25">
      <c r="B21" s="4">
        <v>1280</v>
      </c>
      <c r="C21" s="4">
        <v>681.1</v>
      </c>
      <c r="D21" s="4">
        <v>684.6</v>
      </c>
      <c r="E21" s="4">
        <v>0</v>
      </c>
      <c r="F21" s="4">
        <v>0.1</v>
      </c>
      <c r="H21" s="23">
        <v>1375</v>
      </c>
      <c r="I21" s="4">
        <v>585.9</v>
      </c>
      <c r="J21" s="4">
        <v>588.70000000000005</v>
      </c>
      <c r="K21" s="23">
        <v>0.1</v>
      </c>
      <c r="L21" s="23">
        <v>0.25</v>
      </c>
      <c r="N21" s="4" t="s">
        <v>12</v>
      </c>
      <c r="O21" s="4">
        <f>9*60+30</f>
        <v>570</v>
      </c>
      <c r="T21" s="4" t="s">
        <v>12</v>
      </c>
      <c r="U21" s="4">
        <f>12*60+4*60</f>
        <v>960</v>
      </c>
    </row>
    <row r="22" spans="2:22" x14ac:dyDescent="0.25">
      <c r="B22" s="4">
        <v>1290</v>
      </c>
      <c r="C22" s="4">
        <v>671.1</v>
      </c>
      <c r="D22" s="4">
        <v>674.7</v>
      </c>
      <c r="E22" s="4">
        <v>0</v>
      </c>
      <c r="F22" s="4">
        <v>0.1</v>
      </c>
      <c r="H22" s="23">
        <v>1400</v>
      </c>
      <c r="I22" s="4">
        <v>561</v>
      </c>
      <c r="J22" s="4">
        <v>563.70000000000005</v>
      </c>
      <c r="K22" s="23">
        <v>0.15</v>
      </c>
      <c r="L22" s="23">
        <v>0.25</v>
      </c>
      <c r="N22" s="4" t="s">
        <v>15</v>
      </c>
      <c r="O22" s="4">
        <f>24*60*24</f>
        <v>34560</v>
      </c>
      <c r="T22" s="4" t="s">
        <v>15</v>
      </c>
      <c r="U22" s="4">
        <f>31*60*24</f>
        <v>44640</v>
      </c>
    </row>
    <row r="23" spans="2:22" x14ac:dyDescent="0.25">
      <c r="B23" s="4">
        <v>1300</v>
      </c>
      <c r="C23" s="4">
        <v>661.1</v>
      </c>
      <c r="D23" s="4">
        <v>664.7</v>
      </c>
      <c r="E23" s="4">
        <v>0.05</v>
      </c>
      <c r="F23" s="4">
        <v>0.1</v>
      </c>
      <c r="H23" s="23">
        <v>1425</v>
      </c>
      <c r="I23" s="4">
        <v>536</v>
      </c>
      <c r="J23" s="4">
        <v>538.79999999999995</v>
      </c>
      <c r="K23" s="23">
        <v>0.2</v>
      </c>
      <c r="L23" s="23">
        <v>0.3</v>
      </c>
      <c r="N23" s="4" t="s">
        <v>17</v>
      </c>
      <c r="O23" s="4">
        <f>SUM(O20:O22)/365/60/24</f>
        <v>6.834855403348554E-2</v>
      </c>
      <c r="T23" s="4" t="s">
        <v>18</v>
      </c>
      <c r="U23" s="4">
        <f>SUM(U20:U22)/365/60/24</f>
        <v>8.8268645357686457E-2</v>
      </c>
    </row>
    <row r="24" spans="2:22" x14ac:dyDescent="0.25">
      <c r="B24" s="4">
        <v>1305</v>
      </c>
      <c r="C24" s="4">
        <v>656.1</v>
      </c>
      <c r="D24" s="4">
        <v>659.7</v>
      </c>
      <c r="E24" s="4">
        <v>0</v>
      </c>
      <c r="F24" s="4">
        <v>0.1</v>
      </c>
      <c r="H24" s="23">
        <v>1450</v>
      </c>
      <c r="I24" s="4">
        <v>511.1</v>
      </c>
      <c r="J24" s="4">
        <v>513.79999999999995</v>
      </c>
      <c r="K24" s="23">
        <v>0.25</v>
      </c>
      <c r="L24" s="23">
        <v>0.35</v>
      </c>
      <c r="N24" s="4" t="s">
        <v>23</v>
      </c>
      <c r="O24" s="20">
        <v>3.0499999999999999E-4</v>
      </c>
      <c r="T24" s="4" t="s">
        <v>24</v>
      </c>
      <c r="U24" s="20">
        <v>2.8600000000000001E-4</v>
      </c>
    </row>
    <row r="25" spans="2:22" x14ac:dyDescent="0.25">
      <c r="B25" s="4">
        <v>1310</v>
      </c>
      <c r="C25" s="4">
        <v>651.1</v>
      </c>
      <c r="D25" s="4">
        <v>654.70000000000005</v>
      </c>
      <c r="E25" s="4">
        <v>0</v>
      </c>
      <c r="F25" s="4">
        <v>0.1</v>
      </c>
      <c r="H25" s="23">
        <v>1475</v>
      </c>
      <c r="I25" s="4">
        <v>486.1</v>
      </c>
      <c r="J25" s="4">
        <v>488.9</v>
      </c>
      <c r="K25" s="23">
        <v>0.3</v>
      </c>
      <c r="L25" s="23">
        <v>0.4</v>
      </c>
    </row>
    <row r="26" spans="2:22" x14ac:dyDescent="0.25">
      <c r="B26" s="4">
        <v>1315</v>
      </c>
      <c r="C26" s="4">
        <v>646.1</v>
      </c>
      <c r="D26" s="4">
        <v>649.70000000000005</v>
      </c>
      <c r="E26" s="4">
        <v>0</v>
      </c>
      <c r="F26" s="4">
        <v>0.1</v>
      </c>
      <c r="H26" s="23">
        <v>1500</v>
      </c>
      <c r="I26" s="4">
        <v>461.2</v>
      </c>
      <c r="J26" s="4">
        <v>464</v>
      </c>
      <c r="K26" s="23">
        <v>0.35</v>
      </c>
      <c r="L26" s="23">
        <v>0.45</v>
      </c>
      <c r="N26" s="19" t="s">
        <v>21</v>
      </c>
      <c r="O26" s="19"/>
      <c r="P26" s="19"/>
      <c r="Q26" s="19"/>
      <c r="R26" s="19"/>
      <c r="S26" s="19"/>
      <c r="T26" s="19"/>
      <c r="U26" s="19"/>
      <c r="V26" s="19"/>
    </row>
    <row r="27" spans="2:22" x14ac:dyDescent="0.25">
      <c r="B27" s="4">
        <v>1320</v>
      </c>
      <c r="C27" s="4">
        <v>641.20000000000005</v>
      </c>
      <c r="D27" s="4">
        <v>644.70000000000005</v>
      </c>
      <c r="E27" s="4">
        <v>0</v>
      </c>
      <c r="F27" s="4">
        <v>0.1</v>
      </c>
      <c r="H27" s="23">
        <v>1510</v>
      </c>
      <c r="I27" s="4">
        <v>451.3</v>
      </c>
      <c r="J27" s="4">
        <v>454</v>
      </c>
      <c r="K27" s="23">
        <v>0.35</v>
      </c>
      <c r="L27" s="23">
        <v>0.5</v>
      </c>
    </row>
    <row r="28" spans="2:22" x14ac:dyDescent="0.25">
      <c r="B28" s="4">
        <v>1325</v>
      </c>
      <c r="C28" s="4">
        <v>636.20000000000005</v>
      </c>
      <c r="D28" s="4">
        <v>639.70000000000005</v>
      </c>
      <c r="E28" s="4">
        <v>0.05</v>
      </c>
      <c r="F28" s="4">
        <v>0.1</v>
      </c>
      <c r="H28" s="23">
        <v>1520</v>
      </c>
      <c r="I28" s="4">
        <v>441.3</v>
      </c>
      <c r="J28" s="4">
        <v>444</v>
      </c>
      <c r="K28" s="23">
        <v>0.4</v>
      </c>
      <c r="L28" s="23">
        <v>0.5</v>
      </c>
    </row>
    <row r="29" spans="2:22" x14ac:dyDescent="0.25">
      <c r="B29" s="4">
        <v>1330</v>
      </c>
      <c r="C29" s="4">
        <v>631.20000000000005</v>
      </c>
      <c r="D29" s="4">
        <v>634.70000000000005</v>
      </c>
      <c r="E29" s="4">
        <v>0</v>
      </c>
      <c r="F29" s="4">
        <v>0.1</v>
      </c>
      <c r="H29" s="23">
        <v>1525</v>
      </c>
      <c r="I29" s="4">
        <v>436.3</v>
      </c>
      <c r="J29" s="4">
        <v>439.1</v>
      </c>
      <c r="K29" s="23">
        <v>0.4</v>
      </c>
      <c r="L29" s="23">
        <v>0.55000000000000004</v>
      </c>
    </row>
    <row r="30" spans="2:22" x14ac:dyDescent="0.25">
      <c r="B30" s="4">
        <v>1335</v>
      </c>
      <c r="C30" s="4">
        <v>626.20000000000005</v>
      </c>
      <c r="D30" s="4">
        <v>629.70000000000005</v>
      </c>
      <c r="E30" s="4">
        <v>0</v>
      </c>
      <c r="F30" s="4">
        <v>0.15</v>
      </c>
      <c r="H30" s="23">
        <v>1530</v>
      </c>
      <c r="I30" s="4">
        <v>431.3</v>
      </c>
      <c r="J30" s="4">
        <v>434.1</v>
      </c>
      <c r="K30" s="23">
        <v>0.45</v>
      </c>
      <c r="L30" s="23">
        <v>0.55000000000000004</v>
      </c>
    </row>
    <row r="31" spans="2:22" x14ac:dyDescent="0.25">
      <c r="B31" s="4">
        <v>1340</v>
      </c>
      <c r="C31" s="4">
        <v>621.20000000000005</v>
      </c>
      <c r="D31" s="4">
        <v>624.70000000000005</v>
      </c>
      <c r="E31" s="4">
        <v>0</v>
      </c>
      <c r="F31" s="4">
        <v>0.15</v>
      </c>
      <c r="H31" s="23">
        <v>1540</v>
      </c>
      <c r="I31" s="4">
        <v>421.4</v>
      </c>
      <c r="J31" s="4">
        <v>424.1</v>
      </c>
      <c r="K31" s="23">
        <v>0.45</v>
      </c>
      <c r="L31" s="23">
        <v>0.6</v>
      </c>
      <c r="N31" s="2" t="s">
        <v>22</v>
      </c>
    </row>
    <row r="32" spans="2:22" x14ac:dyDescent="0.25">
      <c r="B32" s="4">
        <v>1345</v>
      </c>
      <c r="C32" s="4">
        <v>616.20000000000005</v>
      </c>
      <c r="D32" s="4">
        <v>619.70000000000005</v>
      </c>
      <c r="E32" s="4">
        <v>0</v>
      </c>
      <c r="F32" s="4">
        <v>0.15</v>
      </c>
      <c r="H32" s="23">
        <v>1550</v>
      </c>
      <c r="I32" s="4">
        <v>411.4</v>
      </c>
      <c r="J32" s="4">
        <v>414.2</v>
      </c>
      <c r="K32" s="23">
        <v>0.5</v>
      </c>
      <c r="L32" s="23">
        <v>0.6</v>
      </c>
      <c r="N32" s="4" t="s">
        <v>27</v>
      </c>
      <c r="O32" s="21">
        <f>1965+EXP(O24*O23)*(Sheet2!E156-Sheet2!H156)</f>
        <v>1962.8999562222948</v>
      </c>
      <c r="T32" s="4" t="s">
        <v>27</v>
      </c>
      <c r="U32" s="21">
        <f>1960+EXP(U24*U23)*(Sheet2!N114-Sheet2!Q114)</f>
        <v>1962.400060588363</v>
      </c>
    </row>
    <row r="33" spans="2:24" x14ac:dyDescent="0.25">
      <c r="B33" s="4">
        <v>1350</v>
      </c>
      <c r="C33" s="4">
        <v>611.20000000000005</v>
      </c>
      <c r="D33" s="4">
        <v>614.70000000000005</v>
      </c>
      <c r="E33" s="4">
        <v>0.05</v>
      </c>
      <c r="F33" s="4">
        <v>0.15</v>
      </c>
      <c r="H33" s="23">
        <v>1555</v>
      </c>
      <c r="I33" s="4">
        <v>406.4</v>
      </c>
      <c r="J33" s="4">
        <v>409.2</v>
      </c>
      <c r="K33" s="23">
        <v>0.5</v>
      </c>
      <c r="L33" s="23">
        <v>0.65</v>
      </c>
    </row>
    <row r="34" spans="2:24" x14ac:dyDescent="0.25">
      <c r="B34" s="4">
        <v>1355</v>
      </c>
      <c r="C34" s="4">
        <v>606.20000000000005</v>
      </c>
      <c r="D34" s="4">
        <v>609.70000000000005</v>
      </c>
      <c r="E34" s="4">
        <v>0.05</v>
      </c>
      <c r="F34" s="4">
        <v>0.35</v>
      </c>
      <c r="H34" s="23">
        <v>1560</v>
      </c>
      <c r="I34" s="4">
        <v>401.4</v>
      </c>
      <c r="J34" s="4">
        <v>404.2</v>
      </c>
      <c r="K34" s="23">
        <v>0.55000000000000004</v>
      </c>
      <c r="L34" s="23">
        <v>0.65</v>
      </c>
    </row>
    <row r="35" spans="2:24" x14ac:dyDescent="0.25">
      <c r="B35" s="4">
        <v>1360</v>
      </c>
      <c r="C35" s="4">
        <v>601.20000000000005</v>
      </c>
      <c r="D35" s="4">
        <v>604.70000000000005</v>
      </c>
      <c r="E35" s="4">
        <v>0</v>
      </c>
      <c r="F35" s="4">
        <v>0.35</v>
      </c>
      <c r="H35" s="23">
        <v>1565</v>
      </c>
      <c r="I35" s="4">
        <v>396.5</v>
      </c>
      <c r="J35" s="4">
        <v>399.2</v>
      </c>
      <c r="K35" s="23">
        <v>0.55000000000000004</v>
      </c>
      <c r="L35" s="23">
        <v>0.7</v>
      </c>
      <c r="N35" s="19" t="s">
        <v>326</v>
      </c>
      <c r="O35" s="19"/>
      <c r="P35" s="19"/>
      <c r="Q35" s="19"/>
      <c r="R35" s="19"/>
      <c r="S35" s="19"/>
      <c r="T35" s="19"/>
      <c r="U35" s="19"/>
      <c r="V35" s="19"/>
    </row>
    <row r="36" spans="2:24" x14ac:dyDescent="0.25">
      <c r="B36" s="4">
        <v>1365</v>
      </c>
      <c r="C36" s="4">
        <v>596.20000000000005</v>
      </c>
      <c r="D36" s="4">
        <v>599.70000000000005</v>
      </c>
      <c r="E36" s="4">
        <v>0</v>
      </c>
      <c r="F36" s="4">
        <v>0.35</v>
      </c>
      <c r="H36" s="23">
        <v>1570</v>
      </c>
      <c r="I36" s="4">
        <v>391.2</v>
      </c>
      <c r="J36" s="4">
        <v>394</v>
      </c>
      <c r="K36" s="23">
        <v>0.6</v>
      </c>
      <c r="L36" s="23">
        <v>0.7</v>
      </c>
      <c r="N36" s="15"/>
      <c r="O36" s="15"/>
      <c r="P36" s="15"/>
      <c r="Q36" s="15"/>
      <c r="R36" s="15"/>
      <c r="S36" s="15"/>
      <c r="T36" s="15"/>
      <c r="U36" s="15"/>
      <c r="V36" s="15"/>
    </row>
    <row r="37" spans="2:24" x14ac:dyDescent="0.25">
      <c r="B37" s="23">
        <v>1370</v>
      </c>
      <c r="C37" s="4">
        <v>591.20000000000005</v>
      </c>
      <c r="D37" s="4">
        <v>594.70000000000005</v>
      </c>
      <c r="E37" s="23">
        <v>0.05</v>
      </c>
      <c r="F37" s="23">
        <v>0.35</v>
      </c>
      <c r="H37" s="23">
        <v>1575</v>
      </c>
      <c r="I37" s="4">
        <v>386.5</v>
      </c>
      <c r="J37" s="4">
        <v>389.3</v>
      </c>
      <c r="K37" s="23">
        <v>0.6</v>
      </c>
      <c r="L37" s="23">
        <v>0.75</v>
      </c>
      <c r="N37" s="25" t="s">
        <v>28</v>
      </c>
      <c r="O37" s="25"/>
    </row>
    <row r="38" spans="2:24" x14ac:dyDescent="0.25">
      <c r="B38" s="23">
        <v>1375</v>
      </c>
      <c r="C38" s="4">
        <v>586.20000000000005</v>
      </c>
      <c r="D38" s="4">
        <v>589.70000000000005</v>
      </c>
      <c r="E38" s="23">
        <v>0.1</v>
      </c>
      <c r="F38" s="23">
        <v>0.15</v>
      </c>
      <c r="H38" s="23">
        <v>1580</v>
      </c>
      <c r="I38" s="4">
        <v>381.5</v>
      </c>
      <c r="J38" s="4">
        <v>384.3</v>
      </c>
      <c r="K38" s="23">
        <v>0.6</v>
      </c>
      <c r="L38" s="23">
        <v>0.75</v>
      </c>
      <c r="N38" s="4" t="s">
        <v>33</v>
      </c>
      <c r="O38" s="4">
        <f>1960</f>
        <v>1960</v>
      </c>
      <c r="T38" s="4" t="s">
        <v>34</v>
      </c>
      <c r="U38" s="4">
        <f>1960</f>
        <v>1960</v>
      </c>
    </row>
    <row r="39" spans="2:24" x14ac:dyDescent="0.25">
      <c r="B39" s="23">
        <v>1380</v>
      </c>
      <c r="C39" s="4">
        <v>581.20000000000005</v>
      </c>
      <c r="D39" s="4">
        <v>584.70000000000005</v>
      </c>
      <c r="E39" s="23">
        <v>0.1</v>
      </c>
      <c r="F39" s="23">
        <v>0.2</v>
      </c>
      <c r="H39" s="23">
        <v>1585</v>
      </c>
      <c r="I39" s="4">
        <v>376.6</v>
      </c>
      <c r="J39" s="4">
        <v>379.3</v>
      </c>
      <c r="K39" s="23">
        <v>0.65</v>
      </c>
      <c r="L39" s="23">
        <v>0.75</v>
      </c>
    </row>
    <row r="40" spans="2:24" x14ac:dyDescent="0.25">
      <c r="B40" s="23">
        <v>1385</v>
      </c>
      <c r="C40" s="4">
        <v>576.20000000000005</v>
      </c>
      <c r="D40" s="4">
        <v>579.70000000000005</v>
      </c>
      <c r="E40" s="23">
        <v>0.1</v>
      </c>
      <c r="F40" s="23">
        <v>0.35</v>
      </c>
      <c r="H40" s="23">
        <v>1590</v>
      </c>
      <c r="I40" s="4">
        <v>371.3</v>
      </c>
      <c r="J40" s="4">
        <v>374.1</v>
      </c>
      <c r="K40" s="23">
        <v>0.65</v>
      </c>
      <c r="L40" s="23">
        <v>0.8</v>
      </c>
      <c r="N40" s="22" t="s">
        <v>29</v>
      </c>
      <c r="O40" s="22"/>
      <c r="P40" s="22"/>
      <c r="Q40" s="22"/>
      <c r="R40" s="22"/>
      <c r="S40" s="22"/>
      <c r="T40" s="22"/>
      <c r="U40" s="22"/>
      <c r="V40" s="22"/>
    </row>
    <row r="41" spans="2:24" x14ac:dyDescent="0.25">
      <c r="B41" s="23">
        <v>1390</v>
      </c>
      <c r="C41" s="4">
        <v>571.20000000000005</v>
      </c>
      <c r="D41" s="4">
        <v>574.70000000000005</v>
      </c>
      <c r="E41" s="23">
        <v>0.1</v>
      </c>
      <c r="F41" s="23">
        <v>0.35</v>
      </c>
      <c r="H41" s="23">
        <v>1595</v>
      </c>
      <c r="I41" s="4">
        <v>366.6</v>
      </c>
      <c r="J41" s="4">
        <v>369.4</v>
      </c>
      <c r="K41" s="23">
        <v>0.7</v>
      </c>
      <c r="L41" s="23">
        <v>0.8</v>
      </c>
      <c r="N41" s="22"/>
      <c r="O41" s="22"/>
      <c r="P41" s="22"/>
      <c r="Q41" s="22"/>
      <c r="R41" s="22"/>
      <c r="S41" s="22"/>
      <c r="T41" s="22"/>
      <c r="U41" s="22"/>
      <c r="V41" s="22"/>
    </row>
    <row r="42" spans="2:24" x14ac:dyDescent="0.25">
      <c r="B42" s="23">
        <v>1395</v>
      </c>
      <c r="C42" s="4">
        <v>566.20000000000005</v>
      </c>
      <c r="D42" s="4">
        <v>569.70000000000005</v>
      </c>
      <c r="E42" s="23">
        <v>0.1</v>
      </c>
      <c r="F42" s="23">
        <v>0.15</v>
      </c>
      <c r="H42" s="23">
        <v>1600</v>
      </c>
      <c r="I42" s="4">
        <v>361.6</v>
      </c>
      <c r="J42" s="4">
        <v>364.4</v>
      </c>
      <c r="K42" s="23">
        <v>0.7</v>
      </c>
      <c r="L42" s="23">
        <v>0.85</v>
      </c>
      <c r="N42" s="15"/>
      <c r="O42" s="15" t="s">
        <v>179</v>
      </c>
      <c r="P42" s="15" t="s">
        <v>180</v>
      </c>
      <c r="Q42" s="15" t="s">
        <v>178</v>
      </c>
      <c r="R42" s="15" t="s">
        <v>181</v>
      </c>
      <c r="S42" s="15"/>
      <c r="T42" s="15"/>
      <c r="U42" s="15" t="s">
        <v>179</v>
      </c>
      <c r="V42" s="15" t="s">
        <v>180</v>
      </c>
      <c r="W42" s="15" t="s">
        <v>178</v>
      </c>
      <c r="X42" s="15" t="s">
        <v>181</v>
      </c>
    </row>
    <row r="43" spans="2:24" x14ac:dyDescent="0.25">
      <c r="B43" s="23">
        <v>1400</v>
      </c>
      <c r="C43" s="4">
        <v>561.20000000000005</v>
      </c>
      <c r="D43" s="4">
        <v>564.79999999999995</v>
      </c>
      <c r="E43" s="23">
        <v>0.1</v>
      </c>
      <c r="F43" s="23">
        <v>0.15</v>
      </c>
      <c r="H43" s="23">
        <v>1605</v>
      </c>
      <c r="I43" s="4">
        <v>356.7</v>
      </c>
      <c r="J43" s="4">
        <v>359.4</v>
      </c>
      <c r="K43" s="23">
        <v>0.75</v>
      </c>
      <c r="L43" s="23">
        <v>0.85</v>
      </c>
      <c r="N43" s="15" t="s">
        <v>30</v>
      </c>
      <c r="O43" s="15">
        <f>B37</f>
        <v>1370</v>
      </c>
      <c r="P43" s="26">
        <f>(O44-O43)</f>
        <v>5</v>
      </c>
      <c r="Q43" s="15">
        <f>SUM(E37:F37)/2</f>
        <v>0.19999999999999998</v>
      </c>
      <c r="R43" s="15">
        <f>P43/O43^2*EXP($O$24*$O$23)*Q43</f>
        <v>5.3280454287722625E-7</v>
      </c>
      <c r="S43" s="15"/>
      <c r="T43" s="15" t="s">
        <v>31</v>
      </c>
      <c r="U43" s="15">
        <f>H17</f>
        <v>1275</v>
      </c>
      <c r="V43" s="26">
        <f>(U44-U43)</f>
        <v>50</v>
      </c>
      <c r="W43" s="15">
        <f>SUM(K17:L17)/2</f>
        <v>7.5000000000000011E-2</v>
      </c>
      <c r="X43" s="15">
        <f>V43/U43^2*EXP($U$24*$U$23)*W43</f>
        <v>2.3068633106141315E-6</v>
      </c>
    </row>
    <row r="44" spans="2:24" x14ac:dyDescent="0.25">
      <c r="B44" s="4">
        <v>1405</v>
      </c>
      <c r="C44" s="4">
        <v>556.20000000000005</v>
      </c>
      <c r="D44" s="4">
        <v>559.79999999999995</v>
      </c>
      <c r="E44" s="4">
        <v>0</v>
      </c>
      <c r="F44" s="4">
        <v>0.35</v>
      </c>
      <c r="H44" s="23">
        <v>1610</v>
      </c>
      <c r="I44" s="4">
        <v>351.7</v>
      </c>
      <c r="J44" s="4">
        <v>354.5</v>
      </c>
      <c r="K44" s="23">
        <v>0.75</v>
      </c>
      <c r="L44" s="23">
        <v>0.9</v>
      </c>
      <c r="N44" s="15" t="s">
        <v>35</v>
      </c>
      <c r="O44" s="15">
        <f t="shared" ref="O44:O49" si="0">B38</f>
        <v>1375</v>
      </c>
      <c r="P44" s="15">
        <f>(O45-O43)/2</f>
        <v>5</v>
      </c>
      <c r="Q44" s="15">
        <f t="shared" ref="Q44:Q48" si="1">SUM(E38:F38)/2</f>
        <v>0.125</v>
      </c>
      <c r="R44" s="15">
        <f t="shared" ref="R44:R107" si="2">P44/O44^2*EXP($O$24*$O$23)*Q44</f>
        <v>3.3058540381033588E-7</v>
      </c>
      <c r="S44" s="15"/>
      <c r="T44" s="15" t="s">
        <v>182</v>
      </c>
      <c r="U44" s="15">
        <f>H19</f>
        <v>1325</v>
      </c>
      <c r="V44" s="15">
        <f>(U45-U43)/2</f>
        <v>37.5</v>
      </c>
      <c r="W44" s="15">
        <f>SUM(K19:L19)/2</f>
        <v>0.15000000000000002</v>
      </c>
      <c r="X44" s="15">
        <f t="shared" ref="X44:X107" si="3">V44/U44^2*EXP($U$24*$U$23)*W44</f>
        <v>3.2040680691922507E-6</v>
      </c>
    </row>
    <row r="45" spans="2:24" x14ac:dyDescent="0.25">
      <c r="B45" s="23">
        <v>1410</v>
      </c>
      <c r="C45" s="4">
        <v>551.20000000000005</v>
      </c>
      <c r="D45" s="4">
        <v>554.79999999999995</v>
      </c>
      <c r="E45" s="23">
        <v>0.05</v>
      </c>
      <c r="F45" s="23">
        <v>0.4</v>
      </c>
      <c r="H45" s="23">
        <v>1615</v>
      </c>
      <c r="I45" s="4">
        <v>346.7</v>
      </c>
      <c r="J45" s="4">
        <v>349.5</v>
      </c>
      <c r="K45" s="23">
        <v>0.8</v>
      </c>
      <c r="L45" s="23">
        <v>0.9</v>
      </c>
      <c r="N45" s="15" t="s">
        <v>32</v>
      </c>
      <c r="O45" s="15">
        <f t="shared" si="0"/>
        <v>1380</v>
      </c>
      <c r="P45" s="15">
        <f t="shared" ref="P45:P108" si="4">(O46-O44)/2</f>
        <v>5</v>
      </c>
      <c r="Q45" s="15">
        <f t="shared" si="1"/>
        <v>0.15000000000000002</v>
      </c>
      <c r="R45" s="15">
        <f t="shared" si="2"/>
        <v>3.9383303659667068E-7</v>
      </c>
      <c r="S45" s="15"/>
      <c r="T45" s="15" t="s">
        <v>183</v>
      </c>
      <c r="U45" s="15">
        <f t="shared" ref="U45:U108" si="5">H20</f>
        <v>1350</v>
      </c>
      <c r="V45" s="15">
        <f t="shared" ref="V45:V108" si="6">(U46-U44)/2</f>
        <v>25</v>
      </c>
      <c r="W45" s="15">
        <f t="shared" ref="W45:W108" si="7">SUM(K20:L20)/2</f>
        <v>0.15000000000000002</v>
      </c>
      <c r="X45" s="15">
        <f t="shared" si="3"/>
        <v>2.0576651134798888E-6</v>
      </c>
    </row>
    <row r="46" spans="2:24" x14ac:dyDescent="0.25">
      <c r="B46" s="4">
        <v>1415</v>
      </c>
      <c r="C46" s="4">
        <v>546.20000000000005</v>
      </c>
      <c r="D46" s="4">
        <v>549.79999999999995</v>
      </c>
      <c r="E46" s="4">
        <v>0</v>
      </c>
      <c r="F46" s="4">
        <v>0.4</v>
      </c>
      <c r="H46" s="23">
        <v>1620</v>
      </c>
      <c r="I46" s="4">
        <v>341.8</v>
      </c>
      <c r="J46" s="4">
        <v>344.5</v>
      </c>
      <c r="K46" s="23">
        <v>0.8</v>
      </c>
      <c r="L46" s="23">
        <v>0.95</v>
      </c>
      <c r="N46" s="15" t="s">
        <v>36</v>
      </c>
      <c r="O46" s="15">
        <f t="shared" si="0"/>
        <v>1385</v>
      </c>
      <c r="P46" s="15">
        <f t="shared" si="4"/>
        <v>5</v>
      </c>
      <c r="Q46" s="15">
        <f t="shared" si="1"/>
        <v>0.22499999999999998</v>
      </c>
      <c r="R46" s="15">
        <f t="shared" si="2"/>
        <v>5.8649191431768925E-7</v>
      </c>
      <c r="S46" s="15"/>
      <c r="T46" s="15" t="s">
        <v>184</v>
      </c>
      <c r="U46" s="15">
        <f t="shared" si="5"/>
        <v>1375</v>
      </c>
      <c r="V46" s="15">
        <f t="shared" si="6"/>
        <v>25</v>
      </c>
      <c r="W46" s="15">
        <f t="shared" si="7"/>
        <v>0.17499999999999999</v>
      </c>
      <c r="X46" s="15">
        <f t="shared" si="3"/>
        <v>2.3141080053086212E-6</v>
      </c>
    </row>
    <row r="47" spans="2:24" x14ac:dyDescent="0.25">
      <c r="B47" s="23">
        <v>1420</v>
      </c>
      <c r="C47" s="4">
        <v>541.20000000000005</v>
      </c>
      <c r="D47" s="4">
        <v>544.79999999999995</v>
      </c>
      <c r="E47" s="23">
        <v>0.05</v>
      </c>
      <c r="F47" s="23">
        <v>0.4</v>
      </c>
      <c r="H47" s="23">
        <v>1625</v>
      </c>
      <c r="I47" s="4">
        <v>336.8</v>
      </c>
      <c r="J47" s="4">
        <v>339.5</v>
      </c>
      <c r="K47" s="23">
        <v>0.85</v>
      </c>
      <c r="L47" s="23">
        <v>0.95</v>
      </c>
      <c r="N47" s="15" t="s">
        <v>37</v>
      </c>
      <c r="O47" s="15">
        <f t="shared" si="0"/>
        <v>1390</v>
      </c>
      <c r="P47" s="15">
        <f t="shared" si="4"/>
        <v>5</v>
      </c>
      <c r="Q47" s="15">
        <f t="shared" si="1"/>
        <v>0.22499999999999998</v>
      </c>
      <c r="R47" s="15">
        <f t="shared" si="2"/>
        <v>5.8228013681592531E-7</v>
      </c>
      <c r="S47" s="15"/>
      <c r="T47" s="15" t="s">
        <v>185</v>
      </c>
      <c r="U47" s="15">
        <f t="shared" si="5"/>
        <v>1400</v>
      </c>
      <c r="V47" s="15">
        <f t="shared" si="6"/>
        <v>25</v>
      </c>
      <c r="W47" s="15">
        <f t="shared" si="7"/>
        <v>0.2</v>
      </c>
      <c r="X47" s="15">
        <f t="shared" si="3"/>
        <v>2.5510848090592494E-6</v>
      </c>
    </row>
    <row r="48" spans="2:24" x14ac:dyDescent="0.25">
      <c r="B48" s="23">
        <v>1425</v>
      </c>
      <c r="C48" s="4">
        <v>536.29999999999995</v>
      </c>
      <c r="D48" s="4">
        <v>539.79999999999995</v>
      </c>
      <c r="E48" s="23">
        <v>0.15</v>
      </c>
      <c r="F48" s="23">
        <v>0.2</v>
      </c>
      <c r="H48" s="23">
        <v>1630</v>
      </c>
      <c r="I48" s="4">
        <v>331.8</v>
      </c>
      <c r="J48" s="4">
        <v>334.6</v>
      </c>
      <c r="K48" s="23">
        <v>0.9</v>
      </c>
      <c r="L48" s="23">
        <v>1</v>
      </c>
      <c r="N48" s="15" t="s">
        <v>38</v>
      </c>
      <c r="O48" s="15">
        <f t="shared" si="0"/>
        <v>1395</v>
      </c>
      <c r="P48" s="15">
        <f t="shared" si="4"/>
        <v>5</v>
      </c>
      <c r="Q48" s="15">
        <f t="shared" si="1"/>
        <v>0.125</v>
      </c>
      <c r="R48" s="15">
        <f t="shared" si="2"/>
        <v>3.2117420335243194E-7</v>
      </c>
      <c r="S48" s="15"/>
      <c r="T48" s="15" t="s">
        <v>186</v>
      </c>
      <c r="U48" s="15">
        <f t="shared" si="5"/>
        <v>1425</v>
      </c>
      <c r="V48" s="15">
        <f t="shared" si="6"/>
        <v>25</v>
      </c>
      <c r="W48" s="15">
        <f t="shared" si="7"/>
        <v>0.25</v>
      </c>
      <c r="X48" s="15">
        <f t="shared" si="3"/>
        <v>3.0779478151776725E-6</v>
      </c>
    </row>
    <row r="49" spans="2:24" x14ac:dyDescent="0.25">
      <c r="B49" s="23">
        <v>1430</v>
      </c>
      <c r="C49" s="4">
        <v>531.29999999999995</v>
      </c>
      <c r="D49" s="4">
        <v>534.79999999999995</v>
      </c>
      <c r="E49" s="23">
        <v>0.05</v>
      </c>
      <c r="F49" s="23">
        <v>0.4</v>
      </c>
      <c r="H49" s="23">
        <v>1635</v>
      </c>
      <c r="I49" s="4">
        <v>326.89999999999998</v>
      </c>
      <c r="J49" s="4">
        <v>329.6</v>
      </c>
      <c r="K49" s="23">
        <v>0.9</v>
      </c>
      <c r="L49" s="23">
        <v>1.05</v>
      </c>
      <c r="N49" s="15" t="s">
        <v>39</v>
      </c>
      <c r="O49" s="15">
        <f t="shared" si="0"/>
        <v>1400</v>
      </c>
      <c r="P49" s="15">
        <f t="shared" si="4"/>
        <v>7.5</v>
      </c>
      <c r="Q49" s="15">
        <f>SUM(E43:F43)/2</f>
        <v>0.125</v>
      </c>
      <c r="R49" s="15">
        <f t="shared" si="2"/>
        <v>4.7832629776447671E-7</v>
      </c>
      <c r="S49" s="15"/>
      <c r="T49" s="15" t="s">
        <v>187</v>
      </c>
      <c r="U49" s="15">
        <f t="shared" si="5"/>
        <v>1450</v>
      </c>
      <c r="V49" s="15">
        <f t="shared" si="6"/>
        <v>25</v>
      </c>
      <c r="W49" s="15">
        <f t="shared" si="7"/>
        <v>0.3</v>
      </c>
      <c r="X49" s="15">
        <f t="shared" si="3"/>
        <v>3.5672719803254183E-6</v>
      </c>
    </row>
    <row r="50" spans="2:24" x14ac:dyDescent="0.25">
      <c r="B50" s="23">
        <v>1435</v>
      </c>
      <c r="C50" s="4">
        <v>526.29999999999995</v>
      </c>
      <c r="D50" s="4">
        <v>529.79999999999995</v>
      </c>
      <c r="E50" s="23">
        <v>0.15</v>
      </c>
      <c r="F50" s="23">
        <v>0.4</v>
      </c>
      <c r="H50" s="23">
        <v>1640</v>
      </c>
      <c r="I50" s="4">
        <v>321.89999999999998</v>
      </c>
      <c r="J50" s="4">
        <v>324.7</v>
      </c>
      <c r="K50" s="23">
        <v>0.95</v>
      </c>
      <c r="L50" s="23">
        <v>1.05</v>
      </c>
      <c r="N50" s="15" t="s">
        <v>40</v>
      </c>
      <c r="O50" s="15">
        <f>B45</f>
        <v>1410</v>
      </c>
      <c r="P50" s="15">
        <f t="shared" si="4"/>
        <v>10</v>
      </c>
      <c r="Q50" s="15">
        <f>SUM(E45:F45)/2</f>
        <v>0.22500000000000001</v>
      </c>
      <c r="R50" s="15">
        <f t="shared" si="2"/>
        <v>1.1317574089251539E-6</v>
      </c>
      <c r="S50" s="15"/>
      <c r="T50" s="15" t="s">
        <v>188</v>
      </c>
      <c r="U50" s="15">
        <f t="shared" si="5"/>
        <v>1475</v>
      </c>
      <c r="V50" s="15">
        <f t="shared" si="6"/>
        <v>25</v>
      </c>
      <c r="W50" s="15">
        <f t="shared" si="7"/>
        <v>0.35</v>
      </c>
      <c r="X50" s="15">
        <f t="shared" si="3"/>
        <v>4.0219343384421599E-6</v>
      </c>
    </row>
    <row r="51" spans="2:24" x14ac:dyDescent="0.25">
      <c r="B51" s="23">
        <v>1440</v>
      </c>
      <c r="C51" s="4">
        <v>521.29999999999995</v>
      </c>
      <c r="D51" s="4">
        <v>524.79999999999995</v>
      </c>
      <c r="E51" s="23">
        <v>0.05</v>
      </c>
      <c r="F51" s="23">
        <v>0.3</v>
      </c>
      <c r="H51" s="23">
        <v>1645</v>
      </c>
      <c r="I51" s="4">
        <v>316.89999999999998</v>
      </c>
      <c r="J51" s="4">
        <v>319.7</v>
      </c>
      <c r="K51" s="23">
        <v>0.95</v>
      </c>
      <c r="L51" s="23">
        <v>1.1000000000000001</v>
      </c>
      <c r="N51" s="15" t="s">
        <v>41</v>
      </c>
      <c r="O51" s="15">
        <f>B47</f>
        <v>1420</v>
      </c>
      <c r="P51" s="15">
        <f t="shared" si="4"/>
        <v>7.5</v>
      </c>
      <c r="Q51" s="15">
        <f>SUM(E47:F47)/2</f>
        <v>0.22500000000000001</v>
      </c>
      <c r="R51" s="15">
        <f t="shared" si="2"/>
        <v>8.369049685147163E-7</v>
      </c>
      <c r="S51" s="15"/>
      <c r="T51" s="15" t="s">
        <v>189</v>
      </c>
      <c r="U51" s="15">
        <f t="shared" si="5"/>
        <v>1500</v>
      </c>
      <c r="V51" s="15">
        <f t="shared" si="6"/>
        <v>17.5</v>
      </c>
      <c r="W51" s="15">
        <f t="shared" si="7"/>
        <v>0.4</v>
      </c>
      <c r="X51" s="15">
        <f t="shared" si="3"/>
        <v>3.1111896515815913E-6</v>
      </c>
    </row>
    <row r="52" spans="2:24" x14ac:dyDescent="0.25">
      <c r="B52" s="23">
        <v>1445</v>
      </c>
      <c r="C52" s="4">
        <v>516.29999999999995</v>
      </c>
      <c r="D52" s="4">
        <v>519.79999999999995</v>
      </c>
      <c r="E52" s="23">
        <v>0.05</v>
      </c>
      <c r="F52" s="23">
        <v>0.4</v>
      </c>
      <c r="H52" s="23">
        <v>1650</v>
      </c>
      <c r="I52" s="4">
        <v>312</v>
      </c>
      <c r="J52" s="4">
        <v>314.7</v>
      </c>
      <c r="K52" s="23">
        <v>1</v>
      </c>
      <c r="L52" s="23">
        <v>1.1499999999999999</v>
      </c>
      <c r="N52" s="15" t="s">
        <v>42</v>
      </c>
      <c r="O52" s="15">
        <f t="shared" ref="O52:O115" si="8">B48</f>
        <v>1425</v>
      </c>
      <c r="P52" s="15">
        <f t="shared" si="4"/>
        <v>5</v>
      </c>
      <c r="Q52" s="15">
        <f>SUM(E48:F48)/2</f>
        <v>0.17499999999999999</v>
      </c>
      <c r="R52" s="15">
        <f t="shared" si="2"/>
        <v>4.3091079874939135E-7</v>
      </c>
      <c r="S52" s="15"/>
      <c r="T52" s="15" t="s">
        <v>190</v>
      </c>
      <c r="U52" s="15">
        <f t="shared" si="5"/>
        <v>1510</v>
      </c>
      <c r="V52" s="15">
        <f t="shared" si="6"/>
        <v>10</v>
      </c>
      <c r="W52" s="15">
        <f t="shared" si="7"/>
        <v>0.42499999999999999</v>
      </c>
      <c r="X52" s="15">
        <f t="shared" si="3"/>
        <v>1.8640003911638561E-6</v>
      </c>
    </row>
    <row r="53" spans="2:24" x14ac:dyDescent="0.25">
      <c r="B53" s="23">
        <v>1450</v>
      </c>
      <c r="C53" s="4">
        <v>511.3</v>
      </c>
      <c r="D53" s="4">
        <v>514.79999999999995</v>
      </c>
      <c r="E53" s="23">
        <v>0.15</v>
      </c>
      <c r="F53" s="23">
        <v>0.25</v>
      </c>
      <c r="H53" s="23">
        <v>1655</v>
      </c>
      <c r="I53" s="4">
        <v>307</v>
      </c>
      <c r="J53" s="4">
        <v>309.8</v>
      </c>
      <c r="K53" s="23">
        <v>1.05</v>
      </c>
      <c r="L53" s="23">
        <v>1.1499999999999999</v>
      </c>
      <c r="N53" s="15" t="s">
        <v>43</v>
      </c>
      <c r="O53" s="15">
        <f t="shared" si="8"/>
        <v>1430</v>
      </c>
      <c r="P53" s="15">
        <f t="shared" si="4"/>
        <v>5</v>
      </c>
      <c r="Q53" s="15">
        <f t="shared" ref="Q53:Q115" si="9">SUM(E49:F49)/2</f>
        <v>0.22500000000000001</v>
      </c>
      <c r="R53" s="15">
        <f t="shared" si="2"/>
        <v>5.5016062024649095E-7</v>
      </c>
      <c r="S53" s="15"/>
      <c r="T53" s="15" t="s">
        <v>191</v>
      </c>
      <c r="U53" s="15">
        <f t="shared" si="5"/>
        <v>1520</v>
      </c>
      <c r="V53" s="15">
        <f t="shared" si="6"/>
        <v>7.5</v>
      </c>
      <c r="W53" s="15">
        <f t="shared" si="7"/>
        <v>0.45</v>
      </c>
      <c r="X53" s="15">
        <f t="shared" si="3"/>
        <v>1.4608228888440904E-6</v>
      </c>
    </row>
    <row r="54" spans="2:24" x14ac:dyDescent="0.25">
      <c r="B54" s="23">
        <v>1455</v>
      </c>
      <c r="C54" s="4">
        <v>506.3</v>
      </c>
      <c r="D54" s="4">
        <v>509.8</v>
      </c>
      <c r="E54" s="23">
        <v>0.05</v>
      </c>
      <c r="F54" s="23">
        <v>0.45</v>
      </c>
      <c r="H54" s="23">
        <v>1660</v>
      </c>
      <c r="I54" s="4">
        <v>302.10000000000002</v>
      </c>
      <c r="J54" s="4">
        <v>304.8</v>
      </c>
      <c r="K54" s="23">
        <v>1.1000000000000001</v>
      </c>
      <c r="L54" s="23">
        <v>1.2</v>
      </c>
      <c r="N54" s="15" t="s">
        <v>44</v>
      </c>
      <c r="O54" s="15">
        <f t="shared" si="8"/>
        <v>1435</v>
      </c>
      <c r="P54" s="15">
        <f t="shared" si="4"/>
        <v>5</v>
      </c>
      <c r="Q54" s="15">
        <f t="shared" si="9"/>
        <v>0.27500000000000002</v>
      </c>
      <c r="R54" s="15">
        <f t="shared" si="2"/>
        <v>6.6774085589171462E-7</v>
      </c>
      <c r="S54" s="15"/>
      <c r="T54" s="15" t="s">
        <v>192</v>
      </c>
      <c r="U54" s="15">
        <f t="shared" si="5"/>
        <v>1525</v>
      </c>
      <c r="V54" s="15">
        <f t="shared" si="6"/>
        <v>5</v>
      </c>
      <c r="W54" s="15">
        <f t="shared" si="7"/>
        <v>0.47500000000000003</v>
      </c>
      <c r="X54" s="15">
        <f t="shared" si="3"/>
        <v>1.0212566330488196E-6</v>
      </c>
    </row>
    <row r="55" spans="2:24" x14ac:dyDescent="0.25">
      <c r="B55" s="23">
        <v>1460</v>
      </c>
      <c r="C55" s="4">
        <v>501.3</v>
      </c>
      <c r="D55" s="4">
        <v>504.8</v>
      </c>
      <c r="E55" s="23">
        <v>0.05</v>
      </c>
      <c r="F55" s="23">
        <v>0.45</v>
      </c>
      <c r="H55" s="23">
        <v>1665</v>
      </c>
      <c r="I55" s="4">
        <v>297.10000000000002</v>
      </c>
      <c r="J55" s="4">
        <v>299.89999999999998</v>
      </c>
      <c r="K55" s="23">
        <v>1.1499999999999999</v>
      </c>
      <c r="L55" s="23">
        <v>1.25</v>
      </c>
      <c r="N55" s="15" t="s">
        <v>45</v>
      </c>
      <c r="O55" s="15">
        <f t="shared" si="8"/>
        <v>1440</v>
      </c>
      <c r="P55" s="15">
        <f t="shared" si="4"/>
        <v>5</v>
      </c>
      <c r="Q55" s="15">
        <f t="shared" si="9"/>
        <v>0.17499999999999999</v>
      </c>
      <c r="R55" s="15">
        <f t="shared" si="2"/>
        <v>4.2198024725621272E-7</v>
      </c>
      <c r="S55" s="15"/>
      <c r="T55" s="15" t="s">
        <v>193</v>
      </c>
      <c r="U55" s="15">
        <f t="shared" si="5"/>
        <v>1530</v>
      </c>
      <c r="V55" s="15">
        <f t="shared" si="6"/>
        <v>7.5</v>
      </c>
      <c r="W55" s="15">
        <f t="shared" si="7"/>
        <v>0.5</v>
      </c>
      <c r="X55" s="15">
        <f t="shared" si="3"/>
        <v>1.6019884101487021E-6</v>
      </c>
    </row>
    <row r="56" spans="2:24" x14ac:dyDescent="0.25">
      <c r="B56" s="23">
        <v>1465</v>
      </c>
      <c r="C56" s="4">
        <v>496.3</v>
      </c>
      <c r="D56" s="4">
        <v>499.8</v>
      </c>
      <c r="E56" s="23">
        <v>0.05</v>
      </c>
      <c r="F56" s="23">
        <v>0.45</v>
      </c>
      <c r="H56" s="23">
        <v>1670</v>
      </c>
      <c r="I56" s="4">
        <v>292.2</v>
      </c>
      <c r="J56" s="4">
        <v>294.89999999999998</v>
      </c>
      <c r="K56" s="23">
        <v>1.1499999999999999</v>
      </c>
      <c r="L56" s="23">
        <v>1.3</v>
      </c>
      <c r="N56" s="15" t="s">
        <v>46</v>
      </c>
      <c r="O56" s="15">
        <f t="shared" si="8"/>
        <v>1445</v>
      </c>
      <c r="P56" s="15">
        <f t="shared" si="4"/>
        <v>5</v>
      </c>
      <c r="Q56" s="15">
        <f t="shared" si="9"/>
        <v>0.22500000000000001</v>
      </c>
      <c r="R56" s="15">
        <f t="shared" si="2"/>
        <v>5.3879788428876537E-7</v>
      </c>
      <c r="S56" s="15"/>
      <c r="T56" s="15" t="s">
        <v>194</v>
      </c>
      <c r="U56" s="15">
        <f t="shared" si="5"/>
        <v>1540</v>
      </c>
      <c r="V56" s="15">
        <f t="shared" si="6"/>
        <v>10</v>
      </c>
      <c r="W56" s="15">
        <f t="shared" si="7"/>
        <v>0.52500000000000002</v>
      </c>
      <c r="X56" s="15">
        <f t="shared" si="3"/>
        <v>2.2137512805886046E-6</v>
      </c>
    </row>
    <row r="57" spans="2:24" x14ac:dyDescent="0.25">
      <c r="B57" s="23">
        <v>1470</v>
      </c>
      <c r="C57" s="4">
        <v>491.3</v>
      </c>
      <c r="D57" s="4">
        <v>494.8</v>
      </c>
      <c r="E57" s="23">
        <v>0.05</v>
      </c>
      <c r="F57" s="23">
        <v>0.45</v>
      </c>
      <c r="H57" s="23">
        <v>1675</v>
      </c>
      <c r="I57" s="4">
        <v>287.2</v>
      </c>
      <c r="J57" s="4">
        <v>289.89999999999998</v>
      </c>
      <c r="K57" s="23">
        <v>1.2</v>
      </c>
      <c r="L57" s="23">
        <v>1.35</v>
      </c>
      <c r="N57" s="15" t="s">
        <v>47</v>
      </c>
      <c r="O57" s="15">
        <f t="shared" si="8"/>
        <v>1450</v>
      </c>
      <c r="P57" s="15">
        <f t="shared" si="4"/>
        <v>5</v>
      </c>
      <c r="Q57" s="15">
        <f t="shared" si="9"/>
        <v>0.2</v>
      </c>
      <c r="R57" s="15">
        <f t="shared" si="2"/>
        <v>4.7563417195066163E-7</v>
      </c>
      <c r="S57" s="15"/>
      <c r="T57" s="15" t="s">
        <v>195</v>
      </c>
      <c r="U57" s="15">
        <f t="shared" si="5"/>
        <v>1550</v>
      </c>
      <c r="V57" s="15">
        <f t="shared" si="6"/>
        <v>7.5</v>
      </c>
      <c r="W57" s="15">
        <f t="shared" si="7"/>
        <v>0.55000000000000004</v>
      </c>
      <c r="X57" s="15">
        <f t="shared" si="3"/>
        <v>1.7170048433918028E-6</v>
      </c>
    </row>
    <row r="58" spans="2:24" x14ac:dyDescent="0.25">
      <c r="B58" s="23">
        <v>1475</v>
      </c>
      <c r="C58" s="4">
        <v>486.3</v>
      </c>
      <c r="D58" s="4">
        <v>489.9</v>
      </c>
      <c r="E58" s="23">
        <v>0.15</v>
      </c>
      <c r="F58" s="23">
        <v>0.25</v>
      </c>
      <c r="H58" s="23">
        <v>1680</v>
      </c>
      <c r="I58" s="4">
        <v>282.3</v>
      </c>
      <c r="J58" s="4">
        <v>285</v>
      </c>
      <c r="K58" s="23">
        <v>1.25</v>
      </c>
      <c r="L58" s="23">
        <v>1.4</v>
      </c>
      <c r="N58" s="15" t="s">
        <v>48</v>
      </c>
      <c r="O58" s="15">
        <f t="shared" si="8"/>
        <v>1455</v>
      </c>
      <c r="P58" s="15">
        <f t="shared" si="4"/>
        <v>5</v>
      </c>
      <c r="Q58" s="15">
        <f t="shared" si="9"/>
        <v>0.25</v>
      </c>
      <c r="R58" s="15">
        <f t="shared" si="2"/>
        <v>5.9046353168140799E-7</v>
      </c>
      <c r="S58" s="15"/>
      <c r="T58" s="15" t="s">
        <v>196</v>
      </c>
      <c r="U58" s="15">
        <f t="shared" si="5"/>
        <v>1555</v>
      </c>
      <c r="V58" s="15">
        <f t="shared" si="6"/>
        <v>5</v>
      </c>
      <c r="W58" s="15">
        <f t="shared" si="7"/>
        <v>0.57499999999999996</v>
      </c>
      <c r="X58" s="15">
        <f t="shared" si="3"/>
        <v>1.1890168959418424E-6</v>
      </c>
    </row>
    <row r="59" spans="2:24" x14ac:dyDescent="0.25">
      <c r="B59" s="23">
        <v>1480</v>
      </c>
      <c r="C59" s="4">
        <v>481.3</v>
      </c>
      <c r="D59" s="4">
        <v>484.9</v>
      </c>
      <c r="E59" s="23">
        <v>0.05</v>
      </c>
      <c r="F59" s="23">
        <v>0.45</v>
      </c>
      <c r="H59" s="23">
        <v>1685</v>
      </c>
      <c r="I59" s="4">
        <v>277.3</v>
      </c>
      <c r="J59" s="4">
        <v>280.10000000000002</v>
      </c>
      <c r="K59" s="23">
        <v>1.3</v>
      </c>
      <c r="L59" s="23">
        <v>1.45</v>
      </c>
      <c r="N59" s="15" t="s">
        <v>49</v>
      </c>
      <c r="O59" s="15">
        <f t="shared" si="8"/>
        <v>1460</v>
      </c>
      <c r="P59" s="15">
        <f t="shared" si="4"/>
        <v>5</v>
      </c>
      <c r="Q59" s="15">
        <f t="shared" si="9"/>
        <v>0.25</v>
      </c>
      <c r="R59" s="15">
        <f t="shared" si="2"/>
        <v>5.8642618603763963E-7</v>
      </c>
      <c r="S59" s="15"/>
      <c r="T59" s="15" t="s">
        <v>197</v>
      </c>
      <c r="U59" s="15">
        <f t="shared" si="5"/>
        <v>1560</v>
      </c>
      <c r="V59" s="15">
        <f t="shared" si="6"/>
        <v>5</v>
      </c>
      <c r="W59" s="15">
        <f t="shared" si="7"/>
        <v>0.60000000000000009</v>
      </c>
      <c r="X59" s="15">
        <f t="shared" si="3"/>
        <v>1.2327727381055546E-6</v>
      </c>
    </row>
    <row r="60" spans="2:24" x14ac:dyDescent="0.25">
      <c r="B60" s="23">
        <v>1485</v>
      </c>
      <c r="C60" s="4">
        <v>476.3</v>
      </c>
      <c r="D60" s="4">
        <v>479.9</v>
      </c>
      <c r="E60" s="23">
        <v>0.2</v>
      </c>
      <c r="F60" s="23">
        <v>0.5</v>
      </c>
      <c r="H60" s="23">
        <v>1690</v>
      </c>
      <c r="I60" s="4">
        <v>272.39999999999998</v>
      </c>
      <c r="J60" s="4">
        <v>275.10000000000002</v>
      </c>
      <c r="K60" s="23">
        <v>1.35</v>
      </c>
      <c r="L60" s="23">
        <v>1.5</v>
      </c>
      <c r="N60" s="15" t="s">
        <v>50</v>
      </c>
      <c r="O60" s="15">
        <f t="shared" si="8"/>
        <v>1465</v>
      </c>
      <c r="P60" s="15">
        <f t="shared" si="4"/>
        <v>5</v>
      </c>
      <c r="Q60" s="15">
        <f t="shared" si="9"/>
        <v>0.25</v>
      </c>
      <c r="R60" s="15">
        <f t="shared" si="2"/>
        <v>5.8243010782086341E-7</v>
      </c>
      <c r="S60" s="15"/>
      <c r="T60" s="15" t="s">
        <v>198</v>
      </c>
      <c r="U60" s="15">
        <f t="shared" si="5"/>
        <v>1565</v>
      </c>
      <c r="V60" s="15">
        <f t="shared" si="6"/>
        <v>5</v>
      </c>
      <c r="W60" s="15">
        <f t="shared" si="7"/>
        <v>0.625</v>
      </c>
      <c r="X60" s="15">
        <f t="shared" si="3"/>
        <v>1.2759460201074137E-6</v>
      </c>
    </row>
    <row r="61" spans="2:24" x14ac:dyDescent="0.25">
      <c r="B61" s="23">
        <v>1490</v>
      </c>
      <c r="C61" s="4">
        <v>471.3</v>
      </c>
      <c r="D61" s="4">
        <v>474.9</v>
      </c>
      <c r="E61" s="23">
        <v>0.05</v>
      </c>
      <c r="F61" s="23">
        <v>0.3</v>
      </c>
      <c r="H61" s="23">
        <v>1695</v>
      </c>
      <c r="I61" s="4">
        <v>267.39999999999998</v>
      </c>
      <c r="J61" s="4">
        <v>270.2</v>
      </c>
      <c r="K61" s="23">
        <v>1.4</v>
      </c>
      <c r="L61" s="23">
        <v>1.55</v>
      </c>
      <c r="N61" s="15" t="s">
        <v>51</v>
      </c>
      <c r="O61" s="15">
        <f t="shared" si="8"/>
        <v>1470</v>
      </c>
      <c r="P61" s="15">
        <f t="shared" si="4"/>
        <v>5</v>
      </c>
      <c r="Q61" s="15">
        <f t="shared" si="9"/>
        <v>0.25</v>
      </c>
      <c r="R61" s="15">
        <f t="shared" si="2"/>
        <v>5.7847473652544428E-7</v>
      </c>
      <c r="S61" s="15"/>
      <c r="T61" s="15" t="s">
        <v>199</v>
      </c>
      <c r="U61" s="15">
        <f t="shared" si="5"/>
        <v>1570</v>
      </c>
      <c r="V61" s="15">
        <f t="shared" si="6"/>
        <v>5</v>
      </c>
      <c r="W61" s="15">
        <f t="shared" si="7"/>
        <v>0.64999999999999991</v>
      </c>
      <c r="X61" s="15">
        <f t="shared" si="3"/>
        <v>1.3185451932092511E-6</v>
      </c>
    </row>
    <row r="62" spans="2:24" x14ac:dyDescent="0.25">
      <c r="B62" s="23">
        <v>1495</v>
      </c>
      <c r="C62" s="4">
        <v>466.4</v>
      </c>
      <c r="D62" s="4">
        <v>469.9</v>
      </c>
      <c r="E62" s="23">
        <v>0.05</v>
      </c>
      <c r="F62" s="23">
        <v>0.5</v>
      </c>
      <c r="H62" s="23">
        <v>1700</v>
      </c>
      <c r="I62" s="4">
        <v>262.5</v>
      </c>
      <c r="J62" s="4">
        <v>265.2</v>
      </c>
      <c r="K62" s="23">
        <v>1.45</v>
      </c>
      <c r="L62" s="23">
        <v>1.6</v>
      </c>
      <c r="N62" s="15" t="s">
        <v>52</v>
      </c>
      <c r="O62" s="15">
        <f t="shared" si="8"/>
        <v>1475</v>
      </c>
      <c r="P62" s="15">
        <f t="shared" si="4"/>
        <v>5</v>
      </c>
      <c r="Q62" s="15">
        <f t="shared" si="9"/>
        <v>0.2</v>
      </c>
      <c r="R62" s="15">
        <f t="shared" si="2"/>
        <v>4.5964761690377071E-7</v>
      </c>
      <c r="S62" s="15"/>
      <c r="T62" s="15" t="s">
        <v>200</v>
      </c>
      <c r="U62" s="15">
        <f t="shared" si="5"/>
        <v>1575</v>
      </c>
      <c r="V62" s="15">
        <f t="shared" si="6"/>
        <v>5</v>
      </c>
      <c r="W62" s="15">
        <f t="shared" si="7"/>
        <v>0.67500000000000004</v>
      </c>
      <c r="X62" s="15">
        <f t="shared" si="3"/>
        <v>1.3605785648315999E-6</v>
      </c>
    </row>
    <row r="63" spans="2:24" x14ac:dyDescent="0.25">
      <c r="B63" s="23">
        <v>1500</v>
      </c>
      <c r="C63" s="4">
        <v>461.4</v>
      </c>
      <c r="D63" s="4">
        <v>464.9</v>
      </c>
      <c r="E63" s="23">
        <v>0.25</v>
      </c>
      <c r="F63" s="23">
        <v>0.4</v>
      </c>
      <c r="H63" s="23">
        <v>1705</v>
      </c>
      <c r="I63" s="4">
        <v>257.5</v>
      </c>
      <c r="J63" s="4">
        <v>260.3</v>
      </c>
      <c r="K63" s="23">
        <v>1.5</v>
      </c>
      <c r="L63" s="23">
        <v>1.7</v>
      </c>
      <c r="N63" s="15" t="s">
        <v>53</v>
      </c>
      <c r="O63" s="15">
        <f t="shared" si="8"/>
        <v>1480</v>
      </c>
      <c r="P63" s="15">
        <f t="shared" si="4"/>
        <v>5</v>
      </c>
      <c r="Q63" s="15">
        <f t="shared" si="9"/>
        <v>0.25</v>
      </c>
      <c r="R63" s="15">
        <f t="shared" si="2"/>
        <v>5.7068391990405065E-7</v>
      </c>
      <c r="S63" s="15"/>
      <c r="T63" s="15" t="s">
        <v>201</v>
      </c>
      <c r="U63" s="15">
        <f t="shared" si="5"/>
        <v>1580</v>
      </c>
      <c r="V63" s="15">
        <f t="shared" si="6"/>
        <v>5</v>
      </c>
      <c r="W63" s="15">
        <f t="shared" si="7"/>
        <v>0.67500000000000004</v>
      </c>
      <c r="X63" s="15">
        <f t="shared" si="3"/>
        <v>1.3519809334983924E-6</v>
      </c>
    </row>
    <row r="64" spans="2:24" x14ac:dyDescent="0.25">
      <c r="B64" s="23">
        <v>1505</v>
      </c>
      <c r="C64" s="4">
        <v>456.4</v>
      </c>
      <c r="D64" s="4">
        <v>459.9</v>
      </c>
      <c r="E64" s="23">
        <v>0.3</v>
      </c>
      <c r="F64" s="23">
        <v>0.35</v>
      </c>
      <c r="H64" s="23">
        <v>1710</v>
      </c>
      <c r="I64" s="4">
        <v>252.6</v>
      </c>
      <c r="J64" s="4">
        <v>255.3</v>
      </c>
      <c r="K64" s="23">
        <v>1.6</v>
      </c>
      <c r="L64" s="23">
        <v>1.75</v>
      </c>
      <c r="N64" s="15" t="s">
        <v>54</v>
      </c>
      <c r="O64" s="15">
        <f t="shared" si="8"/>
        <v>1485</v>
      </c>
      <c r="P64" s="15">
        <f t="shared" si="4"/>
        <v>5</v>
      </c>
      <c r="Q64" s="15">
        <f t="shared" si="9"/>
        <v>0.35</v>
      </c>
      <c r="R64" s="15">
        <f t="shared" si="2"/>
        <v>7.9358636031287764E-7</v>
      </c>
      <c r="S64" s="15"/>
      <c r="T64" s="15" t="s">
        <v>202</v>
      </c>
      <c r="U64" s="15">
        <f t="shared" si="5"/>
        <v>1585</v>
      </c>
      <c r="V64" s="15">
        <f t="shared" si="6"/>
        <v>5</v>
      </c>
      <c r="W64" s="15">
        <f t="shared" si="7"/>
        <v>0.7</v>
      </c>
      <c r="X64" s="15">
        <f t="shared" si="3"/>
        <v>1.3932224852588005E-6</v>
      </c>
    </row>
    <row r="65" spans="2:24" x14ac:dyDescent="0.25">
      <c r="B65" s="23">
        <v>1510</v>
      </c>
      <c r="C65" s="4">
        <v>451.4</v>
      </c>
      <c r="D65" s="4">
        <v>454.9</v>
      </c>
      <c r="E65" s="23">
        <v>0.05</v>
      </c>
      <c r="F65" s="23">
        <v>0.55000000000000004</v>
      </c>
      <c r="H65" s="23">
        <v>1715</v>
      </c>
      <c r="I65" s="4">
        <v>247.7</v>
      </c>
      <c r="J65" s="4">
        <v>250.4</v>
      </c>
      <c r="K65" s="23">
        <v>1.65</v>
      </c>
      <c r="L65" s="23">
        <v>1.8</v>
      </c>
      <c r="N65" s="15" t="s">
        <v>55</v>
      </c>
      <c r="O65" s="15">
        <f t="shared" si="8"/>
        <v>1490</v>
      </c>
      <c r="P65" s="15">
        <f t="shared" si="4"/>
        <v>5</v>
      </c>
      <c r="Q65" s="15">
        <f t="shared" si="9"/>
        <v>0.17499999999999999</v>
      </c>
      <c r="R65" s="15">
        <f t="shared" si="2"/>
        <v>3.9413460686927744E-7</v>
      </c>
      <c r="S65" s="15"/>
      <c r="T65" s="15" t="s">
        <v>203</v>
      </c>
      <c r="U65" s="15">
        <f t="shared" si="5"/>
        <v>1590</v>
      </c>
      <c r="V65" s="15">
        <f t="shared" si="6"/>
        <v>5</v>
      </c>
      <c r="W65" s="15">
        <f t="shared" si="7"/>
        <v>0.72500000000000009</v>
      </c>
      <c r="X65" s="15">
        <f t="shared" si="3"/>
        <v>1.4339193519533222E-6</v>
      </c>
    </row>
    <row r="66" spans="2:24" x14ac:dyDescent="0.25">
      <c r="B66" s="23">
        <v>1515</v>
      </c>
      <c r="C66" s="4">
        <v>446.4</v>
      </c>
      <c r="D66" s="4">
        <v>449.9</v>
      </c>
      <c r="E66" s="23">
        <v>0.05</v>
      </c>
      <c r="F66" s="23">
        <v>0.55000000000000004</v>
      </c>
      <c r="H66" s="23">
        <v>1720</v>
      </c>
      <c r="I66" s="4">
        <v>242.7</v>
      </c>
      <c r="J66" s="4">
        <v>245.5</v>
      </c>
      <c r="K66" s="23">
        <v>1.7</v>
      </c>
      <c r="L66" s="23">
        <v>1.9</v>
      </c>
      <c r="N66" s="15" t="s">
        <v>56</v>
      </c>
      <c r="O66" s="15">
        <f t="shared" si="8"/>
        <v>1495</v>
      </c>
      <c r="P66" s="15">
        <f t="shared" si="4"/>
        <v>5</v>
      </c>
      <c r="Q66" s="15">
        <f t="shared" si="9"/>
        <v>0.27500000000000002</v>
      </c>
      <c r="R66" s="15">
        <f t="shared" si="2"/>
        <v>6.1521847136994718E-7</v>
      </c>
      <c r="S66" s="15"/>
      <c r="T66" s="15" t="s">
        <v>204</v>
      </c>
      <c r="U66" s="15">
        <f t="shared" si="5"/>
        <v>1595</v>
      </c>
      <c r="V66" s="15">
        <f t="shared" si="6"/>
        <v>5</v>
      </c>
      <c r="W66" s="15">
        <f t="shared" si="7"/>
        <v>0.75</v>
      </c>
      <c r="X66" s="15">
        <f t="shared" si="3"/>
        <v>1.4740793307129828E-6</v>
      </c>
    </row>
    <row r="67" spans="2:24" x14ac:dyDescent="0.25">
      <c r="B67" s="23">
        <v>1520</v>
      </c>
      <c r="C67" s="4">
        <v>441.4</v>
      </c>
      <c r="D67" s="4">
        <v>445</v>
      </c>
      <c r="E67" s="23">
        <v>0.1</v>
      </c>
      <c r="F67" s="23">
        <v>0.6</v>
      </c>
      <c r="H67" s="23">
        <v>1725</v>
      </c>
      <c r="I67" s="4">
        <v>237.8</v>
      </c>
      <c r="J67" s="4">
        <v>240.6</v>
      </c>
      <c r="K67" s="23">
        <v>1.75</v>
      </c>
      <c r="L67" s="23">
        <v>1.95</v>
      </c>
      <c r="N67" s="15" t="s">
        <v>57</v>
      </c>
      <c r="O67" s="15">
        <f t="shared" si="8"/>
        <v>1500</v>
      </c>
      <c r="P67" s="15">
        <f t="shared" si="4"/>
        <v>5</v>
      </c>
      <c r="Q67" s="15">
        <f t="shared" si="9"/>
        <v>0.32500000000000001</v>
      </c>
      <c r="R67" s="15">
        <f t="shared" si="2"/>
        <v>7.2223727804674771E-7</v>
      </c>
      <c r="S67" s="15"/>
      <c r="T67" s="15" t="s">
        <v>205</v>
      </c>
      <c r="U67" s="15">
        <f t="shared" si="5"/>
        <v>1600</v>
      </c>
      <c r="V67" s="15">
        <f t="shared" si="6"/>
        <v>5</v>
      </c>
      <c r="W67" s="15">
        <f t="shared" si="7"/>
        <v>0.77499999999999991</v>
      </c>
      <c r="X67" s="15">
        <f t="shared" si="3"/>
        <v>1.5137100878753904E-6</v>
      </c>
    </row>
    <row r="68" spans="2:24" x14ac:dyDescent="0.25">
      <c r="B68" s="23">
        <v>1525</v>
      </c>
      <c r="C68" s="4">
        <v>436.4</v>
      </c>
      <c r="D68" s="4">
        <v>440</v>
      </c>
      <c r="E68" s="23">
        <v>0.3</v>
      </c>
      <c r="F68" s="23">
        <v>0.4</v>
      </c>
      <c r="H68" s="23">
        <v>1730</v>
      </c>
      <c r="I68" s="4">
        <v>232.9</v>
      </c>
      <c r="J68" s="4">
        <v>235.6</v>
      </c>
      <c r="K68" s="23">
        <v>1.85</v>
      </c>
      <c r="L68" s="23">
        <v>2</v>
      </c>
      <c r="N68" s="15" t="s">
        <v>58</v>
      </c>
      <c r="O68" s="15">
        <f t="shared" si="8"/>
        <v>1505</v>
      </c>
      <c r="P68" s="15">
        <f t="shared" si="4"/>
        <v>5</v>
      </c>
      <c r="Q68" s="15">
        <f t="shared" si="9"/>
        <v>0.32499999999999996</v>
      </c>
      <c r="R68" s="15">
        <f t="shared" si="2"/>
        <v>7.1744633088163809E-7</v>
      </c>
      <c r="S68" s="15"/>
      <c r="T68" s="15" t="s">
        <v>206</v>
      </c>
      <c r="U68" s="15">
        <f t="shared" si="5"/>
        <v>1605</v>
      </c>
      <c r="V68" s="15">
        <f t="shared" si="6"/>
        <v>5</v>
      </c>
      <c r="W68" s="15">
        <f t="shared" si="7"/>
        <v>0.8</v>
      </c>
      <c r="X68" s="15">
        <f t="shared" si="3"/>
        <v>1.5528191615395434E-6</v>
      </c>
    </row>
    <row r="69" spans="2:24" x14ac:dyDescent="0.25">
      <c r="B69" s="23">
        <v>1530</v>
      </c>
      <c r="C69" s="4">
        <v>431.4</v>
      </c>
      <c r="D69" s="4">
        <v>435</v>
      </c>
      <c r="E69" s="23">
        <v>0.05</v>
      </c>
      <c r="F69" s="23">
        <v>0.6</v>
      </c>
      <c r="H69" s="23">
        <v>1735</v>
      </c>
      <c r="I69" s="4">
        <v>228</v>
      </c>
      <c r="J69" s="4">
        <v>230.7</v>
      </c>
      <c r="K69" s="23">
        <v>1.9</v>
      </c>
      <c r="L69" s="23">
        <v>2.1</v>
      </c>
      <c r="N69" s="15" t="s">
        <v>59</v>
      </c>
      <c r="O69" s="15">
        <f t="shared" si="8"/>
        <v>1510</v>
      </c>
      <c r="P69" s="15">
        <f t="shared" si="4"/>
        <v>5</v>
      </c>
      <c r="Q69" s="15">
        <f t="shared" si="9"/>
        <v>0.30000000000000004</v>
      </c>
      <c r="R69" s="15">
        <f t="shared" si="2"/>
        <v>6.578795972937149E-7</v>
      </c>
      <c r="S69" s="15"/>
      <c r="T69" s="15" t="s">
        <v>207</v>
      </c>
      <c r="U69" s="15">
        <f t="shared" si="5"/>
        <v>1610</v>
      </c>
      <c r="V69" s="15">
        <f t="shared" si="6"/>
        <v>5</v>
      </c>
      <c r="W69" s="15">
        <f t="shared" si="7"/>
        <v>0.82499999999999996</v>
      </c>
      <c r="X69" s="15">
        <f t="shared" si="3"/>
        <v>1.5914139640634256E-6</v>
      </c>
    </row>
    <row r="70" spans="2:24" x14ac:dyDescent="0.25">
      <c r="B70" s="23">
        <v>1535</v>
      </c>
      <c r="C70" s="4">
        <v>426.4</v>
      </c>
      <c r="D70" s="4">
        <v>430</v>
      </c>
      <c r="E70" s="23">
        <v>0.1</v>
      </c>
      <c r="F70" s="23">
        <v>0.65</v>
      </c>
      <c r="H70" s="23">
        <v>1740</v>
      </c>
      <c r="I70" s="4">
        <v>223.4</v>
      </c>
      <c r="J70" s="4">
        <v>225.3</v>
      </c>
      <c r="K70" s="23">
        <v>2</v>
      </c>
      <c r="L70" s="23">
        <v>2.2000000000000002</v>
      </c>
      <c r="N70" s="15" t="s">
        <v>60</v>
      </c>
      <c r="O70" s="15">
        <f t="shared" si="8"/>
        <v>1515</v>
      </c>
      <c r="P70" s="15">
        <f t="shared" si="4"/>
        <v>5</v>
      </c>
      <c r="Q70" s="15">
        <f t="shared" si="9"/>
        <v>0.30000000000000004</v>
      </c>
      <c r="R70" s="15">
        <f t="shared" si="2"/>
        <v>6.5354432344950898E-7</v>
      </c>
      <c r="S70" s="15"/>
      <c r="T70" s="15" t="s">
        <v>208</v>
      </c>
      <c r="U70" s="15">
        <f t="shared" si="5"/>
        <v>1615</v>
      </c>
      <c r="V70" s="15">
        <f t="shared" si="6"/>
        <v>5</v>
      </c>
      <c r="W70" s="15">
        <f t="shared" si="7"/>
        <v>0.85000000000000009</v>
      </c>
      <c r="X70" s="15">
        <f t="shared" si="3"/>
        <v>1.6295017845058266E-6</v>
      </c>
    </row>
    <row r="71" spans="2:24" x14ac:dyDescent="0.25">
      <c r="B71" s="23">
        <v>1540</v>
      </c>
      <c r="C71" s="4">
        <v>421.4</v>
      </c>
      <c r="D71" s="4">
        <v>425</v>
      </c>
      <c r="E71" s="23">
        <v>0.1</v>
      </c>
      <c r="F71" s="23">
        <v>0.65</v>
      </c>
      <c r="H71" s="23">
        <v>1745</v>
      </c>
      <c r="I71" s="4">
        <v>218.5</v>
      </c>
      <c r="J71" s="4">
        <v>220.4</v>
      </c>
      <c r="K71" s="23">
        <v>2.1</v>
      </c>
      <c r="L71" s="23">
        <v>2.25</v>
      </c>
      <c r="N71" s="15" t="s">
        <v>61</v>
      </c>
      <c r="O71" s="15">
        <f t="shared" si="8"/>
        <v>1520</v>
      </c>
      <c r="P71" s="15">
        <f t="shared" si="4"/>
        <v>5</v>
      </c>
      <c r="Q71" s="15">
        <f t="shared" si="9"/>
        <v>0.35</v>
      </c>
      <c r="R71" s="15">
        <f t="shared" si="2"/>
        <v>7.5746038842666451E-7</v>
      </c>
      <c r="S71" s="15"/>
      <c r="T71" s="15" t="s">
        <v>209</v>
      </c>
      <c r="U71" s="15">
        <f t="shared" si="5"/>
        <v>1620</v>
      </c>
      <c r="V71" s="15">
        <f t="shared" si="6"/>
        <v>5</v>
      </c>
      <c r="W71" s="15">
        <f t="shared" si="7"/>
        <v>0.875</v>
      </c>
      <c r="X71" s="15">
        <f t="shared" si="3"/>
        <v>1.6670897910137982E-6</v>
      </c>
    </row>
    <row r="72" spans="2:24" x14ac:dyDescent="0.25">
      <c r="B72" s="23">
        <v>1545</v>
      </c>
      <c r="C72" s="4">
        <v>416.5</v>
      </c>
      <c r="D72" s="4">
        <v>420</v>
      </c>
      <c r="E72" s="23">
        <v>0.1</v>
      </c>
      <c r="F72" s="23">
        <v>0.65</v>
      </c>
      <c r="H72" s="23">
        <v>1750</v>
      </c>
      <c r="I72" s="4">
        <v>213.6</v>
      </c>
      <c r="J72" s="4">
        <v>215.5</v>
      </c>
      <c r="K72" s="23">
        <v>2.2000000000000002</v>
      </c>
      <c r="L72" s="23">
        <v>2.35</v>
      </c>
      <c r="N72" s="15" t="s">
        <v>62</v>
      </c>
      <c r="O72" s="15">
        <f t="shared" si="8"/>
        <v>1525</v>
      </c>
      <c r="P72" s="15">
        <f t="shared" si="4"/>
        <v>5</v>
      </c>
      <c r="Q72" s="15">
        <f t="shared" si="9"/>
        <v>0.35</v>
      </c>
      <c r="R72" s="15">
        <f t="shared" si="2"/>
        <v>7.5250157760643504E-7</v>
      </c>
      <c r="S72" s="15"/>
      <c r="T72" s="15" t="s">
        <v>210</v>
      </c>
      <c r="U72" s="15">
        <f t="shared" si="5"/>
        <v>1625</v>
      </c>
      <c r="V72" s="15">
        <f t="shared" si="6"/>
        <v>5</v>
      </c>
      <c r="W72" s="15">
        <f t="shared" si="7"/>
        <v>0.89999999999999991</v>
      </c>
      <c r="X72" s="15">
        <f t="shared" si="3"/>
        <v>1.7041850331571182E-6</v>
      </c>
    </row>
    <row r="73" spans="2:24" x14ac:dyDescent="0.25">
      <c r="B73" s="23">
        <v>1550</v>
      </c>
      <c r="C73" s="4">
        <v>411.5</v>
      </c>
      <c r="D73" s="4">
        <v>415</v>
      </c>
      <c r="E73" s="23">
        <v>0.3</v>
      </c>
      <c r="F73" s="23">
        <v>0.7</v>
      </c>
      <c r="H73" s="23">
        <v>1755</v>
      </c>
      <c r="I73" s="4">
        <v>208.7</v>
      </c>
      <c r="J73" s="4">
        <v>210.6</v>
      </c>
      <c r="K73" s="23">
        <v>2.2999999999999998</v>
      </c>
      <c r="L73" s="23">
        <v>2.4500000000000002</v>
      </c>
      <c r="N73" s="15" t="s">
        <v>63</v>
      </c>
      <c r="O73" s="15">
        <f t="shared" si="8"/>
        <v>1530</v>
      </c>
      <c r="P73" s="15">
        <f t="shared" si="4"/>
        <v>5</v>
      </c>
      <c r="Q73" s="15">
        <f t="shared" si="9"/>
        <v>0.32500000000000001</v>
      </c>
      <c r="R73" s="15">
        <f t="shared" si="2"/>
        <v>6.9419192430483254E-7</v>
      </c>
      <c r="S73" s="15"/>
      <c r="T73" s="15" t="s">
        <v>211</v>
      </c>
      <c r="U73" s="15">
        <f t="shared" si="5"/>
        <v>1630</v>
      </c>
      <c r="V73" s="15">
        <f t="shared" si="6"/>
        <v>5</v>
      </c>
      <c r="W73" s="15">
        <f t="shared" si="7"/>
        <v>0.95</v>
      </c>
      <c r="X73" s="15">
        <f t="shared" si="3"/>
        <v>1.7878429427032715E-6</v>
      </c>
    </row>
    <row r="74" spans="2:24" x14ac:dyDescent="0.25">
      <c r="B74" s="23">
        <v>1555</v>
      </c>
      <c r="C74" s="4">
        <v>406.5</v>
      </c>
      <c r="D74" s="4">
        <v>410.1</v>
      </c>
      <c r="E74" s="23">
        <v>0.15</v>
      </c>
      <c r="F74" s="23">
        <v>0.7</v>
      </c>
      <c r="H74" s="23">
        <v>1760</v>
      </c>
      <c r="I74" s="4">
        <v>203.8</v>
      </c>
      <c r="J74" s="4">
        <v>205.7</v>
      </c>
      <c r="K74" s="23">
        <v>2.4</v>
      </c>
      <c r="L74" s="23">
        <v>2.5499999999999998</v>
      </c>
      <c r="N74" s="15" t="s">
        <v>64</v>
      </c>
      <c r="O74" s="15">
        <f t="shared" si="8"/>
        <v>1535</v>
      </c>
      <c r="P74" s="15">
        <f t="shared" si="4"/>
        <v>5</v>
      </c>
      <c r="Q74" s="15">
        <f t="shared" si="9"/>
        <v>0.375</v>
      </c>
      <c r="R74" s="15">
        <f t="shared" si="2"/>
        <v>7.9578100021719023E-7</v>
      </c>
      <c r="S74" s="15"/>
      <c r="T74" s="15" t="s">
        <v>212</v>
      </c>
      <c r="U74" s="15">
        <f t="shared" si="5"/>
        <v>1635</v>
      </c>
      <c r="V74" s="15">
        <f t="shared" si="6"/>
        <v>5</v>
      </c>
      <c r="W74" s="15">
        <f t="shared" si="7"/>
        <v>0.97500000000000009</v>
      </c>
      <c r="X74" s="15">
        <f t="shared" si="3"/>
        <v>1.8236860234780934E-6</v>
      </c>
    </row>
    <row r="75" spans="2:24" x14ac:dyDescent="0.25">
      <c r="B75" s="23">
        <v>1560</v>
      </c>
      <c r="C75" s="4">
        <v>401.5</v>
      </c>
      <c r="D75" s="4">
        <v>405.1</v>
      </c>
      <c r="E75" s="23">
        <v>0.15</v>
      </c>
      <c r="F75" s="23">
        <v>0.7</v>
      </c>
      <c r="H75" s="23">
        <v>1765</v>
      </c>
      <c r="I75" s="4">
        <v>198.9</v>
      </c>
      <c r="J75" s="4">
        <v>200.8</v>
      </c>
      <c r="K75" s="23">
        <v>2.5</v>
      </c>
      <c r="L75" s="23">
        <v>2.65</v>
      </c>
      <c r="N75" s="15" t="s">
        <v>65</v>
      </c>
      <c r="O75" s="15">
        <f t="shared" si="8"/>
        <v>1540</v>
      </c>
      <c r="P75" s="15">
        <f t="shared" si="4"/>
        <v>5</v>
      </c>
      <c r="Q75" s="15">
        <f t="shared" si="9"/>
        <v>0.375</v>
      </c>
      <c r="R75" s="15">
        <f t="shared" si="2"/>
        <v>7.9062197977599473E-7</v>
      </c>
      <c r="S75" s="15"/>
      <c r="T75" s="15" t="s">
        <v>213</v>
      </c>
      <c r="U75" s="15">
        <f t="shared" si="5"/>
        <v>1640</v>
      </c>
      <c r="V75" s="15">
        <f t="shared" si="6"/>
        <v>5</v>
      </c>
      <c r="W75" s="15">
        <f t="shared" si="7"/>
        <v>1</v>
      </c>
      <c r="X75" s="15">
        <f t="shared" si="3"/>
        <v>1.8590594236154552E-6</v>
      </c>
    </row>
    <row r="76" spans="2:24" x14ac:dyDescent="0.25">
      <c r="B76" s="23">
        <v>1565</v>
      </c>
      <c r="C76" s="4">
        <v>396.5</v>
      </c>
      <c r="D76" s="4">
        <v>400.1</v>
      </c>
      <c r="E76" s="23">
        <v>0.15</v>
      </c>
      <c r="F76" s="23">
        <v>0.7</v>
      </c>
      <c r="H76" s="23">
        <v>1770</v>
      </c>
      <c r="I76" s="4">
        <v>194</v>
      </c>
      <c r="J76" s="4">
        <v>195.9</v>
      </c>
      <c r="K76" s="23">
        <v>2.65</v>
      </c>
      <c r="L76" s="23">
        <v>2.8</v>
      </c>
      <c r="N76" s="15" t="s">
        <v>66</v>
      </c>
      <c r="O76" s="15">
        <f t="shared" si="8"/>
        <v>1545</v>
      </c>
      <c r="P76" s="15">
        <f t="shared" si="4"/>
        <v>5</v>
      </c>
      <c r="Q76" s="15">
        <f t="shared" si="9"/>
        <v>0.375</v>
      </c>
      <c r="R76" s="15">
        <f t="shared" si="2"/>
        <v>7.8551296582011038E-7</v>
      </c>
      <c r="S76" s="15"/>
      <c r="T76" s="15" t="s">
        <v>214</v>
      </c>
      <c r="U76" s="15">
        <f t="shared" si="5"/>
        <v>1645</v>
      </c>
      <c r="V76" s="15">
        <f t="shared" si="6"/>
        <v>5</v>
      </c>
      <c r="W76" s="15">
        <f t="shared" si="7"/>
        <v>1.0249999999999999</v>
      </c>
      <c r="X76" s="15">
        <f t="shared" si="3"/>
        <v>1.8939697088534035E-6</v>
      </c>
    </row>
    <row r="77" spans="2:24" x14ac:dyDescent="0.25">
      <c r="B77" s="23">
        <v>1570</v>
      </c>
      <c r="C77" s="4">
        <v>391.5</v>
      </c>
      <c r="D77" s="4">
        <v>395.1</v>
      </c>
      <c r="E77" s="23">
        <v>0.2</v>
      </c>
      <c r="F77" s="23">
        <v>0.75</v>
      </c>
      <c r="H77" s="23">
        <v>1775</v>
      </c>
      <c r="I77" s="4">
        <v>189.2</v>
      </c>
      <c r="J77" s="4">
        <v>191.1</v>
      </c>
      <c r="K77" s="23">
        <v>2.75</v>
      </c>
      <c r="L77" s="23">
        <v>2.9</v>
      </c>
      <c r="N77" s="15" t="s">
        <v>67</v>
      </c>
      <c r="O77" s="15">
        <f t="shared" si="8"/>
        <v>1550</v>
      </c>
      <c r="P77" s="15">
        <f t="shared" si="4"/>
        <v>5</v>
      </c>
      <c r="Q77" s="15">
        <f t="shared" si="9"/>
        <v>0.5</v>
      </c>
      <c r="R77" s="15">
        <f t="shared" si="2"/>
        <v>1.0406044188618795E-6</v>
      </c>
      <c r="S77" s="15"/>
      <c r="T77" s="15" t="s">
        <v>215</v>
      </c>
      <c r="U77" s="15">
        <f t="shared" si="5"/>
        <v>1650</v>
      </c>
      <c r="V77" s="15">
        <f t="shared" si="6"/>
        <v>5</v>
      </c>
      <c r="W77" s="15">
        <f t="shared" si="7"/>
        <v>1.075</v>
      </c>
      <c r="X77" s="15">
        <f t="shared" si="3"/>
        <v>1.9743381791323557E-6</v>
      </c>
    </row>
    <row r="78" spans="2:24" x14ac:dyDescent="0.25">
      <c r="B78" s="23">
        <v>1575</v>
      </c>
      <c r="C78" s="4">
        <v>386.5</v>
      </c>
      <c r="D78" s="4">
        <v>390.1</v>
      </c>
      <c r="E78" s="23">
        <v>0.35</v>
      </c>
      <c r="F78" s="23">
        <v>0.75</v>
      </c>
      <c r="H78" s="23">
        <v>1780</v>
      </c>
      <c r="I78" s="4">
        <v>184.3</v>
      </c>
      <c r="J78" s="4">
        <v>185.8</v>
      </c>
      <c r="K78" s="23">
        <v>2.9</v>
      </c>
      <c r="L78" s="23">
        <v>3.1</v>
      </c>
      <c r="N78" s="15" t="s">
        <v>68</v>
      </c>
      <c r="O78" s="15">
        <f t="shared" si="8"/>
        <v>1555</v>
      </c>
      <c r="P78" s="15">
        <f t="shared" si="4"/>
        <v>5</v>
      </c>
      <c r="Q78" s="15">
        <f t="shared" si="9"/>
        <v>0.42499999999999999</v>
      </c>
      <c r="R78" s="15">
        <f t="shared" si="2"/>
        <v>8.788347096776565E-7</v>
      </c>
      <c r="S78" s="15"/>
      <c r="T78" s="15" t="s">
        <v>216</v>
      </c>
      <c r="U78" s="15">
        <f t="shared" si="5"/>
        <v>1655</v>
      </c>
      <c r="V78" s="15">
        <f t="shared" si="6"/>
        <v>5</v>
      </c>
      <c r="W78" s="15">
        <f t="shared" si="7"/>
        <v>1.1000000000000001</v>
      </c>
      <c r="X78" s="15">
        <f t="shared" si="3"/>
        <v>2.0080644931432686E-6</v>
      </c>
    </row>
    <row r="79" spans="2:24" x14ac:dyDescent="0.25">
      <c r="B79" s="23">
        <v>1580</v>
      </c>
      <c r="C79" s="4">
        <v>381.5</v>
      </c>
      <c r="D79" s="4">
        <v>385.1</v>
      </c>
      <c r="E79" s="23">
        <v>0.25</v>
      </c>
      <c r="F79" s="23">
        <v>0.8</v>
      </c>
      <c r="H79" s="23">
        <v>1785</v>
      </c>
      <c r="I79" s="4">
        <v>179.4</v>
      </c>
      <c r="J79" s="4">
        <v>180.9</v>
      </c>
      <c r="K79" s="23">
        <v>3</v>
      </c>
      <c r="L79" s="23">
        <v>3.2</v>
      </c>
      <c r="N79" s="15" t="s">
        <v>69</v>
      </c>
      <c r="O79" s="15">
        <f t="shared" si="8"/>
        <v>1560</v>
      </c>
      <c r="P79" s="15">
        <f t="shared" si="4"/>
        <v>5</v>
      </c>
      <c r="Q79" s="15">
        <f t="shared" si="9"/>
        <v>0.42499999999999999</v>
      </c>
      <c r="R79" s="15">
        <f t="shared" si="2"/>
        <v>8.7321018198073439E-7</v>
      </c>
      <c r="S79" s="15"/>
      <c r="T79" s="15" t="s">
        <v>217</v>
      </c>
      <c r="U79" s="15">
        <f t="shared" si="5"/>
        <v>1660</v>
      </c>
      <c r="V79" s="15">
        <f t="shared" si="6"/>
        <v>5</v>
      </c>
      <c r="W79" s="15">
        <f t="shared" si="7"/>
        <v>1.1499999999999999</v>
      </c>
      <c r="X79" s="15">
        <f t="shared" si="3"/>
        <v>2.0867125706269225E-6</v>
      </c>
    </row>
    <row r="80" spans="2:24" x14ac:dyDescent="0.25">
      <c r="B80" s="23">
        <v>1585</v>
      </c>
      <c r="C80" s="4">
        <v>376.6</v>
      </c>
      <c r="D80" s="4">
        <v>380.2</v>
      </c>
      <c r="E80" s="23">
        <v>0.25</v>
      </c>
      <c r="F80" s="23">
        <v>0.8</v>
      </c>
      <c r="H80" s="23">
        <v>1790</v>
      </c>
      <c r="I80" s="4">
        <v>174.6</v>
      </c>
      <c r="J80" s="4">
        <v>176.1</v>
      </c>
      <c r="K80" s="23">
        <v>3.1</v>
      </c>
      <c r="L80" s="23">
        <v>3.4</v>
      </c>
      <c r="N80" s="15" t="s">
        <v>70</v>
      </c>
      <c r="O80" s="15">
        <f t="shared" si="8"/>
        <v>1565</v>
      </c>
      <c r="P80" s="15">
        <f t="shared" si="4"/>
        <v>5</v>
      </c>
      <c r="Q80" s="15">
        <f t="shared" si="9"/>
        <v>0.42499999999999999</v>
      </c>
      <c r="R80" s="15">
        <f t="shared" si="2"/>
        <v>8.6763947733193772E-7</v>
      </c>
      <c r="S80" s="15"/>
      <c r="T80" s="15" t="s">
        <v>218</v>
      </c>
      <c r="U80" s="15">
        <f t="shared" si="5"/>
        <v>1665</v>
      </c>
      <c r="V80" s="15">
        <f t="shared" si="6"/>
        <v>5</v>
      </c>
      <c r="W80" s="15">
        <f t="shared" si="7"/>
        <v>1.2</v>
      </c>
      <c r="X80" s="15">
        <f t="shared" si="3"/>
        <v>2.1643811274003207E-6</v>
      </c>
    </row>
    <row r="81" spans="2:24" x14ac:dyDescent="0.25">
      <c r="B81" s="23">
        <v>1590</v>
      </c>
      <c r="C81" s="4">
        <v>371.6</v>
      </c>
      <c r="D81" s="4">
        <v>375.2</v>
      </c>
      <c r="E81" s="23">
        <v>0.25</v>
      </c>
      <c r="F81" s="23">
        <v>0.8</v>
      </c>
      <c r="H81" s="23">
        <v>1795</v>
      </c>
      <c r="I81" s="4">
        <v>169.7</v>
      </c>
      <c r="J81" s="4">
        <v>171.2</v>
      </c>
      <c r="K81" s="23">
        <v>3.3</v>
      </c>
      <c r="L81" s="23">
        <v>3.6</v>
      </c>
      <c r="N81" s="15" t="s">
        <v>71</v>
      </c>
      <c r="O81" s="15">
        <f t="shared" si="8"/>
        <v>1570</v>
      </c>
      <c r="P81" s="15">
        <f t="shared" si="4"/>
        <v>5</v>
      </c>
      <c r="Q81" s="15">
        <f t="shared" si="9"/>
        <v>0.47499999999999998</v>
      </c>
      <c r="R81" s="15">
        <f t="shared" si="2"/>
        <v>9.6354801837797964E-7</v>
      </c>
      <c r="S81" s="15"/>
      <c r="T81" s="15" t="s">
        <v>219</v>
      </c>
      <c r="U81" s="15">
        <f t="shared" si="5"/>
        <v>1670</v>
      </c>
      <c r="V81" s="15">
        <f t="shared" si="6"/>
        <v>5</v>
      </c>
      <c r="W81" s="15">
        <f t="shared" si="7"/>
        <v>1.2250000000000001</v>
      </c>
      <c r="X81" s="15">
        <f t="shared" si="3"/>
        <v>2.1962618331784067E-6</v>
      </c>
    </row>
    <row r="82" spans="2:24" x14ac:dyDescent="0.25">
      <c r="B82" s="23">
        <v>1595</v>
      </c>
      <c r="C82" s="4">
        <v>366.6</v>
      </c>
      <c r="D82" s="4">
        <v>370.2</v>
      </c>
      <c r="E82" s="23">
        <v>0.25</v>
      </c>
      <c r="F82" s="23">
        <v>0.8</v>
      </c>
      <c r="H82" s="23">
        <v>1800</v>
      </c>
      <c r="I82" s="4">
        <v>164.9</v>
      </c>
      <c r="J82" s="4">
        <v>166.4</v>
      </c>
      <c r="K82" s="23">
        <v>3.5</v>
      </c>
      <c r="L82" s="23">
        <v>3.7</v>
      </c>
      <c r="N82" s="15" t="s">
        <v>72</v>
      </c>
      <c r="O82" s="15">
        <f t="shared" si="8"/>
        <v>1575</v>
      </c>
      <c r="P82" s="15">
        <f t="shared" si="4"/>
        <v>5</v>
      </c>
      <c r="Q82" s="15">
        <f t="shared" si="9"/>
        <v>0.55000000000000004</v>
      </c>
      <c r="R82" s="15">
        <f t="shared" si="2"/>
        <v>1.1086146950656517E-6</v>
      </c>
      <c r="S82" s="15"/>
      <c r="T82" s="15" t="s">
        <v>220</v>
      </c>
      <c r="U82" s="15">
        <f t="shared" si="5"/>
        <v>1675</v>
      </c>
      <c r="V82" s="15">
        <f t="shared" si="6"/>
        <v>5</v>
      </c>
      <c r="W82" s="15">
        <f t="shared" si="7"/>
        <v>1.2749999999999999</v>
      </c>
      <c r="X82" s="15">
        <f t="shared" si="3"/>
        <v>2.2722783471914686E-6</v>
      </c>
    </row>
    <row r="83" spans="2:24" x14ac:dyDescent="0.25">
      <c r="B83" s="23">
        <v>1600</v>
      </c>
      <c r="C83" s="4">
        <v>361.6</v>
      </c>
      <c r="D83" s="4">
        <v>365.2</v>
      </c>
      <c r="E83" s="23">
        <v>0.5</v>
      </c>
      <c r="F83" s="23">
        <v>0.85</v>
      </c>
      <c r="H83" s="23">
        <v>1805</v>
      </c>
      <c r="I83" s="4">
        <v>160.1</v>
      </c>
      <c r="J83" s="4">
        <v>161.6</v>
      </c>
      <c r="K83" s="23">
        <v>3.7</v>
      </c>
      <c r="L83" s="23">
        <v>3.9</v>
      </c>
      <c r="N83" s="15" t="s">
        <v>73</v>
      </c>
      <c r="O83" s="15">
        <f t="shared" si="8"/>
        <v>1580</v>
      </c>
      <c r="P83" s="15">
        <f t="shared" si="4"/>
        <v>5</v>
      </c>
      <c r="Q83" s="15">
        <f t="shared" si="9"/>
        <v>0.52500000000000002</v>
      </c>
      <c r="R83" s="15">
        <f t="shared" si="2"/>
        <v>1.0515361008377858E-6</v>
      </c>
      <c r="S83" s="15"/>
      <c r="T83" s="15" t="s">
        <v>221</v>
      </c>
      <c r="U83" s="15">
        <f t="shared" si="5"/>
        <v>1680</v>
      </c>
      <c r="V83" s="15">
        <f t="shared" si="6"/>
        <v>5</v>
      </c>
      <c r="W83" s="15">
        <f t="shared" si="7"/>
        <v>1.325</v>
      </c>
      <c r="X83" s="15">
        <f t="shared" si="3"/>
        <v>2.347352341669101E-6</v>
      </c>
    </row>
    <row r="84" spans="2:24" x14ac:dyDescent="0.25">
      <c r="B84" s="23">
        <v>1605</v>
      </c>
      <c r="C84" s="4">
        <v>356.6</v>
      </c>
      <c r="D84" s="4">
        <v>360.3</v>
      </c>
      <c r="E84" s="23">
        <v>0.3</v>
      </c>
      <c r="F84" s="23">
        <v>0.85</v>
      </c>
      <c r="H84" s="23">
        <v>1810</v>
      </c>
      <c r="I84" s="4">
        <v>155.30000000000001</v>
      </c>
      <c r="J84" s="4">
        <v>156.69999999999999</v>
      </c>
      <c r="K84" s="23">
        <v>3.8</v>
      </c>
      <c r="L84" s="23">
        <v>4.0999999999999996</v>
      </c>
      <c r="N84" s="15" t="s">
        <v>74</v>
      </c>
      <c r="O84" s="15">
        <f t="shared" si="8"/>
        <v>1585</v>
      </c>
      <c r="P84" s="15">
        <f t="shared" si="4"/>
        <v>5</v>
      </c>
      <c r="Q84" s="15">
        <f t="shared" si="9"/>
        <v>0.52500000000000002</v>
      </c>
      <c r="R84" s="15">
        <f t="shared" si="2"/>
        <v>1.0449122678627307E-6</v>
      </c>
      <c r="S84" s="15"/>
      <c r="T84" s="15" t="s">
        <v>222</v>
      </c>
      <c r="U84" s="15">
        <f t="shared" si="5"/>
        <v>1685</v>
      </c>
      <c r="V84" s="15">
        <f>(U85-U83)/2</f>
        <v>5</v>
      </c>
      <c r="W84" s="15">
        <f t="shared" si="7"/>
        <v>1.375</v>
      </c>
      <c r="X84" s="15">
        <f t="shared" si="3"/>
        <v>2.4214965564246145E-6</v>
      </c>
    </row>
    <row r="85" spans="2:24" x14ac:dyDescent="0.25">
      <c r="B85" s="23">
        <v>1610</v>
      </c>
      <c r="C85" s="4">
        <v>351.6</v>
      </c>
      <c r="D85" s="4">
        <v>355.3</v>
      </c>
      <c r="E85" s="23">
        <v>0.35</v>
      </c>
      <c r="F85" s="23">
        <v>0.9</v>
      </c>
      <c r="H85" s="23">
        <v>1815</v>
      </c>
      <c r="I85" s="4">
        <v>150.5</v>
      </c>
      <c r="J85" s="4">
        <v>152</v>
      </c>
      <c r="K85" s="23">
        <v>4.0999999999999996</v>
      </c>
      <c r="L85" s="23">
        <v>4.3</v>
      </c>
      <c r="N85" s="15" t="s">
        <v>75</v>
      </c>
      <c r="O85" s="15">
        <f t="shared" si="8"/>
        <v>1590</v>
      </c>
      <c r="P85" s="15">
        <f t="shared" si="4"/>
        <v>5</v>
      </c>
      <c r="Q85" s="15">
        <f t="shared" si="9"/>
        <v>0.52500000000000002</v>
      </c>
      <c r="R85" s="15">
        <f t="shared" si="2"/>
        <v>1.0383508255731373E-6</v>
      </c>
      <c r="S85" s="15"/>
      <c r="T85" s="15" t="s">
        <v>223</v>
      </c>
      <c r="U85" s="15">
        <f t="shared" si="5"/>
        <v>1690</v>
      </c>
      <c r="V85" s="15">
        <f t="shared" si="6"/>
        <v>5</v>
      </c>
      <c r="W85" s="15">
        <f t="shared" si="7"/>
        <v>1.425</v>
      </c>
      <c r="X85" s="15">
        <f t="shared" si="3"/>
        <v>2.4947235291840214E-6</v>
      </c>
    </row>
    <row r="86" spans="2:24" x14ac:dyDescent="0.25">
      <c r="B86" s="23">
        <v>1615</v>
      </c>
      <c r="C86" s="4">
        <v>346.7</v>
      </c>
      <c r="D86" s="4">
        <v>350.3</v>
      </c>
      <c r="E86" s="23">
        <v>0.35</v>
      </c>
      <c r="F86" s="23">
        <v>0.9</v>
      </c>
      <c r="H86" s="23">
        <v>1820</v>
      </c>
      <c r="I86" s="4">
        <v>145.69999999999999</v>
      </c>
      <c r="J86" s="4">
        <v>147.19999999999999</v>
      </c>
      <c r="K86" s="23">
        <v>4.3</v>
      </c>
      <c r="L86" s="23">
        <v>4.5</v>
      </c>
      <c r="N86" s="15" t="s">
        <v>76</v>
      </c>
      <c r="O86" s="15">
        <f t="shared" si="8"/>
        <v>1595</v>
      </c>
      <c r="P86" s="15">
        <f t="shared" si="4"/>
        <v>5</v>
      </c>
      <c r="Q86" s="15">
        <f t="shared" si="9"/>
        <v>0.52500000000000002</v>
      </c>
      <c r="R86" s="15">
        <f t="shared" si="2"/>
        <v>1.031850992868171E-6</v>
      </c>
      <c r="S86" s="15"/>
      <c r="T86" s="15" t="s">
        <v>224</v>
      </c>
      <c r="U86" s="15">
        <f t="shared" si="5"/>
        <v>1695</v>
      </c>
      <c r="V86" s="15">
        <f t="shared" si="6"/>
        <v>5</v>
      </c>
      <c r="W86" s="15">
        <f t="shared" si="7"/>
        <v>1.4750000000000001</v>
      </c>
      <c r="X86" s="15">
        <f t="shared" si="3"/>
        <v>2.5670455993213737E-6</v>
      </c>
    </row>
    <row r="87" spans="2:24" x14ac:dyDescent="0.25">
      <c r="B87" s="23">
        <v>1620</v>
      </c>
      <c r="C87" s="4">
        <v>341.7</v>
      </c>
      <c r="D87" s="4">
        <v>345.3</v>
      </c>
      <c r="E87" s="23">
        <v>0.35</v>
      </c>
      <c r="F87" s="23">
        <v>0.9</v>
      </c>
      <c r="H87" s="23">
        <v>1825</v>
      </c>
      <c r="I87" s="4">
        <v>140.9</v>
      </c>
      <c r="J87" s="4">
        <v>142.4</v>
      </c>
      <c r="K87" s="23">
        <v>4.5</v>
      </c>
      <c r="L87" s="23">
        <v>4.8</v>
      </c>
      <c r="N87" s="15" t="s">
        <v>77</v>
      </c>
      <c r="O87" s="15">
        <f t="shared" si="8"/>
        <v>1600</v>
      </c>
      <c r="P87" s="15">
        <f t="shared" si="4"/>
        <v>5</v>
      </c>
      <c r="Q87" s="15">
        <f t="shared" si="9"/>
        <v>0.67500000000000004</v>
      </c>
      <c r="R87" s="15">
        <f t="shared" si="2"/>
        <v>1.3183868582133391E-6</v>
      </c>
      <c r="S87" s="15"/>
      <c r="T87" s="15" t="s">
        <v>225</v>
      </c>
      <c r="U87" s="15">
        <f t="shared" si="5"/>
        <v>1700</v>
      </c>
      <c r="V87" s="15">
        <f t="shared" si="6"/>
        <v>5</v>
      </c>
      <c r="W87" s="15">
        <f t="shared" si="7"/>
        <v>1.5249999999999999</v>
      </c>
      <c r="X87" s="15">
        <f t="shared" si="3"/>
        <v>2.6384749115149117E-6</v>
      </c>
    </row>
    <row r="88" spans="2:24" x14ac:dyDescent="0.25">
      <c r="B88" s="23">
        <v>1625</v>
      </c>
      <c r="C88" s="4">
        <v>336.7</v>
      </c>
      <c r="D88" s="4">
        <v>340.4</v>
      </c>
      <c r="E88" s="23">
        <v>0.4</v>
      </c>
      <c r="F88" s="23">
        <v>0.95</v>
      </c>
      <c r="H88" s="23">
        <v>1830</v>
      </c>
      <c r="I88" s="4">
        <v>136.19999999999999</v>
      </c>
      <c r="J88" s="4">
        <v>137.69999999999999</v>
      </c>
      <c r="K88" s="23">
        <v>4.8</v>
      </c>
      <c r="L88" s="23">
        <v>5</v>
      </c>
      <c r="N88" s="15" t="s">
        <v>78</v>
      </c>
      <c r="O88" s="15">
        <f t="shared" si="8"/>
        <v>1605</v>
      </c>
      <c r="P88" s="15">
        <f t="shared" si="4"/>
        <v>5</v>
      </c>
      <c r="Q88" s="15">
        <f t="shared" si="9"/>
        <v>0.57499999999999996</v>
      </c>
      <c r="R88" s="15">
        <f t="shared" si="2"/>
        <v>1.1160838632245474E-6</v>
      </c>
      <c r="S88" s="15"/>
      <c r="T88" s="15" t="s">
        <v>226</v>
      </c>
      <c r="U88" s="15">
        <f t="shared" si="5"/>
        <v>1705</v>
      </c>
      <c r="V88" s="15">
        <f t="shared" si="6"/>
        <v>5</v>
      </c>
      <c r="W88" s="15">
        <f t="shared" si="7"/>
        <v>1.6</v>
      </c>
      <c r="X88" s="15">
        <f t="shared" si="3"/>
        <v>2.7520237910612418E-6</v>
      </c>
    </row>
    <row r="89" spans="2:24" x14ac:dyDescent="0.25">
      <c r="B89" s="23">
        <v>1630</v>
      </c>
      <c r="C89" s="4">
        <v>331.7</v>
      </c>
      <c r="D89" s="4">
        <v>335.4</v>
      </c>
      <c r="E89" s="23">
        <v>0.4</v>
      </c>
      <c r="F89" s="23">
        <v>0.95</v>
      </c>
      <c r="H89" s="23">
        <v>1835</v>
      </c>
      <c r="I89" s="4">
        <v>131.5</v>
      </c>
      <c r="J89" s="4">
        <v>132.9</v>
      </c>
      <c r="K89" s="23">
        <v>5</v>
      </c>
      <c r="L89" s="23">
        <v>5.3</v>
      </c>
      <c r="N89" s="15" t="s">
        <v>79</v>
      </c>
      <c r="O89" s="15">
        <f t="shared" si="8"/>
        <v>1610</v>
      </c>
      <c r="P89" s="15">
        <f t="shared" si="4"/>
        <v>5</v>
      </c>
      <c r="Q89" s="15">
        <f t="shared" si="9"/>
        <v>0.625</v>
      </c>
      <c r="R89" s="15">
        <f t="shared" si="2"/>
        <v>1.2056113365204202E-6</v>
      </c>
      <c r="S89" s="15"/>
      <c r="T89" s="15" t="s">
        <v>227</v>
      </c>
      <c r="U89" s="15">
        <f t="shared" si="5"/>
        <v>1710</v>
      </c>
      <c r="V89" s="15">
        <f t="shared" si="6"/>
        <v>5</v>
      </c>
      <c r="W89" s="15">
        <f t="shared" si="7"/>
        <v>1.675</v>
      </c>
      <c r="X89" s="15">
        <f t="shared" si="3"/>
        <v>2.8642014391236675E-6</v>
      </c>
    </row>
    <row r="90" spans="2:24" x14ac:dyDescent="0.25">
      <c r="B90" s="23">
        <v>1635</v>
      </c>
      <c r="C90" s="4">
        <v>326.7</v>
      </c>
      <c r="D90" s="4">
        <v>330.4</v>
      </c>
      <c r="E90" s="23">
        <v>0.45</v>
      </c>
      <c r="F90" s="23">
        <v>1</v>
      </c>
      <c r="H90" s="23">
        <v>1840</v>
      </c>
      <c r="I90" s="4">
        <v>126.8</v>
      </c>
      <c r="J90" s="4">
        <v>128.19999999999999</v>
      </c>
      <c r="K90" s="23">
        <v>5.3</v>
      </c>
      <c r="L90" s="23">
        <v>5.6</v>
      </c>
      <c r="N90" s="15" t="s">
        <v>80</v>
      </c>
      <c r="O90" s="15">
        <f t="shared" si="8"/>
        <v>1615</v>
      </c>
      <c r="P90" s="15">
        <f t="shared" si="4"/>
        <v>5</v>
      </c>
      <c r="Q90" s="15">
        <f t="shared" si="9"/>
        <v>0.625</v>
      </c>
      <c r="R90" s="15">
        <f t="shared" si="2"/>
        <v>1.1981578067055495E-6</v>
      </c>
      <c r="S90" s="15"/>
      <c r="T90" s="15" t="s">
        <v>228</v>
      </c>
      <c r="U90" s="15">
        <f t="shared" si="5"/>
        <v>1715</v>
      </c>
      <c r="V90" s="15">
        <f t="shared" si="6"/>
        <v>5</v>
      </c>
      <c r="W90" s="15">
        <f t="shared" si="7"/>
        <v>1.7250000000000001</v>
      </c>
      <c r="X90" s="15">
        <f t="shared" si="3"/>
        <v>2.9325256447328315E-6</v>
      </c>
    </row>
    <row r="91" spans="2:24" x14ac:dyDescent="0.25">
      <c r="B91" s="23">
        <v>1640</v>
      </c>
      <c r="C91" s="4">
        <v>321.8</v>
      </c>
      <c r="D91" s="4">
        <v>325.39999999999998</v>
      </c>
      <c r="E91" s="23">
        <v>0.45</v>
      </c>
      <c r="F91" s="23">
        <v>1</v>
      </c>
      <c r="H91" s="23">
        <v>1845</v>
      </c>
      <c r="I91" s="4">
        <v>122.1</v>
      </c>
      <c r="J91" s="4">
        <v>123.5</v>
      </c>
      <c r="K91" s="23">
        <v>5.6</v>
      </c>
      <c r="L91" s="23">
        <v>5.9</v>
      </c>
      <c r="N91" s="15" t="s">
        <v>81</v>
      </c>
      <c r="O91" s="15">
        <f t="shared" si="8"/>
        <v>1620</v>
      </c>
      <c r="P91" s="15">
        <f t="shared" si="4"/>
        <v>5</v>
      </c>
      <c r="Q91" s="15">
        <f t="shared" si="9"/>
        <v>0.625</v>
      </c>
      <c r="R91" s="15">
        <f t="shared" si="2"/>
        <v>1.1907731844972494E-6</v>
      </c>
      <c r="S91" s="15"/>
      <c r="T91" s="15" t="s">
        <v>229</v>
      </c>
      <c r="U91" s="15">
        <f t="shared" si="5"/>
        <v>1720</v>
      </c>
      <c r="V91" s="15">
        <f t="shared" si="6"/>
        <v>5</v>
      </c>
      <c r="W91" s="15">
        <f t="shared" si="7"/>
        <v>1.7999999999999998</v>
      </c>
      <c r="X91" s="15">
        <f t="shared" si="3"/>
        <v>3.0422617652653566E-6</v>
      </c>
    </row>
    <row r="92" spans="2:24" x14ac:dyDescent="0.25">
      <c r="B92" s="23">
        <v>1645</v>
      </c>
      <c r="C92" s="4">
        <v>316.8</v>
      </c>
      <c r="D92" s="4">
        <v>320.5</v>
      </c>
      <c r="E92" s="23">
        <v>0.5</v>
      </c>
      <c r="F92" s="23">
        <v>1.05</v>
      </c>
      <c r="H92" s="23">
        <v>1850</v>
      </c>
      <c r="I92" s="4">
        <v>117.4</v>
      </c>
      <c r="J92" s="4">
        <v>118.8</v>
      </c>
      <c r="K92" s="23">
        <v>5.9</v>
      </c>
      <c r="L92" s="23">
        <v>6.2</v>
      </c>
      <c r="N92" s="15" t="s">
        <v>82</v>
      </c>
      <c r="O92" s="15">
        <f t="shared" si="8"/>
        <v>1625</v>
      </c>
      <c r="P92" s="15">
        <f t="shared" si="4"/>
        <v>5</v>
      </c>
      <c r="Q92" s="15">
        <f t="shared" si="9"/>
        <v>0.67500000000000004</v>
      </c>
      <c r="R92" s="15">
        <f t="shared" si="2"/>
        <v>1.278133152956648E-6</v>
      </c>
      <c r="S92" s="15"/>
      <c r="T92" s="15" t="s">
        <v>230</v>
      </c>
      <c r="U92" s="15">
        <f t="shared" si="5"/>
        <v>1725</v>
      </c>
      <c r="V92" s="15">
        <f t="shared" si="6"/>
        <v>5</v>
      </c>
      <c r="W92" s="15">
        <f t="shared" si="7"/>
        <v>1.85</v>
      </c>
      <c r="X92" s="15">
        <f t="shared" si="3"/>
        <v>3.1086691090607315E-6</v>
      </c>
    </row>
    <row r="93" spans="2:24" x14ac:dyDescent="0.25">
      <c r="B93" s="23">
        <v>1650</v>
      </c>
      <c r="C93" s="4">
        <v>311.8</v>
      </c>
      <c r="D93" s="4">
        <v>315.5</v>
      </c>
      <c r="E93" s="23">
        <v>0.5</v>
      </c>
      <c r="F93" s="23">
        <v>0.85</v>
      </c>
      <c r="H93" s="23">
        <v>1855</v>
      </c>
      <c r="I93" s="4">
        <v>112.8</v>
      </c>
      <c r="J93" s="4">
        <v>114.2</v>
      </c>
      <c r="K93" s="23">
        <v>6.3</v>
      </c>
      <c r="L93" s="23">
        <v>6.6</v>
      </c>
      <c r="N93" s="15" t="s">
        <v>83</v>
      </c>
      <c r="O93" s="15">
        <f t="shared" si="8"/>
        <v>1630</v>
      </c>
      <c r="P93" s="15">
        <f t="shared" si="4"/>
        <v>5</v>
      </c>
      <c r="Q93" s="15">
        <f t="shared" si="9"/>
        <v>0.67500000000000004</v>
      </c>
      <c r="R93" s="15">
        <f t="shared" si="2"/>
        <v>1.2703038718153292E-6</v>
      </c>
      <c r="S93" s="15"/>
      <c r="T93" s="15" t="s">
        <v>231</v>
      </c>
      <c r="U93" s="15">
        <f t="shared" si="5"/>
        <v>1730</v>
      </c>
      <c r="V93" s="15">
        <f t="shared" si="6"/>
        <v>5</v>
      </c>
      <c r="W93" s="15">
        <f t="shared" si="7"/>
        <v>1.925</v>
      </c>
      <c r="X93" s="15">
        <f t="shared" si="3"/>
        <v>3.2160255887535657E-6</v>
      </c>
    </row>
    <row r="94" spans="2:24" x14ac:dyDescent="0.25">
      <c r="B94" s="23">
        <v>1655</v>
      </c>
      <c r="C94" s="4">
        <v>306.8</v>
      </c>
      <c r="D94" s="4">
        <v>310.5</v>
      </c>
      <c r="E94" s="23">
        <v>0.55000000000000004</v>
      </c>
      <c r="F94" s="23">
        <v>1.1000000000000001</v>
      </c>
      <c r="H94" s="23">
        <v>1860</v>
      </c>
      <c r="I94" s="4">
        <v>108.2</v>
      </c>
      <c r="J94" s="4">
        <v>109.6</v>
      </c>
      <c r="K94" s="23">
        <v>6.6</v>
      </c>
      <c r="L94" s="23">
        <v>6.9</v>
      </c>
      <c r="N94" s="15" t="s">
        <v>84</v>
      </c>
      <c r="O94" s="15">
        <f t="shared" si="8"/>
        <v>1635</v>
      </c>
      <c r="P94" s="15">
        <f t="shared" si="4"/>
        <v>5</v>
      </c>
      <c r="Q94" s="15">
        <f t="shared" si="9"/>
        <v>0.72499999999999998</v>
      </c>
      <c r="R94" s="15">
        <f t="shared" si="2"/>
        <v>1.3560682578749319E-6</v>
      </c>
      <c r="S94" s="15"/>
      <c r="T94" s="15" t="s">
        <v>232</v>
      </c>
      <c r="U94" s="15">
        <f t="shared" si="5"/>
        <v>1735</v>
      </c>
      <c r="V94" s="15">
        <f t="shared" si="6"/>
        <v>5</v>
      </c>
      <c r="W94" s="15">
        <f t="shared" si="7"/>
        <v>2</v>
      </c>
      <c r="X94" s="15">
        <f t="shared" si="3"/>
        <v>3.3220946778105483E-6</v>
      </c>
    </row>
    <row r="95" spans="2:24" x14ac:dyDescent="0.25">
      <c r="B95" s="23">
        <v>1660</v>
      </c>
      <c r="C95" s="4">
        <v>301.89999999999998</v>
      </c>
      <c r="D95" s="4">
        <v>305.60000000000002</v>
      </c>
      <c r="E95" s="23">
        <v>0.55000000000000004</v>
      </c>
      <c r="F95" s="23">
        <v>1.1000000000000001</v>
      </c>
      <c r="H95" s="23">
        <v>1865</v>
      </c>
      <c r="I95" s="4">
        <v>103.6</v>
      </c>
      <c r="J95" s="4">
        <v>105</v>
      </c>
      <c r="K95" s="23">
        <v>7</v>
      </c>
      <c r="L95" s="23">
        <v>7.3</v>
      </c>
      <c r="N95" s="15" t="s">
        <v>85</v>
      </c>
      <c r="O95" s="15">
        <f t="shared" si="8"/>
        <v>1640</v>
      </c>
      <c r="P95" s="15">
        <f t="shared" si="4"/>
        <v>5</v>
      </c>
      <c r="Q95" s="15">
        <f t="shared" si="9"/>
        <v>0.72499999999999998</v>
      </c>
      <c r="R95" s="15">
        <f t="shared" si="2"/>
        <v>1.3478121537246112E-6</v>
      </c>
      <c r="S95" s="15"/>
      <c r="T95" s="15" t="s">
        <v>233</v>
      </c>
      <c r="U95" s="15">
        <f t="shared" si="5"/>
        <v>1740</v>
      </c>
      <c r="V95" s="15">
        <f t="shared" si="6"/>
        <v>5</v>
      </c>
      <c r="W95" s="15">
        <f t="shared" si="7"/>
        <v>2.1</v>
      </c>
      <c r="X95" s="15">
        <f t="shared" si="3"/>
        <v>3.4681810919830459E-6</v>
      </c>
    </row>
    <row r="96" spans="2:24" x14ac:dyDescent="0.25">
      <c r="B96" s="23">
        <v>1665</v>
      </c>
      <c r="C96" s="4">
        <v>296.89999999999998</v>
      </c>
      <c r="D96" s="4">
        <v>300.60000000000002</v>
      </c>
      <c r="E96" s="23">
        <v>0.6</v>
      </c>
      <c r="F96" s="23">
        <v>1.1499999999999999</v>
      </c>
      <c r="H96" s="23">
        <v>1870</v>
      </c>
      <c r="I96" s="4">
        <v>99</v>
      </c>
      <c r="J96" s="4">
        <v>100.4</v>
      </c>
      <c r="K96" s="23">
        <v>7.5</v>
      </c>
      <c r="L96" s="23">
        <v>7.8</v>
      </c>
      <c r="N96" s="15" t="s">
        <v>86</v>
      </c>
      <c r="O96" s="15">
        <f t="shared" si="8"/>
        <v>1645</v>
      </c>
      <c r="P96" s="15">
        <f t="shared" si="4"/>
        <v>5</v>
      </c>
      <c r="Q96" s="15">
        <f t="shared" si="9"/>
        <v>0.77500000000000002</v>
      </c>
      <c r="R96" s="15">
        <f t="shared" si="2"/>
        <v>1.4320195786399909E-6</v>
      </c>
      <c r="S96" s="15"/>
      <c r="T96" s="15" t="s">
        <v>234</v>
      </c>
      <c r="U96" s="15">
        <f t="shared" si="5"/>
        <v>1745</v>
      </c>
      <c r="V96" s="15">
        <f t="shared" si="6"/>
        <v>5</v>
      </c>
      <c r="W96" s="15">
        <f t="shared" si="7"/>
        <v>2.1749999999999998</v>
      </c>
      <c r="X96" s="15">
        <f t="shared" si="3"/>
        <v>3.5714894101097949E-6</v>
      </c>
    </row>
    <row r="97" spans="2:24" x14ac:dyDescent="0.25">
      <c r="B97" s="23">
        <v>1670</v>
      </c>
      <c r="C97" s="4">
        <v>291.89999999999998</v>
      </c>
      <c r="D97" s="4">
        <v>295.7</v>
      </c>
      <c r="E97" s="23">
        <v>0.6</v>
      </c>
      <c r="F97" s="23">
        <v>1.1499999999999999</v>
      </c>
      <c r="H97" s="23">
        <v>1875</v>
      </c>
      <c r="I97" s="4">
        <v>94.5</v>
      </c>
      <c r="J97" s="4">
        <v>95.9</v>
      </c>
      <c r="K97" s="23">
        <v>8</v>
      </c>
      <c r="L97" s="23">
        <v>8.3000000000000007</v>
      </c>
      <c r="N97" s="15" t="s">
        <v>87</v>
      </c>
      <c r="O97" s="15">
        <f t="shared" si="8"/>
        <v>1650</v>
      </c>
      <c r="P97" s="15">
        <f t="shared" si="4"/>
        <v>5</v>
      </c>
      <c r="Q97" s="15">
        <f t="shared" si="9"/>
        <v>0.67500000000000004</v>
      </c>
      <c r="R97" s="15">
        <f t="shared" si="2"/>
        <v>1.2396952642887596E-6</v>
      </c>
      <c r="S97" s="15"/>
      <c r="T97" s="15" t="s">
        <v>235</v>
      </c>
      <c r="U97" s="15">
        <f t="shared" si="5"/>
        <v>1750</v>
      </c>
      <c r="V97" s="15">
        <f t="shared" si="6"/>
        <v>5</v>
      </c>
      <c r="W97" s="15">
        <f t="shared" si="7"/>
        <v>2.2750000000000004</v>
      </c>
      <c r="X97" s="15">
        <f t="shared" si="3"/>
        <v>3.714379481990267E-6</v>
      </c>
    </row>
    <row r="98" spans="2:24" x14ac:dyDescent="0.25">
      <c r="B98" s="23">
        <v>1675</v>
      </c>
      <c r="C98" s="4">
        <v>287</v>
      </c>
      <c r="D98" s="4">
        <v>290.7</v>
      </c>
      <c r="E98" s="23">
        <v>0.65</v>
      </c>
      <c r="F98" s="23">
        <v>1.2</v>
      </c>
      <c r="H98" s="23">
        <v>1880</v>
      </c>
      <c r="I98" s="4">
        <v>90</v>
      </c>
      <c r="J98" s="4">
        <v>91.4</v>
      </c>
      <c r="K98" s="23">
        <v>8.4</v>
      </c>
      <c r="L98" s="23">
        <v>8.8000000000000007</v>
      </c>
      <c r="N98" s="15" t="s">
        <v>88</v>
      </c>
      <c r="O98" s="15">
        <f t="shared" si="8"/>
        <v>1655</v>
      </c>
      <c r="P98" s="15">
        <f t="shared" si="4"/>
        <v>5</v>
      </c>
      <c r="Q98" s="15">
        <f t="shared" si="9"/>
        <v>0.82500000000000007</v>
      </c>
      <c r="R98" s="15">
        <f t="shared" si="2"/>
        <v>1.5060417454827349E-6</v>
      </c>
      <c r="S98" s="15"/>
      <c r="T98" s="15" t="s">
        <v>236</v>
      </c>
      <c r="U98" s="15">
        <f t="shared" si="5"/>
        <v>1755</v>
      </c>
      <c r="V98" s="15">
        <f t="shared" si="6"/>
        <v>5</v>
      </c>
      <c r="W98" s="15">
        <f t="shared" si="7"/>
        <v>2.375</v>
      </c>
      <c r="X98" s="15">
        <f t="shared" si="3"/>
        <v>3.8555855183548197E-6</v>
      </c>
    </row>
    <row r="99" spans="2:24" x14ac:dyDescent="0.25">
      <c r="B99" s="23">
        <v>1680</v>
      </c>
      <c r="C99" s="4">
        <v>282</v>
      </c>
      <c r="D99" s="4">
        <v>285.7</v>
      </c>
      <c r="E99" s="23">
        <v>0.7</v>
      </c>
      <c r="F99" s="23">
        <v>1.25</v>
      </c>
      <c r="H99" s="23">
        <v>1885</v>
      </c>
      <c r="I99" s="4">
        <v>85.5</v>
      </c>
      <c r="J99" s="4">
        <v>86.9</v>
      </c>
      <c r="K99" s="23">
        <v>9</v>
      </c>
      <c r="L99" s="23">
        <v>9.4</v>
      </c>
      <c r="N99" s="15" t="s">
        <v>89</v>
      </c>
      <c r="O99" s="15">
        <f t="shared" si="8"/>
        <v>1660</v>
      </c>
      <c r="P99" s="15">
        <f t="shared" si="4"/>
        <v>5</v>
      </c>
      <c r="Q99" s="15">
        <f t="shared" si="9"/>
        <v>0.82500000000000007</v>
      </c>
      <c r="R99" s="15">
        <f t="shared" si="2"/>
        <v>1.4969828683121091E-6</v>
      </c>
      <c r="S99" s="15"/>
      <c r="T99" s="15" t="s">
        <v>237</v>
      </c>
      <c r="U99" s="15">
        <f t="shared" si="5"/>
        <v>1760</v>
      </c>
      <c r="V99" s="15">
        <f t="shared" si="6"/>
        <v>5</v>
      </c>
      <c r="W99" s="15">
        <f t="shared" si="7"/>
        <v>2.4749999999999996</v>
      </c>
      <c r="X99" s="15">
        <f t="shared" si="3"/>
        <v>3.9951292641872472E-6</v>
      </c>
    </row>
    <row r="100" spans="2:24" x14ac:dyDescent="0.25">
      <c r="B100" s="23">
        <v>1685</v>
      </c>
      <c r="C100" s="4">
        <v>277</v>
      </c>
      <c r="D100" s="4">
        <v>280.8</v>
      </c>
      <c r="E100" s="23">
        <v>0.75</v>
      </c>
      <c r="F100" s="23">
        <v>1.3</v>
      </c>
      <c r="H100" s="23">
        <v>1890</v>
      </c>
      <c r="I100" s="4">
        <v>81.099999999999994</v>
      </c>
      <c r="J100" s="4">
        <v>82.5</v>
      </c>
      <c r="K100" s="23">
        <v>9.5</v>
      </c>
      <c r="L100" s="23">
        <v>10</v>
      </c>
      <c r="N100" s="15" t="s">
        <v>90</v>
      </c>
      <c r="O100" s="15">
        <f t="shared" si="8"/>
        <v>1665</v>
      </c>
      <c r="P100" s="15">
        <f t="shared" si="4"/>
        <v>5</v>
      </c>
      <c r="Q100" s="15">
        <f t="shared" si="9"/>
        <v>0.875</v>
      </c>
      <c r="R100" s="15">
        <f t="shared" si="2"/>
        <v>1.5781876303519426E-6</v>
      </c>
      <c r="S100" s="15"/>
      <c r="T100" s="15" t="s">
        <v>238</v>
      </c>
      <c r="U100" s="15">
        <f t="shared" si="5"/>
        <v>1765</v>
      </c>
      <c r="V100" s="15">
        <f t="shared" si="6"/>
        <v>5</v>
      </c>
      <c r="W100" s="15">
        <f t="shared" si="7"/>
        <v>2.5750000000000002</v>
      </c>
      <c r="X100" s="15">
        <f t="shared" si="3"/>
        <v>4.1330321345398911E-6</v>
      </c>
    </row>
    <row r="101" spans="2:24" x14ac:dyDescent="0.25">
      <c r="B101" s="23">
        <v>1690</v>
      </c>
      <c r="C101" s="4">
        <v>272.10000000000002</v>
      </c>
      <c r="D101" s="4">
        <v>275.8</v>
      </c>
      <c r="E101" s="23">
        <v>0.75</v>
      </c>
      <c r="F101" s="23">
        <v>1.3</v>
      </c>
      <c r="H101" s="23">
        <v>1895</v>
      </c>
      <c r="I101" s="4">
        <v>76.8</v>
      </c>
      <c r="J101" s="4">
        <v>78.099999999999994</v>
      </c>
      <c r="K101" s="23">
        <v>10.199999999999999</v>
      </c>
      <c r="L101" s="23">
        <v>10.6</v>
      </c>
      <c r="N101" s="15" t="s">
        <v>91</v>
      </c>
      <c r="O101" s="15">
        <f t="shared" si="8"/>
        <v>1670</v>
      </c>
      <c r="P101" s="15">
        <f t="shared" si="4"/>
        <v>5</v>
      </c>
      <c r="Q101" s="15">
        <f t="shared" si="9"/>
        <v>0.875</v>
      </c>
      <c r="R101" s="15">
        <f t="shared" si="2"/>
        <v>1.5687515520644032E-6</v>
      </c>
      <c r="S101" s="15"/>
      <c r="T101" s="15" t="s">
        <v>239</v>
      </c>
      <c r="U101" s="15">
        <f t="shared" si="5"/>
        <v>1770</v>
      </c>
      <c r="V101" s="15">
        <f t="shared" si="6"/>
        <v>5</v>
      </c>
      <c r="W101" s="15">
        <f t="shared" si="7"/>
        <v>2.7249999999999996</v>
      </c>
      <c r="X101" s="15">
        <f t="shared" si="3"/>
        <v>4.3491155048630503E-6</v>
      </c>
    </row>
    <row r="102" spans="2:24" x14ac:dyDescent="0.25">
      <c r="B102" s="23">
        <v>1695</v>
      </c>
      <c r="C102" s="4">
        <v>267.10000000000002</v>
      </c>
      <c r="D102" s="4">
        <v>270.89999999999998</v>
      </c>
      <c r="E102" s="23">
        <v>0.8</v>
      </c>
      <c r="F102" s="23">
        <v>1.35</v>
      </c>
      <c r="H102" s="23">
        <v>1900</v>
      </c>
      <c r="I102" s="4">
        <v>72.400000000000006</v>
      </c>
      <c r="J102" s="4">
        <v>73.7</v>
      </c>
      <c r="K102" s="23">
        <v>10.9</v>
      </c>
      <c r="L102" s="23">
        <v>11.3</v>
      </c>
      <c r="N102" s="15" t="s">
        <v>92</v>
      </c>
      <c r="O102" s="15">
        <f t="shared" si="8"/>
        <v>1675</v>
      </c>
      <c r="P102" s="15">
        <f t="shared" si="4"/>
        <v>5</v>
      </c>
      <c r="Q102" s="15">
        <f t="shared" si="9"/>
        <v>0.92500000000000004</v>
      </c>
      <c r="R102" s="15">
        <f t="shared" si="2"/>
        <v>1.6485084126296214E-6</v>
      </c>
      <c r="S102" s="15"/>
      <c r="T102" s="15" t="s">
        <v>240</v>
      </c>
      <c r="U102" s="15">
        <f t="shared" si="5"/>
        <v>1775</v>
      </c>
      <c r="V102" s="15">
        <f t="shared" si="6"/>
        <v>5</v>
      </c>
      <c r="W102" s="15">
        <f t="shared" si="7"/>
        <v>2.8250000000000002</v>
      </c>
      <c r="X102" s="15">
        <f t="shared" si="3"/>
        <v>4.483350632893811E-6</v>
      </c>
    </row>
    <row r="103" spans="2:24" x14ac:dyDescent="0.25">
      <c r="B103" s="23">
        <v>1700</v>
      </c>
      <c r="C103" s="4">
        <v>262.10000000000002</v>
      </c>
      <c r="D103" s="4">
        <v>265.89999999999998</v>
      </c>
      <c r="E103" s="23">
        <v>0.85</v>
      </c>
      <c r="F103" s="23">
        <v>1.4</v>
      </c>
      <c r="H103" s="23">
        <v>1905</v>
      </c>
      <c r="I103" s="4">
        <v>68.2</v>
      </c>
      <c r="J103" s="4">
        <v>69.400000000000006</v>
      </c>
      <c r="K103" s="23">
        <v>11.6</v>
      </c>
      <c r="L103" s="23">
        <v>12</v>
      </c>
      <c r="N103" s="15" t="s">
        <v>93</v>
      </c>
      <c r="O103" s="15">
        <f t="shared" si="8"/>
        <v>1680</v>
      </c>
      <c r="P103" s="15">
        <f t="shared" si="4"/>
        <v>5</v>
      </c>
      <c r="Q103" s="15">
        <f t="shared" si="9"/>
        <v>0.97499999999999998</v>
      </c>
      <c r="R103" s="15">
        <f t="shared" si="2"/>
        <v>1.727289408593944E-6</v>
      </c>
      <c r="S103" s="15"/>
      <c r="T103" s="15" t="s">
        <v>241</v>
      </c>
      <c r="U103" s="15">
        <f t="shared" si="5"/>
        <v>1780</v>
      </c>
      <c r="V103" s="15">
        <f t="shared" si="6"/>
        <v>5</v>
      </c>
      <c r="W103" s="15">
        <f t="shared" si="7"/>
        <v>3</v>
      </c>
      <c r="X103" s="15">
        <f t="shared" si="3"/>
        <v>4.7343702427939606E-6</v>
      </c>
    </row>
    <row r="104" spans="2:24" x14ac:dyDescent="0.25">
      <c r="B104" s="23">
        <v>1705</v>
      </c>
      <c r="C104" s="4">
        <v>257.2</v>
      </c>
      <c r="D104" s="4">
        <v>261</v>
      </c>
      <c r="E104" s="23">
        <v>0.85</v>
      </c>
      <c r="F104" s="23">
        <v>1.4</v>
      </c>
      <c r="H104" s="23">
        <v>1910</v>
      </c>
      <c r="I104" s="4">
        <v>64</v>
      </c>
      <c r="J104" s="4">
        <v>65.2</v>
      </c>
      <c r="K104" s="23">
        <v>12.4</v>
      </c>
      <c r="L104" s="23">
        <v>12.8</v>
      </c>
      <c r="N104" s="15" t="s">
        <v>94</v>
      </c>
      <c r="O104" s="15">
        <f t="shared" si="8"/>
        <v>1685</v>
      </c>
      <c r="P104" s="15">
        <f t="shared" si="4"/>
        <v>5</v>
      </c>
      <c r="Q104" s="15">
        <f t="shared" si="9"/>
        <v>1.0249999999999999</v>
      </c>
      <c r="R104" s="15">
        <f t="shared" si="2"/>
        <v>1.8051076749631021E-6</v>
      </c>
      <c r="S104" s="15"/>
      <c r="T104" s="15" t="s">
        <v>242</v>
      </c>
      <c r="U104" s="15">
        <f t="shared" si="5"/>
        <v>1785</v>
      </c>
      <c r="V104" s="15">
        <f t="shared" si="6"/>
        <v>5</v>
      </c>
      <c r="W104" s="15">
        <f t="shared" si="7"/>
        <v>3.1</v>
      </c>
      <c r="X104" s="15">
        <f t="shared" si="3"/>
        <v>4.8648137842883034E-6</v>
      </c>
    </row>
    <row r="105" spans="2:24" x14ac:dyDescent="0.25">
      <c r="B105" s="23">
        <v>1710</v>
      </c>
      <c r="C105" s="4">
        <v>252.2</v>
      </c>
      <c r="D105" s="4">
        <v>256</v>
      </c>
      <c r="E105" s="23">
        <v>0.9</v>
      </c>
      <c r="F105" s="23">
        <v>1.45</v>
      </c>
      <c r="H105" s="23">
        <v>1915</v>
      </c>
      <c r="I105" s="4">
        <v>59.8</v>
      </c>
      <c r="J105" s="4">
        <v>61.1</v>
      </c>
      <c r="K105" s="23">
        <v>13.2</v>
      </c>
      <c r="L105" s="23">
        <v>13.7</v>
      </c>
      <c r="N105" s="15" t="s">
        <v>95</v>
      </c>
      <c r="O105" s="15">
        <f t="shared" si="8"/>
        <v>1690</v>
      </c>
      <c r="P105" s="15">
        <f t="shared" si="4"/>
        <v>5</v>
      </c>
      <c r="Q105" s="15">
        <f t="shared" si="9"/>
        <v>1.0249999999999999</v>
      </c>
      <c r="R105" s="15">
        <f t="shared" si="2"/>
        <v>1.7944423649196854E-6</v>
      </c>
      <c r="S105" s="15"/>
      <c r="T105" s="15" t="s">
        <v>243</v>
      </c>
      <c r="U105" s="15">
        <f t="shared" si="5"/>
        <v>1790</v>
      </c>
      <c r="V105" s="15">
        <f t="shared" si="6"/>
        <v>5</v>
      </c>
      <c r="W105" s="15">
        <f t="shared" si="7"/>
        <v>3.25</v>
      </c>
      <c r="X105" s="15">
        <f t="shared" si="3"/>
        <v>5.0717550119245397E-6</v>
      </c>
    </row>
    <row r="106" spans="2:24" x14ac:dyDescent="0.25">
      <c r="B106" s="23">
        <v>1715</v>
      </c>
      <c r="C106" s="4">
        <v>247.3</v>
      </c>
      <c r="D106" s="4">
        <v>251.1</v>
      </c>
      <c r="E106" s="23">
        <v>0.95</v>
      </c>
      <c r="F106" s="23">
        <v>1.5</v>
      </c>
      <c r="H106" s="23">
        <v>1920</v>
      </c>
      <c r="I106" s="4">
        <v>55.7</v>
      </c>
      <c r="J106" s="4">
        <v>57</v>
      </c>
      <c r="K106" s="23">
        <v>14.2</v>
      </c>
      <c r="L106" s="23">
        <v>14.6</v>
      </c>
      <c r="N106" s="15" t="s">
        <v>96</v>
      </c>
      <c r="O106" s="15">
        <f t="shared" si="8"/>
        <v>1695</v>
      </c>
      <c r="P106" s="15">
        <f t="shared" si="4"/>
        <v>5</v>
      </c>
      <c r="Q106" s="15">
        <f t="shared" si="9"/>
        <v>1.0750000000000002</v>
      </c>
      <c r="R106" s="15">
        <f t="shared" si="2"/>
        <v>1.8708894110140641E-6</v>
      </c>
      <c r="S106" s="15"/>
      <c r="T106" s="15" t="s">
        <v>244</v>
      </c>
      <c r="U106" s="15">
        <f t="shared" si="5"/>
        <v>1795</v>
      </c>
      <c r="V106" s="15">
        <f t="shared" si="6"/>
        <v>5</v>
      </c>
      <c r="W106" s="15">
        <f t="shared" si="7"/>
        <v>3.45</v>
      </c>
      <c r="X106" s="15">
        <f t="shared" si="3"/>
        <v>5.3539111207574882E-6</v>
      </c>
    </row>
    <row r="107" spans="2:24" x14ac:dyDescent="0.25">
      <c r="B107" s="23">
        <v>1720</v>
      </c>
      <c r="C107" s="4">
        <v>242.3</v>
      </c>
      <c r="D107" s="4">
        <v>246.1</v>
      </c>
      <c r="E107" s="23">
        <v>1</v>
      </c>
      <c r="F107" s="23">
        <v>1.55</v>
      </c>
      <c r="H107" s="23">
        <v>1925</v>
      </c>
      <c r="I107" s="4">
        <v>51.7</v>
      </c>
      <c r="J107" s="4">
        <v>53</v>
      </c>
      <c r="K107" s="23">
        <v>15.2</v>
      </c>
      <c r="L107" s="23">
        <v>15.6</v>
      </c>
      <c r="N107" s="15" t="s">
        <v>97</v>
      </c>
      <c r="O107" s="15">
        <f t="shared" si="8"/>
        <v>1700</v>
      </c>
      <c r="P107" s="15">
        <f t="shared" si="4"/>
        <v>5</v>
      </c>
      <c r="Q107" s="15">
        <f t="shared" si="9"/>
        <v>1.125</v>
      </c>
      <c r="R107" s="15">
        <f t="shared" si="2"/>
        <v>1.9464073569931649E-6</v>
      </c>
      <c r="S107" s="15"/>
      <c r="T107" s="15" t="s">
        <v>245</v>
      </c>
      <c r="U107" s="15">
        <f t="shared" si="5"/>
        <v>1800</v>
      </c>
      <c r="V107" s="15">
        <f t="shared" si="6"/>
        <v>5</v>
      </c>
      <c r="W107" s="15">
        <f t="shared" si="7"/>
        <v>3.6</v>
      </c>
      <c r="X107" s="15">
        <f t="shared" si="3"/>
        <v>5.5556958063956985E-6</v>
      </c>
    </row>
    <row r="108" spans="2:24" x14ac:dyDescent="0.25">
      <c r="B108" s="23">
        <v>1725</v>
      </c>
      <c r="C108" s="4">
        <v>237.4</v>
      </c>
      <c r="D108" s="4">
        <v>241.2</v>
      </c>
      <c r="E108" s="23">
        <v>1.05</v>
      </c>
      <c r="F108" s="23">
        <v>1.6</v>
      </c>
      <c r="H108" s="23">
        <v>1930</v>
      </c>
      <c r="I108" s="4">
        <v>47.8</v>
      </c>
      <c r="J108" s="4">
        <v>49.1</v>
      </c>
      <c r="K108" s="23">
        <v>16.2</v>
      </c>
      <c r="L108" s="23">
        <v>16.600000000000001</v>
      </c>
      <c r="N108" s="15" t="s">
        <v>98</v>
      </c>
      <c r="O108" s="15">
        <f t="shared" si="8"/>
        <v>1705</v>
      </c>
      <c r="P108" s="15">
        <f t="shared" si="4"/>
        <v>5</v>
      </c>
      <c r="Q108" s="15">
        <f t="shared" si="9"/>
        <v>1.125</v>
      </c>
      <c r="R108" s="15">
        <f t="shared" ref="R108:R171" si="10">P108/O108^2*EXP($O$24*$O$23)*Q108</f>
        <v>1.9350082168919247E-6</v>
      </c>
      <c r="S108" s="15"/>
      <c r="T108" s="15" t="s">
        <v>246</v>
      </c>
      <c r="U108" s="15">
        <f t="shared" si="5"/>
        <v>1805</v>
      </c>
      <c r="V108" s="15">
        <f t="shared" si="6"/>
        <v>5</v>
      </c>
      <c r="W108" s="15">
        <f t="shared" si="7"/>
        <v>3.8</v>
      </c>
      <c r="X108" s="15">
        <f t="shared" ref="X108:X164" si="11">V108/U108^2*EXP($U$24*$U$23)*W108</f>
        <v>5.8319011234945368E-6</v>
      </c>
    </row>
    <row r="109" spans="2:24" x14ac:dyDescent="0.25">
      <c r="B109" s="23">
        <v>1730</v>
      </c>
      <c r="C109" s="4">
        <v>232.4</v>
      </c>
      <c r="D109" s="4">
        <v>236.3</v>
      </c>
      <c r="E109" s="23">
        <v>1.1000000000000001</v>
      </c>
      <c r="F109" s="23">
        <v>1.65</v>
      </c>
      <c r="H109" s="23">
        <v>1935</v>
      </c>
      <c r="I109" s="4">
        <v>44.6</v>
      </c>
      <c r="J109" s="4">
        <v>45.1</v>
      </c>
      <c r="K109" s="23">
        <v>17.399999999999999</v>
      </c>
      <c r="L109" s="23">
        <v>17.8</v>
      </c>
      <c r="N109" s="15" t="s">
        <v>99</v>
      </c>
      <c r="O109" s="15">
        <f t="shared" si="8"/>
        <v>1710</v>
      </c>
      <c r="P109" s="15">
        <f t="shared" ref="P109:P172" si="12">(O110-O108)/2</f>
        <v>5</v>
      </c>
      <c r="Q109" s="15">
        <f t="shared" si="9"/>
        <v>1.175</v>
      </c>
      <c r="R109" s="15">
        <f t="shared" si="10"/>
        <v>2.0092070973433922E-6</v>
      </c>
      <c r="S109" s="15"/>
      <c r="T109" s="15" t="s">
        <v>247</v>
      </c>
      <c r="U109" s="15">
        <f t="shared" ref="U109:U172" si="13">H84</f>
        <v>1810</v>
      </c>
      <c r="V109" s="15">
        <f t="shared" ref="V109:V111" si="14">(U110-U108)/2</f>
        <v>5</v>
      </c>
      <c r="W109" s="15">
        <f t="shared" ref="W109:W164" si="15">SUM(K84:L84)/2</f>
        <v>3.9499999999999997</v>
      </c>
      <c r="X109" s="15">
        <f t="shared" si="11"/>
        <v>6.0286616988909696E-6</v>
      </c>
    </row>
    <row r="110" spans="2:24" x14ac:dyDescent="0.25">
      <c r="B110" s="23">
        <v>1735</v>
      </c>
      <c r="C110" s="4">
        <v>227.5</v>
      </c>
      <c r="D110" s="4">
        <v>231.3</v>
      </c>
      <c r="E110" s="23">
        <v>1.1499999999999999</v>
      </c>
      <c r="F110" s="23">
        <v>1.7</v>
      </c>
      <c r="H110" s="23">
        <v>1940</v>
      </c>
      <c r="I110" s="4">
        <v>40.799999999999997</v>
      </c>
      <c r="J110" s="4">
        <v>41.3</v>
      </c>
      <c r="K110" s="23">
        <v>18.600000000000001</v>
      </c>
      <c r="L110" s="23">
        <v>19</v>
      </c>
      <c r="N110" s="15" t="s">
        <v>100</v>
      </c>
      <c r="O110" s="15">
        <f t="shared" si="8"/>
        <v>1715</v>
      </c>
      <c r="P110" s="15">
        <f t="shared" si="12"/>
        <v>5</v>
      </c>
      <c r="Q110" s="15">
        <f t="shared" si="9"/>
        <v>1.2250000000000001</v>
      </c>
      <c r="R110" s="15">
        <f t="shared" si="10"/>
        <v>2.0825090514916E-6</v>
      </c>
      <c r="S110" s="15"/>
      <c r="T110" s="15" t="s">
        <v>248</v>
      </c>
      <c r="U110" s="15">
        <f t="shared" si="13"/>
        <v>1815</v>
      </c>
      <c r="V110" s="15">
        <f t="shared" si="14"/>
        <v>5</v>
      </c>
      <c r="W110" s="15">
        <f t="shared" si="15"/>
        <v>4.1999999999999993</v>
      </c>
      <c r="X110" s="15">
        <f t="shared" si="11"/>
        <v>6.3749531826683773E-6</v>
      </c>
    </row>
    <row r="111" spans="2:24" x14ac:dyDescent="0.25">
      <c r="B111" s="23">
        <v>1740</v>
      </c>
      <c r="C111" s="4">
        <v>222.5</v>
      </c>
      <c r="D111" s="4">
        <v>226.4</v>
      </c>
      <c r="E111" s="23">
        <v>1.2</v>
      </c>
      <c r="F111" s="23">
        <v>1.75</v>
      </c>
      <c r="H111" s="23">
        <v>1945</v>
      </c>
      <c r="I111" s="4">
        <v>37.200000000000003</v>
      </c>
      <c r="J111" s="4">
        <v>37.700000000000003</v>
      </c>
      <c r="K111" s="23">
        <v>20</v>
      </c>
      <c r="L111" s="23">
        <v>20.399999999999999</v>
      </c>
      <c r="N111" s="15" t="s">
        <v>101</v>
      </c>
      <c r="O111" s="15">
        <f t="shared" si="8"/>
        <v>1720</v>
      </c>
      <c r="P111" s="15">
        <f t="shared" si="12"/>
        <v>5</v>
      </c>
      <c r="Q111" s="15">
        <f t="shared" si="9"/>
        <v>1.2749999999999999</v>
      </c>
      <c r="R111" s="15">
        <f t="shared" si="10"/>
        <v>2.1549259385495357E-6</v>
      </c>
      <c r="S111" s="15"/>
      <c r="T111" s="15" t="s">
        <v>249</v>
      </c>
      <c r="U111" s="15">
        <f t="shared" si="13"/>
        <v>1820</v>
      </c>
      <c r="V111" s="15">
        <f t="shared" si="14"/>
        <v>5</v>
      </c>
      <c r="W111" s="15">
        <f t="shared" si="15"/>
        <v>4.4000000000000004</v>
      </c>
      <c r="X111" s="15">
        <f t="shared" si="11"/>
        <v>6.6418776093850293E-6</v>
      </c>
    </row>
    <row r="112" spans="2:24" x14ac:dyDescent="0.25">
      <c r="B112" s="23">
        <v>1745</v>
      </c>
      <c r="C112" s="4">
        <v>217.6</v>
      </c>
      <c r="D112" s="4">
        <v>221.5</v>
      </c>
      <c r="E112" s="23">
        <v>1.25</v>
      </c>
      <c r="F112" s="23">
        <v>1.85</v>
      </c>
      <c r="H112" s="23">
        <v>1950</v>
      </c>
      <c r="I112" s="4">
        <v>33.700000000000003</v>
      </c>
      <c r="J112" s="4">
        <v>34.4</v>
      </c>
      <c r="K112" s="23">
        <v>21.4</v>
      </c>
      <c r="L112" s="23">
        <v>21.8</v>
      </c>
      <c r="N112" s="15" t="s">
        <v>102</v>
      </c>
      <c r="O112" s="15">
        <f t="shared" si="8"/>
        <v>1725</v>
      </c>
      <c r="P112" s="15">
        <f t="shared" si="12"/>
        <v>5</v>
      </c>
      <c r="Q112" s="15">
        <f t="shared" si="9"/>
        <v>1.3250000000000002</v>
      </c>
      <c r="R112" s="15">
        <f t="shared" si="10"/>
        <v>2.2264694335598449E-6</v>
      </c>
      <c r="S112" s="15"/>
      <c r="T112" s="15" t="s">
        <v>250</v>
      </c>
      <c r="U112" s="15">
        <f t="shared" si="13"/>
        <v>1825</v>
      </c>
      <c r="V112" s="15">
        <f>(U113-U111)/2</f>
        <v>5</v>
      </c>
      <c r="W112" s="15">
        <f>SUM(K87:L87)/2</f>
        <v>4.6500000000000004</v>
      </c>
      <c r="X112" s="15">
        <f t="shared" si="11"/>
        <v>6.9808480239492584E-6</v>
      </c>
    </row>
    <row r="113" spans="2:24" x14ac:dyDescent="0.25">
      <c r="B113" s="23">
        <v>1750</v>
      </c>
      <c r="C113" s="4">
        <v>212.6</v>
      </c>
      <c r="D113" s="4">
        <v>216.6</v>
      </c>
      <c r="E113" s="23">
        <v>1.3</v>
      </c>
      <c r="F113" s="23">
        <v>1.9</v>
      </c>
      <c r="H113" s="23">
        <v>1955</v>
      </c>
      <c r="I113" s="4">
        <v>30.3</v>
      </c>
      <c r="J113" s="4">
        <v>30.9</v>
      </c>
      <c r="K113" s="23">
        <v>23</v>
      </c>
      <c r="L113" s="23">
        <v>23.4</v>
      </c>
      <c r="N113" s="15" t="s">
        <v>103</v>
      </c>
      <c r="O113" s="15">
        <f t="shared" si="8"/>
        <v>1730</v>
      </c>
      <c r="P113" s="15">
        <f t="shared" si="12"/>
        <v>5</v>
      </c>
      <c r="Q113" s="15">
        <f t="shared" si="9"/>
        <v>1.375</v>
      </c>
      <c r="R113" s="15">
        <f t="shared" si="10"/>
        <v>2.2971510307287514E-6</v>
      </c>
      <c r="S113" s="15"/>
      <c r="T113" s="15" t="s">
        <v>251</v>
      </c>
      <c r="U113" s="15">
        <f t="shared" si="13"/>
        <v>1830</v>
      </c>
      <c r="V113" s="15">
        <f t="shared" ref="V113:V134" si="16">(U114-U112)/2</f>
        <v>5</v>
      </c>
      <c r="W113" s="15">
        <f t="shared" si="15"/>
        <v>4.9000000000000004</v>
      </c>
      <c r="X113" s="15">
        <f t="shared" si="11"/>
        <v>7.3160197396772169E-6</v>
      </c>
    </row>
    <row r="114" spans="2:24" x14ac:dyDescent="0.25">
      <c r="B114" s="23">
        <v>1755</v>
      </c>
      <c r="C114" s="4">
        <v>207.7</v>
      </c>
      <c r="D114" s="4">
        <v>211.6</v>
      </c>
      <c r="E114" s="23">
        <v>1.4</v>
      </c>
      <c r="F114" s="23">
        <v>1.95</v>
      </c>
      <c r="H114" s="23">
        <v>1960</v>
      </c>
      <c r="I114" s="23">
        <v>27</v>
      </c>
      <c r="J114" s="23">
        <v>27.6</v>
      </c>
      <c r="K114" s="23">
        <v>24.7</v>
      </c>
      <c r="L114" s="23">
        <v>25.1</v>
      </c>
      <c r="N114" s="15" t="s">
        <v>104</v>
      </c>
      <c r="O114" s="15">
        <f t="shared" si="8"/>
        <v>1735</v>
      </c>
      <c r="P114" s="15">
        <f t="shared" si="12"/>
        <v>5</v>
      </c>
      <c r="Q114" s="15">
        <f t="shared" si="9"/>
        <v>1.4249999999999998</v>
      </c>
      <c r="R114" s="15">
        <f t="shared" si="10"/>
        <v>2.3669820466907442E-6</v>
      </c>
      <c r="S114" s="15"/>
      <c r="T114" s="15" t="s">
        <v>252</v>
      </c>
      <c r="U114" s="15">
        <f t="shared" si="13"/>
        <v>1835</v>
      </c>
      <c r="V114" s="15">
        <f t="shared" si="16"/>
        <v>5</v>
      </c>
      <c r="W114" s="15">
        <f t="shared" si="15"/>
        <v>5.15</v>
      </c>
      <c r="X114" s="15">
        <f t="shared" si="11"/>
        <v>7.6474396758886213E-6</v>
      </c>
    </row>
    <row r="115" spans="2:24" x14ac:dyDescent="0.25">
      <c r="B115" s="23">
        <v>1760</v>
      </c>
      <c r="C115" s="4">
        <v>202.8</v>
      </c>
      <c r="D115" s="4">
        <v>206.7</v>
      </c>
      <c r="E115" s="23">
        <v>1.45</v>
      </c>
      <c r="F115" s="23">
        <v>2.0499999999999998</v>
      </c>
      <c r="H115" s="23">
        <v>1965</v>
      </c>
      <c r="I115" s="23">
        <v>23.8</v>
      </c>
      <c r="J115" s="23">
        <v>24.5</v>
      </c>
      <c r="K115" s="4">
        <v>26.5</v>
      </c>
      <c r="L115" s="4">
        <v>27.3</v>
      </c>
      <c r="N115" s="15" t="s">
        <v>105</v>
      </c>
      <c r="O115" s="15">
        <f t="shared" si="8"/>
        <v>1740</v>
      </c>
      <c r="P115" s="15">
        <f t="shared" si="12"/>
        <v>5</v>
      </c>
      <c r="Q115" s="15">
        <f t="shared" si="9"/>
        <v>1.4750000000000001</v>
      </c>
      <c r="R115" s="15">
        <f t="shared" si="10"/>
        <v>2.4359736237056456E-6</v>
      </c>
      <c r="S115" s="15"/>
      <c r="T115" s="15" t="s">
        <v>253</v>
      </c>
      <c r="U115" s="15">
        <f t="shared" si="13"/>
        <v>1840</v>
      </c>
      <c r="V115" s="15">
        <f t="shared" si="16"/>
        <v>5</v>
      </c>
      <c r="W115" s="15">
        <f t="shared" si="15"/>
        <v>5.4499999999999993</v>
      </c>
      <c r="X115" s="15">
        <f t="shared" si="11"/>
        <v>8.0489980890745809E-6</v>
      </c>
    </row>
    <row r="116" spans="2:24" x14ac:dyDescent="0.25">
      <c r="B116" s="23">
        <v>1765</v>
      </c>
      <c r="C116" s="4">
        <v>197.8</v>
      </c>
      <c r="D116" s="4">
        <v>201.8</v>
      </c>
      <c r="E116" s="23">
        <v>1.5</v>
      </c>
      <c r="F116" s="23">
        <v>2.15</v>
      </c>
      <c r="H116" s="23">
        <v>1970</v>
      </c>
      <c r="I116" s="23">
        <v>20.8</v>
      </c>
      <c r="J116" s="23">
        <v>21.4</v>
      </c>
      <c r="K116" s="4">
        <v>28.5</v>
      </c>
      <c r="L116" s="4">
        <v>29.4</v>
      </c>
      <c r="N116" s="15" t="s">
        <v>106</v>
      </c>
      <c r="O116" s="15">
        <f t="shared" ref="O116:O179" si="17">B112</f>
        <v>1745</v>
      </c>
      <c r="P116" s="15">
        <f t="shared" si="12"/>
        <v>5</v>
      </c>
      <c r="Q116" s="15">
        <f t="shared" ref="Q116:Q157" si="18">SUM(E112:F112)/2</f>
        <v>1.55</v>
      </c>
      <c r="R116" s="15">
        <f t="shared" si="10"/>
        <v>2.5451881546386525E-6</v>
      </c>
      <c r="S116" s="15"/>
      <c r="T116" s="15" t="s">
        <v>254</v>
      </c>
      <c r="U116" s="15">
        <f t="shared" si="13"/>
        <v>1845</v>
      </c>
      <c r="V116" s="15">
        <f t="shared" si="16"/>
        <v>5</v>
      </c>
      <c r="W116" s="15">
        <f t="shared" si="15"/>
        <v>5.75</v>
      </c>
      <c r="X116" s="15">
        <f t="shared" si="11"/>
        <v>8.4460971344504634E-6</v>
      </c>
    </row>
    <row r="117" spans="2:24" x14ac:dyDescent="0.25">
      <c r="B117" s="23">
        <v>1770</v>
      </c>
      <c r="C117" s="4">
        <v>192.9</v>
      </c>
      <c r="D117" s="4">
        <v>196.9</v>
      </c>
      <c r="E117" s="23">
        <v>1.6</v>
      </c>
      <c r="F117" s="23">
        <v>2.2000000000000002</v>
      </c>
      <c r="H117" s="23">
        <v>1975</v>
      </c>
      <c r="I117" s="23">
        <v>18</v>
      </c>
      <c r="J117" s="23">
        <v>18.600000000000001</v>
      </c>
      <c r="K117" s="4">
        <v>30.5</v>
      </c>
      <c r="L117" s="4">
        <v>31.6</v>
      </c>
      <c r="N117" s="15" t="s">
        <v>107</v>
      </c>
      <c r="O117" s="15">
        <f t="shared" si="17"/>
        <v>1750</v>
      </c>
      <c r="P117" s="15">
        <f t="shared" si="12"/>
        <v>5</v>
      </c>
      <c r="Q117" s="15">
        <f t="shared" si="18"/>
        <v>1.6</v>
      </c>
      <c r="R117" s="15">
        <f t="shared" si="10"/>
        <v>2.6122993541910626E-6</v>
      </c>
      <c r="S117" s="15"/>
      <c r="T117" s="15" t="s">
        <v>255</v>
      </c>
      <c r="U117" s="15">
        <f t="shared" si="13"/>
        <v>1850</v>
      </c>
      <c r="V117" s="15">
        <f t="shared" si="16"/>
        <v>5</v>
      </c>
      <c r="W117" s="15">
        <f t="shared" si="15"/>
        <v>6.0500000000000007</v>
      </c>
      <c r="X117" s="15">
        <f t="shared" si="11"/>
        <v>8.8387914290210607E-6</v>
      </c>
    </row>
    <row r="118" spans="2:24" x14ac:dyDescent="0.25">
      <c r="B118" s="23">
        <v>1775</v>
      </c>
      <c r="C118" s="4">
        <v>188</v>
      </c>
      <c r="D118" s="4">
        <v>192</v>
      </c>
      <c r="E118" s="23">
        <v>1.65</v>
      </c>
      <c r="F118" s="23">
        <v>2.35</v>
      </c>
      <c r="H118" s="23">
        <v>1980</v>
      </c>
      <c r="I118" s="23">
        <v>15.5</v>
      </c>
      <c r="J118" s="23">
        <v>15.9</v>
      </c>
      <c r="K118" s="4">
        <v>33</v>
      </c>
      <c r="L118" s="4">
        <v>34</v>
      </c>
      <c r="N118" s="15" t="s">
        <v>108</v>
      </c>
      <c r="O118" s="15">
        <f t="shared" si="17"/>
        <v>1755</v>
      </c>
      <c r="P118" s="15">
        <f t="shared" si="12"/>
        <v>5</v>
      </c>
      <c r="Q118" s="15">
        <f t="shared" si="18"/>
        <v>1.6749999999999998</v>
      </c>
      <c r="R118" s="15">
        <f t="shared" si="10"/>
        <v>2.7191904577584521E-6</v>
      </c>
      <c r="S118" s="15"/>
      <c r="T118" s="15" t="s">
        <v>256</v>
      </c>
      <c r="U118" s="15">
        <f t="shared" si="13"/>
        <v>1855</v>
      </c>
      <c r="V118" s="15">
        <f t="shared" si="16"/>
        <v>5</v>
      </c>
      <c r="W118" s="15">
        <f t="shared" si="15"/>
        <v>6.4499999999999993</v>
      </c>
      <c r="X118" s="15">
        <f t="shared" si="11"/>
        <v>9.3724440119229075E-6</v>
      </c>
    </row>
    <row r="119" spans="2:24" x14ac:dyDescent="0.25">
      <c r="B119" s="23">
        <v>1780</v>
      </c>
      <c r="C119" s="4">
        <v>183.1</v>
      </c>
      <c r="D119" s="4">
        <v>187.1</v>
      </c>
      <c r="E119" s="23">
        <v>1.75</v>
      </c>
      <c r="F119" s="23">
        <v>2.4</v>
      </c>
      <c r="H119" s="23">
        <v>1985</v>
      </c>
      <c r="I119" s="23">
        <v>13.1</v>
      </c>
      <c r="J119" s="23">
        <v>13.5</v>
      </c>
      <c r="K119" s="4">
        <v>35.5</v>
      </c>
      <c r="L119" s="4">
        <v>36.6</v>
      </c>
      <c r="N119" s="15" t="s">
        <v>109</v>
      </c>
      <c r="O119" s="15">
        <f t="shared" si="17"/>
        <v>1760</v>
      </c>
      <c r="P119" s="15">
        <f t="shared" si="12"/>
        <v>5</v>
      </c>
      <c r="Q119" s="15">
        <f t="shared" si="18"/>
        <v>1.75</v>
      </c>
      <c r="R119" s="15">
        <f t="shared" si="10"/>
        <v>2.8248264485746477E-6</v>
      </c>
      <c r="S119" s="15"/>
      <c r="T119" s="15" t="s">
        <v>257</v>
      </c>
      <c r="U119" s="15">
        <f t="shared" si="13"/>
        <v>1860</v>
      </c>
      <c r="V119" s="15">
        <f t="shared" si="16"/>
        <v>5</v>
      </c>
      <c r="W119" s="15">
        <f t="shared" si="15"/>
        <v>6.75</v>
      </c>
      <c r="X119" s="15">
        <f t="shared" si="11"/>
        <v>9.7557093374534251E-6</v>
      </c>
    </row>
    <row r="120" spans="2:24" x14ac:dyDescent="0.25">
      <c r="B120" s="23">
        <v>1785</v>
      </c>
      <c r="C120" s="4">
        <v>178.2</v>
      </c>
      <c r="D120" s="4">
        <v>182.2</v>
      </c>
      <c r="E120" s="23">
        <v>1.85</v>
      </c>
      <c r="F120" s="23">
        <v>2.5</v>
      </c>
      <c r="H120" s="23">
        <v>1990</v>
      </c>
      <c r="I120" s="23">
        <v>10.9</v>
      </c>
      <c r="J120" s="23">
        <v>11.3</v>
      </c>
      <c r="K120" s="4">
        <v>38.4</v>
      </c>
      <c r="L120" s="4">
        <v>39.5</v>
      </c>
      <c r="N120" s="15" t="s">
        <v>110</v>
      </c>
      <c r="O120" s="15">
        <f t="shared" si="17"/>
        <v>1765</v>
      </c>
      <c r="P120" s="15">
        <f t="shared" si="12"/>
        <v>5</v>
      </c>
      <c r="Q120" s="15">
        <f t="shared" si="18"/>
        <v>1.825</v>
      </c>
      <c r="R120" s="15">
        <f t="shared" si="10"/>
        <v>2.9292234829112432E-6</v>
      </c>
      <c r="S120" s="15"/>
      <c r="T120" s="15" t="s">
        <v>258</v>
      </c>
      <c r="U120" s="15">
        <f t="shared" si="13"/>
        <v>1865</v>
      </c>
      <c r="V120" s="15">
        <f t="shared" si="16"/>
        <v>5</v>
      </c>
      <c r="W120" s="15">
        <f t="shared" si="15"/>
        <v>7.15</v>
      </c>
      <c r="X120" s="15">
        <f t="shared" si="11"/>
        <v>1.0278490469752913E-5</v>
      </c>
    </row>
    <row r="121" spans="2:24" x14ac:dyDescent="0.25">
      <c r="B121" s="23">
        <v>1790</v>
      </c>
      <c r="C121" s="4">
        <v>173.3</v>
      </c>
      <c r="D121" s="4">
        <v>177.3</v>
      </c>
      <c r="E121" s="23">
        <v>1.9</v>
      </c>
      <c r="F121" s="23">
        <v>2.6</v>
      </c>
      <c r="H121" s="23">
        <v>1995</v>
      </c>
      <c r="I121" s="23">
        <v>9</v>
      </c>
      <c r="J121" s="23">
        <v>9.3000000000000007</v>
      </c>
      <c r="K121" s="4">
        <v>41.3</v>
      </c>
      <c r="L121" s="4">
        <v>42.5</v>
      </c>
      <c r="N121" s="15" t="s">
        <v>111</v>
      </c>
      <c r="O121" s="15">
        <f t="shared" si="17"/>
        <v>1770</v>
      </c>
      <c r="P121" s="15">
        <f t="shared" si="12"/>
        <v>5</v>
      </c>
      <c r="Q121" s="15">
        <f t="shared" si="18"/>
        <v>1.9000000000000001</v>
      </c>
      <c r="R121" s="15">
        <f t="shared" si="10"/>
        <v>3.0323974726290432E-6</v>
      </c>
      <c r="S121" s="15"/>
      <c r="T121" s="15" t="s">
        <v>259</v>
      </c>
      <c r="U121" s="15">
        <f t="shared" si="13"/>
        <v>1870</v>
      </c>
      <c r="V121" s="15">
        <f t="shared" si="16"/>
        <v>5</v>
      </c>
      <c r="W121" s="15">
        <f t="shared" si="15"/>
        <v>7.65</v>
      </c>
      <c r="X121" s="15">
        <f t="shared" si="11"/>
        <v>1.0938535739378989E-5</v>
      </c>
    </row>
    <row r="122" spans="2:24" x14ac:dyDescent="0.25">
      <c r="B122" s="23">
        <v>1795</v>
      </c>
      <c r="C122" s="4">
        <v>168.4</v>
      </c>
      <c r="D122" s="4">
        <v>172.4</v>
      </c>
      <c r="E122" s="23">
        <v>2</v>
      </c>
      <c r="F122" s="23">
        <v>2.75</v>
      </c>
      <c r="H122" s="23">
        <v>2000</v>
      </c>
      <c r="I122" s="23">
        <v>7.2</v>
      </c>
      <c r="J122" s="23">
        <v>7.6</v>
      </c>
      <c r="K122" s="4">
        <v>44.5</v>
      </c>
      <c r="L122" s="4">
        <v>45.8</v>
      </c>
      <c r="N122" s="15" t="s">
        <v>112</v>
      </c>
      <c r="O122" s="15">
        <f t="shared" si="17"/>
        <v>1775</v>
      </c>
      <c r="P122" s="15">
        <f t="shared" si="12"/>
        <v>5</v>
      </c>
      <c r="Q122" s="15">
        <f t="shared" si="18"/>
        <v>2</v>
      </c>
      <c r="R122" s="15">
        <f t="shared" si="10"/>
        <v>3.1740395842928502E-6</v>
      </c>
      <c r="S122" s="15"/>
      <c r="T122" s="15" t="s">
        <v>260</v>
      </c>
      <c r="U122" s="15">
        <f t="shared" si="13"/>
        <v>1875</v>
      </c>
      <c r="V122" s="15">
        <f t="shared" si="16"/>
        <v>5</v>
      </c>
      <c r="W122" s="15">
        <f t="shared" si="15"/>
        <v>8.15</v>
      </c>
      <c r="X122" s="15">
        <f t="shared" si="11"/>
        <v>1.1591403730463985E-5</v>
      </c>
    </row>
    <row r="123" spans="2:24" x14ac:dyDescent="0.25">
      <c r="B123" s="23">
        <v>1800</v>
      </c>
      <c r="C123" s="4">
        <v>163.5</v>
      </c>
      <c r="D123" s="4">
        <v>167.5</v>
      </c>
      <c r="E123" s="23">
        <v>2.15</v>
      </c>
      <c r="F123" s="23">
        <v>2.9</v>
      </c>
      <c r="H123" s="23">
        <v>2005</v>
      </c>
      <c r="I123" s="23">
        <v>5.7</v>
      </c>
      <c r="J123" s="23">
        <v>6</v>
      </c>
      <c r="K123" s="4">
        <v>48.1</v>
      </c>
      <c r="L123" s="4">
        <v>49.3</v>
      </c>
      <c r="N123" s="15" t="s">
        <v>113</v>
      </c>
      <c r="O123" s="15">
        <f t="shared" si="17"/>
        <v>1780</v>
      </c>
      <c r="P123" s="15">
        <f t="shared" si="12"/>
        <v>5</v>
      </c>
      <c r="Q123" s="15">
        <f t="shared" si="18"/>
        <v>2.0750000000000002</v>
      </c>
      <c r="R123" s="15">
        <f t="shared" si="10"/>
        <v>3.2745916811987162E-6</v>
      </c>
      <c r="S123" s="15"/>
      <c r="T123" s="15" t="s">
        <v>261</v>
      </c>
      <c r="U123" s="15">
        <f t="shared" si="13"/>
        <v>1880</v>
      </c>
      <c r="V123" s="15">
        <f t="shared" si="16"/>
        <v>5</v>
      </c>
      <c r="W123" s="15">
        <f t="shared" si="15"/>
        <v>8.6000000000000014</v>
      </c>
      <c r="X123" s="15">
        <f t="shared" si="11"/>
        <v>1.2166445660225983E-5</v>
      </c>
    </row>
    <row r="124" spans="2:24" x14ac:dyDescent="0.25">
      <c r="B124" s="23">
        <v>1805</v>
      </c>
      <c r="C124" s="4">
        <v>158.6</v>
      </c>
      <c r="D124" s="4">
        <v>162.6</v>
      </c>
      <c r="E124" s="23">
        <v>2.25</v>
      </c>
      <c r="F124" s="23">
        <v>3</v>
      </c>
      <c r="H124" s="23">
        <v>2010</v>
      </c>
      <c r="I124" s="23">
        <v>4.5</v>
      </c>
      <c r="J124" s="23">
        <v>4.8</v>
      </c>
      <c r="K124" s="4">
        <v>51.7</v>
      </c>
      <c r="L124" s="4">
        <v>53</v>
      </c>
      <c r="N124" s="15" t="s">
        <v>114</v>
      </c>
      <c r="O124" s="15">
        <f t="shared" si="17"/>
        <v>1785</v>
      </c>
      <c r="P124" s="15">
        <f t="shared" si="12"/>
        <v>5</v>
      </c>
      <c r="Q124" s="15">
        <f t="shared" si="18"/>
        <v>2.1749999999999998</v>
      </c>
      <c r="R124" s="15">
        <f t="shared" si="10"/>
        <v>3.4132011097688153E-6</v>
      </c>
      <c r="S124" s="15"/>
      <c r="T124" s="15" t="s">
        <v>262</v>
      </c>
      <c r="U124" s="15">
        <f t="shared" si="13"/>
        <v>1885</v>
      </c>
      <c r="V124" s="15">
        <f t="shared" si="16"/>
        <v>5</v>
      </c>
      <c r="W124" s="15">
        <f t="shared" si="15"/>
        <v>9.1999999999999993</v>
      </c>
      <c r="X124" s="15">
        <f t="shared" si="11"/>
        <v>1.2946312512423611E-5</v>
      </c>
    </row>
    <row r="125" spans="2:24" x14ac:dyDescent="0.25">
      <c r="B125" s="23">
        <v>1810</v>
      </c>
      <c r="C125" s="4">
        <v>153.80000000000001</v>
      </c>
      <c r="D125" s="4">
        <v>157.80000000000001</v>
      </c>
      <c r="E125" s="23">
        <v>2.35</v>
      </c>
      <c r="F125" s="23">
        <v>3.2</v>
      </c>
      <c r="H125" s="23">
        <v>2015</v>
      </c>
      <c r="I125" s="23">
        <v>3.4</v>
      </c>
      <c r="J125" s="23">
        <v>3.7</v>
      </c>
      <c r="K125" s="4">
        <v>55.8</v>
      </c>
      <c r="L125" s="4">
        <v>57</v>
      </c>
      <c r="N125" s="15" t="s">
        <v>115</v>
      </c>
      <c r="O125" s="15">
        <f t="shared" si="17"/>
        <v>1790</v>
      </c>
      <c r="P125" s="15">
        <f t="shared" si="12"/>
        <v>5</v>
      </c>
      <c r="Q125" s="15">
        <f t="shared" si="18"/>
        <v>2.25</v>
      </c>
      <c r="R125" s="15">
        <f t="shared" si="10"/>
        <v>3.5111995641273663E-6</v>
      </c>
      <c r="S125" s="15"/>
      <c r="T125" s="15" t="s">
        <v>263</v>
      </c>
      <c r="U125" s="15">
        <f t="shared" si="13"/>
        <v>1890</v>
      </c>
      <c r="V125" s="15">
        <f t="shared" si="16"/>
        <v>5</v>
      </c>
      <c r="W125" s="15">
        <f t="shared" si="15"/>
        <v>9.75</v>
      </c>
      <c r="X125" s="15">
        <f t="shared" si="11"/>
        <v>1.364777881389722E-5</v>
      </c>
    </row>
    <row r="126" spans="2:24" x14ac:dyDescent="0.25">
      <c r="B126" s="23">
        <v>1815</v>
      </c>
      <c r="C126" s="4">
        <v>148.9</v>
      </c>
      <c r="D126" s="4">
        <v>152.9</v>
      </c>
      <c r="E126" s="23">
        <v>2.5</v>
      </c>
      <c r="F126" s="23">
        <v>3.4</v>
      </c>
      <c r="H126" s="23">
        <v>2020</v>
      </c>
      <c r="I126" s="23">
        <v>2.6</v>
      </c>
      <c r="J126" s="23">
        <v>2.8</v>
      </c>
      <c r="K126" s="4">
        <v>59.9</v>
      </c>
      <c r="L126" s="4">
        <v>61.7</v>
      </c>
      <c r="N126" s="15" t="s">
        <v>116</v>
      </c>
      <c r="O126" s="15">
        <f t="shared" si="17"/>
        <v>1795</v>
      </c>
      <c r="P126" s="15">
        <f t="shared" si="12"/>
        <v>5</v>
      </c>
      <c r="Q126" s="15">
        <f t="shared" si="18"/>
        <v>2.375</v>
      </c>
      <c r="R126" s="15">
        <f t="shared" si="10"/>
        <v>3.6856472412533764E-6</v>
      </c>
      <c r="S126" s="15"/>
      <c r="T126" s="15" t="s">
        <v>264</v>
      </c>
      <c r="U126" s="15">
        <f t="shared" si="13"/>
        <v>1895</v>
      </c>
      <c r="V126" s="15">
        <f t="shared" si="16"/>
        <v>5</v>
      </c>
      <c r="W126" s="15">
        <f t="shared" si="15"/>
        <v>10.399999999999999</v>
      </c>
      <c r="X126" s="15">
        <f t="shared" si="11"/>
        <v>1.4480910811777621E-5</v>
      </c>
    </row>
    <row r="127" spans="2:24" x14ac:dyDescent="0.25">
      <c r="B127" s="23">
        <v>1820</v>
      </c>
      <c r="C127" s="4">
        <v>144.1</v>
      </c>
      <c r="D127" s="4">
        <v>148.1</v>
      </c>
      <c r="E127" s="23">
        <v>2.65</v>
      </c>
      <c r="F127" s="23">
        <v>3.5</v>
      </c>
      <c r="H127" s="23">
        <v>2025</v>
      </c>
      <c r="I127" s="23">
        <v>1.95</v>
      </c>
      <c r="J127" s="23">
        <v>2.15</v>
      </c>
      <c r="K127" s="4">
        <v>64.099999999999994</v>
      </c>
      <c r="L127" s="4">
        <v>66.099999999999994</v>
      </c>
      <c r="N127" s="15" t="s">
        <v>117</v>
      </c>
      <c r="O127" s="15">
        <f t="shared" si="17"/>
        <v>1800</v>
      </c>
      <c r="P127" s="15">
        <f t="shared" si="12"/>
        <v>5</v>
      </c>
      <c r="Q127" s="15">
        <f t="shared" si="18"/>
        <v>2.5249999999999999</v>
      </c>
      <c r="R127" s="15">
        <f t="shared" si="10"/>
        <v>3.896686168948799E-6</v>
      </c>
      <c r="S127" s="15"/>
      <c r="T127" s="15" t="s">
        <v>265</v>
      </c>
      <c r="U127" s="15">
        <f t="shared" si="13"/>
        <v>1900</v>
      </c>
      <c r="V127" s="15">
        <f t="shared" si="16"/>
        <v>5</v>
      </c>
      <c r="W127" s="15">
        <f t="shared" si="15"/>
        <v>11.100000000000001</v>
      </c>
      <c r="X127" s="15">
        <f t="shared" si="11"/>
        <v>1.5374349336812474E-5</v>
      </c>
    </row>
    <row r="128" spans="2:24" x14ac:dyDescent="0.25">
      <c r="B128" s="23">
        <v>1825</v>
      </c>
      <c r="C128" s="4">
        <v>139.19999999999999</v>
      </c>
      <c r="D128" s="4">
        <v>143.30000000000001</v>
      </c>
      <c r="E128" s="23">
        <v>3</v>
      </c>
      <c r="F128" s="23">
        <v>3.6</v>
      </c>
      <c r="H128" s="23">
        <v>2030</v>
      </c>
      <c r="I128" s="23">
        <v>1.45</v>
      </c>
      <c r="J128" s="23">
        <v>1.65</v>
      </c>
      <c r="K128" s="4">
        <v>68.599999999999994</v>
      </c>
      <c r="L128" s="4">
        <v>70.599999999999994</v>
      </c>
      <c r="N128" s="15" t="s">
        <v>118</v>
      </c>
      <c r="O128" s="15">
        <f t="shared" si="17"/>
        <v>1805</v>
      </c>
      <c r="P128" s="15">
        <f t="shared" si="12"/>
        <v>5</v>
      </c>
      <c r="Q128" s="15">
        <f t="shared" si="18"/>
        <v>2.625</v>
      </c>
      <c r="R128" s="15">
        <f t="shared" si="10"/>
        <v>4.0285981877540052E-6</v>
      </c>
      <c r="S128" s="15"/>
      <c r="T128" s="15" t="s">
        <v>266</v>
      </c>
      <c r="U128" s="15">
        <f>H103</f>
        <v>1905</v>
      </c>
      <c r="V128" s="15">
        <f t="shared" si="16"/>
        <v>5</v>
      </c>
      <c r="W128" s="15">
        <f t="shared" si="15"/>
        <v>11.8</v>
      </c>
      <c r="X128" s="15">
        <f t="shared" si="11"/>
        <v>1.625822072427782E-5</v>
      </c>
    </row>
    <row r="129" spans="2:24" x14ac:dyDescent="0.25">
      <c r="B129" s="23">
        <v>1830</v>
      </c>
      <c r="C129" s="4">
        <v>134.4</v>
      </c>
      <c r="D129" s="4">
        <v>138.4</v>
      </c>
      <c r="E129" s="23">
        <v>3</v>
      </c>
      <c r="F129" s="23">
        <v>3.9</v>
      </c>
      <c r="H129" s="23">
        <v>2035</v>
      </c>
      <c r="I129" s="23">
        <v>1.05</v>
      </c>
      <c r="J129" s="23">
        <v>1.25</v>
      </c>
      <c r="K129" s="4">
        <v>73.3</v>
      </c>
      <c r="L129" s="4">
        <v>75.2</v>
      </c>
      <c r="N129" s="15" t="s">
        <v>119</v>
      </c>
      <c r="O129" s="15">
        <f t="shared" si="17"/>
        <v>1810</v>
      </c>
      <c r="P129" s="15">
        <f t="shared" si="12"/>
        <v>5</v>
      </c>
      <c r="Q129" s="15">
        <f t="shared" si="18"/>
        <v>2.7750000000000004</v>
      </c>
      <c r="R129" s="15">
        <f t="shared" si="10"/>
        <v>4.2353069947657107E-6</v>
      </c>
      <c r="S129" s="15"/>
      <c r="T129" s="15" t="s">
        <v>267</v>
      </c>
      <c r="U129" s="15">
        <f t="shared" si="13"/>
        <v>1910</v>
      </c>
      <c r="V129" s="15">
        <f t="shared" si="16"/>
        <v>5</v>
      </c>
      <c r="W129" s="15">
        <f t="shared" si="15"/>
        <v>12.600000000000001</v>
      </c>
      <c r="X129" s="15">
        <f t="shared" si="11"/>
        <v>1.7269699417375406E-5</v>
      </c>
    </row>
    <row r="130" spans="2:24" x14ac:dyDescent="0.25">
      <c r="B130" s="23">
        <v>1835</v>
      </c>
      <c r="C130" s="4">
        <v>129.6</v>
      </c>
      <c r="D130" s="4">
        <v>133.6</v>
      </c>
      <c r="E130" s="23">
        <v>3.2</v>
      </c>
      <c r="F130" s="23">
        <v>4.0999999999999996</v>
      </c>
      <c r="H130" s="23">
        <v>2040</v>
      </c>
      <c r="I130" s="23">
        <v>0.8</v>
      </c>
      <c r="J130" s="23">
        <v>0.95</v>
      </c>
      <c r="K130" s="4">
        <v>78</v>
      </c>
      <c r="L130" s="4">
        <v>80</v>
      </c>
      <c r="N130" s="15" t="s">
        <v>120</v>
      </c>
      <c r="O130" s="15">
        <f t="shared" si="17"/>
        <v>1815</v>
      </c>
      <c r="P130" s="15">
        <f t="shared" si="12"/>
        <v>5</v>
      </c>
      <c r="Q130" s="15">
        <f t="shared" si="18"/>
        <v>2.95</v>
      </c>
      <c r="R130" s="15">
        <f t="shared" si="10"/>
        <v>4.4776259928397192E-6</v>
      </c>
      <c r="S130" s="15"/>
      <c r="T130" s="15" t="s">
        <v>268</v>
      </c>
      <c r="U130" s="15">
        <f t="shared" si="13"/>
        <v>1915</v>
      </c>
      <c r="V130" s="15">
        <f t="shared" si="16"/>
        <v>5</v>
      </c>
      <c r="W130" s="15">
        <f t="shared" si="15"/>
        <v>13.45</v>
      </c>
      <c r="X130" s="15">
        <f t="shared" si="11"/>
        <v>1.8338579644395948E-5</v>
      </c>
    </row>
    <row r="131" spans="2:24" x14ac:dyDescent="0.25">
      <c r="B131" s="23">
        <v>1840</v>
      </c>
      <c r="C131" s="4">
        <v>124.8</v>
      </c>
      <c r="D131" s="4">
        <v>128.80000000000001</v>
      </c>
      <c r="E131" s="23">
        <v>3.4</v>
      </c>
      <c r="F131" s="23">
        <v>4.4000000000000004</v>
      </c>
      <c r="H131" s="23">
        <v>2045</v>
      </c>
      <c r="I131" s="23">
        <v>0.6</v>
      </c>
      <c r="J131" s="23">
        <v>0.75</v>
      </c>
      <c r="K131" s="4">
        <v>82</v>
      </c>
      <c r="L131" s="4">
        <v>84.8</v>
      </c>
      <c r="N131" s="15" t="s">
        <v>121</v>
      </c>
      <c r="O131" s="15">
        <f t="shared" si="17"/>
        <v>1820</v>
      </c>
      <c r="P131" s="15">
        <f t="shared" si="12"/>
        <v>5</v>
      </c>
      <c r="Q131" s="15">
        <f t="shared" si="18"/>
        <v>3.0750000000000002</v>
      </c>
      <c r="R131" s="15">
        <f t="shared" si="10"/>
        <v>4.6417463215014314E-6</v>
      </c>
      <c r="S131" s="15"/>
      <c r="T131" s="15" t="s">
        <v>269</v>
      </c>
      <c r="U131" s="15">
        <f t="shared" si="13"/>
        <v>1920</v>
      </c>
      <c r="V131" s="15">
        <f t="shared" si="16"/>
        <v>5</v>
      </c>
      <c r="W131" s="15">
        <f t="shared" si="15"/>
        <v>14.399999999999999</v>
      </c>
      <c r="X131" s="15">
        <f t="shared" si="11"/>
        <v>1.9531743069359878E-5</v>
      </c>
    </row>
    <row r="132" spans="2:24" x14ac:dyDescent="0.25">
      <c r="B132" s="23">
        <v>1845</v>
      </c>
      <c r="C132" s="4">
        <v>120.1</v>
      </c>
      <c r="D132" s="4">
        <v>124.1</v>
      </c>
      <c r="E132" s="23">
        <v>3.6</v>
      </c>
      <c r="F132" s="23">
        <v>4.5999999999999996</v>
      </c>
      <c r="H132" s="23">
        <v>2050</v>
      </c>
      <c r="I132" s="23">
        <v>0.5</v>
      </c>
      <c r="J132" s="23">
        <v>0.65</v>
      </c>
      <c r="K132" s="4">
        <v>86.9</v>
      </c>
      <c r="L132" s="4">
        <v>89.6</v>
      </c>
      <c r="N132" s="15" t="s">
        <v>122</v>
      </c>
      <c r="O132" s="15">
        <f t="shared" si="17"/>
        <v>1825</v>
      </c>
      <c r="P132" s="15">
        <f t="shared" si="12"/>
        <v>5</v>
      </c>
      <c r="Q132" s="15">
        <f t="shared" si="18"/>
        <v>3.3</v>
      </c>
      <c r="R132" s="15">
        <f t="shared" si="10"/>
        <v>4.9541284196459791E-6</v>
      </c>
      <c r="S132" s="15"/>
      <c r="T132" s="15" t="s">
        <v>270</v>
      </c>
      <c r="U132" s="15">
        <f t="shared" si="13"/>
        <v>1925</v>
      </c>
      <c r="V132" s="15">
        <f t="shared" si="16"/>
        <v>5</v>
      </c>
      <c r="W132" s="15">
        <f t="shared" si="15"/>
        <v>15.399999999999999</v>
      </c>
      <c r="X132" s="15">
        <f t="shared" si="11"/>
        <v>2.07797453537917E-5</v>
      </c>
    </row>
    <row r="133" spans="2:24" x14ac:dyDescent="0.25">
      <c r="B133" s="23">
        <v>1850</v>
      </c>
      <c r="C133" s="4">
        <v>115.4</v>
      </c>
      <c r="D133" s="4">
        <v>119.3</v>
      </c>
      <c r="E133" s="23">
        <v>3.8</v>
      </c>
      <c r="F133" s="23">
        <v>4.9000000000000004</v>
      </c>
      <c r="H133" s="23">
        <v>2060</v>
      </c>
      <c r="I133" s="23">
        <v>0.3</v>
      </c>
      <c r="J133" s="23">
        <v>0.4</v>
      </c>
      <c r="K133" s="4">
        <v>96.6</v>
      </c>
      <c r="L133" s="4">
        <v>99.4</v>
      </c>
      <c r="N133" s="15" t="s">
        <v>123</v>
      </c>
      <c r="O133" s="15">
        <f t="shared" si="17"/>
        <v>1830</v>
      </c>
      <c r="P133" s="15">
        <f t="shared" si="12"/>
        <v>5</v>
      </c>
      <c r="Q133" s="15">
        <f t="shared" si="18"/>
        <v>3.45</v>
      </c>
      <c r="R133" s="15">
        <f t="shared" si="10"/>
        <v>5.1510524657583363E-6</v>
      </c>
      <c r="S133" s="15"/>
      <c r="T133" s="15" t="s">
        <v>271</v>
      </c>
      <c r="U133" s="15">
        <f t="shared" si="13"/>
        <v>1930</v>
      </c>
      <c r="V133" s="15">
        <f t="shared" si="16"/>
        <v>5</v>
      </c>
      <c r="W133" s="15">
        <f t="shared" si="15"/>
        <v>16.399999999999999</v>
      </c>
      <c r="X133" s="15">
        <f t="shared" si="11"/>
        <v>2.2014569546135598E-5</v>
      </c>
    </row>
    <row r="134" spans="2:24" x14ac:dyDescent="0.25">
      <c r="B134" s="23">
        <v>1855</v>
      </c>
      <c r="C134" s="4">
        <v>110.6</v>
      </c>
      <c r="D134" s="4">
        <v>114.6</v>
      </c>
      <c r="E134" s="23">
        <v>4.0999999999999996</v>
      </c>
      <c r="F134" s="23">
        <v>5.2</v>
      </c>
      <c r="H134" s="23">
        <v>2070</v>
      </c>
      <c r="I134" s="23">
        <v>0.2</v>
      </c>
      <c r="J134" s="23">
        <v>0.3</v>
      </c>
      <c r="K134" s="4">
        <v>106.7</v>
      </c>
      <c r="L134" s="4">
        <v>109.5</v>
      </c>
      <c r="N134" s="15" t="s">
        <v>124</v>
      </c>
      <c r="O134" s="15">
        <f t="shared" si="17"/>
        <v>1835</v>
      </c>
      <c r="P134" s="15">
        <f t="shared" si="12"/>
        <v>5</v>
      </c>
      <c r="Q134" s="15">
        <f t="shared" si="18"/>
        <v>3.65</v>
      </c>
      <c r="R134" s="15">
        <f t="shared" si="10"/>
        <v>5.4200062214744657E-6</v>
      </c>
      <c r="S134" s="15"/>
      <c r="T134" s="15" t="s">
        <v>272</v>
      </c>
      <c r="U134" s="15">
        <f t="shared" si="13"/>
        <v>1935</v>
      </c>
      <c r="V134" s="15">
        <f t="shared" si="16"/>
        <v>5</v>
      </c>
      <c r="W134" s="15">
        <f t="shared" si="15"/>
        <v>17.600000000000001</v>
      </c>
      <c r="X134" s="15">
        <f t="shared" si="11"/>
        <v>2.3503454406000676E-5</v>
      </c>
    </row>
    <row r="135" spans="2:24" x14ac:dyDescent="0.25">
      <c r="B135" s="23">
        <v>1860</v>
      </c>
      <c r="C135" s="4">
        <v>105.9</v>
      </c>
      <c r="D135" s="4">
        <v>109.9</v>
      </c>
      <c r="E135" s="23">
        <v>4.4000000000000004</v>
      </c>
      <c r="F135" s="23">
        <v>5.5</v>
      </c>
      <c r="H135" s="23">
        <v>2075</v>
      </c>
      <c r="I135" s="23">
        <v>0.15</v>
      </c>
      <c r="J135" s="23">
        <v>0.25</v>
      </c>
      <c r="K135" s="4">
        <v>111.7</v>
      </c>
      <c r="L135" s="4">
        <v>114.5</v>
      </c>
      <c r="N135" s="15" t="s">
        <v>125</v>
      </c>
      <c r="O135" s="15">
        <f t="shared" si="17"/>
        <v>1840</v>
      </c>
      <c r="P135" s="15">
        <f t="shared" si="12"/>
        <v>5</v>
      </c>
      <c r="Q135" s="15">
        <f t="shared" si="18"/>
        <v>3.9000000000000004</v>
      </c>
      <c r="R135" s="15">
        <f t="shared" si="10"/>
        <v>5.7598081602263088E-6</v>
      </c>
      <c r="S135" s="15"/>
      <c r="T135" s="15" t="s">
        <v>273</v>
      </c>
      <c r="U135" s="15">
        <f t="shared" si="13"/>
        <v>1940</v>
      </c>
      <c r="V135" s="15">
        <f>(U136-U134)/2</f>
        <v>5</v>
      </c>
      <c r="W135" s="15">
        <f t="shared" si="15"/>
        <v>18.8</v>
      </c>
      <c r="X135" s="15">
        <f t="shared" si="11"/>
        <v>2.497671725056202E-5</v>
      </c>
    </row>
    <row r="136" spans="2:24" x14ac:dyDescent="0.25">
      <c r="B136" s="23">
        <v>1865</v>
      </c>
      <c r="C136" s="4">
        <v>101.3</v>
      </c>
      <c r="D136" s="4">
        <v>105.2</v>
      </c>
      <c r="E136" s="23">
        <v>4.7</v>
      </c>
      <c r="F136" s="23">
        <v>5.8</v>
      </c>
      <c r="H136" s="23">
        <v>2100</v>
      </c>
      <c r="I136" s="23">
        <v>0.1</v>
      </c>
      <c r="J136" s="23">
        <v>0.2</v>
      </c>
      <c r="K136" s="4">
        <v>136.30000000000001</v>
      </c>
      <c r="L136" s="4">
        <v>139.1</v>
      </c>
      <c r="N136" s="15" t="s">
        <v>126</v>
      </c>
      <c r="O136" s="15">
        <f t="shared" si="17"/>
        <v>1845</v>
      </c>
      <c r="P136" s="15">
        <f t="shared" si="12"/>
        <v>5</v>
      </c>
      <c r="Q136" s="15">
        <f t="shared" si="18"/>
        <v>4.0999999999999996</v>
      </c>
      <c r="R136" s="15">
        <f t="shared" si="10"/>
        <v>6.0224079887158444E-6</v>
      </c>
      <c r="S136" s="15"/>
      <c r="T136" s="15" t="s">
        <v>274</v>
      </c>
      <c r="U136" s="15">
        <f t="shared" si="13"/>
        <v>1945</v>
      </c>
      <c r="V136" s="15">
        <f t="shared" ref="V136:V154" si="19">(U137-U135)/2</f>
        <v>5</v>
      </c>
      <c r="W136" s="15">
        <f t="shared" si="15"/>
        <v>20.2</v>
      </c>
      <c r="X136" s="15">
        <f t="shared" si="11"/>
        <v>2.669888508806413E-5</v>
      </c>
    </row>
    <row r="137" spans="2:24" x14ac:dyDescent="0.25">
      <c r="B137" s="23">
        <v>1870</v>
      </c>
      <c r="C137" s="4">
        <v>96.6</v>
      </c>
      <c r="D137" s="4">
        <v>100.5</v>
      </c>
      <c r="E137" s="23">
        <v>5</v>
      </c>
      <c r="F137" s="23">
        <v>6.2</v>
      </c>
      <c r="H137" s="23">
        <v>2125</v>
      </c>
      <c r="I137" s="23">
        <v>0.05</v>
      </c>
      <c r="J137" s="23">
        <v>0.15</v>
      </c>
      <c r="K137" s="4">
        <v>161.5</v>
      </c>
      <c r="L137" s="4">
        <v>164.3</v>
      </c>
      <c r="N137" s="15" t="s">
        <v>127</v>
      </c>
      <c r="O137" s="15">
        <f t="shared" si="17"/>
        <v>1850</v>
      </c>
      <c r="P137" s="15">
        <f t="shared" si="12"/>
        <v>5</v>
      </c>
      <c r="Q137" s="15">
        <f t="shared" si="18"/>
        <v>4.3499999999999996</v>
      </c>
      <c r="R137" s="15">
        <f t="shared" si="10"/>
        <v>6.3551361320515069E-6</v>
      </c>
      <c r="S137" s="15"/>
      <c r="T137" s="15" t="s">
        <v>275</v>
      </c>
      <c r="U137" s="15">
        <f t="shared" si="13"/>
        <v>1950</v>
      </c>
      <c r="V137" s="15">
        <f t="shared" si="19"/>
        <v>5</v>
      </c>
      <c r="W137" s="15">
        <f t="shared" si="15"/>
        <v>21.6</v>
      </c>
      <c r="X137" s="15">
        <f t="shared" si="11"/>
        <v>2.8403083885951973E-5</v>
      </c>
    </row>
    <row r="138" spans="2:24" x14ac:dyDescent="0.25">
      <c r="B138" s="23">
        <v>1875</v>
      </c>
      <c r="C138" s="4">
        <v>92</v>
      </c>
      <c r="D138" s="4">
        <v>95.9</v>
      </c>
      <c r="E138" s="23">
        <v>5.4</v>
      </c>
      <c r="F138" s="23">
        <v>6.6</v>
      </c>
      <c r="H138" s="23">
        <v>2150</v>
      </c>
      <c r="I138" s="23">
        <v>0.05</v>
      </c>
      <c r="J138" s="23">
        <v>0.15</v>
      </c>
      <c r="K138" s="4">
        <v>186.3</v>
      </c>
      <c r="L138" s="4">
        <v>189</v>
      </c>
      <c r="N138" s="15" t="s">
        <v>128</v>
      </c>
      <c r="O138" s="15">
        <f t="shared" si="17"/>
        <v>1855</v>
      </c>
      <c r="P138" s="15">
        <f t="shared" si="12"/>
        <v>5</v>
      </c>
      <c r="Q138" s="15">
        <f t="shared" si="18"/>
        <v>4.6500000000000004</v>
      </c>
      <c r="R138" s="15">
        <f t="shared" si="10"/>
        <v>6.7568485209307368E-6</v>
      </c>
      <c r="S138" s="15"/>
      <c r="T138" s="15" t="s">
        <v>276</v>
      </c>
      <c r="U138" s="15">
        <f t="shared" si="13"/>
        <v>1955</v>
      </c>
      <c r="V138" s="15">
        <f t="shared" si="19"/>
        <v>5</v>
      </c>
      <c r="W138" s="15">
        <f t="shared" si="15"/>
        <v>23.2</v>
      </c>
      <c r="X138" s="15">
        <f t="shared" si="11"/>
        <v>3.0351169455339034E-5</v>
      </c>
    </row>
    <row r="139" spans="2:24" x14ac:dyDescent="0.25">
      <c r="B139" s="23">
        <v>1880</v>
      </c>
      <c r="C139" s="4">
        <v>87.4</v>
      </c>
      <c r="D139" s="4">
        <v>91.3</v>
      </c>
      <c r="E139" s="23">
        <v>5.8</v>
      </c>
      <c r="F139" s="23">
        <v>7</v>
      </c>
      <c r="H139" s="4">
        <v>2175</v>
      </c>
      <c r="I139" s="4">
        <v>0</v>
      </c>
      <c r="J139" s="4">
        <v>0.1</v>
      </c>
      <c r="K139" s="4">
        <v>211.3</v>
      </c>
      <c r="L139" s="4">
        <v>214</v>
      </c>
      <c r="N139" s="15" t="s">
        <v>129</v>
      </c>
      <c r="O139" s="15">
        <f t="shared" si="17"/>
        <v>1860</v>
      </c>
      <c r="P139" s="15">
        <f t="shared" si="12"/>
        <v>5</v>
      </c>
      <c r="Q139" s="15">
        <f t="shared" si="18"/>
        <v>4.95</v>
      </c>
      <c r="R139" s="15">
        <f t="shared" si="10"/>
        <v>7.1541553796754216E-6</v>
      </c>
      <c r="S139" s="15"/>
      <c r="T139" s="15" t="s">
        <v>34</v>
      </c>
      <c r="U139" s="26">
        <f>H114</f>
        <v>1960</v>
      </c>
      <c r="V139" s="15">
        <f t="shared" si="19"/>
        <v>5</v>
      </c>
      <c r="W139" s="15">
        <f>SUM(I114:L114)/4</f>
        <v>26.1</v>
      </c>
      <c r="X139" s="15">
        <f t="shared" si="11"/>
        <v>3.3971078324717558E-5</v>
      </c>
    </row>
    <row r="140" spans="2:24" x14ac:dyDescent="0.25">
      <c r="B140" s="23">
        <v>1885</v>
      </c>
      <c r="C140" s="4">
        <v>82.9</v>
      </c>
      <c r="D140" s="4">
        <v>86.7</v>
      </c>
      <c r="E140" s="23">
        <v>6.2</v>
      </c>
      <c r="F140" s="23">
        <v>7.5</v>
      </c>
      <c r="H140" s="23">
        <v>2200</v>
      </c>
      <c r="I140" s="23">
        <v>0.05</v>
      </c>
      <c r="J140" s="23">
        <v>0.1</v>
      </c>
      <c r="K140" s="4">
        <v>236.3</v>
      </c>
      <c r="L140" s="4">
        <v>239</v>
      </c>
      <c r="N140" s="15" t="s">
        <v>130</v>
      </c>
      <c r="O140" s="15">
        <f t="shared" si="17"/>
        <v>1865</v>
      </c>
      <c r="P140" s="15">
        <f t="shared" si="12"/>
        <v>5</v>
      </c>
      <c r="Q140" s="15">
        <f t="shared" si="18"/>
        <v>5.25</v>
      </c>
      <c r="R140" s="15">
        <f t="shared" si="10"/>
        <v>7.5471101557013956E-6</v>
      </c>
      <c r="S140" s="15"/>
      <c r="T140" s="15" t="s">
        <v>277</v>
      </c>
      <c r="U140" s="15">
        <f t="shared" si="13"/>
        <v>1965</v>
      </c>
      <c r="V140" s="15">
        <f t="shared" si="19"/>
        <v>5</v>
      </c>
      <c r="W140" s="15">
        <f>SUM(I115:J115)/2</f>
        <v>24.15</v>
      </c>
      <c r="X140" s="15">
        <f t="shared" si="11"/>
        <v>3.1273248347871595E-5</v>
      </c>
    </row>
    <row r="141" spans="2:24" x14ac:dyDescent="0.25">
      <c r="B141" s="23">
        <v>1890</v>
      </c>
      <c r="C141" s="4">
        <v>78.400000000000006</v>
      </c>
      <c r="D141" s="4">
        <v>82.2</v>
      </c>
      <c r="E141" s="23">
        <v>6.7</v>
      </c>
      <c r="F141" s="23">
        <v>8</v>
      </c>
      <c r="H141" s="4">
        <v>2225</v>
      </c>
      <c r="I141" s="4">
        <v>0</v>
      </c>
      <c r="J141" s="4">
        <v>0.1</v>
      </c>
      <c r="K141" s="4">
        <v>261.3</v>
      </c>
      <c r="L141" s="4">
        <v>264</v>
      </c>
      <c r="N141" s="15" t="s">
        <v>131</v>
      </c>
      <c r="O141" s="15">
        <f t="shared" si="17"/>
        <v>1870</v>
      </c>
      <c r="P141" s="15">
        <f t="shared" si="12"/>
        <v>5</v>
      </c>
      <c r="Q141" s="15">
        <f>SUM(E137:F137)/2</f>
        <v>5.6</v>
      </c>
      <c r="R141" s="15">
        <f t="shared" si="10"/>
        <v>8.0072589158212845E-6</v>
      </c>
      <c r="S141" s="15"/>
      <c r="T141" s="15" t="s">
        <v>278</v>
      </c>
      <c r="U141" s="15">
        <f t="shared" si="13"/>
        <v>1970</v>
      </c>
      <c r="V141" s="15">
        <f t="shared" si="19"/>
        <v>5</v>
      </c>
      <c r="W141" s="15">
        <f>SUM(I116:J116)/2</f>
        <v>21.1</v>
      </c>
      <c r="X141" s="15">
        <f t="shared" si="11"/>
        <v>2.7185102260675183E-5</v>
      </c>
    </row>
    <row r="142" spans="2:24" x14ac:dyDescent="0.25">
      <c r="B142" s="23">
        <v>1895</v>
      </c>
      <c r="C142" s="4">
        <v>74</v>
      </c>
      <c r="D142" s="4">
        <v>77.7</v>
      </c>
      <c r="E142" s="23">
        <v>7.2</v>
      </c>
      <c r="F142" s="23">
        <v>8.6</v>
      </c>
      <c r="H142" s="4">
        <v>2250</v>
      </c>
      <c r="I142" s="4">
        <v>0</v>
      </c>
      <c r="J142" s="4">
        <v>0.1</v>
      </c>
      <c r="K142" s="4">
        <v>286.3</v>
      </c>
      <c r="L142" s="4">
        <v>289</v>
      </c>
      <c r="N142" s="15" t="s">
        <v>132</v>
      </c>
      <c r="O142" s="15">
        <f t="shared" si="17"/>
        <v>1875</v>
      </c>
      <c r="P142" s="15">
        <f t="shared" si="12"/>
        <v>5</v>
      </c>
      <c r="Q142" s="15">
        <f t="shared" si="18"/>
        <v>6</v>
      </c>
      <c r="R142" s="15">
        <f t="shared" si="10"/>
        <v>8.5335112236908056E-6</v>
      </c>
      <c r="S142" s="15"/>
      <c r="T142" s="15" t="s">
        <v>279</v>
      </c>
      <c r="U142" s="15">
        <f t="shared" si="13"/>
        <v>1975</v>
      </c>
      <c r="V142" s="15">
        <f t="shared" si="19"/>
        <v>5</v>
      </c>
      <c r="W142" s="15">
        <f t="shared" ref="W141:W164" si="20">SUM(I117:J117)/2</f>
        <v>18.3</v>
      </c>
      <c r="X142" s="15">
        <f t="shared" si="11"/>
        <v>2.3458371397234328E-5</v>
      </c>
    </row>
    <row r="143" spans="2:24" x14ac:dyDescent="0.25">
      <c r="B143" s="23">
        <v>1900</v>
      </c>
      <c r="C143" s="4">
        <v>69.599999999999994</v>
      </c>
      <c r="D143" s="4">
        <v>73.2</v>
      </c>
      <c r="E143" s="23">
        <v>7.8</v>
      </c>
      <c r="F143" s="23">
        <v>8.8000000000000007</v>
      </c>
      <c r="N143" s="15" t="s">
        <v>133</v>
      </c>
      <c r="O143" s="15">
        <f t="shared" si="17"/>
        <v>1880</v>
      </c>
      <c r="P143" s="15">
        <f t="shared" si="12"/>
        <v>5</v>
      </c>
      <c r="Q143" s="15">
        <f t="shared" si="18"/>
        <v>6.4</v>
      </c>
      <c r="R143" s="15">
        <f t="shared" si="10"/>
        <v>9.0540592714012332E-6</v>
      </c>
      <c r="S143" s="15"/>
      <c r="T143" s="15" t="s">
        <v>280</v>
      </c>
      <c r="U143" s="15">
        <f t="shared" si="13"/>
        <v>1980</v>
      </c>
      <c r="V143" s="15">
        <f t="shared" si="19"/>
        <v>5</v>
      </c>
      <c r="W143" s="15">
        <f t="shared" si="20"/>
        <v>15.7</v>
      </c>
      <c r="X143" s="15">
        <f t="shared" si="11"/>
        <v>2.0023972488616265E-5</v>
      </c>
    </row>
    <row r="144" spans="2:24" x14ac:dyDescent="0.25">
      <c r="B144" s="23">
        <v>1905</v>
      </c>
      <c r="C144" s="4">
        <v>66</v>
      </c>
      <c r="D144" s="4">
        <v>68.5</v>
      </c>
      <c r="E144" s="23">
        <v>8.5</v>
      </c>
      <c r="F144" s="23">
        <v>9.5</v>
      </c>
      <c r="N144" s="15" t="s">
        <v>134</v>
      </c>
      <c r="O144" s="15">
        <f t="shared" si="17"/>
        <v>1885</v>
      </c>
      <c r="P144" s="15">
        <f t="shared" si="12"/>
        <v>5</v>
      </c>
      <c r="Q144" s="15">
        <f t="shared" si="18"/>
        <v>6.85</v>
      </c>
      <c r="R144" s="15">
        <f t="shared" si="10"/>
        <v>9.6393315913077873E-6</v>
      </c>
      <c r="S144" s="15"/>
      <c r="T144" s="15" t="s">
        <v>281</v>
      </c>
      <c r="U144" s="15">
        <f t="shared" si="13"/>
        <v>1985</v>
      </c>
      <c r="V144" s="15">
        <f t="shared" si="19"/>
        <v>5</v>
      </c>
      <c r="W144" s="15">
        <f t="shared" si="20"/>
        <v>13.3</v>
      </c>
      <c r="X144" s="15">
        <f t="shared" si="11"/>
        <v>1.6877634856526346E-5</v>
      </c>
    </row>
    <row r="145" spans="2:24" x14ac:dyDescent="0.25">
      <c r="B145" s="23">
        <v>1910</v>
      </c>
      <c r="C145" s="4">
        <v>61.6</v>
      </c>
      <c r="D145" s="4">
        <v>64.099999999999994</v>
      </c>
      <c r="E145" s="23">
        <v>9.1</v>
      </c>
      <c r="F145" s="23">
        <v>10.199999999999999</v>
      </c>
      <c r="N145" s="15" t="s">
        <v>135</v>
      </c>
      <c r="O145" s="15">
        <f t="shared" si="17"/>
        <v>1890</v>
      </c>
      <c r="P145" s="15">
        <f t="shared" si="12"/>
        <v>5</v>
      </c>
      <c r="Q145" s="15">
        <f t="shared" si="18"/>
        <v>7.35</v>
      </c>
      <c r="R145" s="15">
        <f t="shared" si="10"/>
        <v>1.0288280314056237E-5</v>
      </c>
      <c r="S145" s="15"/>
      <c r="T145" s="15" t="s">
        <v>282</v>
      </c>
      <c r="U145" s="15">
        <f t="shared" si="13"/>
        <v>1990</v>
      </c>
      <c r="V145" s="15">
        <f t="shared" si="19"/>
        <v>5</v>
      </c>
      <c r="W145" s="15">
        <f t="shared" si="20"/>
        <v>11.100000000000001</v>
      </c>
      <c r="X145" s="15">
        <f t="shared" si="11"/>
        <v>1.4015151411806023E-5</v>
      </c>
    </row>
    <row r="146" spans="2:24" x14ac:dyDescent="0.25">
      <c r="B146" s="23">
        <v>1915</v>
      </c>
      <c r="C146" s="4">
        <v>57.4</v>
      </c>
      <c r="D146" s="4">
        <v>59.8</v>
      </c>
      <c r="E146" s="23">
        <v>9.9</v>
      </c>
      <c r="F146" s="23">
        <v>11.3</v>
      </c>
      <c r="N146" s="15" t="s">
        <v>136</v>
      </c>
      <c r="O146" s="15">
        <f t="shared" si="17"/>
        <v>1895</v>
      </c>
      <c r="P146" s="15">
        <f t="shared" si="12"/>
        <v>5</v>
      </c>
      <c r="Q146" s="15">
        <f t="shared" si="18"/>
        <v>7.9</v>
      </c>
      <c r="R146" s="15">
        <f t="shared" si="10"/>
        <v>1.0999874252556726E-5</v>
      </c>
      <c r="S146" s="15"/>
      <c r="T146" s="15" t="s">
        <v>283</v>
      </c>
      <c r="U146" s="15">
        <f t="shared" si="13"/>
        <v>1995</v>
      </c>
      <c r="V146" s="15">
        <f t="shared" si="19"/>
        <v>5</v>
      </c>
      <c r="W146" s="15">
        <f t="shared" si="20"/>
        <v>9.15</v>
      </c>
      <c r="X146" s="15">
        <f t="shared" si="11"/>
        <v>1.1495192860765592E-5</v>
      </c>
    </row>
    <row r="147" spans="2:24" x14ac:dyDescent="0.25">
      <c r="B147" s="23">
        <v>1920</v>
      </c>
      <c r="C147" s="4">
        <v>53.3</v>
      </c>
      <c r="D147" s="4">
        <v>55.6</v>
      </c>
      <c r="E147" s="23">
        <v>10.7</v>
      </c>
      <c r="F147" s="23">
        <v>12.1</v>
      </c>
      <c r="N147" s="15" t="s">
        <v>137</v>
      </c>
      <c r="O147" s="15">
        <f t="shared" si="17"/>
        <v>1900</v>
      </c>
      <c r="P147" s="15">
        <f t="shared" si="12"/>
        <v>5</v>
      </c>
      <c r="Q147" s="15">
        <f t="shared" si="18"/>
        <v>8.3000000000000007</v>
      </c>
      <c r="R147" s="15">
        <f t="shared" si="10"/>
        <v>1.1496084523778406E-5</v>
      </c>
      <c r="S147" s="15"/>
      <c r="T147" s="15" t="s">
        <v>284</v>
      </c>
      <c r="U147" s="15">
        <f t="shared" si="13"/>
        <v>2000</v>
      </c>
      <c r="V147" s="15">
        <f t="shared" si="19"/>
        <v>5</v>
      </c>
      <c r="W147" s="15">
        <f t="shared" si="20"/>
        <v>7.4</v>
      </c>
      <c r="X147" s="15">
        <f t="shared" si="11"/>
        <v>9.2502335176488394E-6</v>
      </c>
    </row>
    <row r="148" spans="2:24" x14ac:dyDescent="0.25">
      <c r="B148" s="23">
        <v>1925</v>
      </c>
      <c r="C148" s="4">
        <v>49.1</v>
      </c>
      <c r="D148" s="4">
        <v>51.2</v>
      </c>
      <c r="E148" s="23">
        <v>11.6</v>
      </c>
      <c r="F148" s="23">
        <v>12.6</v>
      </c>
      <c r="N148" s="15" t="s">
        <v>138</v>
      </c>
      <c r="O148" s="15">
        <f t="shared" si="17"/>
        <v>1905</v>
      </c>
      <c r="P148" s="15">
        <f t="shared" si="12"/>
        <v>5</v>
      </c>
      <c r="Q148" s="15">
        <f t="shared" si="18"/>
        <v>9</v>
      </c>
      <c r="R148" s="15">
        <f t="shared" si="10"/>
        <v>1.2400283297492295E-5</v>
      </c>
      <c r="S148" s="15"/>
      <c r="T148" s="15" t="s">
        <v>285</v>
      </c>
      <c r="U148" s="15">
        <f t="shared" si="13"/>
        <v>2005</v>
      </c>
      <c r="V148" s="15">
        <f t="shared" si="19"/>
        <v>5</v>
      </c>
      <c r="W148" s="15">
        <f t="shared" si="20"/>
        <v>5.85</v>
      </c>
      <c r="X148" s="15">
        <f t="shared" si="11"/>
        <v>7.2762578393600408E-6</v>
      </c>
    </row>
    <row r="149" spans="2:24" x14ac:dyDescent="0.25">
      <c r="B149" s="23">
        <v>1930</v>
      </c>
      <c r="C149" s="4">
        <v>45.2</v>
      </c>
      <c r="D149" s="4">
        <v>47.3</v>
      </c>
      <c r="E149" s="23">
        <v>12.5</v>
      </c>
      <c r="F149" s="23">
        <v>14</v>
      </c>
      <c r="N149" s="15" t="s">
        <v>139</v>
      </c>
      <c r="O149" s="15">
        <f t="shared" si="17"/>
        <v>1910</v>
      </c>
      <c r="P149" s="15">
        <f t="shared" si="12"/>
        <v>5</v>
      </c>
      <c r="Q149" s="15">
        <f t="shared" si="18"/>
        <v>9.6499999999999986</v>
      </c>
      <c r="R149" s="15">
        <f t="shared" si="10"/>
        <v>1.3226338599515454E-5</v>
      </c>
      <c r="S149" s="15"/>
      <c r="T149" s="15" t="s">
        <v>286</v>
      </c>
      <c r="U149" s="15">
        <f t="shared" si="13"/>
        <v>2010</v>
      </c>
      <c r="V149" s="15">
        <f t="shared" si="19"/>
        <v>5</v>
      </c>
      <c r="W149" s="15">
        <f t="shared" si="20"/>
        <v>4.6500000000000004</v>
      </c>
      <c r="X149" s="15">
        <f t="shared" si="11"/>
        <v>5.7549533303051909E-6</v>
      </c>
    </row>
    <row r="150" spans="2:24" x14ac:dyDescent="0.25">
      <c r="B150" s="23">
        <v>1935</v>
      </c>
      <c r="C150" s="4">
        <v>41.2</v>
      </c>
      <c r="D150" s="4">
        <v>43.4</v>
      </c>
      <c r="E150" s="23">
        <v>13.6</v>
      </c>
      <c r="F150" s="23">
        <v>14.7</v>
      </c>
      <c r="N150" s="15" t="s">
        <v>140</v>
      </c>
      <c r="O150" s="15">
        <f t="shared" si="17"/>
        <v>1915</v>
      </c>
      <c r="P150" s="15">
        <f t="shared" si="12"/>
        <v>5</v>
      </c>
      <c r="Q150" s="15">
        <f t="shared" si="18"/>
        <v>10.600000000000001</v>
      </c>
      <c r="R150" s="15">
        <f t="shared" si="10"/>
        <v>1.4452646037778459E-5</v>
      </c>
      <c r="S150" s="15"/>
      <c r="T150" s="15" t="s">
        <v>287</v>
      </c>
      <c r="U150" s="15">
        <f t="shared" si="13"/>
        <v>2015</v>
      </c>
      <c r="V150" s="15">
        <f t="shared" si="19"/>
        <v>5</v>
      </c>
      <c r="W150" s="15">
        <f t="shared" si="20"/>
        <v>3.55</v>
      </c>
      <c r="X150" s="15">
        <f t="shared" si="11"/>
        <v>4.3717892731152225E-6</v>
      </c>
    </row>
    <row r="151" spans="2:24" x14ac:dyDescent="0.25">
      <c r="B151" s="23">
        <v>1940</v>
      </c>
      <c r="C151" s="4">
        <v>37.4</v>
      </c>
      <c r="D151" s="4">
        <v>39.5</v>
      </c>
      <c r="E151" s="23">
        <v>14.7</v>
      </c>
      <c r="F151" s="23">
        <v>15.8</v>
      </c>
      <c r="N151" s="15" t="s">
        <v>141</v>
      </c>
      <c r="O151" s="15">
        <f t="shared" si="17"/>
        <v>1920</v>
      </c>
      <c r="P151" s="15">
        <f t="shared" si="12"/>
        <v>5</v>
      </c>
      <c r="Q151" s="15">
        <f t="shared" si="18"/>
        <v>11.399999999999999</v>
      </c>
      <c r="R151" s="15">
        <f t="shared" si="10"/>
        <v>1.5462561917316939E-5</v>
      </c>
      <c r="S151" s="15"/>
      <c r="T151" s="15" t="s">
        <v>288</v>
      </c>
      <c r="U151" s="15">
        <f t="shared" si="13"/>
        <v>2020</v>
      </c>
      <c r="V151" s="15">
        <f t="shared" si="19"/>
        <v>5</v>
      </c>
      <c r="W151" s="15">
        <f t="shared" si="20"/>
        <v>2.7</v>
      </c>
      <c r="X151" s="15">
        <f t="shared" si="11"/>
        <v>3.3085826903101526E-6</v>
      </c>
    </row>
    <row r="152" spans="2:24" x14ac:dyDescent="0.25">
      <c r="B152" s="23">
        <v>1945</v>
      </c>
      <c r="C152" s="4">
        <v>33.700000000000003</v>
      </c>
      <c r="D152" s="4">
        <v>35.700000000000003</v>
      </c>
      <c r="E152" s="23">
        <v>15.9</v>
      </c>
      <c r="F152" s="23">
        <v>17.2</v>
      </c>
      <c r="N152" s="15" t="s">
        <v>142</v>
      </c>
      <c r="O152" s="15">
        <f t="shared" si="17"/>
        <v>1925</v>
      </c>
      <c r="P152" s="15">
        <f t="shared" si="12"/>
        <v>5</v>
      </c>
      <c r="Q152" s="15">
        <f t="shared" si="18"/>
        <v>12.1</v>
      </c>
      <c r="R152" s="15">
        <f t="shared" si="10"/>
        <v>1.632687096369414E-5</v>
      </c>
      <c r="S152" s="15"/>
      <c r="T152" s="15" t="s">
        <v>289</v>
      </c>
      <c r="U152" s="15">
        <f t="shared" si="13"/>
        <v>2025</v>
      </c>
      <c r="V152" s="15">
        <f t="shared" si="19"/>
        <v>5</v>
      </c>
      <c r="W152" s="15">
        <f t="shared" si="20"/>
        <v>2.0499999999999998</v>
      </c>
      <c r="X152" s="15">
        <f t="shared" si="11"/>
        <v>2.4996820637829755E-6</v>
      </c>
    </row>
    <row r="153" spans="2:24" x14ac:dyDescent="0.25">
      <c r="B153" s="23">
        <v>1950</v>
      </c>
      <c r="C153" s="4">
        <v>30.1</v>
      </c>
      <c r="D153" s="4">
        <v>32.1</v>
      </c>
      <c r="E153" s="23">
        <v>17.7</v>
      </c>
      <c r="F153" s="23">
        <v>18.8</v>
      </c>
      <c r="N153" s="15" t="s">
        <v>143</v>
      </c>
      <c r="O153" s="15">
        <f t="shared" si="17"/>
        <v>1930</v>
      </c>
      <c r="P153" s="15">
        <f t="shared" si="12"/>
        <v>5</v>
      </c>
      <c r="Q153" s="15">
        <f t="shared" si="18"/>
        <v>13.25</v>
      </c>
      <c r="R153" s="15">
        <f t="shared" si="10"/>
        <v>1.7786083138437306E-5</v>
      </c>
      <c r="S153" s="15"/>
      <c r="T153" s="15" t="s">
        <v>290</v>
      </c>
      <c r="U153" s="15">
        <f t="shared" si="13"/>
        <v>2030</v>
      </c>
      <c r="V153" s="15">
        <f t="shared" si="19"/>
        <v>5</v>
      </c>
      <c r="W153" s="15">
        <f>SUM(I128:J128)/2</f>
        <v>1.5499999999999998</v>
      </c>
      <c r="X153" s="15">
        <f t="shared" si="11"/>
        <v>1.8807046154776865E-6</v>
      </c>
    </row>
    <row r="154" spans="2:24" x14ac:dyDescent="0.25">
      <c r="B154" s="23">
        <v>1955</v>
      </c>
      <c r="C154" s="4">
        <v>26.7</v>
      </c>
      <c r="D154" s="4">
        <v>28.5</v>
      </c>
      <c r="E154" s="23">
        <v>19</v>
      </c>
      <c r="F154" s="23">
        <v>20.5</v>
      </c>
      <c r="N154" s="15" t="s">
        <v>144</v>
      </c>
      <c r="O154" s="15">
        <f t="shared" si="17"/>
        <v>1935</v>
      </c>
      <c r="P154" s="15">
        <f t="shared" si="12"/>
        <v>5</v>
      </c>
      <c r="Q154" s="15">
        <f t="shared" si="18"/>
        <v>14.149999999999999</v>
      </c>
      <c r="R154" s="15">
        <f t="shared" si="10"/>
        <v>1.8896160057617615E-5</v>
      </c>
      <c r="S154" s="15"/>
      <c r="T154" s="15" t="s">
        <v>291</v>
      </c>
      <c r="U154" s="15">
        <f t="shared" si="13"/>
        <v>2035</v>
      </c>
      <c r="V154" s="15">
        <f t="shared" si="19"/>
        <v>5</v>
      </c>
      <c r="W154" s="15">
        <f t="shared" si="20"/>
        <v>1.1499999999999999</v>
      </c>
      <c r="X154" s="15">
        <f t="shared" si="11"/>
        <v>1.3885130992929742E-6</v>
      </c>
    </row>
    <row r="155" spans="2:24" x14ac:dyDescent="0.25">
      <c r="B155" s="23">
        <v>1960</v>
      </c>
      <c r="C155" s="23">
        <v>23.4</v>
      </c>
      <c r="D155" s="23">
        <v>25.1</v>
      </c>
      <c r="E155" s="23">
        <v>20.6</v>
      </c>
      <c r="F155" s="23">
        <v>22</v>
      </c>
      <c r="N155" s="15" t="s">
        <v>145</v>
      </c>
      <c r="O155" s="15">
        <f t="shared" si="17"/>
        <v>1940</v>
      </c>
      <c r="P155" s="15">
        <f t="shared" si="12"/>
        <v>5</v>
      </c>
      <c r="Q155" s="15">
        <f t="shared" si="18"/>
        <v>15.25</v>
      </c>
      <c r="R155" s="15">
        <f t="shared" si="10"/>
        <v>2.0260279930818308E-5</v>
      </c>
      <c r="S155" s="15"/>
      <c r="T155" s="15" t="s">
        <v>292</v>
      </c>
      <c r="U155" s="15">
        <f t="shared" si="13"/>
        <v>2040</v>
      </c>
      <c r="V155" s="15">
        <f>(U156-U154)/2</f>
        <v>5</v>
      </c>
      <c r="W155" s="15">
        <f t="shared" si="20"/>
        <v>0.875</v>
      </c>
      <c r="X155" s="15">
        <f t="shared" si="11"/>
        <v>1.0513048941600858E-6</v>
      </c>
    </row>
    <row r="156" spans="2:24" x14ac:dyDescent="0.25">
      <c r="B156" s="23">
        <v>1965</v>
      </c>
      <c r="C156" s="23">
        <v>20.3</v>
      </c>
      <c r="D156" s="23">
        <v>21.8</v>
      </c>
      <c r="E156" s="4">
        <v>22.3</v>
      </c>
      <c r="F156" s="4">
        <v>24</v>
      </c>
      <c r="N156" s="15" t="s">
        <v>146</v>
      </c>
      <c r="O156" s="15">
        <f t="shared" si="17"/>
        <v>1945</v>
      </c>
      <c r="P156" s="15">
        <f t="shared" si="12"/>
        <v>5</v>
      </c>
      <c r="Q156" s="15">
        <f t="shared" si="18"/>
        <v>16.55</v>
      </c>
      <c r="R156" s="15">
        <f t="shared" si="10"/>
        <v>2.1874485378777177E-5</v>
      </c>
      <c r="S156" s="15"/>
      <c r="T156" s="15" t="s">
        <v>293</v>
      </c>
      <c r="U156" s="15">
        <f t="shared" si="13"/>
        <v>2045</v>
      </c>
      <c r="V156" s="15">
        <f t="shared" ref="V156:V163" si="21">(U157-U155)/2</f>
        <v>5</v>
      </c>
      <c r="W156" s="15">
        <f t="shared" si="20"/>
        <v>0.67500000000000004</v>
      </c>
      <c r="X156" s="15">
        <f t="shared" si="11"/>
        <v>8.0704567820263798E-7</v>
      </c>
    </row>
    <row r="157" spans="2:24" x14ac:dyDescent="0.25">
      <c r="B157" s="23">
        <v>1970</v>
      </c>
      <c r="C157" s="23">
        <v>17.399999999999999</v>
      </c>
      <c r="D157" s="23">
        <v>18.8</v>
      </c>
      <c r="E157" s="4">
        <v>24.3</v>
      </c>
      <c r="F157" s="4">
        <v>25.8</v>
      </c>
      <c r="N157" s="15" t="s">
        <v>147</v>
      </c>
      <c r="O157" s="15">
        <f t="shared" si="17"/>
        <v>1950</v>
      </c>
      <c r="P157" s="15">
        <f t="shared" si="12"/>
        <v>5</v>
      </c>
      <c r="Q157" s="15">
        <f t="shared" si="18"/>
        <v>18.25</v>
      </c>
      <c r="R157" s="15">
        <f t="shared" si="10"/>
        <v>2.3997870413023478E-5</v>
      </c>
      <c r="S157" s="15"/>
      <c r="T157" s="15" t="s">
        <v>294</v>
      </c>
      <c r="U157" s="15">
        <f t="shared" si="13"/>
        <v>2050</v>
      </c>
      <c r="V157" s="15">
        <f t="shared" si="21"/>
        <v>7.5</v>
      </c>
      <c r="W157" s="15">
        <f t="shared" si="20"/>
        <v>0.57499999999999996</v>
      </c>
      <c r="X157" s="15">
        <f t="shared" si="11"/>
        <v>1.0262008018357313E-6</v>
      </c>
    </row>
    <row r="158" spans="2:24" x14ac:dyDescent="0.25">
      <c r="B158" s="23">
        <v>1975</v>
      </c>
      <c r="C158" s="23">
        <v>14.6</v>
      </c>
      <c r="D158" s="23">
        <v>15.9</v>
      </c>
      <c r="E158" s="4">
        <v>26.5</v>
      </c>
      <c r="F158" s="4">
        <v>28.1</v>
      </c>
      <c r="N158" s="15" t="s">
        <v>148</v>
      </c>
      <c r="O158" s="15">
        <f t="shared" si="17"/>
        <v>1955</v>
      </c>
      <c r="P158" s="15">
        <f t="shared" si="12"/>
        <v>5</v>
      </c>
      <c r="Q158" s="15">
        <f>SUM(E154:F154)/2</f>
        <v>19.75</v>
      </c>
      <c r="R158" s="15">
        <f t="shared" si="10"/>
        <v>2.5837627591255623E-5</v>
      </c>
      <c r="S158" s="15"/>
      <c r="T158" s="15" t="s">
        <v>295</v>
      </c>
      <c r="U158" s="15">
        <f t="shared" si="13"/>
        <v>2060</v>
      </c>
      <c r="V158" s="15">
        <f t="shared" si="21"/>
        <v>10</v>
      </c>
      <c r="W158" s="15">
        <f t="shared" si="20"/>
        <v>0.35</v>
      </c>
      <c r="X158" s="15">
        <f t="shared" si="11"/>
        <v>8.2479224197127208E-7</v>
      </c>
    </row>
    <row r="159" spans="2:24" x14ac:dyDescent="0.25">
      <c r="B159" s="23">
        <v>1980</v>
      </c>
      <c r="C159" s="23">
        <v>12.2</v>
      </c>
      <c r="D159" s="23">
        <v>13.3</v>
      </c>
      <c r="E159" s="4">
        <v>28.9</v>
      </c>
      <c r="F159" s="4">
        <v>30.6</v>
      </c>
      <c r="N159" s="26" t="s">
        <v>33</v>
      </c>
      <c r="O159" s="26">
        <f t="shared" si="17"/>
        <v>1960</v>
      </c>
      <c r="P159" s="26">
        <f t="shared" si="12"/>
        <v>5</v>
      </c>
      <c r="Q159" s="26">
        <f>SUM(C155:F155)/4</f>
        <v>22.774999999999999</v>
      </c>
      <c r="R159" s="15">
        <f t="shared" si="10"/>
        <v>2.9643214779825734E-5</v>
      </c>
      <c r="S159" s="15"/>
      <c r="T159" s="15" t="s">
        <v>296</v>
      </c>
      <c r="U159" s="15">
        <f t="shared" si="13"/>
        <v>2070</v>
      </c>
      <c r="V159" s="15">
        <f t="shared" si="21"/>
        <v>7.5</v>
      </c>
      <c r="W159" s="15">
        <f t="shared" si="20"/>
        <v>0.25</v>
      </c>
      <c r="X159" s="15">
        <f t="shared" si="11"/>
        <v>4.3759418764931458E-7</v>
      </c>
    </row>
    <row r="160" spans="2:24" x14ac:dyDescent="0.25">
      <c r="B160" s="23">
        <v>1985</v>
      </c>
      <c r="C160" s="23">
        <v>9.9</v>
      </c>
      <c r="D160" s="23">
        <v>11</v>
      </c>
      <c r="E160" s="4">
        <v>31.4</v>
      </c>
      <c r="F160" s="4">
        <v>33.200000000000003</v>
      </c>
      <c r="N160" s="15" t="s">
        <v>149</v>
      </c>
      <c r="O160" s="15">
        <f t="shared" si="17"/>
        <v>1965</v>
      </c>
      <c r="P160" s="15">
        <f t="shared" si="12"/>
        <v>5</v>
      </c>
      <c r="Q160" s="15">
        <f>SUM(C156:D156)/2</f>
        <v>21.05</v>
      </c>
      <c r="R160" s="15">
        <f t="shared" si="10"/>
        <v>2.7258757025785732E-5</v>
      </c>
      <c r="S160" s="15"/>
      <c r="T160" s="15" t="s">
        <v>297</v>
      </c>
      <c r="U160" s="15">
        <f t="shared" si="13"/>
        <v>2075</v>
      </c>
      <c r="V160" s="15">
        <f t="shared" si="21"/>
        <v>15</v>
      </c>
      <c r="W160" s="15">
        <f t="shared" si="20"/>
        <v>0.2</v>
      </c>
      <c r="X160" s="15">
        <f t="shared" si="11"/>
        <v>6.9678054532238115E-7</v>
      </c>
    </row>
    <row r="161" spans="2:24" x14ac:dyDescent="0.25">
      <c r="B161" s="23">
        <v>1990</v>
      </c>
      <c r="C161" s="23">
        <v>7.9</v>
      </c>
      <c r="D161" s="23">
        <v>9</v>
      </c>
      <c r="E161" s="4">
        <v>34.299999999999997</v>
      </c>
      <c r="F161" s="4">
        <v>36.5</v>
      </c>
      <c r="N161" s="15" t="s">
        <v>150</v>
      </c>
      <c r="O161" s="15">
        <f t="shared" si="17"/>
        <v>1970</v>
      </c>
      <c r="P161" s="15">
        <f t="shared" si="12"/>
        <v>5</v>
      </c>
      <c r="Q161" s="15">
        <f t="shared" ref="Q161:Q186" si="22">SUM(C157:D157)/2</f>
        <v>18.100000000000001</v>
      </c>
      <c r="R161" s="15">
        <f t="shared" si="10"/>
        <v>2.3319819271464629E-5</v>
      </c>
      <c r="S161" s="15"/>
      <c r="T161" s="15" t="s">
        <v>298</v>
      </c>
      <c r="U161" s="15">
        <f t="shared" si="13"/>
        <v>2100</v>
      </c>
      <c r="V161" s="15">
        <f t="shared" si="21"/>
        <v>25</v>
      </c>
      <c r="W161" s="15">
        <f t="shared" si="20"/>
        <v>0.15000000000000002</v>
      </c>
      <c r="X161" s="15">
        <f t="shared" si="11"/>
        <v>8.5036160301974983E-7</v>
      </c>
    </row>
    <row r="162" spans="2:24" x14ac:dyDescent="0.25">
      <c r="B162" s="23">
        <v>1995</v>
      </c>
      <c r="C162" s="23">
        <v>6.2</v>
      </c>
      <c r="D162" s="23">
        <v>7.1</v>
      </c>
      <c r="E162" s="4">
        <v>37.4</v>
      </c>
      <c r="F162" s="4">
        <v>39.700000000000003</v>
      </c>
      <c r="N162" s="15" t="s">
        <v>151</v>
      </c>
      <c r="O162" s="15">
        <f t="shared" si="17"/>
        <v>1975</v>
      </c>
      <c r="P162" s="15">
        <f t="shared" si="12"/>
        <v>5</v>
      </c>
      <c r="Q162" s="15">
        <f t="shared" si="22"/>
        <v>15.25</v>
      </c>
      <c r="R162" s="15">
        <f t="shared" si="10"/>
        <v>1.954855684605103E-5</v>
      </c>
      <c r="S162" s="15"/>
      <c r="T162" s="15" t="s">
        <v>299</v>
      </c>
      <c r="U162" s="15">
        <f t="shared" si="13"/>
        <v>2125</v>
      </c>
      <c r="V162" s="15">
        <f t="shared" si="21"/>
        <v>25</v>
      </c>
      <c r="W162" s="15">
        <f>SUM(I137:J137)/2</f>
        <v>0.1</v>
      </c>
      <c r="X162" s="15">
        <f t="shared" si="11"/>
        <v>5.5364719454739141E-7</v>
      </c>
    </row>
    <row r="163" spans="2:24" x14ac:dyDescent="0.25">
      <c r="B163" s="23">
        <v>2000</v>
      </c>
      <c r="C163" s="23">
        <v>4.7</v>
      </c>
      <c r="D163" s="23">
        <v>5.2</v>
      </c>
      <c r="E163" s="4">
        <v>40.700000000000003</v>
      </c>
      <c r="F163" s="4">
        <v>43.2</v>
      </c>
      <c r="N163" s="15" t="s">
        <v>152</v>
      </c>
      <c r="O163" s="15">
        <f t="shared" si="17"/>
        <v>1980</v>
      </c>
      <c r="P163" s="15">
        <f t="shared" si="12"/>
        <v>5</v>
      </c>
      <c r="Q163" s="15">
        <f t="shared" si="22"/>
        <v>12.75</v>
      </c>
      <c r="R163" s="15">
        <f t="shared" si="10"/>
        <v>1.6261434793911198E-5</v>
      </c>
      <c r="S163" s="15"/>
      <c r="T163" s="15" t="s">
        <v>300</v>
      </c>
      <c r="U163" s="15">
        <f t="shared" si="13"/>
        <v>2150</v>
      </c>
      <c r="V163" s="15">
        <f t="shared" si="21"/>
        <v>37.5</v>
      </c>
      <c r="W163" s="15">
        <f>SUM(I138:J138)/2</f>
        <v>0.1</v>
      </c>
      <c r="X163" s="15">
        <f t="shared" si="11"/>
        <v>8.1126980407076189E-7</v>
      </c>
    </row>
    <row r="164" spans="2:24" x14ac:dyDescent="0.25">
      <c r="B164" s="23">
        <v>2005</v>
      </c>
      <c r="C164" s="23">
        <v>3.4</v>
      </c>
      <c r="D164" s="23">
        <v>4.2</v>
      </c>
      <c r="E164" s="4">
        <v>44</v>
      </c>
      <c r="F164" s="4">
        <v>47.7</v>
      </c>
      <c r="N164" s="15" t="s">
        <v>153</v>
      </c>
      <c r="O164" s="15">
        <f t="shared" si="17"/>
        <v>1985</v>
      </c>
      <c r="P164" s="15">
        <f t="shared" si="12"/>
        <v>5</v>
      </c>
      <c r="Q164" s="15">
        <f t="shared" si="22"/>
        <v>10.45</v>
      </c>
      <c r="R164" s="15">
        <f t="shared" si="10"/>
        <v>1.3260940487154262E-5</v>
      </c>
      <c r="S164" s="15"/>
      <c r="T164" s="15" t="s">
        <v>301</v>
      </c>
      <c r="U164" s="15">
        <f>H140</f>
        <v>2200</v>
      </c>
      <c r="V164" s="26">
        <f>(U164-U163)</f>
        <v>50</v>
      </c>
      <c r="W164" s="15">
        <f>SUM(I140:J140)/2</f>
        <v>7.5000000000000011E-2</v>
      </c>
      <c r="X164" s="15">
        <f>V164/U164^2*EXP($U$24*$U$23)*W164</f>
        <v>7.7481294820601179E-7</v>
      </c>
    </row>
    <row r="165" spans="2:24" x14ac:dyDescent="0.25">
      <c r="B165" s="23">
        <v>2010</v>
      </c>
      <c r="C165" s="23">
        <v>2.65</v>
      </c>
      <c r="D165" s="23">
        <v>3.1</v>
      </c>
      <c r="E165" s="4">
        <v>48</v>
      </c>
      <c r="F165" s="4">
        <v>51.4</v>
      </c>
      <c r="N165" s="15" t="s">
        <v>154</v>
      </c>
      <c r="O165" s="15">
        <f t="shared" si="17"/>
        <v>1990</v>
      </c>
      <c r="P165" s="15">
        <f t="shared" si="12"/>
        <v>5</v>
      </c>
      <c r="Q165" s="15">
        <f t="shared" si="22"/>
        <v>8.4499999999999993</v>
      </c>
      <c r="R165" s="15">
        <f t="shared" si="10"/>
        <v>1.0669144911930189E-5</v>
      </c>
      <c r="S165" s="15"/>
      <c r="T165" s="15" t="s">
        <v>302</v>
      </c>
      <c r="U165" s="15"/>
      <c r="V165" s="15"/>
      <c r="W165" s="15"/>
      <c r="X165" s="15"/>
    </row>
    <row r="166" spans="2:24" x14ac:dyDescent="0.25">
      <c r="B166" s="23">
        <v>2015</v>
      </c>
      <c r="C166" s="23">
        <v>1.75</v>
      </c>
      <c r="D166" s="23">
        <v>2.2999999999999998</v>
      </c>
      <c r="E166" s="4">
        <v>52.2</v>
      </c>
      <c r="F166" s="4">
        <v>56</v>
      </c>
      <c r="N166" s="15" t="s">
        <v>155</v>
      </c>
      <c r="O166" s="15">
        <f t="shared" si="17"/>
        <v>1995</v>
      </c>
      <c r="P166" s="15">
        <f t="shared" si="12"/>
        <v>5</v>
      </c>
      <c r="Q166" s="15">
        <f t="shared" si="22"/>
        <v>6.65</v>
      </c>
      <c r="R166" s="15">
        <f t="shared" si="10"/>
        <v>8.3543930369779958E-6</v>
      </c>
      <c r="S166" s="15"/>
      <c r="T166" s="15" t="s">
        <v>303</v>
      </c>
      <c r="U166" s="15"/>
      <c r="V166" s="15"/>
      <c r="W166" s="15"/>
      <c r="X166" s="15"/>
    </row>
    <row r="167" spans="2:24" x14ac:dyDescent="0.25">
      <c r="B167" s="23">
        <v>2020</v>
      </c>
      <c r="C167" s="23">
        <v>1.2</v>
      </c>
      <c r="D167" s="23">
        <v>1.7</v>
      </c>
      <c r="E167" s="4">
        <v>56.6</v>
      </c>
      <c r="F167" s="4">
        <v>60.4</v>
      </c>
      <c r="N167" s="15" t="s">
        <v>156</v>
      </c>
      <c r="O167" s="15">
        <f t="shared" si="17"/>
        <v>2000</v>
      </c>
      <c r="P167" s="15">
        <f t="shared" si="12"/>
        <v>5</v>
      </c>
      <c r="Q167" s="15">
        <f t="shared" si="22"/>
        <v>4.95</v>
      </c>
      <c r="R167" s="15">
        <f t="shared" si="10"/>
        <v>6.1876289878812718E-6</v>
      </c>
      <c r="S167" s="15"/>
      <c r="T167" s="15" t="s">
        <v>304</v>
      </c>
      <c r="U167" s="15"/>
      <c r="V167" s="15"/>
      <c r="W167" s="15"/>
      <c r="X167" s="15"/>
    </row>
    <row r="168" spans="2:24" x14ac:dyDescent="0.25">
      <c r="B168" s="23">
        <v>2025</v>
      </c>
      <c r="C168" s="23">
        <v>1</v>
      </c>
      <c r="D168" s="23">
        <v>1.25</v>
      </c>
      <c r="E168" s="4">
        <v>61.2</v>
      </c>
      <c r="F168" s="4">
        <v>65</v>
      </c>
      <c r="N168" s="15" t="s">
        <v>157</v>
      </c>
      <c r="O168" s="15">
        <f t="shared" si="17"/>
        <v>2005</v>
      </c>
      <c r="P168" s="15">
        <f t="shared" si="12"/>
        <v>5</v>
      </c>
      <c r="Q168" s="15">
        <f t="shared" si="22"/>
        <v>3.8</v>
      </c>
      <c r="R168" s="15">
        <f t="shared" si="10"/>
        <v>4.7264372942951988E-6</v>
      </c>
      <c r="S168" s="15"/>
      <c r="T168" s="15" t="s">
        <v>305</v>
      </c>
      <c r="U168" s="15"/>
      <c r="V168" s="15"/>
      <c r="W168" s="15"/>
      <c r="X168" s="15"/>
    </row>
    <row r="169" spans="2:24" x14ac:dyDescent="0.25">
      <c r="B169" s="23">
        <v>2030</v>
      </c>
      <c r="C169" s="23">
        <v>0.45</v>
      </c>
      <c r="D169" s="23">
        <v>1</v>
      </c>
      <c r="E169" s="4">
        <v>65.900000000000006</v>
      </c>
      <c r="F169" s="4">
        <v>69.7</v>
      </c>
      <c r="N169" s="15" t="s">
        <v>158</v>
      </c>
      <c r="O169" s="15">
        <f t="shared" si="17"/>
        <v>2010</v>
      </c>
      <c r="P169" s="15">
        <f t="shared" si="12"/>
        <v>5</v>
      </c>
      <c r="Q169" s="15">
        <f t="shared" si="22"/>
        <v>2.875</v>
      </c>
      <c r="R169" s="15">
        <f t="shared" si="10"/>
        <v>3.5581544191517727E-6</v>
      </c>
      <c r="S169" s="15"/>
      <c r="T169" s="15" t="s">
        <v>306</v>
      </c>
      <c r="U169" s="15"/>
      <c r="V169" s="15"/>
      <c r="W169" s="15"/>
      <c r="X169" s="15"/>
    </row>
    <row r="170" spans="2:24" x14ac:dyDescent="0.25">
      <c r="B170" s="23">
        <v>2035</v>
      </c>
      <c r="C170" s="23">
        <v>0.25</v>
      </c>
      <c r="D170" s="23">
        <v>0.8</v>
      </c>
      <c r="E170" s="4">
        <v>70.7</v>
      </c>
      <c r="F170" s="4">
        <v>74.400000000000006</v>
      </c>
      <c r="N170" s="15" t="s">
        <v>159</v>
      </c>
      <c r="O170" s="15">
        <f t="shared" si="17"/>
        <v>2015</v>
      </c>
      <c r="P170" s="15">
        <f t="shared" si="12"/>
        <v>5</v>
      </c>
      <c r="Q170" s="15">
        <f t="shared" si="22"/>
        <v>2.0249999999999999</v>
      </c>
      <c r="R170" s="15">
        <f t="shared" si="10"/>
        <v>2.493756151710421E-6</v>
      </c>
      <c r="S170" s="15"/>
      <c r="T170" s="15" t="s">
        <v>307</v>
      </c>
      <c r="U170" s="15"/>
      <c r="V170" s="15"/>
      <c r="W170" s="15"/>
      <c r="X170" s="26">
        <f>SUM(X43:X164)*2/U23</f>
        <v>1.8837995040340207E-2</v>
      </c>
    </row>
    <row r="171" spans="2:24" x14ac:dyDescent="0.25">
      <c r="B171" s="23">
        <v>2040</v>
      </c>
      <c r="C171" s="23">
        <v>0.35</v>
      </c>
      <c r="D171" s="23">
        <v>0.65</v>
      </c>
      <c r="E171" s="4">
        <v>75.599999999999994</v>
      </c>
      <c r="F171" s="4">
        <v>79.3</v>
      </c>
      <c r="N171" s="15" t="s">
        <v>160</v>
      </c>
      <c r="O171" s="15">
        <f t="shared" si="17"/>
        <v>2020</v>
      </c>
      <c r="P171" s="15">
        <f t="shared" si="12"/>
        <v>5</v>
      </c>
      <c r="Q171" s="15">
        <f t="shared" si="22"/>
        <v>1.45</v>
      </c>
      <c r="R171" s="15">
        <f t="shared" si="10"/>
        <v>1.7768236293783524E-6</v>
      </c>
      <c r="S171" s="15"/>
      <c r="T171" s="15" t="s">
        <v>308</v>
      </c>
      <c r="U171" s="15"/>
      <c r="V171" s="15"/>
      <c r="W171" s="15"/>
      <c r="X171" s="15"/>
    </row>
    <row r="172" spans="2:24" x14ac:dyDescent="0.25">
      <c r="B172" s="23">
        <v>2045</v>
      </c>
      <c r="C172" s="23">
        <v>0.2</v>
      </c>
      <c r="D172" s="23">
        <v>0.6</v>
      </c>
      <c r="E172" s="4">
        <v>80.5</v>
      </c>
      <c r="F172" s="4">
        <v>84.1</v>
      </c>
      <c r="N172" s="15" t="s">
        <v>161</v>
      </c>
      <c r="O172" s="15">
        <f t="shared" si="17"/>
        <v>2025</v>
      </c>
      <c r="P172" s="15">
        <f t="shared" si="12"/>
        <v>5</v>
      </c>
      <c r="Q172" s="15">
        <f t="shared" si="22"/>
        <v>1.125</v>
      </c>
      <c r="R172" s="15">
        <f t="shared" ref="R172:R188" si="23">P172/O172^2*EXP($O$24*$O$23)*Q172</f>
        <v>1.3717707085408316E-6</v>
      </c>
      <c r="S172" s="15"/>
      <c r="T172" s="15" t="s">
        <v>309</v>
      </c>
      <c r="U172" s="15"/>
      <c r="V172" s="15"/>
      <c r="W172" s="15"/>
      <c r="X172" s="15"/>
    </row>
    <row r="173" spans="2:24" x14ac:dyDescent="0.25">
      <c r="B173" s="23">
        <v>2050</v>
      </c>
      <c r="C173" s="23">
        <v>0.2</v>
      </c>
      <c r="D173" s="23">
        <v>0.3</v>
      </c>
      <c r="E173" s="4">
        <v>85.4</v>
      </c>
      <c r="F173" s="4">
        <v>89</v>
      </c>
      <c r="N173" s="15" t="s">
        <v>162</v>
      </c>
      <c r="O173" s="15">
        <f t="shared" si="17"/>
        <v>2030</v>
      </c>
      <c r="P173" s="15">
        <f t="shared" ref="P173:P187" si="24">(O174-O172)/2</f>
        <v>5</v>
      </c>
      <c r="Q173" s="15">
        <f t="shared" si="22"/>
        <v>0.72499999999999998</v>
      </c>
      <c r="R173" s="15">
        <f t="shared" si="23"/>
        <v>8.7968054761283085E-7</v>
      </c>
      <c r="S173" s="15"/>
      <c r="T173" s="15" t="s">
        <v>310</v>
      </c>
      <c r="U173" s="15"/>
      <c r="V173" s="15"/>
      <c r="W173" s="15"/>
      <c r="X173" s="15"/>
    </row>
    <row r="174" spans="2:24" x14ac:dyDescent="0.25">
      <c r="B174" s="23">
        <v>2055</v>
      </c>
      <c r="C174" s="23">
        <v>0.15</v>
      </c>
      <c r="D174" s="23">
        <v>0.5</v>
      </c>
      <c r="E174" s="4">
        <v>90.4</v>
      </c>
      <c r="F174" s="4">
        <v>94</v>
      </c>
      <c r="N174" s="15" t="s">
        <v>163</v>
      </c>
      <c r="O174" s="15">
        <f t="shared" si="17"/>
        <v>2035</v>
      </c>
      <c r="P174" s="15">
        <f t="shared" si="24"/>
        <v>5</v>
      </c>
      <c r="Q174" s="15">
        <f t="shared" si="22"/>
        <v>0.52500000000000002</v>
      </c>
      <c r="R174" s="15">
        <f t="shared" si="23"/>
        <v>6.3388362673640015E-7</v>
      </c>
      <c r="S174" s="15"/>
      <c r="T174" s="15" t="s">
        <v>311</v>
      </c>
      <c r="U174" s="15"/>
      <c r="V174" s="15"/>
      <c r="W174" s="15"/>
      <c r="X174" s="15"/>
    </row>
    <row r="175" spans="2:24" x14ac:dyDescent="0.25">
      <c r="B175" s="23">
        <v>2060</v>
      </c>
      <c r="C175" s="23">
        <v>0.15</v>
      </c>
      <c r="D175" s="23">
        <v>0.3</v>
      </c>
      <c r="E175" s="4">
        <v>95.3</v>
      </c>
      <c r="F175" s="4">
        <v>98.9</v>
      </c>
      <c r="N175" s="15" t="s">
        <v>164</v>
      </c>
      <c r="O175" s="15">
        <f t="shared" si="17"/>
        <v>2040</v>
      </c>
      <c r="P175" s="15">
        <f t="shared" si="24"/>
        <v>5</v>
      </c>
      <c r="Q175" s="15">
        <f t="shared" si="22"/>
        <v>0.5</v>
      </c>
      <c r="R175" s="15">
        <f t="shared" si="23"/>
        <v>6.0074301141764355E-7</v>
      </c>
      <c r="S175" s="15"/>
      <c r="T175" s="15" t="s">
        <v>312</v>
      </c>
      <c r="U175" s="15"/>
      <c r="V175" s="15"/>
      <c r="W175" s="15"/>
      <c r="X175" s="15"/>
    </row>
    <row r="176" spans="2:24" x14ac:dyDescent="0.25">
      <c r="B176" s="23">
        <v>2065</v>
      </c>
      <c r="C176" s="23">
        <v>0.15</v>
      </c>
      <c r="D176" s="23">
        <v>0.2</v>
      </c>
      <c r="E176" s="4">
        <v>100.3</v>
      </c>
      <c r="F176" s="4">
        <v>103.9</v>
      </c>
      <c r="N176" s="15" t="s">
        <v>165</v>
      </c>
      <c r="O176" s="15">
        <f t="shared" si="17"/>
        <v>2045</v>
      </c>
      <c r="P176" s="15">
        <f t="shared" si="24"/>
        <v>5</v>
      </c>
      <c r="Q176" s="15">
        <f t="shared" si="22"/>
        <v>0.4</v>
      </c>
      <c r="R176" s="15">
        <f t="shared" si="23"/>
        <v>4.7824718720058629E-7</v>
      </c>
      <c r="S176" s="15"/>
      <c r="T176" s="15" t="s">
        <v>313</v>
      </c>
      <c r="U176" s="15"/>
      <c r="V176" s="15"/>
      <c r="W176" s="15"/>
      <c r="X176" s="15"/>
    </row>
    <row r="177" spans="2:24" x14ac:dyDescent="0.25">
      <c r="B177" s="23">
        <v>2070</v>
      </c>
      <c r="C177" s="23">
        <v>0.1</v>
      </c>
      <c r="D177" s="23">
        <v>0.2</v>
      </c>
      <c r="E177" s="4">
        <v>105.3</v>
      </c>
      <c r="F177" s="4">
        <v>108.9</v>
      </c>
      <c r="N177" s="15" t="s">
        <v>166</v>
      </c>
      <c r="O177" s="15">
        <f t="shared" si="17"/>
        <v>2050</v>
      </c>
      <c r="P177" s="15">
        <f t="shared" si="24"/>
        <v>5</v>
      </c>
      <c r="Q177" s="15">
        <f t="shared" si="22"/>
        <v>0.25</v>
      </c>
      <c r="R177" s="15">
        <f t="shared" si="23"/>
        <v>2.9744819944267285E-7</v>
      </c>
      <c r="S177" s="15"/>
      <c r="T177" s="15" t="s">
        <v>314</v>
      </c>
      <c r="U177" s="15"/>
      <c r="V177" s="15"/>
      <c r="W177" s="15"/>
      <c r="X177" s="26">
        <f>1/U23*(U32/U38-1)^2</f>
        <v>1.6987356711981871E-5</v>
      </c>
    </row>
    <row r="178" spans="2:24" x14ac:dyDescent="0.25">
      <c r="B178" s="23">
        <v>2075</v>
      </c>
      <c r="C178" s="23">
        <v>0.1</v>
      </c>
      <c r="D178" s="23">
        <v>0.2</v>
      </c>
      <c r="E178" s="4">
        <v>110.3</v>
      </c>
      <c r="F178" s="4">
        <v>113.8</v>
      </c>
      <c r="N178" s="15" t="s">
        <v>167</v>
      </c>
      <c r="O178" s="15">
        <f t="shared" si="17"/>
        <v>2055</v>
      </c>
      <c r="P178" s="15">
        <f t="shared" si="24"/>
        <v>5</v>
      </c>
      <c r="Q178" s="15">
        <f t="shared" si="22"/>
        <v>0.32500000000000001</v>
      </c>
      <c r="R178" s="15">
        <f t="shared" si="23"/>
        <v>3.8480328096688567E-7</v>
      </c>
      <c r="S178" s="15"/>
      <c r="T178" s="15" t="s">
        <v>315</v>
      </c>
      <c r="U178" s="15"/>
      <c r="V178" s="15"/>
      <c r="W178" s="15"/>
      <c r="X178" s="15"/>
    </row>
    <row r="179" spans="2:24" x14ac:dyDescent="0.25">
      <c r="B179" s="23">
        <v>2080</v>
      </c>
      <c r="C179" s="23">
        <v>0.05</v>
      </c>
      <c r="D179" s="23">
        <v>0.45</v>
      </c>
      <c r="E179" s="4">
        <v>115.3</v>
      </c>
      <c r="F179" s="4">
        <v>118.8</v>
      </c>
      <c r="N179" s="15" t="s">
        <v>168</v>
      </c>
      <c r="O179" s="15">
        <f t="shared" si="17"/>
        <v>2060</v>
      </c>
      <c r="P179" s="15">
        <f t="shared" si="24"/>
        <v>5</v>
      </c>
      <c r="Q179" s="15">
        <f t="shared" si="22"/>
        <v>0.22499999999999998</v>
      </c>
      <c r="R179" s="15">
        <f t="shared" si="23"/>
        <v>2.6511062596428726E-7</v>
      </c>
      <c r="S179" s="15"/>
      <c r="T179" s="15" t="s">
        <v>316</v>
      </c>
      <c r="U179" s="15"/>
      <c r="V179" s="15"/>
      <c r="W179" s="15"/>
      <c r="X179" s="15"/>
    </row>
    <row r="180" spans="2:24" x14ac:dyDescent="0.25">
      <c r="B180" s="23">
        <v>2085</v>
      </c>
      <c r="C180" s="23">
        <v>0.05</v>
      </c>
      <c r="D180" s="23">
        <v>0.4</v>
      </c>
      <c r="E180" s="4">
        <v>120.3</v>
      </c>
      <c r="F180" s="4">
        <v>123.8</v>
      </c>
      <c r="N180" s="15" t="s">
        <v>169</v>
      </c>
      <c r="O180" s="15">
        <f t="shared" ref="O180:O186" si="25">B176</f>
        <v>2065</v>
      </c>
      <c r="P180" s="15">
        <f t="shared" si="24"/>
        <v>5</v>
      </c>
      <c r="Q180" s="15">
        <f t="shared" si="22"/>
        <v>0.17499999999999999</v>
      </c>
      <c r="R180" s="15">
        <f t="shared" si="23"/>
        <v>2.0519982897489762E-7</v>
      </c>
      <c r="S180" s="15"/>
      <c r="T180" s="15" t="s">
        <v>317</v>
      </c>
      <c r="U180" s="15"/>
      <c r="V180" s="15"/>
      <c r="W180" s="15"/>
      <c r="X180" s="15"/>
    </row>
    <row r="181" spans="2:24" x14ac:dyDescent="0.25">
      <c r="B181" s="23">
        <v>2090</v>
      </c>
      <c r="C181" s="23">
        <v>0.05</v>
      </c>
      <c r="D181" s="23">
        <v>0.15</v>
      </c>
      <c r="E181" s="4">
        <v>125.3</v>
      </c>
      <c r="F181" s="4">
        <v>128.80000000000001</v>
      </c>
      <c r="N181" s="15" t="s">
        <v>170</v>
      </c>
      <c r="O181" s="15">
        <f t="shared" si="25"/>
        <v>2070</v>
      </c>
      <c r="P181" s="15">
        <f t="shared" si="24"/>
        <v>5</v>
      </c>
      <c r="Q181" s="15">
        <f t="shared" si="22"/>
        <v>0.15000000000000002</v>
      </c>
      <c r="R181" s="15">
        <f t="shared" si="23"/>
        <v>1.7503690515407588E-7</v>
      </c>
      <c r="S181" s="15"/>
      <c r="T181" s="15" t="s">
        <v>318</v>
      </c>
      <c r="U181" s="15"/>
      <c r="V181" s="15"/>
      <c r="W181" s="15"/>
      <c r="X181" s="15"/>
    </row>
    <row r="182" spans="2:24" x14ac:dyDescent="0.25">
      <c r="B182" s="23">
        <v>2095</v>
      </c>
      <c r="C182" s="23">
        <v>0.05</v>
      </c>
      <c r="D182" s="23">
        <v>0.35</v>
      </c>
      <c r="E182" s="4">
        <v>130.30000000000001</v>
      </c>
      <c r="F182" s="4">
        <v>133.80000000000001</v>
      </c>
      <c r="N182" s="15" t="s">
        <v>171</v>
      </c>
      <c r="O182" s="15">
        <f t="shared" si="25"/>
        <v>2075</v>
      </c>
      <c r="P182" s="15">
        <f t="shared" si="24"/>
        <v>5</v>
      </c>
      <c r="Q182" s="15">
        <f t="shared" si="22"/>
        <v>0.15000000000000002</v>
      </c>
      <c r="R182" s="15">
        <f t="shared" si="23"/>
        <v>1.7419437013086362E-7</v>
      </c>
      <c r="S182" s="15"/>
      <c r="T182" s="15" t="s">
        <v>319</v>
      </c>
      <c r="W182" s="15"/>
      <c r="X182" s="15"/>
    </row>
    <row r="183" spans="2:24" x14ac:dyDescent="0.25">
      <c r="B183" s="23">
        <v>2100</v>
      </c>
      <c r="C183" s="23">
        <v>0.05</v>
      </c>
      <c r="D183" s="23">
        <v>0.15</v>
      </c>
      <c r="E183" s="4">
        <v>135.30000000000001</v>
      </c>
      <c r="F183" s="4">
        <v>138.80000000000001</v>
      </c>
      <c r="N183" s="15" t="s">
        <v>172</v>
      </c>
      <c r="O183" s="15">
        <f t="shared" si="25"/>
        <v>2080</v>
      </c>
      <c r="P183" s="15">
        <f t="shared" si="24"/>
        <v>5</v>
      </c>
      <c r="Q183" s="15">
        <f t="shared" si="22"/>
        <v>0.25</v>
      </c>
      <c r="R183" s="15">
        <f t="shared" si="23"/>
        <v>2.8892983962597834E-7</v>
      </c>
      <c r="S183" s="15"/>
      <c r="T183" s="15" t="s">
        <v>320</v>
      </c>
      <c r="W183" s="15"/>
      <c r="X183" s="15"/>
    </row>
    <row r="184" spans="2:24" x14ac:dyDescent="0.25">
      <c r="B184" s="4">
        <v>2120</v>
      </c>
      <c r="C184" s="4">
        <v>0</v>
      </c>
      <c r="D184" s="4">
        <v>0.15</v>
      </c>
      <c r="E184" s="4">
        <v>155.30000000000001</v>
      </c>
      <c r="F184" s="4">
        <v>158.80000000000001</v>
      </c>
      <c r="N184" s="15" t="s">
        <v>173</v>
      </c>
      <c r="O184" s="15">
        <f t="shared" si="25"/>
        <v>2085</v>
      </c>
      <c r="P184" s="15">
        <f t="shared" si="24"/>
        <v>5</v>
      </c>
      <c r="Q184" s="15">
        <f t="shared" si="22"/>
        <v>0.22500000000000001</v>
      </c>
      <c r="R184" s="15">
        <f t="shared" si="23"/>
        <v>2.5879117191818902E-7</v>
      </c>
      <c r="S184" s="15"/>
      <c r="T184" s="15" t="s">
        <v>321</v>
      </c>
      <c r="W184" s="15"/>
      <c r="X184" s="15"/>
    </row>
    <row r="185" spans="2:24" x14ac:dyDescent="0.25">
      <c r="B185" s="23">
        <v>2125</v>
      </c>
      <c r="C185" s="23">
        <v>0.05</v>
      </c>
      <c r="D185" s="23">
        <v>0.15</v>
      </c>
      <c r="E185" s="4">
        <v>160.30000000000001</v>
      </c>
      <c r="F185" s="4">
        <v>163.80000000000001</v>
      </c>
      <c r="N185" s="15" t="s">
        <v>174</v>
      </c>
      <c r="O185" s="15">
        <f t="shared" si="25"/>
        <v>2090</v>
      </c>
      <c r="P185" s="15">
        <f t="shared" si="24"/>
        <v>5</v>
      </c>
      <c r="Q185" s="15">
        <f>SUM(C181:D181)/2</f>
        <v>0.1</v>
      </c>
      <c r="R185" s="15">
        <f t="shared" si="23"/>
        <v>1.1446863012823265E-7</v>
      </c>
      <c r="S185" s="15"/>
      <c r="T185" s="15" t="s">
        <v>322</v>
      </c>
      <c r="W185" s="15"/>
      <c r="X185" s="15"/>
    </row>
    <row r="186" spans="2:24" x14ac:dyDescent="0.25">
      <c r="B186" s="4">
        <v>2150</v>
      </c>
      <c r="C186" s="4">
        <v>0</v>
      </c>
      <c r="D186" s="4">
        <v>0.1</v>
      </c>
      <c r="E186" s="4">
        <v>185.2</v>
      </c>
      <c r="F186" s="4">
        <v>188.8</v>
      </c>
      <c r="N186" s="15" t="s">
        <v>175</v>
      </c>
      <c r="O186" s="15">
        <f t="shared" si="25"/>
        <v>2095</v>
      </c>
      <c r="P186" s="15">
        <f t="shared" si="24"/>
        <v>5</v>
      </c>
      <c r="Q186" s="15">
        <f t="shared" si="22"/>
        <v>0.19999999999999998</v>
      </c>
      <c r="R186" s="15">
        <f t="shared" si="23"/>
        <v>2.2784578500379151E-7</v>
      </c>
      <c r="S186" s="15"/>
      <c r="T186" s="15" t="s">
        <v>323</v>
      </c>
      <c r="W186" s="15"/>
      <c r="X186" s="26">
        <f>X170-X177</f>
        <v>1.8821007683628224E-2</v>
      </c>
    </row>
    <row r="187" spans="2:24" x14ac:dyDescent="0.25">
      <c r="B187" s="4">
        <v>2175</v>
      </c>
      <c r="C187" s="4">
        <v>0</v>
      </c>
      <c r="D187" s="4">
        <v>0.05</v>
      </c>
      <c r="E187" s="4">
        <v>210.2</v>
      </c>
      <c r="F187" s="4">
        <v>213.7</v>
      </c>
      <c r="N187" s="15" t="s">
        <v>176</v>
      </c>
      <c r="O187" s="15">
        <f>B183</f>
        <v>2100</v>
      </c>
      <c r="P187" s="15">
        <f t="shared" si="24"/>
        <v>15</v>
      </c>
      <c r="Q187" s="15">
        <f>SUM(C183:D183)/2</f>
        <v>0.1</v>
      </c>
      <c r="R187" s="15">
        <f t="shared" si="23"/>
        <v>3.4014314507696126E-7</v>
      </c>
      <c r="S187" s="15"/>
      <c r="T187" s="15" t="s">
        <v>324</v>
      </c>
      <c r="W187" s="15"/>
      <c r="X187" s="15"/>
    </row>
    <row r="188" spans="2:24" x14ac:dyDescent="0.25">
      <c r="B188" s="4">
        <v>2200</v>
      </c>
      <c r="C188" s="4">
        <v>0</v>
      </c>
      <c r="D188" s="4">
        <v>0.05</v>
      </c>
      <c r="E188" s="4">
        <v>235.2</v>
      </c>
      <c r="F188" s="4">
        <v>238.7</v>
      </c>
      <c r="N188" s="15" t="s">
        <v>177</v>
      </c>
      <c r="O188" s="15">
        <f>B185</f>
        <v>2125</v>
      </c>
      <c r="P188" s="26">
        <f>(O188-O187)</f>
        <v>25</v>
      </c>
      <c r="Q188" s="15">
        <f>SUM(C185:D185)/2</f>
        <v>0.1</v>
      </c>
      <c r="R188" s="15">
        <f t="shared" si="23"/>
        <v>5.5364475932250031E-7</v>
      </c>
      <c r="S188" s="15"/>
      <c r="T188" s="15" t="s">
        <v>325</v>
      </c>
      <c r="W188" s="15"/>
      <c r="X188" s="15"/>
    </row>
    <row r="189" spans="2:24" x14ac:dyDescent="0.25">
      <c r="B189" s="4">
        <v>2225</v>
      </c>
      <c r="C189" s="4">
        <v>0.05</v>
      </c>
      <c r="D189" s="4">
        <v>0.1</v>
      </c>
      <c r="E189" s="4">
        <v>260.2</v>
      </c>
      <c r="F189" s="4">
        <v>263.7</v>
      </c>
    </row>
    <row r="190" spans="2:24" x14ac:dyDescent="0.25">
      <c r="B190" s="4">
        <v>2250</v>
      </c>
      <c r="C190" s="4">
        <v>0</v>
      </c>
      <c r="D190" s="4">
        <v>0.05</v>
      </c>
      <c r="E190" s="4">
        <v>285.2</v>
      </c>
      <c r="F190" s="4">
        <v>288.7</v>
      </c>
    </row>
    <row r="196" spans="18:19" x14ac:dyDescent="0.25">
      <c r="R196" s="24">
        <f>SUM(R43:R188)*2/O23</f>
        <v>1.8494952777041721E-2</v>
      </c>
      <c r="S196" s="24"/>
    </row>
    <row r="203" spans="18:19" x14ac:dyDescent="0.25">
      <c r="R203" s="24">
        <f>1/O23*(O32/O38-1)^2</f>
        <v>3.2028854739525162E-5</v>
      </c>
    </row>
    <row r="211" spans="13:22" x14ac:dyDescent="0.25">
      <c r="R211" s="24">
        <f>R196-R203</f>
        <v>1.8462923922302196E-2</v>
      </c>
    </row>
    <row r="213" spans="13:22" x14ac:dyDescent="0.25">
      <c r="N213" s="19" t="s">
        <v>327</v>
      </c>
      <c r="O213" s="19"/>
      <c r="P213" s="19"/>
      <c r="Q213" s="19"/>
      <c r="R213" s="19"/>
      <c r="S213" s="19"/>
      <c r="T213" s="19"/>
      <c r="U213" s="19"/>
      <c r="V213" s="19"/>
    </row>
    <row r="221" spans="13:22" x14ac:dyDescent="0.25">
      <c r="N221" s="27" t="s">
        <v>328</v>
      </c>
      <c r="O221" s="27">
        <f>100*SQRT((O23*R211*((N223-N224)/(N223-N225))+U23*X186*((N224-N225)/(N223-N225)))*365*24*60/(30*24*60))</f>
        <v>13.68582053794788</v>
      </c>
    </row>
    <row r="223" spans="13:22" x14ac:dyDescent="0.25">
      <c r="M223" s="2" t="s">
        <v>329</v>
      </c>
      <c r="N223" s="2">
        <f>SUM(U20:U22)</f>
        <v>46394</v>
      </c>
    </row>
    <row r="224" spans="13:22" x14ac:dyDescent="0.25">
      <c r="M224" s="2" t="s">
        <v>330</v>
      </c>
      <c r="N224" s="2">
        <f>30*24*60</f>
        <v>43200</v>
      </c>
    </row>
    <row r="225" spans="13:14" x14ac:dyDescent="0.25">
      <c r="M225" s="2" t="s">
        <v>331</v>
      </c>
      <c r="N225" s="2">
        <f>SUM(O20:O22)</f>
        <v>35924</v>
      </c>
    </row>
  </sheetData>
  <mergeCells count="13">
    <mergeCell ref="N6:V6"/>
    <mergeCell ref="N26:V26"/>
    <mergeCell ref="N35:V35"/>
    <mergeCell ref="N40:V41"/>
    <mergeCell ref="N213:V213"/>
    <mergeCell ref="B3:B4"/>
    <mergeCell ref="C3:D3"/>
    <mergeCell ref="E3:F3"/>
    <mergeCell ref="B2:F2"/>
    <mergeCell ref="H2:L2"/>
    <mergeCell ref="H3:H4"/>
    <mergeCell ref="I3:J3"/>
    <mergeCell ref="K3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D3C1-774E-4E45-B8B0-1745183E7CF3}">
  <dimension ref="B2:R190"/>
  <sheetViews>
    <sheetView topLeftCell="A100" workbookViewId="0">
      <selection activeCell="B157" sqref="B157"/>
    </sheetView>
  </sheetViews>
  <sheetFormatPr defaultRowHeight="13.8" x14ac:dyDescent="0.25"/>
  <cols>
    <col min="1" max="1" width="9" style="2" customWidth="1"/>
    <col min="2" max="8" width="8.88671875" style="2"/>
    <col min="9" max="9" width="9.109375" style="2" customWidth="1"/>
    <col min="10" max="10" width="10.109375" style="2" bestFit="1" customWidth="1"/>
    <col min="11" max="17" width="8.88671875" style="2"/>
    <col min="18" max="18" width="10.109375" style="2" bestFit="1" customWidth="1"/>
    <col min="19" max="16384" width="8.88671875" style="2"/>
  </cols>
  <sheetData>
    <row r="2" spans="2:18" x14ac:dyDescent="0.25">
      <c r="B2" s="12" t="s">
        <v>5</v>
      </c>
      <c r="C2" s="13"/>
      <c r="D2" s="13"/>
      <c r="E2" s="13"/>
      <c r="F2" s="13"/>
      <c r="G2" s="13"/>
      <c r="H2" s="13"/>
      <c r="I2" s="7"/>
      <c r="K2" s="1" t="s">
        <v>6</v>
      </c>
      <c r="L2" s="1"/>
      <c r="M2" s="1"/>
      <c r="N2" s="1"/>
      <c r="O2" s="1"/>
      <c r="P2" s="1"/>
      <c r="Q2" s="1"/>
      <c r="R2" s="1"/>
    </row>
    <row r="3" spans="2:18" x14ac:dyDescent="0.25">
      <c r="B3" s="3" t="s">
        <v>0</v>
      </c>
      <c r="C3" s="9" t="s">
        <v>1</v>
      </c>
      <c r="D3" s="10"/>
      <c r="E3" s="11"/>
      <c r="F3" s="9" t="s">
        <v>2</v>
      </c>
      <c r="G3" s="10"/>
      <c r="H3" s="11"/>
      <c r="I3" s="6"/>
      <c r="K3" s="16" t="s">
        <v>0</v>
      </c>
      <c r="L3" s="9" t="s">
        <v>1</v>
      </c>
      <c r="M3" s="10"/>
      <c r="N3" s="11"/>
      <c r="O3" s="1" t="s">
        <v>2</v>
      </c>
      <c r="P3" s="1"/>
      <c r="Q3" s="1"/>
      <c r="R3" s="4"/>
    </row>
    <row r="4" spans="2:18" x14ac:dyDescent="0.25">
      <c r="B4" s="3"/>
      <c r="C4" s="4" t="s">
        <v>3</v>
      </c>
      <c r="D4" s="4" t="s">
        <v>4</v>
      </c>
      <c r="E4" s="4" t="s">
        <v>19</v>
      </c>
      <c r="F4" s="4" t="s">
        <v>3</v>
      </c>
      <c r="G4" s="4" t="s">
        <v>4</v>
      </c>
      <c r="H4" s="4" t="s">
        <v>19</v>
      </c>
      <c r="I4" s="4" t="s">
        <v>20</v>
      </c>
      <c r="K4" s="3"/>
      <c r="L4" s="4" t="s">
        <v>3</v>
      </c>
      <c r="M4" s="4" t="s">
        <v>4</v>
      </c>
      <c r="N4" s="4" t="s">
        <v>19</v>
      </c>
      <c r="O4" s="4" t="s">
        <v>3</v>
      </c>
      <c r="P4" s="4" t="s">
        <v>4</v>
      </c>
      <c r="Q4" s="4" t="s">
        <v>19</v>
      </c>
      <c r="R4" s="4" t="s">
        <v>20</v>
      </c>
    </row>
    <row r="5" spans="2:18" x14ac:dyDescent="0.25">
      <c r="B5" s="4">
        <v>800</v>
      </c>
      <c r="C5" s="4">
        <v>1160.9000000000001</v>
      </c>
      <c r="D5" s="4">
        <v>1164.4000000000001</v>
      </c>
      <c r="E5" s="4">
        <f>(C5+D5)/2</f>
        <v>1162.6500000000001</v>
      </c>
      <c r="F5" s="4">
        <v>0</v>
      </c>
      <c r="G5" s="4">
        <v>0.1</v>
      </c>
      <c r="H5" s="4">
        <f>(F5+G5)/2</f>
        <v>0.05</v>
      </c>
      <c r="I5" s="4">
        <f>E5-H5</f>
        <v>1162.6000000000001</v>
      </c>
      <c r="K5" s="4"/>
      <c r="L5" s="4"/>
      <c r="M5" s="4"/>
      <c r="N5" s="4"/>
      <c r="O5" s="4"/>
      <c r="P5" s="4"/>
      <c r="Q5" s="4"/>
      <c r="R5" s="4"/>
    </row>
    <row r="6" spans="2:18" x14ac:dyDescent="0.25">
      <c r="B6" s="4">
        <v>900</v>
      </c>
      <c r="C6" s="4">
        <v>1060.9000000000001</v>
      </c>
      <c r="D6" s="4">
        <v>1064.5</v>
      </c>
      <c r="E6" s="4">
        <f t="shared" ref="E6:E69" si="0">(C6+D6)/2</f>
        <v>1062.7</v>
      </c>
      <c r="F6" s="4">
        <v>0</v>
      </c>
      <c r="G6" s="4">
        <v>0.1</v>
      </c>
      <c r="H6" s="4">
        <f t="shared" ref="H6:H69" si="1">(F6+G6)/2</f>
        <v>0.05</v>
      </c>
      <c r="I6" s="4">
        <f t="shared" ref="I6:I69" si="2">E6-H6</f>
        <v>1062.6500000000001</v>
      </c>
      <c r="K6" s="4"/>
      <c r="L6" s="4"/>
      <c r="M6" s="4"/>
      <c r="N6" s="4"/>
      <c r="O6" s="4"/>
      <c r="P6" s="4"/>
      <c r="Q6" s="4"/>
      <c r="R6" s="4"/>
    </row>
    <row r="7" spans="2:18" x14ac:dyDescent="0.25">
      <c r="B7" s="4">
        <v>1000</v>
      </c>
      <c r="C7" s="4">
        <v>961</v>
      </c>
      <c r="D7" s="4">
        <v>964.5</v>
      </c>
      <c r="E7" s="4">
        <f t="shared" si="0"/>
        <v>962.75</v>
      </c>
      <c r="F7" s="4">
        <v>0</v>
      </c>
      <c r="G7" s="4">
        <v>0.1</v>
      </c>
      <c r="H7" s="4">
        <f t="shared" si="1"/>
        <v>0.05</v>
      </c>
      <c r="I7" s="4">
        <f t="shared" si="2"/>
        <v>962.7</v>
      </c>
      <c r="K7" s="4"/>
      <c r="L7" s="4"/>
      <c r="M7" s="4"/>
      <c r="N7" s="4"/>
      <c r="O7" s="4"/>
      <c r="P7" s="4"/>
      <c r="Q7" s="4"/>
      <c r="R7" s="4"/>
    </row>
    <row r="8" spans="2:18" x14ac:dyDescent="0.25">
      <c r="B8" s="4">
        <v>1050</v>
      </c>
      <c r="C8" s="4">
        <v>911</v>
      </c>
      <c r="D8" s="4">
        <v>914.5</v>
      </c>
      <c r="E8" s="4">
        <f t="shared" si="0"/>
        <v>912.75</v>
      </c>
      <c r="F8" s="4">
        <v>0</v>
      </c>
      <c r="G8" s="4">
        <v>0.1</v>
      </c>
      <c r="H8" s="4">
        <f t="shared" si="1"/>
        <v>0.05</v>
      </c>
      <c r="I8" s="4">
        <f t="shared" si="2"/>
        <v>912.7</v>
      </c>
      <c r="K8" s="4"/>
      <c r="L8" s="4"/>
      <c r="M8" s="4"/>
      <c r="N8" s="4"/>
      <c r="O8" s="4"/>
      <c r="P8" s="4"/>
      <c r="Q8" s="4"/>
      <c r="R8" s="4"/>
    </row>
    <row r="9" spans="2:18" x14ac:dyDescent="0.25">
      <c r="B9" s="4">
        <v>1100</v>
      </c>
      <c r="C9" s="4">
        <v>861</v>
      </c>
      <c r="D9" s="4">
        <v>864.6</v>
      </c>
      <c r="E9" s="4">
        <f t="shared" si="0"/>
        <v>862.8</v>
      </c>
      <c r="F9" s="4">
        <v>0</v>
      </c>
      <c r="G9" s="4">
        <v>0.05</v>
      </c>
      <c r="H9" s="4">
        <f t="shared" si="1"/>
        <v>2.5000000000000001E-2</v>
      </c>
      <c r="I9" s="4">
        <f t="shared" si="2"/>
        <v>862.77499999999998</v>
      </c>
      <c r="K9" s="4"/>
      <c r="L9" s="4"/>
      <c r="M9" s="4"/>
      <c r="N9" s="4"/>
      <c r="O9" s="4"/>
      <c r="P9" s="4"/>
      <c r="Q9" s="4"/>
      <c r="R9" s="4"/>
    </row>
    <row r="10" spans="2:18" x14ac:dyDescent="0.25">
      <c r="B10" s="4">
        <v>1125</v>
      </c>
      <c r="C10" s="4">
        <v>836</v>
      </c>
      <c r="D10" s="4">
        <v>839.6</v>
      </c>
      <c r="E10" s="4">
        <f t="shared" si="0"/>
        <v>837.8</v>
      </c>
      <c r="F10" s="4">
        <v>0</v>
      </c>
      <c r="G10" s="4">
        <v>0.05</v>
      </c>
      <c r="H10" s="4">
        <f t="shared" si="1"/>
        <v>2.5000000000000001E-2</v>
      </c>
      <c r="I10" s="4">
        <f t="shared" si="2"/>
        <v>837.77499999999998</v>
      </c>
      <c r="K10" s="4"/>
      <c r="L10" s="4"/>
      <c r="M10" s="4"/>
      <c r="N10" s="4"/>
      <c r="O10" s="4"/>
      <c r="P10" s="4"/>
      <c r="Q10" s="4"/>
      <c r="R10" s="4"/>
    </row>
    <row r="11" spans="2:18" x14ac:dyDescent="0.25">
      <c r="B11" s="4">
        <v>1150</v>
      </c>
      <c r="C11" s="4">
        <v>811</v>
      </c>
      <c r="D11" s="4">
        <v>814.6</v>
      </c>
      <c r="E11" s="4">
        <f t="shared" si="0"/>
        <v>812.8</v>
      </c>
      <c r="F11" s="4">
        <v>0</v>
      </c>
      <c r="G11" s="4">
        <v>0.05</v>
      </c>
      <c r="H11" s="4">
        <f t="shared" si="1"/>
        <v>2.5000000000000001E-2</v>
      </c>
      <c r="I11" s="4">
        <f t="shared" si="2"/>
        <v>812.77499999999998</v>
      </c>
      <c r="K11" s="4"/>
      <c r="L11" s="4"/>
      <c r="M11" s="4"/>
      <c r="N11" s="4"/>
      <c r="O11" s="4"/>
      <c r="P11" s="4"/>
      <c r="Q11" s="4"/>
      <c r="R11" s="4"/>
    </row>
    <row r="12" spans="2:18" x14ac:dyDescent="0.25">
      <c r="B12" s="4">
        <v>1175</v>
      </c>
      <c r="C12" s="4">
        <v>786.1</v>
      </c>
      <c r="D12" s="4">
        <v>789.6</v>
      </c>
      <c r="E12" s="4">
        <f t="shared" si="0"/>
        <v>787.85</v>
      </c>
      <c r="F12" s="4">
        <v>0</v>
      </c>
      <c r="G12" s="4">
        <v>0.05</v>
      </c>
      <c r="H12" s="4">
        <f t="shared" si="1"/>
        <v>2.5000000000000001E-2</v>
      </c>
      <c r="I12" s="4">
        <f t="shared" si="2"/>
        <v>787.82500000000005</v>
      </c>
      <c r="K12" s="4"/>
      <c r="L12" s="4"/>
      <c r="M12" s="4"/>
      <c r="N12" s="4"/>
      <c r="O12" s="4"/>
      <c r="P12" s="4"/>
      <c r="Q12" s="4"/>
      <c r="R12" s="4"/>
    </row>
    <row r="13" spans="2:18" x14ac:dyDescent="0.25">
      <c r="B13" s="4">
        <v>1200</v>
      </c>
      <c r="C13" s="4">
        <v>761.1</v>
      </c>
      <c r="D13" s="4">
        <v>764.6</v>
      </c>
      <c r="E13" s="4">
        <f t="shared" si="0"/>
        <v>762.85</v>
      </c>
      <c r="F13" s="4">
        <v>0</v>
      </c>
      <c r="G13" s="4">
        <v>0.05</v>
      </c>
      <c r="H13" s="4">
        <f t="shared" si="1"/>
        <v>2.5000000000000001E-2</v>
      </c>
      <c r="I13" s="4">
        <f t="shared" si="2"/>
        <v>762.82500000000005</v>
      </c>
      <c r="K13" s="4"/>
      <c r="L13" s="4"/>
      <c r="M13" s="4"/>
      <c r="N13" s="4"/>
      <c r="O13" s="4"/>
      <c r="P13" s="4"/>
      <c r="Q13" s="4"/>
      <c r="R13" s="4"/>
    </row>
    <row r="14" spans="2:18" x14ac:dyDescent="0.25">
      <c r="B14" s="4">
        <v>1220</v>
      </c>
      <c r="C14" s="4">
        <v>741.1</v>
      </c>
      <c r="D14" s="4">
        <v>744.6</v>
      </c>
      <c r="E14" s="4">
        <f t="shared" si="0"/>
        <v>742.85</v>
      </c>
      <c r="F14" s="4">
        <v>0</v>
      </c>
      <c r="G14" s="4">
        <v>0.1</v>
      </c>
      <c r="H14" s="4">
        <f t="shared" si="1"/>
        <v>0.05</v>
      </c>
      <c r="I14" s="4">
        <f t="shared" si="2"/>
        <v>742.80000000000007</v>
      </c>
      <c r="K14" s="4"/>
      <c r="L14" s="4"/>
      <c r="M14" s="4"/>
      <c r="N14" s="4"/>
      <c r="O14" s="4"/>
      <c r="P14" s="4"/>
      <c r="Q14" s="4"/>
      <c r="R14" s="4"/>
    </row>
    <row r="15" spans="2:18" x14ac:dyDescent="0.25">
      <c r="B15" s="4">
        <v>1225</v>
      </c>
      <c r="C15" s="4">
        <v>736.1</v>
      </c>
      <c r="D15" s="4">
        <v>739.6</v>
      </c>
      <c r="E15" s="4">
        <f t="shared" si="0"/>
        <v>737.85</v>
      </c>
      <c r="F15" s="4">
        <v>0</v>
      </c>
      <c r="G15" s="4">
        <v>0.05</v>
      </c>
      <c r="H15" s="4">
        <f t="shared" si="1"/>
        <v>2.5000000000000001E-2</v>
      </c>
      <c r="I15" s="4">
        <f t="shared" si="2"/>
        <v>737.82500000000005</v>
      </c>
      <c r="K15" s="4">
        <v>1225</v>
      </c>
      <c r="L15" s="4">
        <v>735.9</v>
      </c>
      <c r="M15" s="4">
        <v>738.8</v>
      </c>
      <c r="N15" s="4">
        <f t="shared" ref="N6:N69" si="3">(L15+M15)/2</f>
        <v>737.34999999999991</v>
      </c>
      <c r="O15" s="4">
        <v>0</v>
      </c>
      <c r="P15" s="4">
        <v>0.1</v>
      </c>
      <c r="Q15" s="4">
        <f t="shared" ref="Q6:Q16" si="4">(O15+P15)/2</f>
        <v>0.05</v>
      </c>
      <c r="R15" s="4">
        <f t="shared" ref="R6:R69" si="5">N15-Q15</f>
        <v>737.3</v>
      </c>
    </row>
    <row r="16" spans="2:18" x14ac:dyDescent="0.25">
      <c r="B16" s="4">
        <v>1240</v>
      </c>
      <c r="C16" s="4">
        <v>721.1</v>
      </c>
      <c r="D16" s="4">
        <v>724.6</v>
      </c>
      <c r="E16" s="4">
        <f t="shared" si="0"/>
        <v>722.85</v>
      </c>
      <c r="F16" s="4">
        <v>0</v>
      </c>
      <c r="G16" s="4">
        <v>0.1</v>
      </c>
      <c r="H16" s="4">
        <f t="shared" si="1"/>
        <v>0.05</v>
      </c>
      <c r="I16" s="4">
        <f t="shared" si="2"/>
        <v>722.80000000000007</v>
      </c>
      <c r="K16" s="4">
        <v>1250</v>
      </c>
      <c r="L16" s="4">
        <v>710.8</v>
      </c>
      <c r="M16" s="4">
        <v>713.8</v>
      </c>
      <c r="N16" s="4">
        <f t="shared" si="3"/>
        <v>712.3</v>
      </c>
      <c r="O16" s="4">
        <v>0</v>
      </c>
      <c r="P16" s="4">
        <v>0.1</v>
      </c>
      <c r="Q16" s="4">
        <f>(O16+P16)/2</f>
        <v>0.05</v>
      </c>
      <c r="R16" s="4">
        <f>N16-Q16</f>
        <v>712.25</v>
      </c>
    </row>
    <row r="17" spans="2:18" x14ac:dyDescent="0.25">
      <c r="B17" s="4">
        <v>1250</v>
      </c>
      <c r="C17" s="4">
        <v>711.1</v>
      </c>
      <c r="D17" s="4">
        <v>714.6</v>
      </c>
      <c r="E17" s="4">
        <f t="shared" si="0"/>
        <v>712.85</v>
      </c>
      <c r="F17" s="4">
        <v>0</v>
      </c>
      <c r="G17" s="4">
        <v>0.05</v>
      </c>
      <c r="H17" s="4">
        <f t="shared" si="1"/>
        <v>2.5000000000000001E-2</v>
      </c>
      <c r="I17" s="4">
        <f t="shared" si="2"/>
        <v>712.82500000000005</v>
      </c>
      <c r="K17" s="4">
        <v>1275</v>
      </c>
      <c r="L17" s="4">
        <v>686</v>
      </c>
      <c r="M17" s="4">
        <v>688.7</v>
      </c>
      <c r="N17" s="4">
        <f t="shared" si="3"/>
        <v>687.35</v>
      </c>
      <c r="O17" s="4">
        <v>0.05</v>
      </c>
      <c r="P17" s="4">
        <v>0.1</v>
      </c>
      <c r="Q17" s="4">
        <f t="shared" ref="Q17:Q80" si="6">(O17+P17)/2</f>
        <v>7.5000000000000011E-2</v>
      </c>
      <c r="R17" s="4">
        <f t="shared" si="5"/>
        <v>687.27499999999998</v>
      </c>
    </row>
    <row r="18" spans="2:18" x14ac:dyDescent="0.25">
      <c r="B18" s="4">
        <v>1260</v>
      </c>
      <c r="C18" s="4">
        <v>701.1</v>
      </c>
      <c r="D18" s="4">
        <v>704.6</v>
      </c>
      <c r="E18" s="4">
        <f t="shared" si="0"/>
        <v>702.85</v>
      </c>
      <c r="F18" s="4">
        <v>0</v>
      </c>
      <c r="G18" s="4">
        <v>0.1</v>
      </c>
      <c r="H18" s="4">
        <f t="shared" si="1"/>
        <v>0.05</v>
      </c>
      <c r="I18" s="4">
        <f t="shared" si="2"/>
        <v>702.80000000000007</v>
      </c>
      <c r="K18" s="4">
        <v>1300</v>
      </c>
      <c r="L18" s="4">
        <v>660.9</v>
      </c>
      <c r="M18" s="4">
        <v>663.8</v>
      </c>
      <c r="N18" s="4">
        <f t="shared" si="3"/>
        <v>662.34999999999991</v>
      </c>
      <c r="O18" s="4">
        <v>0</v>
      </c>
      <c r="P18" s="4">
        <v>0.1</v>
      </c>
      <c r="Q18" s="4">
        <f t="shared" si="6"/>
        <v>0.05</v>
      </c>
      <c r="R18" s="4">
        <f t="shared" si="5"/>
        <v>662.3</v>
      </c>
    </row>
    <row r="19" spans="2:18" x14ac:dyDescent="0.25">
      <c r="B19" s="4">
        <v>1270</v>
      </c>
      <c r="C19" s="4">
        <v>691.1</v>
      </c>
      <c r="D19" s="4">
        <v>694.6</v>
      </c>
      <c r="E19" s="4">
        <f t="shared" si="0"/>
        <v>692.85</v>
      </c>
      <c r="F19" s="4">
        <v>0</v>
      </c>
      <c r="G19" s="4">
        <v>0.1</v>
      </c>
      <c r="H19" s="4">
        <f t="shared" si="1"/>
        <v>0.05</v>
      </c>
      <c r="I19" s="4">
        <f t="shared" si="2"/>
        <v>692.80000000000007</v>
      </c>
      <c r="K19" s="4">
        <v>1325</v>
      </c>
      <c r="L19" s="4">
        <v>635.9</v>
      </c>
      <c r="M19" s="4">
        <v>638.6</v>
      </c>
      <c r="N19" s="4">
        <f t="shared" si="3"/>
        <v>637.25</v>
      </c>
      <c r="O19" s="4">
        <v>0.1</v>
      </c>
      <c r="P19" s="4">
        <v>0.2</v>
      </c>
      <c r="Q19" s="4">
        <f t="shared" si="6"/>
        <v>0.15000000000000002</v>
      </c>
      <c r="R19" s="4">
        <f t="shared" si="5"/>
        <v>637.1</v>
      </c>
    </row>
    <row r="20" spans="2:18" x14ac:dyDescent="0.25">
      <c r="B20" s="4">
        <v>1275</v>
      </c>
      <c r="C20" s="4">
        <v>686.1</v>
      </c>
      <c r="D20" s="4">
        <v>689.6</v>
      </c>
      <c r="E20" s="4">
        <f t="shared" si="0"/>
        <v>687.85</v>
      </c>
      <c r="F20" s="4">
        <v>0</v>
      </c>
      <c r="G20" s="4">
        <v>0.1</v>
      </c>
      <c r="H20" s="4">
        <f t="shared" si="1"/>
        <v>0.05</v>
      </c>
      <c r="I20" s="4">
        <f t="shared" si="2"/>
        <v>687.80000000000007</v>
      </c>
      <c r="K20" s="4">
        <v>1350</v>
      </c>
      <c r="L20" s="4">
        <v>610.9</v>
      </c>
      <c r="M20" s="4">
        <v>613.6</v>
      </c>
      <c r="N20" s="4">
        <f t="shared" si="3"/>
        <v>612.25</v>
      </c>
      <c r="O20" s="4">
        <v>0.1</v>
      </c>
      <c r="P20" s="4">
        <v>0.2</v>
      </c>
      <c r="Q20" s="4">
        <f t="shared" si="6"/>
        <v>0.15000000000000002</v>
      </c>
      <c r="R20" s="4">
        <f t="shared" si="5"/>
        <v>612.1</v>
      </c>
    </row>
    <row r="21" spans="2:18" x14ac:dyDescent="0.25">
      <c r="B21" s="4">
        <v>1280</v>
      </c>
      <c r="C21" s="4">
        <v>681.1</v>
      </c>
      <c r="D21" s="4">
        <v>684.6</v>
      </c>
      <c r="E21" s="4">
        <f t="shared" si="0"/>
        <v>682.85</v>
      </c>
      <c r="F21" s="4">
        <v>0</v>
      </c>
      <c r="G21" s="4">
        <v>0.1</v>
      </c>
      <c r="H21" s="4">
        <f t="shared" si="1"/>
        <v>0.05</v>
      </c>
      <c r="I21" s="4">
        <f t="shared" si="2"/>
        <v>682.80000000000007</v>
      </c>
      <c r="K21" s="4">
        <v>1375</v>
      </c>
      <c r="L21" s="4">
        <v>585.9</v>
      </c>
      <c r="M21" s="4">
        <v>588.70000000000005</v>
      </c>
      <c r="N21" s="4">
        <f t="shared" si="3"/>
        <v>587.29999999999995</v>
      </c>
      <c r="O21" s="4">
        <v>0.1</v>
      </c>
      <c r="P21" s="4">
        <v>0.25</v>
      </c>
      <c r="Q21" s="4">
        <f t="shared" si="6"/>
        <v>0.17499999999999999</v>
      </c>
      <c r="R21" s="4">
        <f t="shared" si="5"/>
        <v>587.125</v>
      </c>
    </row>
    <row r="22" spans="2:18" x14ac:dyDescent="0.25">
      <c r="B22" s="4">
        <v>1290</v>
      </c>
      <c r="C22" s="4">
        <v>671.1</v>
      </c>
      <c r="D22" s="4">
        <v>674.7</v>
      </c>
      <c r="E22" s="4">
        <f t="shared" si="0"/>
        <v>672.90000000000009</v>
      </c>
      <c r="F22" s="4">
        <v>0</v>
      </c>
      <c r="G22" s="4">
        <v>0.1</v>
      </c>
      <c r="H22" s="4">
        <f t="shared" si="1"/>
        <v>0.05</v>
      </c>
      <c r="I22" s="4">
        <f t="shared" si="2"/>
        <v>672.85000000000014</v>
      </c>
      <c r="K22" s="4">
        <v>1400</v>
      </c>
      <c r="L22" s="4">
        <v>561</v>
      </c>
      <c r="M22" s="4">
        <v>563.70000000000005</v>
      </c>
      <c r="N22" s="4">
        <f t="shared" si="3"/>
        <v>562.35</v>
      </c>
      <c r="O22" s="4">
        <v>0.15</v>
      </c>
      <c r="P22" s="4">
        <v>0.25</v>
      </c>
      <c r="Q22" s="4">
        <f t="shared" si="6"/>
        <v>0.2</v>
      </c>
      <c r="R22" s="4">
        <f t="shared" si="5"/>
        <v>562.15</v>
      </c>
    </row>
    <row r="23" spans="2:18" x14ac:dyDescent="0.25">
      <c r="B23" s="4">
        <v>1300</v>
      </c>
      <c r="C23" s="4">
        <v>661.1</v>
      </c>
      <c r="D23" s="4">
        <v>664.7</v>
      </c>
      <c r="E23" s="4">
        <f t="shared" si="0"/>
        <v>662.90000000000009</v>
      </c>
      <c r="F23" s="4">
        <v>0.05</v>
      </c>
      <c r="G23" s="4">
        <v>0.1</v>
      </c>
      <c r="H23" s="4">
        <f t="shared" si="1"/>
        <v>7.5000000000000011E-2</v>
      </c>
      <c r="I23" s="4">
        <f t="shared" si="2"/>
        <v>662.82500000000005</v>
      </c>
      <c r="K23" s="4">
        <v>1425</v>
      </c>
      <c r="L23" s="4">
        <v>536</v>
      </c>
      <c r="M23" s="4">
        <v>538.79999999999995</v>
      </c>
      <c r="N23" s="4">
        <f t="shared" si="3"/>
        <v>537.4</v>
      </c>
      <c r="O23" s="4">
        <v>0.2</v>
      </c>
      <c r="P23" s="4">
        <v>0.3</v>
      </c>
      <c r="Q23" s="4">
        <f t="shared" si="6"/>
        <v>0.25</v>
      </c>
      <c r="R23" s="4">
        <f t="shared" si="5"/>
        <v>537.15</v>
      </c>
    </row>
    <row r="24" spans="2:18" x14ac:dyDescent="0.25">
      <c r="B24" s="4">
        <v>1305</v>
      </c>
      <c r="C24" s="4">
        <v>656.1</v>
      </c>
      <c r="D24" s="4">
        <v>659.7</v>
      </c>
      <c r="E24" s="4">
        <f t="shared" si="0"/>
        <v>657.90000000000009</v>
      </c>
      <c r="F24" s="4">
        <v>0</v>
      </c>
      <c r="G24" s="4">
        <v>0.1</v>
      </c>
      <c r="H24" s="4">
        <f t="shared" si="1"/>
        <v>0.05</v>
      </c>
      <c r="I24" s="4">
        <f t="shared" si="2"/>
        <v>657.85000000000014</v>
      </c>
      <c r="K24" s="4">
        <v>1450</v>
      </c>
      <c r="L24" s="4">
        <v>511.1</v>
      </c>
      <c r="M24" s="4">
        <v>513.79999999999995</v>
      </c>
      <c r="N24" s="4">
        <f t="shared" si="3"/>
        <v>512.45000000000005</v>
      </c>
      <c r="O24" s="4">
        <v>0.25</v>
      </c>
      <c r="P24" s="4">
        <v>0.35</v>
      </c>
      <c r="Q24" s="4">
        <f t="shared" si="6"/>
        <v>0.3</v>
      </c>
      <c r="R24" s="4">
        <f t="shared" si="5"/>
        <v>512.15000000000009</v>
      </c>
    </row>
    <row r="25" spans="2:18" x14ac:dyDescent="0.25">
      <c r="B25" s="4">
        <v>1310</v>
      </c>
      <c r="C25" s="4">
        <v>651.1</v>
      </c>
      <c r="D25" s="4">
        <v>654.70000000000005</v>
      </c>
      <c r="E25" s="4">
        <f t="shared" si="0"/>
        <v>652.90000000000009</v>
      </c>
      <c r="F25" s="4">
        <v>0</v>
      </c>
      <c r="G25" s="4">
        <v>0.1</v>
      </c>
      <c r="H25" s="4">
        <f t="shared" si="1"/>
        <v>0.05</v>
      </c>
      <c r="I25" s="4">
        <f t="shared" si="2"/>
        <v>652.85000000000014</v>
      </c>
      <c r="K25" s="4">
        <v>1475</v>
      </c>
      <c r="L25" s="4">
        <v>486.1</v>
      </c>
      <c r="M25" s="4">
        <v>488.9</v>
      </c>
      <c r="N25" s="4">
        <f t="shared" si="3"/>
        <v>487.5</v>
      </c>
      <c r="O25" s="4">
        <v>0.3</v>
      </c>
      <c r="P25" s="4">
        <v>0.4</v>
      </c>
      <c r="Q25" s="4">
        <f t="shared" si="6"/>
        <v>0.35</v>
      </c>
      <c r="R25" s="4">
        <f t="shared" si="5"/>
        <v>487.15</v>
      </c>
    </row>
    <row r="26" spans="2:18" x14ac:dyDescent="0.25">
      <c r="B26" s="4">
        <v>1315</v>
      </c>
      <c r="C26" s="4">
        <v>646.1</v>
      </c>
      <c r="D26" s="4">
        <v>649.70000000000005</v>
      </c>
      <c r="E26" s="4">
        <f t="shared" si="0"/>
        <v>647.90000000000009</v>
      </c>
      <c r="F26" s="4">
        <v>0</v>
      </c>
      <c r="G26" s="4">
        <v>0.1</v>
      </c>
      <c r="H26" s="4">
        <f t="shared" si="1"/>
        <v>0.05</v>
      </c>
      <c r="I26" s="4">
        <f t="shared" si="2"/>
        <v>647.85000000000014</v>
      </c>
      <c r="K26" s="4">
        <v>1500</v>
      </c>
      <c r="L26" s="4">
        <v>461.2</v>
      </c>
      <c r="M26" s="4">
        <v>464</v>
      </c>
      <c r="N26" s="4">
        <f t="shared" si="3"/>
        <v>462.6</v>
      </c>
      <c r="O26" s="4">
        <v>0.35</v>
      </c>
      <c r="P26" s="4">
        <v>0.45</v>
      </c>
      <c r="Q26" s="4">
        <f t="shared" si="6"/>
        <v>0.4</v>
      </c>
      <c r="R26" s="4">
        <f t="shared" si="5"/>
        <v>462.20000000000005</v>
      </c>
    </row>
    <row r="27" spans="2:18" x14ac:dyDescent="0.25">
      <c r="B27" s="4">
        <v>1320</v>
      </c>
      <c r="C27" s="4">
        <v>641.20000000000005</v>
      </c>
      <c r="D27" s="4">
        <v>644.70000000000005</v>
      </c>
      <c r="E27" s="4">
        <f t="shared" si="0"/>
        <v>642.95000000000005</v>
      </c>
      <c r="F27" s="4">
        <v>0</v>
      </c>
      <c r="G27" s="4">
        <v>0.1</v>
      </c>
      <c r="H27" s="4">
        <f t="shared" si="1"/>
        <v>0.05</v>
      </c>
      <c r="I27" s="4">
        <f t="shared" si="2"/>
        <v>642.90000000000009</v>
      </c>
      <c r="K27" s="4">
        <v>1510</v>
      </c>
      <c r="L27" s="4">
        <v>451.3</v>
      </c>
      <c r="M27" s="4">
        <v>454</v>
      </c>
      <c r="N27" s="4">
        <f t="shared" si="3"/>
        <v>452.65</v>
      </c>
      <c r="O27" s="4">
        <v>0.35</v>
      </c>
      <c r="P27" s="4">
        <v>0.5</v>
      </c>
      <c r="Q27" s="4">
        <f t="shared" si="6"/>
        <v>0.42499999999999999</v>
      </c>
      <c r="R27" s="4">
        <f t="shared" si="5"/>
        <v>452.22499999999997</v>
      </c>
    </row>
    <row r="28" spans="2:18" x14ac:dyDescent="0.25">
      <c r="B28" s="4">
        <v>1325</v>
      </c>
      <c r="C28" s="4">
        <v>636.20000000000005</v>
      </c>
      <c r="D28" s="4">
        <v>639.70000000000005</v>
      </c>
      <c r="E28" s="4">
        <f t="shared" si="0"/>
        <v>637.95000000000005</v>
      </c>
      <c r="F28" s="4">
        <v>0.05</v>
      </c>
      <c r="G28" s="4">
        <v>0.1</v>
      </c>
      <c r="H28" s="4">
        <f t="shared" si="1"/>
        <v>7.5000000000000011E-2</v>
      </c>
      <c r="I28" s="4">
        <f t="shared" si="2"/>
        <v>637.875</v>
      </c>
      <c r="K28" s="4">
        <v>1520</v>
      </c>
      <c r="L28" s="4">
        <v>441.3</v>
      </c>
      <c r="M28" s="4">
        <v>444</v>
      </c>
      <c r="N28" s="4">
        <f t="shared" si="3"/>
        <v>442.65</v>
      </c>
      <c r="O28" s="4">
        <v>0.4</v>
      </c>
      <c r="P28" s="4">
        <v>0.5</v>
      </c>
      <c r="Q28" s="4">
        <f t="shared" si="6"/>
        <v>0.45</v>
      </c>
      <c r="R28" s="4">
        <f t="shared" si="5"/>
        <v>442.2</v>
      </c>
    </row>
    <row r="29" spans="2:18" x14ac:dyDescent="0.25">
      <c r="B29" s="4">
        <v>1330</v>
      </c>
      <c r="C29" s="4">
        <v>631.20000000000005</v>
      </c>
      <c r="D29" s="4">
        <v>634.70000000000005</v>
      </c>
      <c r="E29" s="4">
        <f t="shared" si="0"/>
        <v>632.95000000000005</v>
      </c>
      <c r="F29" s="4">
        <v>0</v>
      </c>
      <c r="G29" s="4">
        <v>0.1</v>
      </c>
      <c r="H29" s="4">
        <f t="shared" si="1"/>
        <v>0.05</v>
      </c>
      <c r="I29" s="4">
        <f t="shared" si="2"/>
        <v>632.90000000000009</v>
      </c>
      <c r="K29" s="4">
        <v>1525</v>
      </c>
      <c r="L29" s="4">
        <v>436.3</v>
      </c>
      <c r="M29" s="4">
        <v>439.1</v>
      </c>
      <c r="N29" s="4">
        <f t="shared" si="3"/>
        <v>437.70000000000005</v>
      </c>
      <c r="O29" s="4">
        <v>0.4</v>
      </c>
      <c r="P29" s="4">
        <v>0.55000000000000004</v>
      </c>
      <c r="Q29" s="4">
        <f t="shared" si="6"/>
        <v>0.47500000000000003</v>
      </c>
      <c r="R29" s="4">
        <f t="shared" si="5"/>
        <v>437.22500000000002</v>
      </c>
    </row>
    <row r="30" spans="2:18" x14ac:dyDescent="0.25">
      <c r="B30" s="4">
        <v>1335</v>
      </c>
      <c r="C30" s="4">
        <v>626.20000000000005</v>
      </c>
      <c r="D30" s="4">
        <v>629.70000000000005</v>
      </c>
      <c r="E30" s="4">
        <f t="shared" si="0"/>
        <v>627.95000000000005</v>
      </c>
      <c r="F30" s="4">
        <v>0</v>
      </c>
      <c r="G30" s="4">
        <v>0.15</v>
      </c>
      <c r="H30" s="4">
        <f t="shared" si="1"/>
        <v>7.4999999999999997E-2</v>
      </c>
      <c r="I30" s="4">
        <f t="shared" si="2"/>
        <v>627.875</v>
      </c>
      <c r="K30" s="4">
        <v>1530</v>
      </c>
      <c r="L30" s="4">
        <v>431.3</v>
      </c>
      <c r="M30" s="4">
        <v>434.1</v>
      </c>
      <c r="N30" s="4">
        <f t="shared" si="3"/>
        <v>432.70000000000005</v>
      </c>
      <c r="O30" s="4">
        <v>0.45</v>
      </c>
      <c r="P30" s="4">
        <v>0.55000000000000004</v>
      </c>
      <c r="Q30" s="4">
        <f t="shared" si="6"/>
        <v>0.5</v>
      </c>
      <c r="R30" s="4">
        <f t="shared" si="5"/>
        <v>432.20000000000005</v>
      </c>
    </row>
    <row r="31" spans="2:18" x14ac:dyDescent="0.25">
      <c r="B31" s="4">
        <v>1340</v>
      </c>
      <c r="C31" s="4">
        <v>621.20000000000005</v>
      </c>
      <c r="D31" s="4">
        <v>624.70000000000005</v>
      </c>
      <c r="E31" s="4">
        <f t="shared" si="0"/>
        <v>622.95000000000005</v>
      </c>
      <c r="F31" s="4">
        <v>0</v>
      </c>
      <c r="G31" s="4">
        <v>0.15</v>
      </c>
      <c r="H31" s="4">
        <f t="shared" si="1"/>
        <v>7.4999999999999997E-2</v>
      </c>
      <c r="I31" s="4">
        <f t="shared" si="2"/>
        <v>622.875</v>
      </c>
      <c r="K31" s="4">
        <v>1540</v>
      </c>
      <c r="L31" s="4">
        <v>421.4</v>
      </c>
      <c r="M31" s="4">
        <v>424.1</v>
      </c>
      <c r="N31" s="4">
        <f t="shared" si="3"/>
        <v>422.75</v>
      </c>
      <c r="O31" s="4">
        <v>0.45</v>
      </c>
      <c r="P31" s="4">
        <v>0.6</v>
      </c>
      <c r="Q31" s="4">
        <f t="shared" si="6"/>
        <v>0.52500000000000002</v>
      </c>
      <c r="R31" s="4">
        <f t="shared" si="5"/>
        <v>422.22500000000002</v>
      </c>
    </row>
    <row r="32" spans="2:18" x14ac:dyDescent="0.25">
      <c r="B32" s="4">
        <v>1345</v>
      </c>
      <c r="C32" s="4">
        <v>616.20000000000005</v>
      </c>
      <c r="D32" s="4">
        <v>619.70000000000005</v>
      </c>
      <c r="E32" s="4">
        <f t="shared" si="0"/>
        <v>617.95000000000005</v>
      </c>
      <c r="F32" s="4">
        <v>0</v>
      </c>
      <c r="G32" s="4">
        <v>0.15</v>
      </c>
      <c r="H32" s="4">
        <f t="shared" si="1"/>
        <v>7.4999999999999997E-2</v>
      </c>
      <c r="I32" s="4">
        <f t="shared" si="2"/>
        <v>617.875</v>
      </c>
      <c r="K32" s="4">
        <v>1550</v>
      </c>
      <c r="L32" s="4">
        <v>411.4</v>
      </c>
      <c r="M32" s="4">
        <v>414.2</v>
      </c>
      <c r="N32" s="4">
        <f t="shared" si="3"/>
        <v>412.79999999999995</v>
      </c>
      <c r="O32" s="4">
        <v>0.5</v>
      </c>
      <c r="P32" s="4">
        <v>0.6</v>
      </c>
      <c r="Q32" s="4">
        <f t="shared" si="6"/>
        <v>0.55000000000000004</v>
      </c>
      <c r="R32" s="4">
        <f t="shared" si="5"/>
        <v>412.24999999999994</v>
      </c>
    </row>
    <row r="33" spans="2:18" x14ac:dyDescent="0.25">
      <c r="B33" s="4">
        <v>1350</v>
      </c>
      <c r="C33" s="4">
        <v>611.20000000000005</v>
      </c>
      <c r="D33" s="4">
        <v>614.70000000000005</v>
      </c>
      <c r="E33" s="4">
        <f t="shared" si="0"/>
        <v>612.95000000000005</v>
      </c>
      <c r="F33" s="4">
        <v>0.05</v>
      </c>
      <c r="G33" s="4">
        <v>0.15</v>
      </c>
      <c r="H33" s="4">
        <f t="shared" si="1"/>
        <v>0.1</v>
      </c>
      <c r="I33" s="4">
        <f t="shared" si="2"/>
        <v>612.85</v>
      </c>
      <c r="K33" s="4">
        <v>1555</v>
      </c>
      <c r="L33" s="4">
        <v>406.4</v>
      </c>
      <c r="M33" s="4">
        <v>409.2</v>
      </c>
      <c r="N33" s="4">
        <f t="shared" si="3"/>
        <v>407.79999999999995</v>
      </c>
      <c r="O33" s="4">
        <v>0.5</v>
      </c>
      <c r="P33" s="4">
        <v>0.65</v>
      </c>
      <c r="Q33" s="4">
        <f t="shared" si="6"/>
        <v>0.57499999999999996</v>
      </c>
      <c r="R33" s="4">
        <f t="shared" si="5"/>
        <v>407.22499999999997</v>
      </c>
    </row>
    <row r="34" spans="2:18" x14ac:dyDescent="0.25">
      <c r="B34" s="4">
        <v>1355</v>
      </c>
      <c r="C34" s="4">
        <v>606.20000000000005</v>
      </c>
      <c r="D34" s="4">
        <v>609.70000000000005</v>
      </c>
      <c r="E34" s="4">
        <f t="shared" si="0"/>
        <v>607.95000000000005</v>
      </c>
      <c r="F34" s="4">
        <v>0.05</v>
      </c>
      <c r="G34" s="4">
        <v>0.35</v>
      </c>
      <c r="H34" s="4">
        <f t="shared" si="1"/>
        <v>0.19999999999999998</v>
      </c>
      <c r="I34" s="4">
        <f t="shared" si="2"/>
        <v>607.75</v>
      </c>
      <c r="K34" s="4">
        <v>1560</v>
      </c>
      <c r="L34" s="4">
        <v>401.4</v>
      </c>
      <c r="M34" s="4">
        <v>404.2</v>
      </c>
      <c r="N34" s="4">
        <f t="shared" si="3"/>
        <v>402.79999999999995</v>
      </c>
      <c r="O34" s="4">
        <v>0.55000000000000004</v>
      </c>
      <c r="P34" s="4">
        <v>0.65</v>
      </c>
      <c r="Q34" s="4">
        <f t="shared" si="6"/>
        <v>0.60000000000000009</v>
      </c>
      <c r="R34" s="4">
        <f t="shared" si="5"/>
        <v>402.19999999999993</v>
      </c>
    </row>
    <row r="35" spans="2:18" x14ac:dyDescent="0.25">
      <c r="B35" s="4">
        <v>1360</v>
      </c>
      <c r="C35" s="4">
        <v>601.20000000000005</v>
      </c>
      <c r="D35" s="4">
        <v>604.70000000000005</v>
      </c>
      <c r="E35" s="4">
        <f t="shared" si="0"/>
        <v>602.95000000000005</v>
      </c>
      <c r="F35" s="4">
        <v>0</v>
      </c>
      <c r="G35" s="4">
        <v>0.35</v>
      </c>
      <c r="H35" s="4">
        <f t="shared" si="1"/>
        <v>0.17499999999999999</v>
      </c>
      <c r="I35" s="4">
        <f t="shared" si="2"/>
        <v>602.77500000000009</v>
      </c>
      <c r="K35" s="4">
        <v>1565</v>
      </c>
      <c r="L35" s="4">
        <v>396.5</v>
      </c>
      <c r="M35" s="4">
        <v>399.2</v>
      </c>
      <c r="N35" s="4">
        <f t="shared" si="3"/>
        <v>397.85</v>
      </c>
      <c r="O35" s="4">
        <v>0.55000000000000004</v>
      </c>
      <c r="P35" s="4">
        <v>0.7</v>
      </c>
      <c r="Q35" s="4">
        <f t="shared" si="6"/>
        <v>0.625</v>
      </c>
      <c r="R35" s="4">
        <f t="shared" si="5"/>
        <v>397.22500000000002</v>
      </c>
    </row>
    <row r="36" spans="2:18" x14ac:dyDescent="0.25">
      <c r="B36" s="4">
        <v>1365</v>
      </c>
      <c r="C36" s="4">
        <v>596.20000000000005</v>
      </c>
      <c r="D36" s="4">
        <v>599.70000000000005</v>
      </c>
      <c r="E36" s="4">
        <f t="shared" si="0"/>
        <v>597.95000000000005</v>
      </c>
      <c r="F36" s="4">
        <v>0</v>
      </c>
      <c r="G36" s="4">
        <v>0.35</v>
      </c>
      <c r="H36" s="4">
        <f t="shared" si="1"/>
        <v>0.17499999999999999</v>
      </c>
      <c r="I36" s="4">
        <f t="shared" si="2"/>
        <v>597.77500000000009</v>
      </c>
      <c r="K36" s="4">
        <v>1570</v>
      </c>
      <c r="L36" s="4">
        <v>391.2</v>
      </c>
      <c r="M36" s="4">
        <v>394</v>
      </c>
      <c r="N36" s="4">
        <f t="shared" si="3"/>
        <v>392.6</v>
      </c>
      <c r="O36" s="4">
        <v>0.6</v>
      </c>
      <c r="P36" s="4">
        <v>0.7</v>
      </c>
      <c r="Q36" s="4">
        <f t="shared" si="6"/>
        <v>0.64999999999999991</v>
      </c>
      <c r="R36" s="4">
        <f t="shared" si="5"/>
        <v>391.95000000000005</v>
      </c>
    </row>
    <row r="37" spans="2:18" x14ac:dyDescent="0.25">
      <c r="B37" s="4">
        <v>1370</v>
      </c>
      <c r="C37" s="4">
        <v>591.20000000000005</v>
      </c>
      <c r="D37" s="4">
        <v>594.70000000000005</v>
      </c>
      <c r="E37" s="4">
        <f t="shared" si="0"/>
        <v>592.95000000000005</v>
      </c>
      <c r="F37" s="4">
        <v>0.05</v>
      </c>
      <c r="G37" s="4">
        <v>0.35</v>
      </c>
      <c r="H37" s="4">
        <f t="shared" si="1"/>
        <v>0.19999999999999998</v>
      </c>
      <c r="I37" s="4">
        <f t="shared" si="2"/>
        <v>592.75</v>
      </c>
      <c r="K37" s="4">
        <v>1575</v>
      </c>
      <c r="L37" s="4">
        <v>386.5</v>
      </c>
      <c r="M37" s="4">
        <v>389.3</v>
      </c>
      <c r="N37" s="4">
        <f t="shared" si="3"/>
        <v>387.9</v>
      </c>
      <c r="O37" s="4">
        <v>0.6</v>
      </c>
      <c r="P37" s="4">
        <v>0.75</v>
      </c>
      <c r="Q37" s="4">
        <f t="shared" si="6"/>
        <v>0.67500000000000004</v>
      </c>
      <c r="R37" s="4">
        <f t="shared" si="5"/>
        <v>387.22499999999997</v>
      </c>
    </row>
    <row r="38" spans="2:18" x14ac:dyDescent="0.25">
      <c r="B38" s="4">
        <v>1375</v>
      </c>
      <c r="C38" s="4">
        <v>586.20000000000005</v>
      </c>
      <c r="D38" s="4">
        <v>589.70000000000005</v>
      </c>
      <c r="E38" s="4">
        <f t="shared" si="0"/>
        <v>587.95000000000005</v>
      </c>
      <c r="F38" s="4">
        <v>0.1</v>
      </c>
      <c r="G38" s="4">
        <v>0.15</v>
      </c>
      <c r="H38" s="4">
        <f t="shared" si="1"/>
        <v>0.125</v>
      </c>
      <c r="I38" s="4">
        <f t="shared" si="2"/>
        <v>587.82500000000005</v>
      </c>
      <c r="K38" s="4">
        <v>1580</v>
      </c>
      <c r="L38" s="4">
        <v>381.5</v>
      </c>
      <c r="M38" s="4">
        <v>384.3</v>
      </c>
      <c r="N38" s="4">
        <f t="shared" si="3"/>
        <v>382.9</v>
      </c>
      <c r="O38" s="4">
        <v>0.6</v>
      </c>
      <c r="P38" s="4">
        <v>0.75</v>
      </c>
      <c r="Q38" s="4">
        <f t="shared" si="6"/>
        <v>0.67500000000000004</v>
      </c>
      <c r="R38" s="4">
        <f t="shared" si="5"/>
        <v>382.22499999999997</v>
      </c>
    </row>
    <row r="39" spans="2:18" x14ac:dyDescent="0.25">
      <c r="B39" s="4">
        <v>1380</v>
      </c>
      <c r="C39" s="4">
        <v>581.20000000000005</v>
      </c>
      <c r="D39" s="4">
        <v>584.70000000000005</v>
      </c>
      <c r="E39" s="4">
        <f t="shared" si="0"/>
        <v>582.95000000000005</v>
      </c>
      <c r="F39" s="4">
        <v>0.1</v>
      </c>
      <c r="G39" s="4">
        <v>0.2</v>
      </c>
      <c r="H39" s="4">
        <f t="shared" si="1"/>
        <v>0.15000000000000002</v>
      </c>
      <c r="I39" s="4">
        <f t="shared" si="2"/>
        <v>582.80000000000007</v>
      </c>
      <c r="K39" s="4">
        <v>1585</v>
      </c>
      <c r="L39" s="4">
        <v>376.6</v>
      </c>
      <c r="M39" s="4">
        <v>379.3</v>
      </c>
      <c r="N39" s="4">
        <f t="shared" si="3"/>
        <v>377.95000000000005</v>
      </c>
      <c r="O39" s="4">
        <v>0.65</v>
      </c>
      <c r="P39" s="4">
        <v>0.75</v>
      </c>
      <c r="Q39" s="4">
        <f t="shared" si="6"/>
        <v>0.7</v>
      </c>
      <c r="R39" s="4">
        <f t="shared" si="5"/>
        <v>377.25000000000006</v>
      </c>
    </row>
    <row r="40" spans="2:18" x14ac:dyDescent="0.25">
      <c r="B40" s="4">
        <v>1385</v>
      </c>
      <c r="C40" s="4">
        <v>576.20000000000005</v>
      </c>
      <c r="D40" s="4">
        <v>579.70000000000005</v>
      </c>
      <c r="E40" s="4">
        <f t="shared" si="0"/>
        <v>577.95000000000005</v>
      </c>
      <c r="F40" s="4">
        <v>0.1</v>
      </c>
      <c r="G40" s="4">
        <v>0.35</v>
      </c>
      <c r="H40" s="4">
        <f t="shared" si="1"/>
        <v>0.22499999999999998</v>
      </c>
      <c r="I40" s="4">
        <f t="shared" si="2"/>
        <v>577.72500000000002</v>
      </c>
      <c r="K40" s="4">
        <v>1590</v>
      </c>
      <c r="L40" s="4">
        <v>371.3</v>
      </c>
      <c r="M40" s="4">
        <v>374.1</v>
      </c>
      <c r="N40" s="4">
        <f t="shared" si="3"/>
        <v>372.70000000000005</v>
      </c>
      <c r="O40" s="4">
        <v>0.65</v>
      </c>
      <c r="P40" s="4">
        <v>0.8</v>
      </c>
      <c r="Q40" s="4">
        <f t="shared" si="6"/>
        <v>0.72500000000000009</v>
      </c>
      <c r="R40" s="4">
        <f t="shared" si="5"/>
        <v>371.97500000000002</v>
      </c>
    </row>
    <row r="41" spans="2:18" x14ac:dyDescent="0.25">
      <c r="B41" s="4">
        <v>1390</v>
      </c>
      <c r="C41" s="4">
        <v>571.20000000000005</v>
      </c>
      <c r="D41" s="4">
        <v>574.70000000000005</v>
      </c>
      <c r="E41" s="4">
        <f t="shared" si="0"/>
        <v>572.95000000000005</v>
      </c>
      <c r="F41" s="4">
        <v>0.1</v>
      </c>
      <c r="G41" s="4">
        <v>0.35</v>
      </c>
      <c r="H41" s="4">
        <f t="shared" si="1"/>
        <v>0.22499999999999998</v>
      </c>
      <c r="I41" s="4">
        <f t="shared" si="2"/>
        <v>572.72500000000002</v>
      </c>
      <c r="K41" s="4">
        <v>1595</v>
      </c>
      <c r="L41" s="4">
        <v>366.6</v>
      </c>
      <c r="M41" s="4">
        <v>369.4</v>
      </c>
      <c r="N41" s="4">
        <f t="shared" si="3"/>
        <v>368</v>
      </c>
      <c r="O41" s="4">
        <v>0.7</v>
      </c>
      <c r="P41" s="4">
        <v>0.8</v>
      </c>
      <c r="Q41" s="4">
        <f t="shared" si="6"/>
        <v>0.75</v>
      </c>
      <c r="R41" s="4">
        <f t="shared" si="5"/>
        <v>367.25</v>
      </c>
    </row>
    <row r="42" spans="2:18" x14ac:dyDescent="0.25">
      <c r="B42" s="4">
        <v>1395</v>
      </c>
      <c r="C42" s="4">
        <v>566.20000000000005</v>
      </c>
      <c r="D42" s="4">
        <v>569.70000000000005</v>
      </c>
      <c r="E42" s="4">
        <f t="shared" si="0"/>
        <v>567.95000000000005</v>
      </c>
      <c r="F42" s="4">
        <v>0.1</v>
      </c>
      <c r="G42" s="4">
        <v>0.15</v>
      </c>
      <c r="H42" s="4">
        <f t="shared" si="1"/>
        <v>0.125</v>
      </c>
      <c r="I42" s="4">
        <f t="shared" si="2"/>
        <v>567.82500000000005</v>
      </c>
      <c r="K42" s="4">
        <v>1600</v>
      </c>
      <c r="L42" s="4">
        <v>361.6</v>
      </c>
      <c r="M42" s="4">
        <v>364.4</v>
      </c>
      <c r="N42" s="4">
        <f t="shared" si="3"/>
        <v>363</v>
      </c>
      <c r="O42" s="4">
        <v>0.7</v>
      </c>
      <c r="P42" s="4">
        <v>0.85</v>
      </c>
      <c r="Q42" s="4">
        <f t="shared" si="6"/>
        <v>0.77499999999999991</v>
      </c>
      <c r="R42" s="4">
        <f t="shared" si="5"/>
        <v>362.22500000000002</v>
      </c>
    </row>
    <row r="43" spans="2:18" x14ac:dyDescent="0.25">
      <c r="B43" s="4">
        <v>1400</v>
      </c>
      <c r="C43" s="4">
        <v>561.20000000000005</v>
      </c>
      <c r="D43" s="4">
        <v>564.79999999999995</v>
      </c>
      <c r="E43" s="4">
        <f t="shared" si="0"/>
        <v>563</v>
      </c>
      <c r="F43" s="4">
        <v>0.1</v>
      </c>
      <c r="G43" s="4">
        <v>0.15</v>
      </c>
      <c r="H43" s="4">
        <f t="shared" si="1"/>
        <v>0.125</v>
      </c>
      <c r="I43" s="4">
        <f t="shared" si="2"/>
        <v>562.875</v>
      </c>
      <c r="K43" s="4">
        <v>1605</v>
      </c>
      <c r="L43" s="4">
        <v>356.7</v>
      </c>
      <c r="M43" s="4">
        <v>359.4</v>
      </c>
      <c r="N43" s="4">
        <f t="shared" si="3"/>
        <v>358.04999999999995</v>
      </c>
      <c r="O43" s="4">
        <v>0.75</v>
      </c>
      <c r="P43" s="4">
        <v>0.85</v>
      </c>
      <c r="Q43" s="4">
        <f t="shared" si="6"/>
        <v>0.8</v>
      </c>
      <c r="R43" s="4">
        <f t="shared" si="5"/>
        <v>357.24999999999994</v>
      </c>
    </row>
    <row r="44" spans="2:18" x14ac:dyDescent="0.25">
      <c r="B44" s="4">
        <v>1405</v>
      </c>
      <c r="C44" s="4">
        <v>556.20000000000005</v>
      </c>
      <c r="D44" s="4">
        <v>559.79999999999995</v>
      </c>
      <c r="E44" s="4">
        <f t="shared" si="0"/>
        <v>558</v>
      </c>
      <c r="F44" s="4">
        <v>0</v>
      </c>
      <c r="G44" s="4">
        <v>0.35</v>
      </c>
      <c r="H44" s="4">
        <f t="shared" si="1"/>
        <v>0.17499999999999999</v>
      </c>
      <c r="I44" s="4">
        <f t="shared" si="2"/>
        <v>557.82500000000005</v>
      </c>
      <c r="K44" s="4">
        <v>1610</v>
      </c>
      <c r="L44" s="4">
        <v>351.7</v>
      </c>
      <c r="M44" s="4">
        <v>354.5</v>
      </c>
      <c r="N44" s="4">
        <f t="shared" si="3"/>
        <v>353.1</v>
      </c>
      <c r="O44" s="4">
        <v>0.75</v>
      </c>
      <c r="P44" s="4">
        <v>0.9</v>
      </c>
      <c r="Q44" s="4">
        <f t="shared" si="6"/>
        <v>0.82499999999999996</v>
      </c>
      <c r="R44" s="4">
        <f t="shared" si="5"/>
        <v>352.27500000000003</v>
      </c>
    </row>
    <row r="45" spans="2:18" x14ac:dyDescent="0.25">
      <c r="B45" s="4">
        <v>1410</v>
      </c>
      <c r="C45" s="4">
        <v>551.20000000000005</v>
      </c>
      <c r="D45" s="4">
        <v>554.79999999999995</v>
      </c>
      <c r="E45" s="4">
        <f t="shared" si="0"/>
        <v>553</v>
      </c>
      <c r="F45" s="4">
        <v>0.05</v>
      </c>
      <c r="G45" s="4">
        <v>0.4</v>
      </c>
      <c r="H45" s="4">
        <f t="shared" si="1"/>
        <v>0.22500000000000001</v>
      </c>
      <c r="I45" s="4">
        <f t="shared" si="2"/>
        <v>552.77499999999998</v>
      </c>
      <c r="K45" s="4">
        <v>1615</v>
      </c>
      <c r="L45" s="4">
        <v>346.7</v>
      </c>
      <c r="M45" s="4">
        <v>349.5</v>
      </c>
      <c r="N45" s="4">
        <f t="shared" si="3"/>
        <v>348.1</v>
      </c>
      <c r="O45" s="4">
        <v>0.8</v>
      </c>
      <c r="P45" s="4">
        <v>0.9</v>
      </c>
      <c r="Q45" s="4">
        <f t="shared" si="6"/>
        <v>0.85000000000000009</v>
      </c>
      <c r="R45" s="4">
        <f t="shared" si="5"/>
        <v>347.25</v>
      </c>
    </row>
    <row r="46" spans="2:18" x14ac:dyDescent="0.25">
      <c r="B46" s="4">
        <v>1415</v>
      </c>
      <c r="C46" s="4">
        <v>546.20000000000005</v>
      </c>
      <c r="D46" s="4">
        <v>549.79999999999995</v>
      </c>
      <c r="E46" s="4">
        <f t="shared" si="0"/>
        <v>548</v>
      </c>
      <c r="F46" s="4">
        <v>0</v>
      </c>
      <c r="G46" s="4">
        <v>0.4</v>
      </c>
      <c r="H46" s="4">
        <f t="shared" si="1"/>
        <v>0.2</v>
      </c>
      <c r="I46" s="4">
        <f t="shared" si="2"/>
        <v>547.79999999999995</v>
      </c>
      <c r="K46" s="4">
        <v>1620</v>
      </c>
      <c r="L46" s="4">
        <v>341.8</v>
      </c>
      <c r="M46" s="4">
        <v>344.5</v>
      </c>
      <c r="N46" s="4">
        <f t="shared" si="3"/>
        <v>343.15</v>
      </c>
      <c r="O46" s="4">
        <v>0.8</v>
      </c>
      <c r="P46" s="4">
        <v>0.95</v>
      </c>
      <c r="Q46" s="4">
        <f t="shared" si="6"/>
        <v>0.875</v>
      </c>
      <c r="R46" s="4">
        <f t="shared" si="5"/>
        <v>342.27499999999998</v>
      </c>
    </row>
    <row r="47" spans="2:18" x14ac:dyDescent="0.25">
      <c r="B47" s="4">
        <v>1420</v>
      </c>
      <c r="C47" s="4">
        <v>541.20000000000005</v>
      </c>
      <c r="D47" s="4">
        <v>544.79999999999995</v>
      </c>
      <c r="E47" s="4">
        <f t="shared" si="0"/>
        <v>543</v>
      </c>
      <c r="F47" s="4">
        <v>0.05</v>
      </c>
      <c r="G47" s="4">
        <v>0.4</v>
      </c>
      <c r="H47" s="4">
        <f t="shared" si="1"/>
        <v>0.22500000000000001</v>
      </c>
      <c r="I47" s="4">
        <f t="shared" si="2"/>
        <v>542.77499999999998</v>
      </c>
      <c r="K47" s="4">
        <v>1625</v>
      </c>
      <c r="L47" s="4">
        <v>336.8</v>
      </c>
      <c r="M47" s="4">
        <v>339.5</v>
      </c>
      <c r="N47" s="4">
        <f t="shared" si="3"/>
        <v>338.15</v>
      </c>
      <c r="O47" s="4">
        <v>0.85</v>
      </c>
      <c r="P47" s="4">
        <v>0.95</v>
      </c>
      <c r="Q47" s="4">
        <f t="shared" si="6"/>
        <v>0.89999999999999991</v>
      </c>
      <c r="R47" s="4">
        <f t="shared" si="5"/>
        <v>337.25</v>
      </c>
    </row>
    <row r="48" spans="2:18" x14ac:dyDescent="0.25">
      <c r="B48" s="4">
        <v>1425</v>
      </c>
      <c r="C48" s="4">
        <v>536.29999999999995</v>
      </c>
      <c r="D48" s="4">
        <v>539.79999999999995</v>
      </c>
      <c r="E48" s="4">
        <f t="shared" si="0"/>
        <v>538.04999999999995</v>
      </c>
      <c r="F48" s="4">
        <v>0.15</v>
      </c>
      <c r="G48" s="4">
        <v>0.2</v>
      </c>
      <c r="H48" s="4">
        <f t="shared" si="1"/>
        <v>0.17499999999999999</v>
      </c>
      <c r="I48" s="4">
        <f t="shared" si="2"/>
        <v>537.875</v>
      </c>
      <c r="K48" s="4">
        <v>1630</v>
      </c>
      <c r="L48" s="4">
        <v>331.8</v>
      </c>
      <c r="M48" s="4">
        <v>334.6</v>
      </c>
      <c r="N48" s="4">
        <f t="shared" si="3"/>
        <v>333.20000000000005</v>
      </c>
      <c r="O48" s="4">
        <v>0.9</v>
      </c>
      <c r="P48" s="4">
        <v>1</v>
      </c>
      <c r="Q48" s="4">
        <f t="shared" si="6"/>
        <v>0.95</v>
      </c>
      <c r="R48" s="4">
        <f t="shared" si="5"/>
        <v>332.25000000000006</v>
      </c>
    </row>
    <row r="49" spans="2:18" x14ac:dyDescent="0.25">
      <c r="B49" s="4">
        <v>1430</v>
      </c>
      <c r="C49" s="4">
        <v>531.29999999999995</v>
      </c>
      <c r="D49" s="4">
        <v>534.79999999999995</v>
      </c>
      <c r="E49" s="4">
        <f t="shared" si="0"/>
        <v>533.04999999999995</v>
      </c>
      <c r="F49" s="4">
        <v>0.05</v>
      </c>
      <c r="G49" s="4">
        <v>0.4</v>
      </c>
      <c r="H49" s="4">
        <f t="shared" si="1"/>
        <v>0.22500000000000001</v>
      </c>
      <c r="I49" s="4">
        <f t="shared" si="2"/>
        <v>532.82499999999993</v>
      </c>
      <c r="K49" s="4">
        <v>1635</v>
      </c>
      <c r="L49" s="4">
        <v>326.89999999999998</v>
      </c>
      <c r="M49" s="4">
        <v>329.6</v>
      </c>
      <c r="N49" s="4">
        <f t="shared" si="3"/>
        <v>328.25</v>
      </c>
      <c r="O49" s="4">
        <v>0.9</v>
      </c>
      <c r="P49" s="4">
        <v>1.05</v>
      </c>
      <c r="Q49" s="4">
        <f t="shared" si="6"/>
        <v>0.97500000000000009</v>
      </c>
      <c r="R49" s="4">
        <f t="shared" si="5"/>
        <v>327.27499999999998</v>
      </c>
    </row>
    <row r="50" spans="2:18" x14ac:dyDescent="0.25">
      <c r="B50" s="4">
        <v>1435</v>
      </c>
      <c r="C50" s="4">
        <v>526.29999999999995</v>
      </c>
      <c r="D50" s="4">
        <v>529.79999999999995</v>
      </c>
      <c r="E50" s="4">
        <f t="shared" si="0"/>
        <v>528.04999999999995</v>
      </c>
      <c r="F50" s="4">
        <v>0.15</v>
      </c>
      <c r="G50" s="4">
        <v>0.4</v>
      </c>
      <c r="H50" s="4">
        <f t="shared" si="1"/>
        <v>0.27500000000000002</v>
      </c>
      <c r="I50" s="4">
        <f t="shared" si="2"/>
        <v>527.77499999999998</v>
      </c>
      <c r="K50" s="4">
        <v>1640</v>
      </c>
      <c r="L50" s="4">
        <v>321.89999999999998</v>
      </c>
      <c r="M50" s="4">
        <v>324.7</v>
      </c>
      <c r="N50" s="4">
        <f t="shared" si="3"/>
        <v>323.29999999999995</v>
      </c>
      <c r="O50" s="4">
        <v>0.95</v>
      </c>
      <c r="P50" s="4">
        <v>1.05</v>
      </c>
      <c r="Q50" s="4">
        <f t="shared" si="6"/>
        <v>1</v>
      </c>
      <c r="R50" s="4">
        <f t="shared" si="5"/>
        <v>322.29999999999995</v>
      </c>
    </row>
    <row r="51" spans="2:18" x14ac:dyDescent="0.25">
      <c r="B51" s="4">
        <v>1440</v>
      </c>
      <c r="C51" s="4">
        <v>521.29999999999995</v>
      </c>
      <c r="D51" s="4">
        <v>524.79999999999995</v>
      </c>
      <c r="E51" s="4">
        <f t="shared" si="0"/>
        <v>523.04999999999995</v>
      </c>
      <c r="F51" s="4">
        <v>0.05</v>
      </c>
      <c r="G51" s="4">
        <v>0.3</v>
      </c>
      <c r="H51" s="4">
        <f t="shared" si="1"/>
        <v>0.17499999999999999</v>
      </c>
      <c r="I51" s="4">
        <f t="shared" si="2"/>
        <v>522.875</v>
      </c>
      <c r="K51" s="4">
        <v>1645</v>
      </c>
      <c r="L51" s="4">
        <v>316.89999999999998</v>
      </c>
      <c r="M51" s="4">
        <v>319.7</v>
      </c>
      <c r="N51" s="4">
        <f t="shared" si="3"/>
        <v>318.29999999999995</v>
      </c>
      <c r="O51" s="4">
        <v>0.95</v>
      </c>
      <c r="P51" s="4">
        <v>1.1000000000000001</v>
      </c>
      <c r="Q51" s="4">
        <f t="shared" si="6"/>
        <v>1.0249999999999999</v>
      </c>
      <c r="R51" s="4">
        <f t="shared" si="5"/>
        <v>317.27499999999998</v>
      </c>
    </row>
    <row r="52" spans="2:18" x14ac:dyDescent="0.25">
      <c r="B52" s="4">
        <v>1445</v>
      </c>
      <c r="C52" s="4">
        <v>516.29999999999995</v>
      </c>
      <c r="D52" s="4">
        <v>519.79999999999995</v>
      </c>
      <c r="E52" s="4">
        <f t="shared" si="0"/>
        <v>518.04999999999995</v>
      </c>
      <c r="F52" s="4">
        <v>0.05</v>
      </c>
      <c r="G52" s="4">
        <v>0.4</v>
      </c>
      <c r="H52" s="4">
        <f t="shared" si="1"/>
        <v>0.22500000000000001</v>
      </c>
      <c r="I52" s="4">
        <f t="shared" si="2"/>
        <v>517.82499999999993</v>
      </c>
      <c r="K52" s="4">
        <v>1650</v>
      </c>
      <c r="L52" s="4">
        <v>312</v>
      </c>
      <c r="M52" s="4">
        <v>314.7</v>
      </c>
      <c r="N52" s="4">
        <f t="shared" si="3"/>
        <v>313.35000000000002</v>
      </c>
      <c r="O52" s="4">
        <v>1</v>
      </c>
      <c r="P52" s="4">
        <v>1.1499999999999999</v>
      </c>
      <c r="Q52" s="4">
        <f t="shared" si="6"/>
        <v>1.075</v>
      </c>
      <c r="R52" s="4">
        <f t="shared" si="5"/>
        <v>312.27500000000003</v>
      </c>
    </row>
    <row r="53" spans="2:18" x14ac:dyDescent="0.25">
      <c r="B53" s="4">
        <v>1450</v>
      </c>
      <c r="C53" s="4">
        <v>511.3</v>
      </c>
      <c r="D53" s="4">
        <v>514.79999999999995</v>
      </c>
      <c r="E53" s="4">
        <f t="shared" si="0"/>
        <v>513.04999999999995</v>
      </c>
      <c r="F53" s="4">
        <v>0.15</v>
      </c>
      <c r="G53" s="4">
        <v>0.25</v>
      </c>
      <c r="H53" s="4">
        <f t="shared" si="1"/>
        <v>0.2</v>
      </c>
      <c r="I53" s="4">
        <f t="shared" si="2"/>
        <v>512.84999999999991</v>
      </c>
      <c r="K53" s="4">
        <v>1655</v>
      </c>
      <c r="L53" s="4">
        <v>307</v>
      </c>
      <c r="M53" s="4">
        <v>309.8</v>
      </c>
      <c r="N53" s="4">
        <f t="shared" si="3"/>
        <v>308.39999999999998</v>
      </c>
      <c r="O53" s="4">
        <v>1.05</v>
      </c>
      <c r="P53" s="4">
        <v>1.1499999999999999</v>
      </c>
      <c r="Q53" s="4">
        <f t="shared" si="6"/>
        <v>1.1000000000000001</v>
      </c>
      <c r="R53" s="4">
        <f t="shared" si="5"/>
        <v>307.29999999999995</v>
      </c>
    </row>
    <row r="54" spans="2:18" x14ac:dyDescent="0.25">
      <c r="B54" s="4">
        <v>1455</v>
      </c>
      <c r="C54" s="4">
        <v>506.3</v>
      </c>
      <c r="D54" s="4">
        <v>509.8</v>
      </c>
      <c r="E54" s="4">
        <f t="shared" si="0"/>
        <v>508.05</v>
      </c>
      <c r="F54" s="4">
        <v>0.05</v>
      </c>
      <c r="G54" s="4">
        <v>0.45</v>
      </c>
      <c r="H54" s="4">
        <f t="shared" si="1"/>
        <v>0.25</v>
      </c>
      <c r="I54" s="4">
        <f t="shared" si="2"/>
        <v>507.8</v>
      </c>
      <c r="K54" s="4">
        <v>1660</v>
      </c>
      <c r="L54" s="4">
        <v>302.10000000000002</v>
      </c>
      <c r="M54" s="4">
        <v>304.8</v>
      </c>
      <c r="N54" s="4">
        <f t="shared" si="3"/>
        <v>303.45000000000005</v>
      </c>
      <c r="O54" s="4">
        <v>1.1000000000000001</v>
      </c>
      <c r="P54" s="4">
        <v>1.2</v>
      </c>
      <c r="Q54" s="4">
        <f t="shared" si="6"/>
        <v>1.1499999999999999</v>
      </c>
      <c r="R54" s="4">
        <f t="shared" si="5"/>
        <v>302.30000000000007</v>
      </c>
    </row>
    <row r="55" spans="2:18" x14ac:dyDescent="0.25">
      <c r="B55" s="4">
        <v>1460</v>
      </c>
      <c r="C55" s="4">
        <v>501.3</v>
      </c>
      <c r="D55" s="4">
        <v>504.8</v>
      </c>
      <c r="E55" s="4">
        <f t="shared" si="0"/>
        <v>503.05</v>
      </c>
      <c r="F55" s="4">
        <v>0.05</v>
      </c>
      <c r="G55" s="4">
        <v>0.45</v>
      </c>
      <c r="H55" s="4">
        <f t="shared" si="1"/>
        <v>0.25</v>
      </c>
      <c r="I55" s="4">
        <f t="shared" si="2"/>
        <v>502.8</v>
      </c>
      <c r="K55" s="4">
        <v>1665</v>
      </c>
      <c r="L55" s="4">
        <v>297.10000000000002</v>
      </c>
      <c r="M55" s="4">
        <v>299.89999999999998</v>
      </c>
      <c r="N55" s="4">
        <f t="shared" si="3"/>
        <v>298.5</v>
      </c>
      <c r="O55" s="4">
        <v>1.1499999999999999</v>
      </c>
      <c r="P55" s="4">
        <v>1.25</v>
      </c>
      <c r="Q55" s="4">
        <f t="shared" si="6"/>
        <v>1.2</v>
      </c>
      <c r="R55" s="4">
        <f t="shared" si="5"/>
        <v>297.3</v>
      </c>
    </row>
    <row r="56" spans="2:18" x14ac:dyDescent="0.25">
      <c r="B56" s="4">
        <v>1465</v>
      </c>
      <c r="C56" s="4">
        <v>496.3</v>
      </c>
      <c r="D56" s="4">
        <v>499.8</v>
      </c>
      <c r="E56" s="4">
        <f t="shared" si="0"/>
        <v>498.05</v>
      </c>
      <c r="F56" s="4">
        <v>0.05</v>
      </c>
      <c r="G56" s="4">
        <v>0.45</v>
      </c>
      <c r="H56" s="4">
        <f t="shared" si="1"/>
        <v>0.25</v>
      </c>
      <c r="I56" s="4">
        <f t="shared" si="2"/>
        <v>497.8</v>
      </c>
      <c r="K56" s="4">
        <v>1670</v>
      </c>
      <c r="L56" s="4">
        <v>292.2</v>
      </c>
      <c r="M56" s="4">
        <v>294.89999999999998</v>
      </c>
      <c r="N56" s="4">
        <f t="shared" si="3"/>
        <v>293.54999999999995</v>
      </c>
      <c r="O56" s="4">
        <v>1.1499999999999999</v>
      </c>
      <c r="P56" s="4">
        <v>1.3</v>
      </c>
      <c r="Q56" s="4">
        <f t="shared" si="6"/>
        <v>1.2250000000000001</v>
      </c>
      <c r="R56" s="4">
        <f t="shared" si="5"/>
        <v>292.32499999999993</v>
      </c>
    </row>
    <row r="57" spans="2:18" x14ac:dyDescent="0.25">
      <c r="B57" s="4">
        <v>1470</v>
      </c>
      <c r="C57" s="4">
        <v>491.3</v>
      </c>
      <c r="D57" s="4">
        <v>494.8</v>
      </c>
      <c r="E57" s="4">
        <f t="shared" si="0"/>
        <v>493.05</v>
      </c>
      <c r="F57" s="4">
        <v>0.05</v>
      </c>
      <c r="G57" s="4">
        <v>0.45</v>
      </c>
      <c r="H57" s="4">
        <f t="shared" si="1"/>
        <v>0.25</v>
      </c>
      <c r="I57" s="4">
        <f t="shared" si="2"/>
        <v>492.8</v>
      </c>
      <c r="K57" s="4">
        <v>1675</v>
      </c>
      <c r="L57" s="4">
        <v>287.2</v>
      </c>
      <c r="M57" s="4">
        <v>289.89999999999998</v>
      </c>
      <c r="N57" s="4">
        <f t="shared" si="3"/>
        <v>288.54999999999995</v>
      </c>
      <c r="O57" s="4">
        <v>1.2</v>
      </c>
      <c r="P57" s="4">
        <v>1.35</v>
      </c>
      <c r="Q57" s="4">
        <f t="shared" si="6"/>
        <v>1.2749999999999999</v>
      </c>
      <c r="R57" s="4">
        <f t="shared" si="5"/>
        <v>287.27499999999998</v>
      </c>
    </row>
    <row r="58" spans="2:18" x14ac:dyDescent="0.25">
      <c r="B58" s="4">
        <v>1475</v>
      </c>
      <c r="C58" s="4">
        <v>486.3</v>
      </c>
      <c r="D58" s="4">
        <v>489.9</v>
      </c>
      <c r="E58" s="4">
        <f t="shared" si="0"/>
        <v>488.1</v>
      </c>
      <c r="F58" s="4">
        <v>0.15</v>
      </c>
      <c r="G58" s="4">
        <v>0.25</v>
      </c>
      <c r="H58" s="4">
        <f t="shared" si="1"/>
        <v>0.2</v>
      </c>
      <c r="I58" s="4">
        <f t="shared" si="2"/>
        <v>487.90000000000003</v>
      </c>
      <c r="K58" s="4">
        <v>1680</v>
      </c>
      <c r="L58" s="4">
        <v>282.3</v>
      </c>
      <c r="M58" s="4">
        <v>285</v>
      </c>
      <c r="N58" s="4">
        <f t="shared" si="3"/>
        <v>283.64999999999998</v>
      </c>
      <c r="O58" s="4">
        <v>1.25</v>
      </c>
      <c r="P58" s="4">
        <v>1.4</v>
      </c>
      <c r="Q58" s="4">
        <f t="shared" si="6"/>
        <v>1.325</v>
      </c>
      <c r="R58" s="4">
        <f t="shared" si="5"/>
        <v>282.32499999999999</v>
      </c>
    </row>
    <row r="59" spans="2:18" x14ac:dyDescent="0.25">
      <c r="B59" s="4">
        <v>1480</v>
      </c>
      <c r="C59" s="4">
        <v>481.3</v>
      </c>
      <c r="D59" s="4">
        <v>484.9</v>
      </c>
      <c r="E59" s="4">
        <f t="shared" si="0"/>
        <v>483.1</v>
      </c>
      <c r="F59" s="4">
        <v>0.05</v>
      </c>
      <c r="G59" s="4">
        <v>0.45</v>
      </c>
      <c r="H59" s="4">
        <f t="shared" si="1"/>
        <v>0.25</v>
      </c>
      <c r="I59" s="4">
        <f t="shared" si="2"/>
        <v>482.85</v>
      </c>
      <c r="K59" s="4">
        <v>1685</v>
      </c>
      <c r="L59" s="4">
        <v>277.3</v>
      </c>
      <c r="M59" s="4">
        <v>280.10000000000002</v>
      </c>
      <c r="N59" s="4">
        <f t="shared" si="3"/>
        <v>278.70000000000005</v>
      </c>
      <c r="O59" s="4">
        <v>1.3</v>
      </c>
      <c r="P59" s="4">
        <v>1.45</v>
      </c>
      <c r="Q59" s="4">
        <f t="shared" si="6"/>
        <v>1.375</v>
      </c>
      <c r="R59" s="4">
        <f t="shared" si="5"/>
        <v>277.32500000000005</v>
      </c>
    </row>
    <row r="60" spans="2:18" x14ac:dyDescent="0.25">
      <c r="B60" s="4">
        <v>1485</v>
      </c>
      <c r="C60" s="4">
        <v>476.3</v>
      </c>
      <c r="D60" s="4">
        <v>479.9</v>
      </c>
      <c r="E60" s="4">
        <f t="shared" si="0"/>
        <v>478.1</v>
      </c>
      <c r="F60" s="4">
        <v>0.2</v>
      </c>
      <c r="G60" s="4">
        <v>0.5</v>
      </c>
      <c r="H60" s="4">
        <f t="shared" si="1"/>
        <v>0.35</v>
      </c>
      <c r="I60" s="4">
        <f t="shared" si="2"/>
        <v>477.75</v>
      </c>
      <c r="K60" s="4">
        <v>1690</v>
      </c>
      <c r="L60" s="4">
        <v>272.39999999999998</v>
      </c>
      <c r="M60" s="4">
        <v>275.10000000000002</v>
      </c>
      <c r="N60" s="4">
        <f t="shared" si="3"/>
        <v>273.75</v>
      </c>
      <c r="O60" s="4">
        <v>1.35</v>
      </c>
      <c r="P60" s="4">
        <v>1.5</v>
      </c>
      <c r="Q60" s="4">
        <f t="shared" si="6"/>
        <v>1.425</v>
      </c>
      <c r="R60" s="4">
        <f t="shared" si="5"/>
        <v>272.32499999999999</v>
      </c>
    </row>
    <row r="61" spans="2:18" x14ac:dyDescent="0.25">
      <c r="B61" s="4">
        <v>1490</v>
      </c>
      <c r="C61" s="4">
        <v>471.3</v>
      </c>
      <c r="D61" s="4">
        <v>474.9</v>
      </c>
      <c r="E61" s="4">
        <f t="shared" si="0"/>
        <v>473.1</v>
      </c>
      <c r="F61" s="4">
        <v>0.05</v>
      </c>
      <c r="G61" s="4">
        <v>0.3</v>
      </c>
      <c r="H61" s="4">
        <f t="shared" si="1"/>
        <v>0.17499999999999999</v>
      </c>
      <c r="I61" s="4">
        <f t="shared" si="2"/>
        <v>472.92500000000001</v>
      </c>
      <c r="K61" s="4">
        <v>1695</v>
      </c>
      <c r="L61" s="4">
        <v>267.39999999999998</v>
      </c>
      <c r="M61" s="4">
        <v>270.2</v>
      </c>
      <c r="N61" s="4">
        <f t="shared" si="3"/>
        <v>268.79999999999995</v>
      </c>
      <c r="O61" s="4">
        <v>1.4</v>
      </c>
      <c r="P61" s="4">
        <v>1.55</v>
      </c>
      <c r="Q61" s="4">
        <f t="shared" si="6"/>
        <v>1.4750000000000001</v>
      </c>
      <c r="R61" s="4">
        <f t="shared" si="5"/>
        <v>267.32499999999993</v>
      </c>
    </row>
    <row r="62" spans="2:18" x14ac:dyDescent="0.25">
      <c r="B62" s="4">
        <v>1495</v>
      </c>
      <c r="C62" s="4">
        <v>466.4</v>
      </c>
      <c r="D62" s="4">
        <v>469.9</v>
      </c>
      <c r="E62" s="4">
        <f t="shared" si="0"/>
        <v>468.15</v>
      </c>
      <c r="F62" s="4">
        <v>0.05</v>
      </c>
      <c r="G62" s="4">
        <v>0.5</v>
      </c>
      <c r="H62" s="4">
        <f t="shared" si="1"/>
        <v>0.27500000000000002</v>
      </c>
      <c r="I62" s="4">
        <f t="shared" si="2"/>
        <v>467.875</v>
      </c>
      <c r="K62" s="4">
        <v>1700</v>
      </c>
      <c r="L62" s="4">
        <v>262.5</v>
      </c>
      <c r="M62" s="4">
        <v>265.2</v>
      </c>
      <c r="N62" s="4">
        <f t="shared" si="3"/>
        <v>263.85000000000002</v>
      </c>
      <c r="O62" s="4">
        <v>1.45</v>
      </c>
      <c r="P62" s="4">
        <v>1.6</v>
      </c>
      <c r="Q62" s="4">
        <f t="shared" si="6"/>
        <v>1.5249999999999999</v>
      </c>
      <c r="R62" s="4">
        <f t="shared" si="5"/>
        <v>262.32500000000005</v>
      </c>
    </row>
    <row r="63" spans="2:18" x14ac:dyDescent="0.25">
      <c r="B63" s="4">
        <v>1500</v>
      </c>
      <c r="C63" s="4">
        <v>461.4</v>
      </c>
      <c r="D63" s="4">
        <v>464.9</v>
      </c>
      <c r="E63" s="4">
        <f t="shared" si="0"/>
        <v>463.15</v>
      </c>
      <c r="F63" s="4">
        <v>0.25</v>
      </c>
      <c r="G63" s="4">
        <v>0.4</v>
      </c>
      <c r="H63" s="4">
        <f t="shared" si="1"/>
        <v>0.32500000000000001</v>
      </c>
      <c r="I63" s="4">
        <f t="shared" si="2"/>
        <v>462.82499999999999</v>
      </c>
      <c r="K63" s="4">
        <v>1705</v>
      </c>
      <c r="L63" s="4">
        <v>257.5</v>
      </c>
      <c r="M63" s="4">
        <v>260.3</v>
      </c>
      <c r="N63" s="4">
        <f t="shared" si="3"/>
        <v>258.89999999999998</v>
      </c>
      <c r="O63" s="4">
        <v>1.5</v>
      </c>
      <c r="P63" s="4">
        <v>1.7</v>
      </c>
      <c r="Q63" s="4">
        <f t="shared" si="6"/>
        <v>1.6</v>
      </c>
      <c r="R63" s="4">
        <f t="shared" si="5"/>
        <v>257.29999999999995</v>
      </c>
    </row>
    <row r="64" spans="2:18" x14ac:dyDescent="0.25">
      <c r="B64" s="4">
        <v>1505</v>
      </c>
      <c r="C64" s="4">
        <v>456.4</v>
      </c>
      <c r="D64" s="4">
        <v>459.9</v>
      </c>
      <c r="E64" s="4">
        <f t="shared" si="0"/>
        <v>458.15</v>
      </c>
      <c r="F64" s="4">
        <v>0.3</v>
      </c>
      <c r="G64" s="4">
        <v>0.35</v>
      </c>
      <c r="H64" s="4">
        <f t="shared" si="1"/>
        <v>0.32499999999999996</v>
      </c>
      <c r="I64" s="4">
        <f t="shared" si="2"/>
        <v>457.82499999999999</v>
      </c>
      <c r="K64" s="4">
        <v>1710</v>
      </c>
      <c r="L64" s="4">
        <v>252.6</v>
      </c>
      <c r="M64" s="4">
        <v>255.3</v>
      </c>
      <c r="N64" s="4">
        <f t="shared" si="3"/>
        <v>253.95</v>
      </c>
      <c r="O64" s="4">
        <v>1.6</v>
      </c>
      <c r="P64" s="4">
        <v>1.75</v>
      </c>
      <c r="Q64" s="4">
        <f t="shared" si="6"/>
        <v>1.675</v>
      </c>
      <c r="R64" s="4">
        <f t="shared" si="5"/>
        <v>252.27499999999998</v>
      </c>
    </row>
    <row r="65" spans="2:18" x14ac:dyDescent="0.25">
      <c r="B65" s="4">
        <v>1510</v>
      </c>
      <c r="C65" s="4">
        <v>451.4</v>
      </c>
      <c r="D65" s="4">
        <v>454.9</v>
      </c>
      <c r="E65" s="4">
        <f t="shared" si="0"/>
        <v>453.15</v>
      </c>
      <c r="F65" s="4">
        <v>0.05</v>
      </c>
      <c r="G65" s="4">
        <v>0.55000000000000004</v>
      </c>
      <c r="H65" s="4">
        <f t="shared" si="1"/>
        <v>0.30000000000000004</v>
      </c>
      <c r="I65" s="4">
        <f t="shared" si="2"/>
        <v>452.84999999999997</v>
      </c>
      <c r="K65" s="4">
        <v>1715</v>
      </c>
      <c r="L65" s="4">
        <v>247.7</v>
      </c>
      <c r="M65" s="4">
        <v>250.4</v>
      </c>
      <c r="N65" s="4">
        <f t="shared" si="3"/>
        <v>249.05</v>
      </c>
      <c r="O65" s="4">
        <v>1.65</v>
      </c>
      <c r="P65" s="4">
        <v>1.8</v>
      </c>
      <c r="Q65" s="4">
        <f t="shared" si="6"/>
        <v>1.7250000000000001</v>
      </c>
      <c r="R65" s="4">
        <f t="shared" si="5"/>
        <v>247.32500000000002</v>
      </c>
    </row>
    <row r="66" spans="2:18" x14ac:dyDescent="0.25">
      <c r="B66" s="4">
        <v>1515</v>
      </c>
      <c r="C66" s="4">
        <v>446.4</v>
      </c>
      <c r="D66" s="4">
        <v>449.9</v>
      </c>
      <c r="E66" s="4">
        <f t="shared" si="0"/>
        <v>448.15</v>
      </c>
      <c r="F66" s="4">
        <v>0.05</v>
      </c>
      <c r="G66" s="4">
        <v>0.55000000000000004</v>
      </c>
      <c r="H66" s="4">
        <f t="shared" si="1"/>
        <v>0.30000000000000004</v>
      </c>
      <c r="I66" s="4">
        <f t="shared" si="2"/>
        <v>447.84999999999997</v>
      </c>
      <c r="K66" s="4">
        <v>1720</v>
      </c>
      <c r="L66" s="4">
        <v>242.7</v>
      </c>
      <c r="M66" s="4">
        <v>245.5</v>
      </c>
      <c r="N66" s="4">
        <f t="shared" si="3"/>
        <v>244.1</v>
      </c>
      <c r="O66" s="4">
        <v>1.7</v>
      </c>
      <c r="P66" s="4">
        <v>1.9</v>
      </c>
      <c r="Q66" s="4">
        <f t="shared" si="6"/>
        <v>1.7999999999999998</v>
      </c>
      <c r="R66" s="4">
        <f t="shared" si="5"/>
        <v>242.29999999999998</v>
      </c>
    </row>
    <row r="67" spans="2:18" x14ac:dyDescent="0.25">
      <c r="B67" s="4">
        <v>1520</v>
      </c>
      <c r="C67" s="4">
        <v>441.4</v>
      </c>
      <c r="D67" s="4">
        <v>445</v>
      </c>
      <c r="E67" s="4">
        <f t="shared" si="0"/>
        <v>443.2</v>
      </c>
      <c r="F67" s="4">
        <v>0.1</v>
      </c>
      <c r="G67" s="4">
        <v>0.6</v>
      </c>
      <c r="H67" s="4">
        <f t="shared" si="1"/>
        <v>0.35</v>
      </c>
      <c r="I67" s="4">
        <f t="shared" si="2"/>
        <v>442.84999999999997</v>
      </c>
      <c r="K67" s="4">
        <v>1725</v>
      </c>
      <c r="L67" s="4">
        <v>237.8</v>
      </c>
      <c r="M67" s="4">
        <v>240.6</v>
      </c>
      <c r="N67" s="4">
        <f t="shared" si="3"/>
        <v>239.2</v>
      </c>
      <c r="O67" s="4">
        <v>1.75</v>
      </c>
      <c r="P67" s="4">
        <v>1.95</v>
      </c>
      <c r="Q67" s="4">
        <f t="shared" si="6"/>
        <v>1.85</v>
      </c>
      <c r="R67" s="4">
        <f t="shared" si="5"/>
        <v>237.35</v>
      </c>
    </row>
    <row r="68" spans="2:18" x14ac:dyDescent="0.25">
      <c r="B68" s="4">
        <v>1525</v>
      </c>
      <c r="C68" s="4">
        <v>436.4</v>
      </c>
      <c r="D68" s="4">
        <v>440</v>
      </c>
      <c r="E68" s="4">
        <f t="shared" si="0"/>
        <v>438.2</v>
      </c>
      <c r="F68" s="4">
        <v>0.3</v>
      </c>
      <c r="G68" s="4">
        <v>0.4</v>
      </c>
      <c r="H68" s="4">
        <f t="shared" si="1"/>
        <v>0.35</v>
      </c>
      <c r="I68" s="4">
        <f t="shared" si="2"/>
        <v>437.84999999999997</v>
      </c>
      <c r="K68" s="4">
        <v>1730</v>
      </c>
      <c r="L68" s="4">
        <v>232.9</v>
      </c>
      <c r="M68" s="4">
        <v>235.6</v>
      </c>
      <c r="N68" s="4">
        <f t="shared" si="3"/>
        <v>234.25</v>
      </c>
      <c r="O68" s="4">
        <v>1.85</v>
      </c>
      <c r="P68" s="4">
        <v>2</v>
      </c>
      <c r="Q68" s="4">
        <f t="shared" si="6"/>
        <v>1.925</v>
      </c>
      <c r="R68" s="4">
        <f t="shared" si="5"/>
        <v>232.32499999999999</v>
      </c>
    </row>
    <row r="69" spans="2:18" x14ac:dyDescent="0.25">
      <c r="B69" s="4">
        <v>1530</v>
      </c>
      <c r="C69" s="4">
        <v>431.4</v>
      </c>
      <c r="D69" s="4">
        <v>435</v>
      </c>
      <c r="E69" s="4">
        <f t="shared" si="0"/>
        <v>433.2</v>
      </c>
      <c r="F69" s="4">
        <v>0.05</v>
      </c>
      <c r="G69" s="4">
        <v>0.6</v>
      </c>
      <c r="H69" s="4">
        <f t="shared" si="1"/>
        <v>0.32500000000000001</v>
      </c>
      <c r="I69" s="4">
        <f t="shared" si="2"/>
        <v>432.875</v>
      </c>
      <c r="K69" s="4">
        <v>1735</v>
      </c>
      <c r="L69" s="4">
        <v>228</v>
      </c>
      <c r="M69" s="4">
        <v>230.7</v>
      </c>
      <c r="N69" s="4">
        <f t="shared" si="3"/>
        <v>229.35</v>
      </c>
      <c r="O69" s="4">
        <v>1.9</v>
      </c>
      <c r="P69" s="4">
        <v>2.1</v>
      </c>
      <c r="Q69" s="4">
        <f t="shared" si="6"/>
        <v>2</v>
      </c>
      <c r="R69" s="4">
        <f t="shared" si="5"/>
        <v>227.35</v>
      </c>
    </row>
    <row r="70" spans="2:18" x14ac:dyDescent="0.25">
      <c r="B70" s="4">
        <v>1535</v>
      </c>
      <c r="C70" s="4">
        <v>426.4</v>
      </c>
      <c r="D70" s="4">
        <v>430</v>
      </c>
      <c r="E70" s="4">
        <f t="shared" ref="E70:E133" si="7">(C70+D70)/2</f>
        <v>428.2</v>
      </c>
      <c r="F70" s="4">
        <v>0.1</v>
      </c>
      <c r="G70" s="4">
        <v>0.65</v>
      </c>
      <c r="H70" s="4">
        <f t="shared" ref="H70:H133" si="8">(F70+G70)/2</f>
        <v>0.375</v>
      </c>
      <c r="I70" s="4">
        <f t="shared" ref="I70:I133" si="9">E70-H70</f>
        <v>427.82499999999999</v>
      </c>
      <c r="K70" s="4">
        <v>1740</v>
      </c>
      <c r="L70" s="4">
        <v>223.4</v>
      </c>
      <c r="M70" s="4">
        <v>225.3</v>
      </c>
      <c r="N70" s="4">
        <f t="shared" ref="N70:N133" si="10">(L70+M70)/2</f>
        <v>224.35000000000002</v>
      </c>
      <c r="O70" s="4">
        <v>2</v>
      </c>
      <c r="P70" s="4">
        <v>2.2000000000000002</v>
      </c>
      <c r="Q70" s="4">
        <f t="shared" si="6"/>
        <v>2.1</v>
      </c>
      <c r="R70" s="4">
        <f t="shared" ref="R70:R133" si="11">N70-Q70</f>
        <v>222.25000000000003</v>
      </c>
    </row>
    <row r="71" spans="2:18" x14ac:dyDescent="0.25">
      <c r="B71" s="4">
        <v>1540</v>
      </c>
      <c r="C71" s="4">
        <v>421.4</v>
      </c>
      <c r="D71" s="4">
        <v>425</v>
      </c>
      <c r="E71" s="4">
        <f t="shared" si="7"/>
        <v>423.2</v>
      </c>
      <c r="F71" s="4">
        <v>0.1</v>
      </c>
      <c r="G71" s="4">
        <v>0.65</v>
      </c>
      <c r="H71" s="4">
        <f t="shared" si="8"/>
        <v>0.375</v>
      </c>
      <c r="I71" s="4">
        <f t="shared" si="9"/>
        <v>422.82499999999999</v>
      </c>
      <c r="K71" s="4">
        <v>1745</v>
      </c>
      <c r="L71" s="4">
        <v>218.5</v>
      </c>
      <c r="M71" s="4">
        <v>220.4</v>
      </c>
      <c r="N71" s="4">
        <f t="shared" si="10"/>
        <v>219.45</v>
      </c>
      <c r="O71" s="4">
        <v>2.1</v>
      </c>
      <c r="P71" s="4">
        <v>2.25</v>
      </c>
      <c r="Q71" s="4">
        <f t="shared" si="6"/>
        <v>2.1749999999999998</v>
      </c>
      <c r="R71" s="4">
        <f t="shared" si="11"/>
        <v>217.27499999999998</v>
      </c>
    </row>
    <row r="72" spans="2:18" x14ac:dyDescent="0.25">
      <c r="B72" s="4">
        <v>1545</v>
      </c>
      <c r="C72" s="4">
        <v>416.5</v>
      </c>
      <c r="D72" s="4">
        <v>420</v>
      </c>
      <c r="E72" s="4">
        <f t="shared" si="7"/>
        <v>418.25</v>
      </c>
      <c r="F72" s="4">
        <v>0.1</v>
      </c>
      <c r="G72" s="4">
        <v>0.65</v>
      </c>
      <c r="H72" s="4">
        <f t="shared" si="8"/>
        <v>0.375</v>
      </c>
      <c r="I72" s="4">
        <f t="shared" si="9"/>
        <v>417.875</v>
      </c>
      <c r="K72" s="4">
        <v>1750</v>
      </c>
      <c r="L72" s="4">
        <v>213.6</v>
      </c>
      <c r="M72" s="4">
        <v>215.5</v>
      </c>
      <c r="N72" s="4">
        <f t="shared" si="10"/>
        <v>214.55</v>
      </c>
      <c r="O72" s="4">
        <v>2.2000000000000002</v>
      </c>
      <c r="P72" s="4">
        <v>2.35</v>
      </c>
      <c r="Q72" s="4">
        <f t="shared" si="6"/>
        <v>2.2750000000000004</v>
      </c>
      <c r="R72" s="4">
        <f t="shared" si="11"/>
        <v>212.27500000000001</v>
      </c>
    </row>
    <row r="73" spans="2:18" x14ac:dyDescent="0.25">
      <c r="B73" s="4">
        <v>1550</v>
      </c>
      <c r="C73" s="4">
        <v>411.5</v>
      </c>
      <c r="D73" s="4">
        <v>415</v>
      </c>
      <c r="E73" s="4">
        <f t="shared" si="7"/>
        <v>413.25</v>
      </c>
      <c r="F73" s="4">
        <v>0.3</v>
      </c>
      <c r="G73" s="4">
        <v>0.7</v>
      </c>
      <c r="H73" s="4">
        <f t="shared" si="8"/>
        <v>0.5</v>
      </c>
      <c r="I73" s="4">
        <f t="shared" si="9"/>
        <v>412.75</v>
      </c>
      <c r="K73" s="4">
        <v>1755</v>
      </c>
      <c r="L73" s="4">
        <v>208.7</v>
      </c>
      <c r="M73" s="4">
        <v>210.6</v>
      </c>
      <c r="N73" s="4">
        <f t="shared" si="10"/>
        <v>209.64999999999998</v>
      </c>
      <c r="O73" s="4">
        <v>2.2999999999999998</v>
      </c>
      <c r="P73" s="4">
        <v>2.4500000000000002</v>
      </c>
      <c r="Q73" s="4">
        <f t="shared" si="6"/>
        <v>2.375</v>
      </c>
      <c r="R73" s="4">
        <f t="shared" si="11"/>
        <v>207.27499999999998</v>
      </c>
    </row>
    <row r="74" spans="2:18" x14ac:dyDescent="0.25">
      <c r="B74" s="4">
        <v>1555</v>
      </c>
      <c r="C74" s="4">
        <v>406.5</v>
      </c>
      <c r="D74" s="4">
        <v>410.1</v>
      </c>
      <c r="E74" s="4">
        <f t="shared" si="7"/>
        <v>408.3</v>
      </c>
      <c r="F74" s="4">
        <v>0.15</v>
      </c>
      <c r="G74" s="4">
        <v>0.7</v>
      </c>
      <c r="H74" s="4">
        <f t="shared" si="8"/>
        <v>0.42499999999999999</v>
      </c>
      <c r="I74" s="4">
        <f t="shared" si="9"/>
        <v>407.875</v>
      </c>
      <c r="K74" s="4">
        <v>1760</v>
      </c>
      <c r="L74" s="4">
        <v>203.8</v>
      </c>
      <c r="M74" s="4">
        <v>205.7</v>
      </c>
      <c r="N74" s="4">
        <f t="shared" si="10"/>
        <v>204.75</v>
      </c>
      <c r="O74" s="4">
        <v>2.4</v>
      </c>
      <c r="P74" s="4">
        <v>2.5499999999999998</v>
      </c>
      <c r="Q74" s="4">
        <f t="shared" si="6"/>
        <v>2.4749999999999996</v>
      </c>
      <c r="R74" s="4">
        <f t="shared" si="11"/>
        <v>202.27500000000001</v>
      </c>
    </row>
    <row r="75" spans="2:18" x14ac:dyDescent="0.25">
      <c r="B75" s="4">
        <v>1560</v>
      </c>
      <c r="C75" s="4">
        <v>401.5</v>
      </c>
      <c r="D75" s="4">
        <v>405.1</v>
      </c>
      <c r="E75" s="4">
        <f t="shared" si="7"/>
        <v>403.3</v>
      </c>
      <c r="F75" s="4">
        <v>0.15</v>
      </c>
      <c r="G75" s="4">
        <v>0.7</v>
      </c>
      <c r="H75" s="4">
        <f t="shared" si="8"/>
        <v>0.42499999999999999</v>
      </c>
      <c r="I75" s="4">
        <f t="shared" si="9"/>
        <v>402.875</v>
      </c>
      <c r="K75" s="4">
        <v>1765</v>
      </c>
      <c r="L75" s="4">
        <v>198.9</v>
      </c>
      <c r="M75" s="4">
        <v>200.8</v>
      </c>
      <c r="N75" s="4">
        <f t="shared" si="10"/>
        <v>199.85000000000002</v>
      </c>
      <c r="O75" s="4">
        <v>2.5</v>
      </c>
      <c r="P75" s="4">
        <v>2.65</v>
      </c>
      <c r="Q75" s="4">
        <f t="shared" si="6"/>
        <v>2.5750000000000002</v>
      </c>
      <c r="R75" s="4">
        <f t="shared" si="11"/>
        <v>197.27500000000003</v>
      </c>
    </row>
    <row r="76" spans="2:18" x14ac:dyDescent="0.25">
      <c r="B76" s="4">
        <v>1565</v>
      </c>
      <c r="C76" s="4">
        <v>396.5</v>
      </c>
      <c r="D76" s="4">
        <v>400.1</v>
      </c>
      <c r="E76" s="4">
        <f t="shared" si="7"/>
        <v>398.3</v>
      </c>
      <c r="F76" s="4">
        <v>0.15</v>
      </c>
      <c r="G76" s="4">
        <v>0.7</v>
      </c>
      <c r="H76" s="4">
        <f t="shared" si="8"/>
        <v>0.42499999999999999</v>
      </c>
      <c r="I76" s="4">
        <f t="shared" si="9"/>
        <v>397.875</v>
      </c>
      <c r="K76" s="4">
        <v>1770</v>
      </c>
      <c r="L76" s="4">
        <v>194</v>
      </c>
      <c r="M76" s="4">
        <v>195.9</v>
      </c>
      <c r="N76" s="4">
        <f t="shared" si="10"/>
        <v>194.95</v>
      </c>
      <c r="O76" s="4">
        <v>2.65</v>
      </c>
      <c r="P76" s="4">
        <v>2.8</v>
      </c>
      <c r="Q76" s="4">
        <f t="shared" si="6"/>
        <v>2.7249999999999996</v>
      </c>
      <c r="R76" s="4">
        <f t="shared" si="11"/>
        <v>192.22499999999999</v>
      </c>
    </row>
    <row r="77" spans="2:18" x14ac:dyDescent="0.25">
      <c r="B77" s="4">
        <v>1570</v>
      </c>
      <c r="C77" s="4">
        <v>391.5</v>
      </c>
      <c r="D77" s="4">
        <v>395.1</v>
      </c>
      <c r="E77" s="4">
        <f t="shared" si="7"/>
        <v>393.3</v>
      </c>
      <c r="F77" s="4">
        <v>0.2</v>
      </c>
      <c r="G77" s="4">
        <v>0.75</v>
      </c>
      <c r="H77" s="4">
        <f t="shared" si="8"/>
        <v>0.47499999999999998</v>
      </c>
      <c r="I77" s="4">
        <f t="shared" si="9"/>
        <v>392.82499999999999</v>
      </c>
      <c r="K77" s="4">
        <v>1775</v>
      </c>
      <c r="L77" s="4">
        <v>189.2</v>
      </c>
      <c r="M77" s="4">
        <v>191.1</v>
      </c>
      <c r="N77" s="4">
        <f t="shared" si="10"/>
        <v>190.14999999999998</v>
      </c>
      <c r="O77" s="4">
        <v>2.75</v>
      </c>
      <c r="P77" s="4">
        <v>2.9</v>
      </c>
      <c r="Q77" s="4">
        <f t="shared" si="6"/>
        <v>2.8250000000000002</v>
      </c>
      <c r="R77" s="4">
        <f t="shared" si="11"/>
        <v>187.32499999999999</v>
      </c>
    </row>
    <row r="78" spans="2:18" x14ac:dyDescent="0.25">
      <c r="B78" s="4">
        <v>1575</v>
      </c>
      <c r="C78" s="4">
        <v>386.5</v>
      </c>
      <c r="D78" s="4">
        <v>390.1</v>
      </c>
      <c r="E78" s="4">
        <f t="shared" si="7"/>
        <v>388.3</v>
      </c>
      <c r="F78" s="4">
        <v>0.35</v>
      </c>
      <c r="G78" s="4">
        <v>0.75</v>
      </c>
      <c r="H78" s="4">
        <f t="shared" si="8"/>
        <v>0.55000000000000004</v>
      </c>
      <c r="I78" s="4">
        <f t="shared" si="9"/>
        <v>387.75</v>
      </c>
      <c r="K78" s="4">
        <v>1780</v>
      </c>
      <c r="L78" s="4">
        <v>184.3</v>
      </c>
      <c r="M78" s="4">
        <v>185.8</v>
      </c>
      <c r="N78" s="4">
        <f t="shared" si="10"/>
        <v>185.05</v>
      </c>
      <c r="O78" s="4">
        <v>2.9</v>
      </c>
      <c r="P78" s="4">
        <v>3.1</v>
      </c>
      <c r="Q78" s="4">
        <f t="shared" si="6"/>
        <v>3</v>
      </c>
      <c r="R78" s="4">
        <f t="shared" si="11"/>
        <v>182.05</v>
      </c>
    </row>
    <row r="79" spans="2:18" x14ac:dyDescent="0.25">
      <c r="B79" s="4">
        <v>1580</v>
      </c>
      <c r="C79" s="4">
        <v>381.5</v>
      </c>
      <c r="D79" s="4">
        <v>385.1</v>
      </c>
      <c r="E79" s="4">
        <f t="shared" si="7"/>
        <v>383.3</v>
      </c>
      <c r="F79" s="4">
        <v>0.25</v>
      </c>
      <c r="G79" s="4">
        <v>0.8</v>
      </c>
      <c r="H79" s="4">
        <f t="shared" si="8"/>
        <v>0.52500000000000002</v>
      </c>
      <c r="I79" s="4">
        <f t="shared" si="9"/>
        <v>382.77500000000003</v>
      </c>
      <c r="K79" s="4">
        <v>1785</v>
      </c>
      <c r="L79" s="4">
        <v>179.4</v>
      </c>
      <c r="M79" s="4">
        <v>180.9</v>
      </c>
      <c r="N79" s="4">
        <f t="shared" si="10"/>
        <v>180.15</v>
      </c>
      <c r="O79" s="4">
        <v>3</v>
      </c>
      <c r="P79" s="4">
        <v>3.2</v>
      </c>
      <c r="Q79" s="4">
        <f t="shared" si="6"/>
        <v>3.1</v>
      </c>
      <c r="R79" s="4">
        <f t="shared" si="11"/>
        <v>177.05</v>
      </c>
    </row>
    <row r="80" spans="2:18" x14ac:dyDescent="0.25">
      <c r="B80" s="4">
        <v>1585</v>
      </c>
      <c r="C80" s="4">
        <v>376.6</v>
      </c>
      <c r="D80" s="4">
        <v>380.2</v>
      </c>
      <c r="E80" s="4">
        <f t="shared" si="7"/>
        <v>378.4</v>
      </c>
      <c r="F80" s="4">
        <v>0.25</v>
      </c>
      <c r="G80" s="4">
        <v>0.8</v>
      </c>
      <c r="H80" s="4">
        <f t="shared" si="8"/>
        <v>0.52500000000000002</v>
      </c>
      <c r="I80" s="4">
        <f t="shared" si="9"/>
        <v>377.875</v>
      </c>
      <c r="K80" s="4">
        <v>1790</v>
      </c>
      <c r="L80" s="4">
        <v>174.6</v>
      </c>
      <c r="M80" s="4">
        <v>176.1</v>
      </c>
      <c r="N80" s="4">
        <f t="shared" si="10"/>
        <v>175.35</v>
      </c>
      <c r="O80" s="4">
        <v>3.1</v>
      </c>
      <c r="P80" s="4">
        <v>3.4</v>
      </c>
      <c r="Q80" s="4">
        <f t="shared" si="6"/>
        <v>3.25</v>
      </c>
      <c r="R80" s="4">
        <f t="shared" si="11"/>
        <v>172.1</v>
      </c>
    </row>
    <row r="81" spans="2:18" x14ac:dyDescent="0.25">
      <c r="B81" s="4">
        <v>1590</v>
      </c>
      <c r="C81" s="4">
        <v>371.6</v>
      </c>
      <c r="D81" s="4">
        <v>375.2</v>
      </c>
      <c r="E81" s="4">
        <f t="shared" si="7"/>
        <v>373.4</v>
      </c>
      <c r="F81" s="4">
        <v>0.25</v>
      </c>
      <c r="G81" s="4">
        <v>0.8</v>
      </c>
      <c r="H81" s="4">
        <f t="shared" si="8"/>
        <v>0.52500000000000002</v>
      </c>
      <c r="I81" s="4">
        <f t="shared" si="9"/>
        <v>372.875</v>
      </c>
      <c r="K81" s="4">
        <v>1795</v>
      </c>
      <c r="L81" s="4">
        <v>169.7</v>
      </c>
      <c r="M81" s="4">
        <v>171.2</v>
      </c>
      <c r="N81" s="4">
        <f t="shared" si="10"/>
        <v>170.45</v>
      </c>
      <c r="O81" s="4">
        <v>3.3</v>
      </c>
      <c r="P81" s="4">
        <v>3.6</v>
      </c>
      <c r="Q81" s="4">
        <f t="shared" ref="Q81:Q142" si="12">(O81+P81)/2</f>
        <v>3.45</v>
      </c>
      <c r="R81" s="4">
        <f t="shared" si="11"/>
        <v>167</v>
      </c>
    </row>
    <row r="82" spans="2:18" x14ac:dyDescent="0.25">
      <c r="B82" s="4">
        <v>1595</v>
      </c>
      <c r="C82" s="4">
        <v>366.6</v>
      </c>
      <c r="D82" s="4">
        <v>370.2</v>
      </c>
      <c r="E82" s="4">
        <f t="shared" si="7"/>
        <v>368.4</v>
      </c>
      <c r="F82" s="4">
        <v>0.25</v>
      </c>
      <c r="G82" s="4">
        <v>0.8</v>
      </c>
      <c r="H82" s="4">
        <f t="shared" si="8"/>
        <v>0.52500000000000002</v>
      </c>
      <c r="I82" s="4">
        <f t="shared" si="9"/>
        <v>367.875</v>
      </c>
      <c r="K82" s="4">
        <v>1800</v>
      </c>
      <c r="L82" s="4">
        <v>164.9</v>
      </c>
      <c r="M82" s="4">
        <v>166.4</v>
      </c>
      <c r="N82" s="4">
        <f t="shared" si="10"/>
        <v>165.65</v>
      </c>
      <c r="O82" s="4">
        <v>3.5</v>
      </c>
      <c r="P82" s="4">
        <v>3.7</v>
      </c>
      <c r="Q82" s="4">
        <f t="shared" si="12"/>
        <v>3.6</v>
      </c>
      <c r="R82" s="4">
        <f t="shared" si="11"/>
        <v>162.05000000000001</v>
      </c>
    </row>
    <row r="83" spans="2:18" x14ac:dyDescent="0.25">
      <c r="B83" s="4">
        <v>1600</v>
      </c>
      <c r="C83" s="4">
        <v>361.6</v>
      </c>
      <c r="D83" s="4">
        <v>365.2</v>
      </c>
      <c r="E83" s="4">
        <f t="shared" si="7"/>
        <v>363.4</v>
      </c>
      <c r="F83" s="4">
        <v>0.5</v>
      </c>
      <c r="G83" s="4">
        <v>0.85</v>
      </c>
      <c r="H83" s="4">
        <f t="shared" si="8"/>
        <v>0.67500000000000004</v>
      </c>
      <c r="I83" s="4">
        <f t="shared" si="9"/>
        <v>362.72499999999997</v>
      </c>
      <c r="K83" s="4">
        <v>1805</v>
      </c>
      <c r="L83" s="4">
        <v>160.1</v>
      </c>
      <c r="M83" s="4">
        <v>161.6</v>
      </c>
      <c r="N83" s="4">
        <f t="shared" si="10"/>
        <v>160.85</v>
      </c>
      <c r="O83" s="4">
        <v>3.7</v>
      </c>
      <c r="P83" s="4">
        <v>3.9</v>
      </c>
      <c r="Q83" s="4">
        <f t="shared" si="12"/>
        <v>3.8</v>
      </c>
      <c r="R83" s="4">
        <f t="shared" si="11"/>
        <v>157.04999999999998</v>
      </c>
    </row>
    <row r="84" spans="2:18" x14ac:dyDescent="0.25">
      <c r="B84" s="4">
        <v>1605</v>
      </c>
      <c r="C84" s="4">
        <v>356.6</v>
      </c>
      <c r="D84" s="4">
        <v>360.3</v>
      </c>
      <c r="E84" s="4">
        <f t="shared" si="7"/>
        <v>358.45000000000005</v>
      </c>
      <c r="F84" s="4">
        <v>0.3</v>
      </c>
      <c r="G84" s="4">
        <v>0.85</v>
      </c>
      <c r="H84" s="4">
        <f t="shared" si="8"/>
        <v>0.57499999999999996</v>
      </c>
      <c r="I84" s="4">
        <f t="shared" si="9"/>
        <v>357.87500000000006</v>
      </c>
      <c r="K84" s="4">
        <v>1810</v>
      </c>
      <c r="L84" s="4">
        <v>155.30000000000001</v>
      </c>
      <c r="M84" s="4">
        <v>156.69999999999999</v>
      </c>
      <c r="N84" s="4">
        <f t="shared" si="10"/>
        <v>156</v>
      </c>
      <c r="O84" s="4">
        <v>3.8</v>
      </c>
      <c r="P84" s="4">
        <v>4.0999999999999996</v>
      </c>
      <c r="Q84" s="4">
        <f t="shared" si="12"/>
        <v>3.9499999999999997</v>
      </c>
      <c r="R84" s="4">
        <f t="shared" si="11"/>
        <v>152.05000000000001</v>
      </c>
    </row>
    <row r="85" spans="2:18" x14ac:dyDescent="0.25">
      <c r="B85" s="4">
        <v>1610</v>
      </c>
      <c r="C85" s="4">
        <v>351.6</v>
      </c>
      <c r="D85" s="4">
        <v>355.3</v>
      </c>
      <c r="E85" s="4">
        <f t="shared" si="7"/>
        <v>353.45000000000005</v>
      </c>
      <c r="F85" s="4">
        <v>0.35</v>
      </c>
      <c r="G85" s="4">
        <v>0.9</v>
      </c>
      <c r="H85" s="4">
        <f t="shared" si="8"/>
        <v>0.625</v>
      </c>
      <c r="I85" s="4">
        <f t="shared" si="9"/>
        <v>352.82500000000005</v>
      </c>
      <c r="K85" s="4">
        <v>1815</v>
      </c>
      <c r="L85" s="4">
        <v>150.5</v>
      </c>
      <c r="M85" s="4">
        <v>152</v>
      </c>
      <c r="N85" s="4">
        <f t="shared" si="10"/>
        <v>151.25</v>
      </c>
      <c r="O85" s="4">
        <v>4.0999999999999996</v>
      </c>
      <c r="P85" s="4">
        <v>4.3</v>
      </c>
      <c r="Q85" s="4">
        <f t="shared" si="12"/>
        <v>4.1999999999999993</v>
      </c>
      <c r="R85" s="4">
        <f t="shared" si="11"/>
        <v>147.05000000000001</v>
      </c>
    </row>
    <row r="86" spans="2:18" x14ac:dyDescent="0.25">
      <c r="B86" s="4">
        <v>1615</v>
      </c>
      <c r="C86" s="4">
        <v>346.7</v>
      </c>
      <c r="D86" s="4">
        <v>350.3</v>
      </c>
      <c r="E86" s="4">
        <f t="shared" si="7"/>
        <v>348.5</v>
      </c>
      <c r="F86" s="4">
        <v>0.35</v>
      </c>
      <c r="G86" s="4">
        <v>0.9</v>
      </c>
      <c r="H86" s="4">
        <f t="shared" si="8"/>
        <v>0.625</v>
      </c>
      <c r="I86" s="4">
        <f t="shared" si="9"/>
        <v>347.875</v>
      </c>
      <c r="K86" s="4">
        <v>1820</v>
      </c>
      <c r="L86" s="4">
        <v>145.69999999999999</v>
      </c>
      <c r="M86" s="4">
        <v>147.19999999999999</v>
      </c>
      <c r="N86" s="4">
        <f t="shared" si="10"/>
        <v>146.44999999999999</v>
      </c>
      <c r="O86" s="4">
        <v>4.3</v>
      </c>
      <c r="P86" s="4">
        <v>4.5</v>
      </c>
      <c r="Q86" s="4">
        <f t="shared" si="12"/>
        <v>4.4000000000000004</v>
      </c>
      <c r="R86" s="4">
        <f t="shared" si="11"/>
        <v>142.04999999999998</v>
      </c>
    </row>
    <row r="87" spans="2:18" x14ac:dyDescent="0.25">
      <c r="B87" s="4">
        <v>1620</v>
      </c>
      <c r="C87" s="4">
        <v>341.7</v>
      </c>
      <c r="D87" s="4">
        <v>345.3</v>
      </c>
      <c r="E87" s="4">
        <f t="shared" si="7"/>
        <v>343.5</v>
      </c>
      <c r="F87" s="4">
        <v>0.35</v>
      </c>
      <c r="G87" s="4">
        <v>0.9</v>
      </c>
      <c r="H87" s="4">
        <f t="shared" si="8"/>
        <v>0.625</v>
      </c>
      <c r="I87" s="4">
        <f t="shared" si="9"/>
        <v>342.875</v>
      </c>
      <c r="K87" s="4">
        <v>1825</v>
      </c>
      <c r="L87" s="4">
        <v>140.9</v>
      </c>
      <c r="M87" s="4">
        <v>142.4</v>
      </c>
      <c r="N87" s="4">
        <f t="shared" si="10"/>
        <v>141.65</v>
      </c>
      <c r="O87" s="4">
        <v>4.5</v>
      </c>
      <c r="P87" s="4">
        <v>4.8</v>
      </c>
      <c r="Q87" s="4">
        <f t="shared" si="12"/>
        <v>4.6500000000000004</v>
      </c>
      <c r="R87" s="4">
        <f t="shared" si="11"/>
        <v>137</v>
      </c>
    </row>
    <row r="88" spans="2:18" x14ac:dyDescent="0.25">
      <c r="B88" s="4">
        <v>1625</v>
      </c>
      <c r="C88" s="4">
        <v>336.7</v>
      </c>
      <c r="D88" s="4">
        <v>340.4</v>
      </c>
      <c r="E88" s="4">
        <f t="shared" si="7"/>
        <v>338.54999999999995</v>
      </c>
      <c r="F88" s="4">
        <v>0.4</v>
      </c>
      <c r="G88" s="4">
        <v>0.95</v>
      </c>
      <c r="H88" s="4">
        <f t="shared" si="8"/>
        <v>0.67500000000000004</v>
      </c>
      <c r="I88" s="4">
        <f t="shared" si="9"/>
        <v>337.87499999999994</v>
      </c>
      <c r="K88" s="4">
        <v>1830</v>
      </c>
      <c r="L88" s="4">
        <v>136.19999999999999</v>
      </c>
      <c r="M88" s="4">
        <v>137.69999999999999</v>
      </c>
      <c r="N88" s="4">
        <f t="shared" si="10"/>
        <v>136.94999999999999</v>
      </c>
      <c r="O88" s="4">
        <v>4.8</v>
      </c>
      <c r="P88" s="4">
        <v>5</v>
      </c>
      <c r="Q88" s="4">
        <f t="shared" si="12"/>
        <v>4.9000000000000004</v>
      </c>
      <c r="R88" s="4">
        <f t="shared" si="11"/>
        <v>132.04999999999998</v>
      </c>
    </row>
    <row r="89" spans="2:18" x14ac:dyDescent="0.25">
      <c r="B89" s="4">
        <v>1630</v>
      </c>
      <c r="C89" s="4">
        <v>331.7</v>
      </c>
      <c r="D89" s="4">
        <v>335.4</v>
      </c>
      <c r="E89" s="4">
        <f t="shared" si="7"/>
        <v>333.54999999999995</v>
      </c>
      <c r="F89" s="4">
        <v>0.4</v>
      </c>
      <c r="G89" s="4">
        <v>0.95</v>
      </c>
      <c r="H89" s="4">
        <f t="shared" si="8"/>
        <v>0.67500000000000004</v>
      </c>
      <c r="I89" s="4">
        <f t="shared" si="9"/>
        <v>332.87499999999994</v>
      </c>
      <c r="K89" s="4">
        <v>1835</v>
      </c>
      <c r="L89" s="4">
        <v>131.5</v>
      </c>
      <c r="M89" s="4">
        <v>132.9</v>
      </c>
      <c r="N89" s="4">
        <f t="shared" si="10"/>
        <v>132.19999999999999</v>
      </c>
      <c r="O89" s="4">
        <v>5</v>
      </c>
      <c r="P89" s="4">
        <v>5.3</v>
      </c>
      <c r="Q89" s="4">
        <f t="shared" si="12"/>
        <v>5.15</v>
      </c>
      <c r="R89" s="4">
        <f t="shared" si="11"/>
        <v>127.04999999999998</v>
      </c>
    </row>
    <row r="90" spans="2:18" x14ac:dyDescent="0.25">
      <c r="B90" s="4">
        <v>1635</v>
      </c>
      <c r="C90" s="4">
        <v>326.7</v>
      </c>
      <c r="D90" s="4">
        <v>330.4</v>
      </c>
      <c r="E90" s="4">
        <f t="shared" si="7"/>
        <v>328.54999999999995</v>
      </c>
      <c r="F90" s="4">
        <v>0.45</v>
      </c>
      <c r="G90" s="4">
        <v>1</v>
      </c>
      <c r="H90" s="4">
        <f t="shared" si="8"/>
        <v>0.72499999999999998</v>
      </c>
      <c r="I90" s="4">
        <f t="shared" si="9"/>
        <v>327.82499999999993</v>
      </c>
      <c r="K90" s="4">
        <v>1840</v>
      </c>
      <c r="L90" s="4">
        <v>126.8</v>
      </c>
      <c r="M90" s="4">
        <v>128.19999999999999</v>
      </c>
      <c r="N90" s="4">
        <f t="shared" si="10"/>
        <v>127.5</v>
      </c>
      <c r="O90" s="4">
        <v>5.3</v>
      </c>
      <c r="P90" s="4">
        <v>5.6</v>
      </c>
      <c r="Q90" s="4">
        <f t="shared" si="12"/>
        <v>5.4499999999999993</v>
      </c>
      <c r="R90" s="4">
        <f t="shared" si="11"/>
        <v>122.05</v>
      </c>
    </row>
    <row r="91" spans="2:18" x14ac:dyDescent="0.25">
      <c r="B91" s="4">
        <v>1640</v>
      </c>
      <c r="C91" s="4">
        <v>321.8</v>
      </c>
      <c r="D91" s="4">
        <v>325.39999999999998</v>
      </c>
      <c r="E91" s="4">
        <f t="shared" si="7"/>
        <v>323.60000000000002</v>
      </c>
      <c r="F91" s="4">
        <v>0.45</v>
      </c>
      <c r="G91" s="4">
        <v>1</v>
      </c>
      <c r="H91" s="4">
        <f t="shared" si="8"/>
        <v>0.72499999999999998</v>
      </c>
      <c r="I91" s="4">
        <f t="shared" si="9"/>
        <v>322.875</v>
      </c>
      <c r="K91" s="4">
        <v>1845</v>
      </c>
      <c r="L91" s="4">
        <v>122.1</v>
      </c>
      <c r="M91" s="4">
        <v>123.5</v>
      </c>
      <c r="N91" s="4">
        <f t="shared" si="10"/>
        <v>122.8</v>
      </c>
      <c r="O91" s="4">
        <v>5.6</v>
      </c>
      <c r="P91" s="4">
        <v>5.9</v>
      </c>
      <c r="Q91" s="4">
        <f t="shared" si="12"/>
        <v>5.75</v>
      </c>
      <c r="R91" s="4">
        <f t="shared" si="11"/>
        <v>117.05</v>
      </c>
    </row>
    <row r="92" spans="2:18" x14ac:dyDescent="0.25">
      <c r="B92" s="4">
        <v>1645</v>
      </c>
      <c r="C92" s="4">
        <v>316.8</v>
      </c>
      <c r="D92" s="4">
        <v>320.5</v>
      </c>
      <c r="E92" s="4">
        <f t="shared" si="7"/>
        <v>318.64999999999998</v>
      </c>
      <c r="F92" s="4">
        <v>0.5</v>
      </c>
      <c r="G92" s="4">
        <v>1.05</v>
      </c>
      <c r="H92" s="4">
        <f t="shared" si="8"/>
        <v>0.77500000000000002</v>
      </c>
      <c r="I92" s="4">
        <f t="shared" si="9"/>
        <v>317.875</v>
      </c>
      <c r="K92" s="4">
        <v>1850</v>
      </c>
      <c r="L92" s="4">
        <v>117.4</v>
      </c>
      <c r="M92" s="4">
        <v>118.8</v>
      </c>
      <c r="N92" s="4">
        <f t="shared" si="10"/>
        <v>118.1</v>
      </c>
      <c r="O92" s="4">
        <v>5.9</v>
      </c>
      <c r="P92" s="4">
        <v>6.2</v>
      </c>
      <c r="Q92" s="4">
        <f t="shared" si="12"/>
        <v>6.0500000000000007</v>
      </c>
      <c r="R92" s="4">
        <f t="shared" si="11"/>
        <v>112.05</v>
      </c>
    </row>
    <row r="93" spans="2:18" x14ac:dyDescent="0.25">
      <c r="B93" s="4">
        <v>1650</v>
      </c>
      <c r="C93" s="4">
        <v>311.8</v>
      </c>
      <c r="D93" s="4">
        <v>315.5</v>
      </c>
      <c r="E93" s="4">
        <f t="shared" si="7"/>
        <v>313.64999999999998</v>
      </c>
      <c r="F93" s="4">
        <v>0.5</v>
      </c>
      <c r="G93" s="4">
        <v>0.85</v>
      </c>
      <c r="H93" s="4">
        <f t="shared" si="8"/>
        <v>0.67500000000000004</v>
      </c>
      <c r="I93" s="4">
        <f t="shared" si="9"/>
        <v>312.97499999999997</v>
      </c>
      <c r="K93" s="4">
        <v>1855</v>
      </c>
      <c r="L93" s="4">
        <v>112.8</v>
      </c>
      <c r="M93" s="4">
        <v>114.2</v>
      </c>
      <c r="N93" s="4">
        <f t="shared" si="10"/>
        <v>113.5</v>
      </c>
      <c r="O93" s="4">
        <v>6.3</v>
      </c>
      <c r="P93" s="4">
        <v>6.6</v>
      </c>
      <c r="Q93" s="4">
        <f t="shared" si="12"/>
        <v>6.4499999999999993</v>
      </c>
      <c r="R93" s="4">
        <f t="shared" si="11"/>
        <v>107.05</v>
      </c>
    </row>
    <row r="94" spans="2:18" x14ac:dyDescent="0.25">
      <c r="B94" s="4">
        <v>1655</v>
      </c>
      <c r="C94" s="4">
        <v>306.8</v>
      </c>
      <c r="D94" s="4">
        <v>310.5</v>
      </c>
      <c r="E94" s="4">
        <f t="shared" si="7"/>
        <v>308.64999999999998</v>
      </c>
      <c r="F94" s="4">
        <v>0.55000000000000004</v>
      </c>
      <c r="G94" s="4">
        <v>1.1000000000000001</v>
      </c>
      <c r="H94" s="4">
        <f t="shared" si="8"/>
        <v>0.82500000000000007</v>
      </c>
      <c r="I94" s="4">
        <f t="shared" si="9"/>
        <v>307.82499999999999</v>
      </c>
      <c r="K94" s="4">
        <v>1860</v>
      </c>
      <c r="L94" s="4">
        <v>108.2</v>
      </c>
      <c r="M94" s="4">
        <v>109.6</v>
      </c>
      <c r="N94" s="4">
        <f t="shared" si="10"/>
        <v>108.9</v>
      </c>
      <c r="O94" s="4">
        <v>6.6</v>
      </c>
      <c r="P94" s="4">
        <v>6.9</v>
      </c>
      <c r="Q94" s="4">
        <f t="shared" si="12"/>
        <v>6.75</v>
      </c>
      <c r="R94" s="4">
        <f t="shared" si="11"/>
        <v>102.15</v>
      </c>
    </row>
    <row r="95" spans="2:18" x14ac:dyDescent="0.25">
      <c r="B95" s="4">
        <v>1660</v>
      </c>
      <c r="C95" s="4">
        <v>301.89999999999998</v>
      </c>
      <c r="D95" s="4">
        <v>305.60000000000002</v>
      </c>
      <c r="E95" s="4">
        <f t="shared" si="7"/>
        <v>303.75</v>
      </c>
      <c r="F95" s="4">
        <v>0.55000000000000004</v>
      </c>
      <c r="G95" s="4">
        <v>1.1000000000000001</v>
      </c>
      <c r="H95" s="4">
        <f t="shared" si="8"/>
        <v>0.82500000000000007</v>
      </c>
      <c r="I95" s="4">
        <f t="shared" si="9"/>
        <v>302.92500000000001</v>
      </c>
      <c r="K95" s="4">
        <v>1865</v>
      </c>
      <c r="L95" s="4">
        <v>103.6</v>
      </c>
      <c r="M95" s="4">
        <v>105</v>
      </c>
      <c r="N95" s="4">
        <f t="shared" si="10"/>
        <v>104.3</v>
      </c>
      <c r="O95" s="4">
        <v>7</v>
      </c>
      <c r="P95" s="4">
        <v>7.3</v>
      </c>
      <c r="Q95" s="4">
        <f t="shared" si="12"/>
        <v>7.15</v>
      </c>
      <c r="R95" s="4">
        <f t="shared" si="11"/>
        <v>97.149999999999991</v>
      </c>
    </row>
    <row r="96" spans="2:18" x14ac:dyDescent="0.25">
      <c r="B96" s="4">
        <v>1665</v>
      </c>
      <c r="C96" s="4">
        <v>296.89999999999998</v>
      </c>
      <c r="D96" s="4">
        <v>300.60000000000002</v>
      </c>
      <c r="E96" s="4">
        <f t="shared" si="7"/>
        <v>298.75</v>
      </c>
      <c r="F96" s="4">
        <v>0.6</v>
      </c>
      <c r="G96" s="4">
        <v>1.1499999999999999</v>
      </c>
      <c r="H96" s="4">
        <f t="shared" si="8"/>
        <v>0.875</v>
      </c>
      <c r="I96" s="4">
        <f t="shared" si="9"/>
        <v>297.875</v>
      </c>
      <c r="K96" s="4">
        <v>1870</v>
      </c>
      <c r="L96" s="4">
        <v>99</v>
      </c>
      <c r="M96" s="4">
        <v>100.4</v>
      </c>
      <c r="N96" s="4">
        <f t="shared" si="10"/>
        <v>99.7</v>
      </c>
      <c r="O96" s="4">
        <v>7.5</v>
      </c>
      <c r="P96" s="4">
        <v>7.8</v>
      </c>
      <c r="Q96" s="4">
        <f t="shared" si="12"/>
        <v>7.65</v>
      </c>
      <c r="R96" s="4">
        <f t="shared" si="11"/>
        <v>92.05</v>
      </c>
    </row>
    <row r="97" spans="2:18" x14ac:dyDescent="0.25">
      <c r="B97" s="4">
        <v>1670</v>
      </c>
      <c r="C97" s="4">
        <v>291.89999999999998</v>
      </c>
      <c r="D97" s="4">
        <v>295.7</v>
      </c>
      <c r="E97" s="4">
        <f t="shared" si="7"/>
        <v>293.79999999999995</v>
      </c>
      <c r="F97" s="4">
        <v>0.6</v>
      </c>
      <c r="G97" s="4">
        <v>1.1499999999999999</v>
      </c>
      <c r="H97" s="4">
        <f t="shared" si="8"/>
        <v>0.875</v>
      </c>
      <c r="I97" s="4">
        <f t="shared" si="9"/>
        <v>292.92499999999995</v>
      </c>
      <c r="K97" s="4">
        <v>1875</v>
      </c>
      <c r="L97" s="4">
        <v>94.5</v>
      </c>
      <c r="M97" s="4">
        <v>95.9</v>
      </c>
      <c r="N97" s="4">
        <f t="shared" si="10"/>
        <v>95.2</v>
      </c>
      <c r="O97" s="4">
        <v>8</v>
      </c>
      <c r="P97" s="4">
        <v>8.3000000000000007</v>
      </c>
      <c r="Q97" s="4">
        <f t="shared" si="12"/>
        <v>8.15</v>
      </c>
      <c r="R97" s="4">
        <f t="shared" si="11"/>
        <v>87.05</v>
      </c>
    </row>
    <row r="98" spans="2:18" x14ac:dyDescent="0.25">
      <c r="B98" s="4">
        <v>1675</v>
      </c>
      <c r="C98" s="4">
        <v>287</v>
      </c>
      <c r="D98" s="4">
        <v>290.7</v>
      </c>
      <c r="E98" s="4">
        <f t="shared" si="7"/>
        <v>288.85000000000002</v>
      </c>
      <c r="F98" s="4">
        <v>0.65</v>
      </c>
      <c r="G98" s="4">
        <v>1.2</v>
      </c>
      <c r="H98" s="4">
        <f t="shared" si="8"/>
        <v>0.92500000000000004</v>
      </c>
      <c r="I98" s="4">
        <f t="shared" si="9"/>
        <v>287.92500000000001</v>
      </c>
      <c r="K98" s="4">
        <v>1880</v>
      </c>
      <c r="L98" s="4">
        <v>90</v>
      </c>
      <c r="M98" s="4">
        <v>91.4</v>
      </c>
      <c r="N98" s="4">
        <f t="shared" si="10"/>
        <v>90.7</v>
      </c>
      <c r="O98" s="4">
        <v>8.4</v>
      </c>
      <c r="P98" s="4">
        <v>8.8000000000000007</v>
      </c>
      <c r="Q98" s="4">
        <f t="shared" si="12"/>
        <v>8.6000000000000014</v>
      </c>
      <c r="R98" s="4">
        <f t="shared" si="11"/>
        <v>82.1</v>
      </c>
    </row>
    <row r="99" spans="2:18" x14ac:dyDescent="0.25">
      <c r="B99" s="4">
        <v>1680</v>
      </c>
      <c r="C99" s="4">
        <v>282</v>
      </c>
      <c r="D99" s="4">
        <v>285.7</v>
      </c>
      <c r="E99" s="4">
        <f t="shared" si="7"/>
        <v>283.85000000000002</v>
      </c>
      <c r="F99" s="4">
        <v>0.7</v>
      </c>
      <c r="G99" s="4">
        <v>1.25</v>
      </c>
      <c r="H99" s="4">
        <f t="shared" si="8"/>
        <v>0.97499999999999998</v>
      </c>
      <c r="I99" s="4">
        <f t="shared" si="9"/>
        <v>282.875</v>
      </c>
      <c r="K99" s="4">
        <v>1885</v>
      </c>
      <c r="L99" s="4">
        <v>85.5</v>
      </c>
      <c r="M99" s="4">
        <v>86.9</v>
      </c>
      <c r="N99" s="4">
        <f t="shared" si="10"/>
        <v>86.2</v>
      </c>
      <c r="O99" s="4">
        <v>9</v>
      </c>
      <c r="P99" s="4">
        <v>9.4</v>
      </c>
      <c r="Q99" s="4">
        <f t="shared" si="12"/>
        <v>9.1999999999999993</v>
      </c>
      <c r="R99" s="4">
        <f t="shared" si="11"/>
        <v>77</v>
      </c>
    </row>
    <row r="100" spans="2:18" x14ac:dyDescent="0.25">
      <c r="B100" s="4">
        <v>1685</v>
      </c>
      <c r="C100" s="4">
        <v>277</v>
      </c>
      <c r="D100" s="4">
        <v>280.8</v>
      </c>
      <c r="E100" s="4">
        <f t="shared" si="7"/>
        <v>278.89999999999998</v>
      </c>
      <c r="F100" s="4">
        <v>0.75</v>
      </c>
      <c r="G100" s="4">
        <v>1.3</v>
      </c>
      <c r="H100" s="4">
        <f t="shared" si="8"/>
        <v>1.0249999999999999</v>
      </c>
      <c r="I100" s="4">
        <f t="shared" si="9"/>
        <v>277.875</v>
      </c>
      <c r="K100" s="4">
        <v>1890</v>
      </c>
      <c r="L100" s="4">
        <v>81.099999999999994</v>
      </c>
      <c r="M100" s="4">
        <v>82.5</v>
      </c>
      <c r="N100" s="4">
        <f t="shared" si="10"/>
        <v>81.8</v>
      </c>
      <c r="O100" s="4">
        <v>9.5</v>
      </c>
      <c r="P100" s="4">
        <v>10</v>
      </c>
      <c r="Q100" s="4">
        <f t="shared" si="12"/>
        <v>9.75</v>
      </c>
      <c r="R100" s="4">
        <f t="shared" si="11"/>
        <v>72.05</v>
      </c>
    </row>
    <row r="101" spans="2:18" x14ac:dyDescent="0.25">
      <c r="B101" s="4">
        <v>1690</v>
      </c>
      <c r="C101" s="4">
        <v>272.10000000000002</v>
      </c>
      <c r="D101" s="4">
        <v>275.8</v>
      </c>
      <c r="E101" s="4">
        <f t="shared" si="7"/>
        <v>273.95000000000005</v>
      </c>
      <c r="F101" s="4">
        <v>0.75</v>
      </c>
      <c r="G101" s="4">
        <v>1.3</v>
      </c>
      <c r="H101" s="4">
        <f t="shared" si="8"/>
        <v>1.0249999999999999</v>
      </c>
      <c r="I101" s="4">
        <f t="shared" si="9"/>
        <v>272.92500000000007</v>
      </c>
      <c r="K101" s="4">
        <v>1895</v>
      </c>
      <c r="L101" s="4">
        <v>76.8</v>
      </c>
      <c r="M101" s="4">
        <v>78.099999999999994</v>
      </c>
      <c r="N101" s="4">
        <f t="shared" si="10"/>
        <v>77.449999999999989</v>
      </c>
      <c r="O101" s="4">
        <v>10.199999999999999</v>
      </c>
      <c r="P101" s="4">
        <v>10.6</v>
      </c>
      <c r="Q101" s="4">
        <f t="shared" si="12"/>
        <v>10.399999999999999</v>
      </c>
      <c r="R101" s="4">
        <f t="shared" si="11"/>
        <v>67.049999999999983</v>
      </c>
    </row>
    <row r="102" spans="2:18" x14ac:dyDescent="0.25">
      <c r="B102" s="4">
        <v>1695</v>
      </c>
      <c r="C102" s="4">
        <v>267.10000000000002</v>
      </c>
      <c r="D102" s="4">
        <v>270.89999999999998</v>
      </c>
      <c r="E102" s="4">
        <f t="shared" si="7"/>
        <v>269</v>
      </c>
      <c r="F102" s="4">
        <v>0.8</v>
      </c>
      <c r="G102" s="4">
        <v>1.35</v>
      </c>
      <c r="H102" s="4">
        <f t="shared" si="8"/>
        <v>1.0750000000000002</v>
      </c>
      <c r="I102" s="4">
        <f t="shared" si="9"/>
        <v>267.92500000000001</v>
      </c>
      <c r="K102" s="4">
        <v>1900</v>
      </c>
      <c r="L102" s="4">
        <v>72.400000000000006</v>
      </c>
      <c r="M102" s="4">
        <v>73.7</v>
      </c>
      <c r="N102" s="4">
        <f t="shared" si="10"/>
        <v>73.050000000000011</v>
      </c>
      <c r="O102" s="4">
        <v>10.9</v>
      </c>
      <c r="P102" s="4">
        <v>11.3</v>
      </c>
      <c r="Q102" s="4">
        <f t="shared" si="12"/>
        <v>11.100000000000001</v>
      </c>
      <c r="R102" s="4">
        <f t="shared" si="11"/>
        <v>61.95000000000001</v>
      </c>
    </row>
    <row r="103" spans="2:18" x14ac:dyDescent="0.25">
      <c r="B103" s="4">
        <v>1700</v>
      </c>
      <c r="C103" s="4">
        <v>262.10000000000002</v>
      </c>
      <c r="D103" s="4">
        <v>265.89999999999998</v>
      </c>
      <c r="E103" s="4">
        <f t="shared" si="7"/>
        <v>264</v>
      </c>
      <c r="F103" s="4">
        <v>0.85</v>
      </c>
      <c r="G103" s="4">
        <v>1.4</v>
      </c>
      <c r="H103" s="4">
        <f t="shared" si="8"/>
        <v>1.125</v>
      </c>
      <c r="I103" s="4">
        <f t="shared" si="9"/>
        <v>262.875</v>
      </c>
      <c r="K103" s="4">
        <v>1905</v>
      </c>
      <c r="L103" s="4">
        <v>68.2</v>
      </c>
      <c r="M103" s="4">
        <v>69.400000000000006</v>
      </c>
      <c r="N103" s="4">
        <f t="shared" si="10"/>
        <v>68.800000000000011</v>
      </c>
      <c r="O103" s="4">
        <v>11.6</v>
      </c>
      <c r="P103" s="4">
        <v>12</v>
      </c>
      <c r="Q103" s="4">
        <f t="shared" si="12"/>
        <v>11.8</v>
      </c>
      <c r="R103" s="4">
        <f t="shared" si="11"/>
        <v>57.000000000000014</v>
      </c>
    </row>
    <row r="104" spans="2:18" x14ac:dyDescent="0.25">
      <c r="B104" s="4">
        <v>1705</v>
      </c>
      <c r="C104" s="4">
        <v>257.2</v>
      </c>
      <c r="D104" s="4">
        <v>261</v>
      </c>
      <c r="E104" s="4">
        <f t="shared" si="7"/>
        <v>259.10000000000002</v>
      </c>
      <c r="F104" s="4">
        <v>0.85</v>
      </c>
      <c r="G104" s="4">
        <v>1.4</v>
      </c>
      <c r="H104" s="4">
        <f t="shared" si="8"/>
        <v>1.125</v>
      </c>
      <c r="I104" s="4">
        <f t="shared" si="9"/>
        <v>257.97500000000002</v>
      </c>
      <c r="K104" s="4">
        <v>1910</v>
      </c>
      <c r="L104" s="4">
        <v>64</v>
      </c>
      <c r="M104" s="4">
        <v>65.2</v>
      </c>
      <c r="N104" s="4">
        <f t="shared" si="10"/>
        <v>64.599999999999994</v>
      </c>
      <c r="O104" s="4">
        <v>12.4</v>
      </c>
      <c r="P104" s="4">
        <v>12.8</v>
      </c>
      <c r="Q104" s="4">
        <f t="shared" si="12"/>
        <v>12.600000000000001</v>
      </c>
      <c r="R104" s="4">
        <f t="shared" si="11"/>
        <v>51.999999999999993</v>
      </c>
    </row>
    <row r="105" spans="2:18" x14ac:dyDescent="0.25">
      <c r="B105" s="4">
        <v>1710</v>
      </c>
      <c r="C105" s="4">
        <v>252.2</v>
      </c>
      <c r="D105" s="4">
        <v>256</v>
      </c>
      <c r="E105" s="4">
        <f t="shared" si="7"/>
        <v>254.1</v>
      </c>
      <c r="F105" s="4">
        <v>0.9</v>
      </c>
      <c r="G105" s="4">
        <v>1.45</v>
      </c>
      <c r="H105" s="4">
        <f t="shared" si="8"/>
        <v>1.175</v>
      </c>
      <c r="I105" s="4">
        <f t="shared" si="9"/>
        <v>252.92499999999998</v>
      </c>
      <c r="K105" s="4">
        <v>1915</v>
      </c>
      <c r="L105" s="4">
        <v>59.8</v>
      </c>
      <c r="M105" s="4">
        <v>61.1</v>
      </c>
      <c r="N105" s="4">
        <f t="shared" si="10"/>
        <v>60.45</v>
      </c>
      <c r="O105" s="4">
        <v>13.2</v>
      </c>
      <c r="P105" s="4">
        <v>13.7</v>
      </c>
      <c r="Q105" s="4">
        <f t="shared" si="12"/>
        <v>13.45</v>
      </c>
      <c r="R105" s="4">
        <f t="shared" si="11"/>
        <v>47</v>
      </c>
    </row>
    <row r="106" spans="2:18" x14ac:dyDescent="0.25">
      <c r="B106" s="4">
        <v>1715</v>
      </c>
      <c r="C106" s="4">
        <v>247.3</v>
      </c>
      <c r="D106" s="4">
        <v>251.1</v>
      </c>
      <c r="E106" s="4">
        <f t="shared" si="7"/>
        <v>249.2</v>
      </c>
      <c r="F106" s="4">
        <v>0.95</v>
      </c>
      <c r="G106" s="4">
        <v>1.5</v>
      </c>
      <c r="H106" s="4">
        <f t="shared" si="8"/>
        <v>1.2250000000000001</v>
      </c>
      <c r="I106" s="4">
        <f t="shared" si="9"/>
        <v>247.97499999999999</v>
      </c>
      <c r="K106" s="4">
        <v>1920</v>
      </c>
      <c r="L106" s="4">
        <v>55.7</v>
      </c>
      <c r="M106" s="4">
        <v>57</v>
      </c>
      <c r="N106" s="4">
        <f t="shared" si="10"/>
        <v>56.35</v>
      </c>
      <c r="O106" s="4">
        <v>14.2</v>
      </c>
      <c r="P106" s="4">
        <v>14.6</v>
      </c>
      <c r="Q106" s="4">
        <f t="shared" si="12"/>
        <v>14.399999999999999</v>
      </c>
      <c r="R106" s="4">
        <f t="shared" si="11"/>
        <v>41.95</v>
      </c>
    </row>
    <row r="107" spans="2:18" x14ac:dyDescent="0.25">
      <c r="B107" s="4">
        <v>1720</v>
      </c>
      <c r="C107" s="4">
        <v>242.3</v>
      </c>
      <c r="D107" s="4">
        <v>246.1</v>
      </c>
      <c r="E107" s="4">
        <f t="shared" si="7"/>
        <v>244.2</v>
      </c>
      <c r="F107" s="4">
        <v>1</v>
      </c>
      <c r="G107" s="4">
        <v>1.55</v>
      </c>
      <c r="H107" s="4">
        <f t="shared" si="8"/>
        <v>1.2749999999999999</v>
      </c>
      <c r="I107" s="4">
        <f t="shared" si="9"/>
        <v>242.92499999999998</v>
      </c>
      <c r="K107" s="4">
        <v>1925</v>
      </c>
      <c r="L107" s="4">
        <v>51.7</v>
      </c>
      <c r="M107" s="4">
        <v>53</v>
      </c>
      <c r="N107" s="4">
        <f t="shared" si="10"/>
        <v>52.35</v>
      </c>
      <c r="O107" s="4">
        <v>15.2</v>
      </c>
      <c r="P107" s="4">
        <v>15.6</v>
      </c>
      <c r="Q107" s="4">
        <f t="shared" si="12"/>
        <v>15.399999999999999</v>
      </c>
      <c r="R107" s="4">
        <f t="shared" si="11"/>
        <v>36.950000000000003</v>
      </c>
    </row>
    <row r="108" spans="2:18" x14ac:dyDescent="0.25">
      <c r="B108" s="4">
        <v>1725</v>
      </c>
      <c r="C108" s="4">
        <v>237.4</v>
      </c>
      <c r="D108" s="4">
        <v>241.2</v>
      </c>
      <c r="E108" s="4">
        <f t="shared" si="7"/>
        <v>239.3</v>
      </c>
      <c r="F108" s="4">
        <v>1.05</v>
      </c>
      <c r="G108" s="4">
        <v>1.6</v>
      </c>
      <c r="H108" s="4">
        <f t="shared" si="8"/>
        <v>1.3250000000000002</v>
      </c>
      <c r="I108" s="4">
        <f t="shared" si="9"/>
        <v>237.97500000000002</v>
      </c>
      <c r="K108" s="4">
        <v>1930</v>
      </c>
      <c r="L108" s="4">
        <v>47.8</v>
      </c>
      <c r="M108" s="4">
        <v>49.1</v>
      </c>
      <c r="N108" s="4">
        <f t="shared" si="10"/>
        <v>48.45</v>
      </c>
      <c r="O108" s="4">
        <v>16.2</v>
      </c>
      <c r="P108" s="4">
        <v>16.600000000000001</v>
      </c>
      <c r="Q108" s="4">
        <f t="shared" si="12"/>
        <v>16.399999999999999</v>
      </c>
      <c r="R108" s="4">
        <f t="shared" si="11"/>
        <v>32.050000000000004</v>
      </c>
    </row>
    <row r="109" spans="2:18" x14ac:dyDescent="0.25">
      <c r="B109" s="4">
        <v>1730</v>
      </c>
      <c r="C109" s="4">
        <v>232.4</v>
      </c>
      <c r="D109" s="4">
        <v>236.3</v>
      </c>
      <c r="E109" s="4">
        <f t="shared" si="7"/>
        <v>234.35000000000002</v>
      </c>
      <c r="F109" s="4">
        <v>1.1000000000000001</v>
      </c>
      <c r="G109" s="4">
        <v>1.65</v>
      </c>
      <c r="H109" s="4">
        <f t="shared" si="8"/>
        <v>1.375</v>
      </c>
      <c r="I109" s="4">
        <f t="shared" si="9"/>
        <v>232.97500000000002</v>
      </c>
      <c r="K109" s="4">
        <v>1935</v>
      </c>
      <c r="L109" s="4">
        <v>44.6</v>
      </c>
      <c r="M109" s="4">
        <v>45.1</v>
      </c>
      <c r="N109" s="4">
        <f t="shared" si="10"/>
        <v>44.85</v>
      </c>
      <c r="O109" s="4">
        <v>17.399999999999999</v>
      </c>
      <c r="P109" s="4">
        <v>17.8</v>
      </c>
      <c r="Q109" s="4">
        <f t="shared" si="12"/>
        <v>17.600000000000001</v>
      </c>
      <c r="R109" s="4">
        <f t="shared" si="11"/>
        <v>27.25</v>
      </c>
    </row>
    <row r="110" spans="2:18" x14ac:dyDescent="0.25">
      <c r="B110" s="4">
        <v>1735</v>
      </c>
      <c r="C110" s="4">
        <v>227.5</v>
      </c>
      <c r="D110" s="4">
        <v>231.3</v>
      </c>
      <c r="E110" s="4">
        <f t="shared" si="7"/>
        <v>229.4</v>
      </c>
      <c r="F110" s="4">
        <v>1.1499999999999999</v>
      </c>
      <c r="G110" s="4">
        <v>1.7</v>
      </c>
      <c r="H110" s="4">
        <f t="shared" si="8"/>
        <v>1.4249999999999998</v>
      </c>
      <c r="I110" s="4">
        <f t="shared" si="9"/>
        <v>227.97499999999999</v>
      </c>
      <c r="K110" s="4">
        <v>1940</v>
      </c>
      <c r="L110" s="4">
        <v>40.799999999999997</v>
      </c>
      <c r="M110" s="4">
        <v>41.3</v>
      </c>
      <c r="N110" s="4">
        <f t="shared" si="10"/>
        <v>41.05</v>
      </c>
      <c r="O110" s="4">
        <v>18.600000000000001</v>
      </c>
      <c r="P110" s="4">
        <v>19</v>
      </c>
      <c r="Q110" s="4">
        <f t="shared" si="12"/>
        <v>18.8</v>
      </c>
      <c r="R110" s="4">
        <f t="shared" si="11"/>
        <v>22.249999999999996</v>
      </c>
    </row>
    <row r="111" spans="2:18" x14ac:dyDescent="0.25">
      <c r="B111" s="4">
        <v>1740</v>
      </c>
      <c r="C111" s="4">
        <v>222.5</v>
      </c>
      <c r="D111" s="4">
        <v>226.4</v>
      </c>
      <c r="E111" s="4">
        <f t="shared" si="7"/>
        <v>224.45</v>
      </c>
      <c r="F111" s="4">
        <v>1.2</v>
      </c>
      <c r="G111" s="4">
        <v>1.75</v>
      </c>
      <c r="H111" s="4">
        <f t="shared" si="8"/>
        <v>1.4750000000000001</v>
      </c>
      <c r="I111" s="4">
        <f t="shared" si="9"/>
        <v>222.97499999999999</v>
      </c>
      <c r="K111" s="4">
        <v>1945</v>
      </c>
      <c r="L111" s="4">
        <v>37.200000000000003</v>
      </c>
      <c r="M111" s="4">
        <v>37.700000000000003</v>
      </c>
      <c r="N111" s="4">
        <f t="shared" si="10"/>
        <v>37.450000000000003</v>
      </c>
      <c r="O111" s="4">
        <v>20</v>
      </c>
      <c r="P111" s="4">
        <v>20.399999999999999</v>
      </c>
      <c r="Q111" s="4">
        <f t="shared" si="12"/>
        <v>20.2</v>
      </c>
      <c r="R111" s="4">
        <f t="shared" si="11"/>
        <v>17.250000000000004</v>
      </c>
    </row>
    <row r="112" spans="2:18" x14ac:dyDescent="0.25">
      <c r="B112" s="4">
        <v>1745</v>
      </c>
      <c r="C112" s="4">
        <v>217.6</v>
      </c>
      <c r="D112" s="4">
        <v>221.5</v>
      </c>
      <c r="E112" s="4">
        <f t="shared" si="7"/>
        <v>219.55</v>
      </c>
      <c r="F112" s="4">
        <v>1.25</v>
      </c>
      <c r="G112" s="4">
        <v>1.85</v>
      </c>
      <c r="H112" s="4">
        <f t="shared" si="8"/>
        <v>1.55</v>
      </c>
      <c r="I112" s="4">
        <f t="shared" si="9"/>
        <v>218</v>
      </c>
      <c r="K112" s="4">
        <v>1950</v>
      </c>
      <c r="L112" s="4">
        <v>33.700000000000003</v>
      </c>
      <c r="M112" s="4">
        <v>34.4</v>
      </c>
      <c r="N112" s="4">
        <f t="shared" si="10"/>
        <v>34.049999999999997</v>
      </c>
      <c r="O112" s="4">
        <v>21.4</v>
      </c>
      <c r="P112" s="4">
        <v>21.8</v>
      </c>
      <c r="Q112" s="4">
        <f t="shared" si="12"/>
        <v>21.6</v>
      </c>
      <c r="R112" s="4">
        <f t="shared" si="11"/>
        <v>12.449999999999996</v>
      </c>
    </row>
    <row r="113" spans="2:18" x14ac:dyDescent="0.25">
      <c r="B113" s="4">
        <v>1750</v>
      </c>
      <c r="C113" s="4">
        <v>212.6</v>
      </c>
      <c r="D113" s="4">
        <v>216.6</v>
      </c>
      <c r="E113" s="4">
        <f t="shared" si="7"/>
        <v>214.6</v>
      </c>
      <c r="F113" s="4">
        <v>1.3</v>
      </c>
      <c r="G113" s="4">
        <v>1.9</v>
      </c>
      <c r="H113" s="4">
        <f t="shared" si="8"/>
        <v>1.6</v>
      </c>
      <c r="I113" s="4">
        <f t="shared" si="9"/>
        <v>213</v>
      </c>
      <c r="K113" s="4">
        <v>1955</v>
      </c>
      <c r="L113" s="4">
        <v>30.3</v>
      </c>
      <c r="M113" s="4">
        <v>30.9</v>
      </c>
      <c r="N113" s="4">
        <f t="shared" si="10"/>
        <v>30.6</v>
      </c>
      <c r="O113" s="4">
        <v>23</v>
      </c>
      <c r="P113" s="4">
        <v>23.4</v>
      </c>
      <c r="Q113" s="4">
        <f t="shared" si="12"/>
        <v>23.2</v>
      </c>
      <c r="R113" s="4">
        <f t="shared" si="11"/>
        <v>7.4000000000000021</v>
      </c>
    </row>
    <row r="114" spans="2:18" x14ac:dyDescent="0.25">
      <c r="B114" s="4">
        <v>1755</v>
      </c>
      <c r="C114" s="4">
        <v>207.7</v>
      </c>
      <c r="D114" s="4">
        <v>211.6</v>
      </c>
      <c r="E114" s="4">
        <f t="shared" si="7"/>
        <v>209.64999999999998</v>
      </c>
      <c r="F114" s="4">
        <v>1.4</v>
      </c>
      <c r="G114" s="4">
        <v>1.95</v>
      </c>
      <c r="H114" s="4">
        <f t="shared" si="8"/>
        <v>1.6749999999999998</v>
      </c>
      <c r="I114" s="4">
        <f t="shared" si="9"/>
        <v>207.97499999999997</v>
      </c>
      <c r="K114" s="17">
        <v>1960</v>
      </c>
      <c r="L114" s="17">
        <v>27</v>
      </c>
      <c r="M114" s="17">
        <v>27.6</v>
      </c>
      <c r="N114" s="17">
        <f t="shared" si="10"/>
        <v>27.3</v>
      </c>
      <c r="O114" s="17">
        <v>24.7</v>
      </c>
      <c r="P114" s="17">
        <v>25.1</v>
      </c>
      <c r="Q114" s="17">
        <f t="shared" si="12"/>
        <v>24.9</v>
      </c>
      <c r="R114" s="17">
        <f t="shared" si="11"/>
        <v>2.4000000000000021</v>
      </c>
    </row>
    <row r="115" spans="2:18" x14ac:dyDescent="0.25">
      <c r="B115" s="4">
        <v>1760</v>
      </c>
      <c r="C115" s="4">
        <v>202.8</v>
      </c>
      <c r="D115" s="4">
        <v>206.7</v>
      </c>
      <c r="E115" s="4">
        <f t="shared" si="7"/>
        <v>204.75</v>
      </c>
      <c r="F115" s="4">
        <v>1.45</v>
      </c>
      <c r="G115" s="4">
        <v>2.0499999999999998</v>
      </c>
      <c r="H115" s="4">
        <f t="shared" si="8"/>
        <v>1.75</v>
      </c>
      <c r="I115" s="4">
        <f t="shared" si="9"/>
        <v>203</v>
      </c>
      <c r="K115" s="4">
        <v>1965</v>
      </c>
      <c r="L115" s="4">
        <v>23.8</v>
      </c>
      <c r="M115" s="4">
        <v>24.5</v>
      </c>
      <c r="N115" s="4">
        <f t="shared" si="10"/>
        <v>24.15</v>
      </c>
      <c r="O115" s="4">
        <v>26.5</v>
      </c>
      <c r="P115" s="4">
        <v>27.3</v>
      </c>
      <c r="Q115" s="4">
        <f t="shared" si="12"/>
        <v>26.9</v>
      </c>
      <c r="R115" s="4">
        <f t="shared" si="11"/>
        <v>-2.75</v>
      </c>
    </row>
    <row r="116" spans="2:18" x14ac:dyDescent="0.25">
      <c r="B116" s="4">
        <v>1765</v>
      </c>
      <c r="C116" s="4">
        <v>197.8</v>
      </c>
      <c r="D116" s="4">
        <v>201.8</v>
      </c>
      <c r="E116" s="4">
        <f t="shared" si="7"/>
        <v>199.8</v>
      </c>
      <c r="F116" s="4">
        <v>1.5</v>
      </c>
      <c r="G116" s="4">
        <v>2.15</v>
      </c>
      <c r="H116" s="4">
        <f t="shared" si="8"/>
        <v>1.825</v>
      </c>
      <c r="I116" s="4">
        <f t="shared" si="9"/>
        <v>197.97500000000002</v>
      </c>
      <c r="K116" s="4">
        <v>1970</v>
      </c>
      <c r="L116" s="4">
        <v>20.8</v>
      </c>
      <c r="M116" s="4">
        <v>21.4</v>
      </c>
      <c r="N116" s="4">
        <f t="shared" si="10"/>
        <v>21.1</v>
      </c>
      <c r="O116" s="4">
        <v>28.5</v>
      </c>
      <c r="P116" s="4">
        <v>29.4</v>
      </c>
      <c r="Q116" s="4">
        <f t="shared" si="12"/>
        <v>28.95</v>
      </c>
      <c r="R116" s="4">
        <f t="shared" si="11"/>
        <v>-7.8499999999999979</v>
      </c>
    </row>
    <row r="117" spans="2:18" x14ac:dyDescent="0.25">
      <c r="B117" s="4">
        <v>1770</v>
      </c>
      <c r="C117" s="4">
        <v>192.9</v>
      </c>
      <c r="D117" s="4">
        <v>196.9</v>
      </c>
      <c r="E117" s="4">
        <f t="shared" si="7"/>
        <v>194.9</v>
      </c>
      <c r="F117" s="4">
        <v>1.6</v>
      </c>
      <c r="G117" s="4">
        <v>2.2000000000000002</v>
      </c>
      <c r="H117" s="4">
        <f t="shared" si="8"/>
        <v>1.9000000000000001</v>
      </c>
      <c r="I117" s="4">
        <f t="shared" si="9"/>
        <v>193</v>
      </c>
      <c r="K117" s="4">
        <v>1975</v>
      </c>
      <c r="L117" s="4">
        <v>18</v>
      </c>
      <c r="M117" s="4">
        <v>18.600000000000001</v>
      </c>
      <c r="N117" s="4">
        <f t="shared" si="10"/>
        <v>18.3</v>
      </c>
      <c r="O117" s="4">
        <v>30.5</v>
      </c>
      <c r="P117" s="4">
        <v>31.6</v>
      </c>
      <c r="Q117" s="4">
        <f t="shared" si="12"/>
        <v>31.05</v>
      </c>
      <c r="R117" s="4">
        <f t="shared" si="11"/>
        <v>-12.75</v>
      </c>
    </row>
    <row r="118" spans="2:18" x14ac:dyDescent="0.25">
      <c r="B118" s="4">
        <v>1775</v>
      </c>
      <c r="C118" s="4">
        <v>188</v>
      </c>
      <c r="D118" s="4">
        <v>192</v>
      </c>
      <c r="E118" s="4">
        <f t="shared" si="7"/>
        <v>190</v>
      </c>
      <c r="F118" s="4">
        <v>1.65</v>
      </c>
      <c r="G118" s="4">
        <v>2.35</v>
      </c>
      <c r="H118" s="4">
        <f t="shared" si="8"/>
        <v>2</v>
      </c>
      <c r="I118" s="4">
        <f t="shared" si="9"/>
        <v>188</v>
      </c>
      <c r="K118" s="4">
        <v>1980</v>
      </c>
      <c r="L118" s="4">
        <v>15.5</v>
      </c>
      <c r="M118" s="4">
        <v>15.9</v>
      </c>
      <c r="N118" s="4">
        <f t="shared" si="10"/>
        <v>15.7</v>
      </c>
      <c r="O118" s="4">
        <v>33</v>
      </c>
      <c r="P118" s="4">
        <v>34</v>
      </c>
      <c r="Q118" s="4">
        <f t="shared" si="12"/>
        <v>33.5</v>
      </c>
      <c r="R118" s="4">
        <f t="shared" si="11"/>
        <v>-17.8</v>
      </c>
    </row>
    <row r="119" spans="2:18" x14ac:dyDescent="0.25">
      <c r="B119" s="4">
        <v>1780</v>
      </c>
      <c r="C119" s="4">
        <v>183.1</v>
      </c>
      <c r="D119" s="4">
        <v>187.1</v>
      </c>
      <c r="E119" s="4">
        <f t="shared" si="7"/>
        <v>185.1</v>
      </c>
      <c r="F119" s="4">
        <v>1.75</v>
      </c>
      <c r="G119" s="4">
        <v>2.4</v>
      </c>
      <c r="H119" s="4">
        <f t="shared" si="8"/>
        <v>2.0750000000000002</v>
      </c>
      <c r="I119" s="4">
        <f t="shared" si="9"/>
        <v>183.02500000000001</v>
      </c>
      <c r="K119" s="4">
        <v>1985</v>
      </c>
      <c r="L119" s="4">
        <v>13.1</v>
      </c>
      <c r="M119" s="4">
        <v>13.5</v>
      </c>
      <c r="N119" s="4">
        <f t="shared" si="10"/>
        <v>13.3</v>
      </c>
      <c r="O119" s="4">
        <v>35.5</v>
      </c>
      <c r="P119" s="4">
        <v>36.6</v>
      </c>
      <c r="Q119" s="4">
        <f t="shared" si="12"/>
        <v>36.049999999999997</v>
      </c>
      <c r="R119" s="4">
        <f t="shared" si="11"/>
        <v>-22.749999999999996</v>
      </c>
    </row>
    <row r="120" spans="2:18" x14ac:dyDescent="0.25">
      <c r="B120" s="4">
        <v>1785</v>
      </c>
      <c r="C120" s="4">
        <v>178.2</v>
      </c>
      <c r="D120" s="4">
        <v>182.2</v>
      </c>
      <c r="E120" s="4">
        <f t="shared" si="7"/>
        <v>180.2</v>
      </c>
      <c r="F120" s="4">
        <v>1.85</v>
      </c>
      <c r="G120" s="4">
        <v>2.5</v>
      </c>
      <c r="H120" s="4">
        <f t="shared" si="8"/>
        <v>2.1749999999999998</v>
      </c>
      <c r="I120" s="4">
        <f t="shared" si="9"/>
        <v>178.02499999999998</v>
      </c>
      <c r="K120" s="4">
        <v>1990</v>
      </c>
      <c r="L120" s="4">
        <v>10.9</v>
      </c>
      <c r="M120" s="4">
        <v>11.3</v>
      </c>
      <c r="N120" s="4">
        <f t="shared" si="10"/>
        <v>11.100000000000001</v>
      </c>
      <c r="O120" s="4">
        <v>38.4</v>
      </c>
      <c r="P120" s="4">
        <v>39.5</v>
      </c>
      <c r="Q120" s="4">
        <f t="shared" si="12"/>
        <v>38.950000000000003</v>
      </c>
      <c r="R120" s="4">
        <f t="shared" si="11"/>
        <v>-27.85</v>
      </c>
    </row>
    <row r="121" spans="2:18" x14ac:dyDescent="0.25">
      <c r="B121" s="4">
        <v>1790</v>
      </c>
      <c r="C121" s="4">
        <v>173.3</v>
      </c>
      <c r="D121" s="4">
        <v>177.3</v>
      </c>
      <c r="E121" s="4">
        <f t="shared" si="7"/>
        <v>175.3</v>
      </c>
      <c r="F121" s="4">
        <v>1.9</v>
      </c>
      <c r="G121" s="4">
        <v>2.6</v>
      </c>
      <c r="H121" s="4">
        <f t="shared" si="8"/>
        <v>2.25</v>
      </c>
      <c r="I121" s="4">
        <f t="shared" si="9"/>
        <v>173.05</v>
      </c>
      <c r="K121" s="4">
        <v>1995</v>
      </c>
      <c r="L121" s="4">
        <v>9</v>
      </c>
      <c r="M121" s="4">
        <v>9.3000000000000007</v>
      </c>
      <c r="N121" s="4">
        <f t="shared" si="10"/>
        <v>9.15</v>
      </c>
      <c r="O121" s="4">
        <v>41.3</v>
      </c>
      <c r="P121" s="4">
        <v>42.5</v>
      </c>
      <c r="Q121" s="4">
        <f t="shared" si="12"/>
        <v>41.9</v>
      </c>
      <c r="R121" s="4">
        <f t="shared" si="11"/>
        <v>-32.75</v>
      </c>
    </row>
    <row r="122" spans="2:18" x14ac:dyDescent="0.25">
      <c r="B122" s="4">
        <v>1795</v>
      </c>
      <c r="C122" s="4">
        <v>168.4</v>
      </c>
      <c r="D122" s="4">
        <v>172.4</v>
      </c>
      <c r="E122" s="4">
        <f t="shared" si="7"/>
        <v>170.4</v>
      </c>
      <c r="F122" s="4">
        <v>2</v>
      </c>
      <c r="G122" s="4">
        <v>2.75</v>
      </c>
      <c r="H122" s="4">
        <f t="shared" si="8"/>
        <v>2.375</v>
      </c>
      <c r="I122" s="4">
        <f t="shared" si="9"/>
        <v>168.02500000000001</v>
      </c>
      <c r="K122" s="4">
        <v>2000</v>
      </c>
      <c r="L122" s="4">
        <v>7.2</v>
      </c>
      <c r="M122" s="4">
        <v>7.6</v>
      </c>
      <c r="N122" s="4">
        <f t="shared" si="10"/>
        <v>7.4</v>
      </c>
      <c r="O122" s="4">
        <v>44.5</v>
      </c>
      <c r="P122" s="4">
        <v>45.8</v>
      </c>
      <c r="Q122" s="4">
        <f t="shared" si="12"/>
        <v>45.15</v>
      </c>
      <c r="R122" s="4">
        <f t="shared" si="11"/>
        <v>-37.75</v>
      </c>
    </row>
    <row r="123" spans="2:18" x14ac:dyDescent="0.25">
      <c r="B123" s="4">
        <v>1800</v>
      </c>
      <c r="C123" s="4">
        <v>163.5</v>
      </c>
      <c r="D123" s="4">
        <v>167.5</v>
      </c>
      <c r="E123" s="4">
        <f t="shared" si="7"/>
        <v>165.5</v>
      </c>
      <c r="F123" s="4">
        <v>2.15</v>
      </c>
      <c r="G123" s="4">
        <v>2.9</v>
      </c>
      <c r="H123" s="4">
        <f t="shared" si="8"/>
        <v>2.5249999999999999</v>
      </c>
      <c r="I123" s="4">
        <f t="shared" si="9"/>
        <v>162.97499999999999</v>
      </c>
      <c r="K123" s="4">
        <v>2005</v>
      </c>
      <c r="L123" s="4">
        <v>5.7</v>
      </c>
      <c r="M123" s="4">
        <v>6</v>
      </c>
      <c r="N123" s="4">
        <f t="shared" si="10"/>
        <v>5.85</v>
      </c>
      <c r="O123" s="4">
        <v>48.1</v>
      </c>
      <c r="P123" s="4">
        <v>49.3</v>
      </c>
      <c r="Q123" s="4">
        <f t="shared" si="12"/>
        <v>48.7</v>
      </c>
      <c r="R123" s="4">
        <f t="shared" si="11"/>
        <v>-42.85</v>
      </c>
    </row>
    <row r="124" spans="2:18" x14ac:dyDescent="0.25">
      <c r="B124" s="4">
        <v>1805</v>
      </c>
      <c r="C124" s="4">
        <v>158.6</v>
      </c>
      <c r="D124" s="4">
        <v>162.6</v>
      </c>
      <c r="E124" s="4">
        <f t="shared" si="7"/>
        <v>160.6</v>
      </c>
      <c r="F124" s="4">
        <v>2.25</v>
      </c>
      <c r="G124" s="4">
        <v>3</v>
      </c>
      <c r="H124" s="4">
        <f t="shared" si="8"/>
        <v>2.625</v>
      </c>
      <c r="I124" s="4">
        <f t="shared" si="9"/>
        <v>157.97499999999999</v>
      </c>
      <c r="K124" s="4">
        <v>2010</v>
      </c>
      <c r="L124" s="4">
        <v>4.5</v>
      </c>
      <c r="M124" s="4">
        <v>4.8</v>
      </c>
      <c r="N124" s="4">
        <f t="shared" si="10"/>
        <v>4.6500000000000004</v>
      </c>
      <c r="O124" s="4">
        <v>51.7</v>
      </c>
      <c r="P124" s="4">
        <v>53</v>
      </c>
      <c r="Q124" s="4">
        <f t="shared" si="12"/>
        <v>52.35</v>
      </c>
      <c r="R124" s="4">
        <f t="shared" si="11"/>
        <v>-47.7</v>
      </c>
    </row>
    <row r="125" spans="2:18" x14ac:dyDescent="0.25">
      <c r="B125" s="4">
        <v>1810</v>
      </c>
      <c r="C125" s="4">
        <v>153.80000000000001</v>
      </c>
      <c r="D125" s="4">
        <v>157.80000000000001</v>
      </c>
      <c r="E125" s="4">
        <f t="shared" si="7"/>
        <v>155.80000000000001</v>
      </c>
      <c r="F125" s="4">
        <v>2.35</v>
      </c>
      <c r="G125" s="4">
        <v>3.2</v>
      </c>
      <c r="H125" s="4">
        <f t="shared" si="8"/>
        <v>2.7750000000000004</v>
      </c>
      <c r="I125" s="4">
        <f t="shared" si="9"/>
        <v>153.02500000000001</v>
      </c>
      <c r="K125" s="4">
        <v>2015</v>
      </c>
      <c r="L125" s="4">
        <v>3.4</v>
      </c>
      <c r="M125" s="4">
        <v>3.7</v>
      </c>
      <c r="N125" s="4">
        <f t="shared" si="10"/>
        <v>3.55</v>
      </c>
      <c r="O125" s="4">
        <v>55.8</v>
      </c>
      <c r="P125" s="4">
        <v>57</v>
      </c>
      <c r="Q125" s="4">
        <f t="shared" si="12"/>
        <v>56.4</v>
      </c>
      <c r="R125" s="4">
        <f t="shared" si="11"/>
        <v>-52.85</v>
      </c>
    </row>
    <row r="126" spans="2:18" x14ac:dyDescent="0.25">
      <c r="B126" s="4">
        <v>1815</v>
      </c>
      <c r="C126" s="4">
        <v>148.9</v>
      </c>
      <c r="D126" s="4">
        <v>152.9</v>
      </c>
      <c r="E126" s="4">
        <f t="shared" si="7"/>
        <v>150.9</v>
      </c>
      <c r="F126" s="4">
        <v>2.5</v>
      </c>
      <c r="G126" s="4">
        <v>3.4</v>
      </c>
      <c r="H126" s="4">
        <f t="shared" si="8"/>
        <v>2.95</v>
      </c>
      <c r="I126" s="4">
        <f t="shared" si="9"/>
        <v>147.95000000000002</v>
      </c>
      <c r="K126" s="4">
        <v>2020</v>
      </c>
      <c r="L126" s="4">
        <v>2.6</v>
      </c>
      <c r="M126" s="4">
        <v>2.8</v>
      </c>
      <c r="N126" s="4">
        <f t="shared" si="10"/>
        <v>2.7</v>
      </c>
      <c r="O126" s="4">
        <v>59.9</v>
      </c>
      <c r="P126" s="4">
        <v>61.7</v>
      </c>
      <c r="Q126" s="4">
        <f t="shared" si="12"/>
        <v>60.8</v>
      </c>
      <c r="R126" s="4">
        <f t="shared" si="11"/>
        <v>-58.099999999999994</v>
      </c>
    </row>
    <row r="127" spans="2:18" x14ac:dyDescent="0.25">
      <c r="B127" s="4">
        <v>1820</v>
      </c>
      <c r="C127" s="4">
        <v>144.1</v>
      </c>
      <c r="D127" s="4">
        <v>148.1</v>
      </c>
      <c r="E127" s="4">
        <f t="shared" si="7"/>
        <v>146.1</v>
      </c>
      <c r="F127" s="4">
        <v>2.65</v>
      </c>
      <c r="G127" s="4">
        <v>3.5</v>
      </c>
      <c r="H127" s="4">
        <f t="shared" si="8"/>
        <v>3.0750000000000002</v>
      </c>
      <c r="I127" s="4">
        <f t="shared" si="9"/>
        <v>143.02500000000001</v>
      </c>
      <c r="K127" s="4">
        <v>2025</v>
      </c>
      <c r="L127" s="4">
        <v>1.95</v>
      </c>
      <c r="M127" s="4">
        <v>2.15</v>
      </c>
      <c r="N127" s="4">
        <f t="shared" si="10"/>
        <v>2.0499999999999998</v>
      </c>
      <c r="O127" s="4">
        <v>64.099999999999994</v>
      </c>
      <c r="P127" s="4">
        <v>66.099999999999994</v>
      </c>
      <c r="Q127" s="4">
        <f t="shared" si="12"/>
        <v>65.099999999999994</v>
      </c>
      <c r="R127" s="4">
        <f t="shared" si="11"/>
        <v>-63.05</v>
      </c>
    </row>
    <row r="128" spans="2:18" x14ac:dyDescent="0.25">
      <c r="B128" s="4">
        <v>1825</v>
      </c>
      <c r="C128" s="4">
        <v>139.19999999999999</v>
      </c>
      <c r="D128" s="4">
        <v>143.30000000000001</v>
      </c>
      <c r="E128" s="4">
        <f t="shared" si="7"/>
        <v>141.25</v>
      </c>
      <c r="F128" s="4">
        <v>3</v>
      </c>
      <c r="G128" s="4">
        <v>3.6</v>
      </c>
      <c r="H128" s="4">
        <f t="shared" si="8"/>
        <v>3.3</v>
      </c>
      <c r="I128" s="4">
        <f t="shared" si="9"/>
        <v>137.94999999999999</v>
      </c>
      <c r="K128" s="4">
        <v>2030</v>
      </c>
      <c r="L128" s="4">
        <v>1.45</v>
      </c>
      <c r="M128" s="4">
        <v>1.65</v>
      </c>
      <c r="N128" s="4">
        <f t="shared" si="10"/>
        <v>1.5499999999999998</v>
      </c>
      <c r="O128" s="4">
        <v>68.599999999999994</v>
      </c>
      <c r="P128" s="4">
        <v>70.599999999999994</v>
      </c>
      <c r="Q128" s="4">
        <f t="shared" si="12"/>
        <v>69.599999999999994</v>
      </c>
      <c r="R128" s="4">
        <f t="shared" si="11"/>
        <v>-68.05</v>
      </c>
    </row>
    <row r="129" spans="2:18" x14ac:dyDescent="0.25">
      <c r="B129" s="4">
        <v>1830</v>
      </c>
      <c r="C129" s="4">
        <v>134.4</v>
      </c>
      <c r="D129" s="4">
        <v>138.4</v>
      </c>
      <c r="E129" s="4">
        <f t="shared" si="7"/>
        <v>136.4</v>
      </c>
      <c r="F129" s="4">
        <v>3</v>
      </c>
      <c r="G129" s="4">
        <v>3.9</v>
      </c>
      <c r="H129" s="4">
        <f t="shared" si="8"/>
        <v>3.45</v>
      </c>
      <c r="I129" s="4">
        <f t="shared" si="9"/>
        <v>132.95000000000002</v>
      </c>
      <c r="K129" s="4">
        <v>2035</v>
      </c>
      <c r="L129" s="4">
        <v>1.05</v>
      </c>
      <c r="M129" s="4">
        <v>1.25</v>
      </c>
      <c r="N129" s="4">
        <f t="shared" si="10"/>
        <v>1.1499999999999999</v>
      </c>
      <c r="O129" s="4">
        <v>73.3</v>
      </c>
      <c r="P129" s="4">
        <v>75.2</v>
      </c>
      <c r="Q129" s="4">
        <f t="shared" si="12"/>
        <v>74.25</v>
      </c>
      <c r="R129" s="4">
        <f t="shared" si="11"/>
        <v>-73.099999999999994</v>
      </c>
    </row>
    <row r="130" spans="2:18" x14ac:dyDescent="0.25">
      <c r="B130" s="4">
        <v>1835</v>
      </c>
      <c r="C130" s="4">
        <v>129.6</v>
      </c>
      <c r="D130" s="4">
        <v>133.6</v>
      </c>
      <c r="E130" s="4">
        <f t="shared" si="7"/>
        <v>131.6</v>
      </c>
      <c r="F130" s="4">
        <v>3.2</v>
      </c>
      <c r="G130" s="4">
        <v>4.0999999999999996</v>
      </c>
      <c r="H130" s="4">
        <f t="shared" si="8"/>
        <v>3.65</v>
      </c>
      <c r="I130" s="4">
        <f t="shared" si="9"/>
        <v>127.94999999999999</v>
      </c>
      <c r="K130" s="4">
        <v>2040</v>
      </c>
      <c r="L130" s="4">
        <v>0.8</v>
      </c>
      <c r="M130" s="4">
        <v>0.95</v>
      </c>
      <c r="N130" s="4">
        <f t="shared" si="10"/>
        <v>0.875</v>
      </c>
      <c r="O130" s="4">
        <v>78</v>
      </c>
      <c r="P130" s="4">
        <v>80</v>
      </c>
      <c r="Q130" s="4">
        <f t="shared" si="12"/>
        <v>79</v>
      </c>
      <c r="R130" s="4">
        <f t="shared" si="11"/>
        <v>-78.125</v>
      </c>
    </row>
    <row r="131" spans="2:18" x14ac:dyDescent="0.25">
      <c r="B131" s="4">
        <v>1840</v>
      </c>
      <c r="C131" s="4">
        <v>124.8</v>
      </c>
      <c r="D131" s="4">
        <v>128.80000000000001</v>
      </c>
      <c r="E131" s="4">
        <f t="shared" si="7"/>
        <v>126.80000000000001</v>
      </c>
      <c r="F131" s="4">
        <v>3.4</v>
      </c>
      <c r="G131" s="4">
        <v>4.4000000000000004</v>
      </c>
      <c r="H131" s="4">
        <f t="shared" si="8"/>
        <v>3.9000000000000004</v>
      </c>
      <c r="I131" s="4">
        <f t="shared" si="9"/>
        <v>122.9</v>
      </c>
      <c r="K131" s="4">
        <v>2045</v>
      </c>
      <c r="L131" s="4">
        <v>0.6</v>
      </c>
      <c r="M131" s="4">
        <v>0.75</v>
      </c>
      <c r="N131" s="4">
        <f t="shared" si="10"/>
        <v>0.67500000000000004</v>
      </c>
      <c r="O131" s="4">
        <v>82</v>
      </c>
      <c r="P131" s="4">
        <v>84.8</v>
      </c>
      <c r="Q131" s="4">
        <f t="shared" si="12"/>
        <v>83.4</v>
      </c>
      <c r="R131" s="4">
        <f t="shared" si="11"/>
        <v>-82.725000000000009</v>
      </c>
    </row>
    <row r="132" spans="2:18" x14ac:dyDescent="0.25">
      <c r="B132" s="4">
        <v>1845</v>
      </c>
      <c r="C132" s="4">
        <v>120.1</v>
      </c>
      <c r="D132" s="4">
        <v>124.1</v>
      </c>
      <c r="E132" s="4">
        <f t="shared" si="7"/>
        <v>122.1</v>
      </c>
      <c r="F132" s="4">
        <v>3.6</v>
      </c>
      <c r="G132" s="4">
        <v>4.5999999999999996</v>
      </c>
      <c r="H132" s="4">
        <f t="shared" si="8"/>
        <v>4.0999999999999996</v>
      </c>
      <c r="I132" s="4">
        <f t="shared" si="9"/>
        <v>118</v>
      </c>
      <c r="K132" s="4">
        <v>2050</v>
      </c>
      <c r="L132" s="4">
        <v>0.5</v>
      </c>
      <c r="M132" s="4">
        <v>0.65</v>
      </c>
      <c r="N132" s="4">
        <f t="shared" si="10"/>
        <v>0.57499999999999996</v>
      </c>
      <c r="O132" s="4">
        <v>86.9</v>
      </c>
      <c r="P132" s="4">
        <v>89.6</v>
      </c>
      <c r="Q132" s="4">
        <f t="shared" si="12"/>
        <v>88.25</v>
      </c>
      <c r="R132" s="4">
        <f t="shared" si="11"/>
        <v>-87.674999999999997</v>
      </c>
    </row>
    <row r="133" spans="2:18" x14ac:dyDescent="0.25">
      <c r="B133" s="4">
        <v>1850</v>
      </c>
      <c r="C133" s="4">
        <v>115.4</v>
      </c>
      <c r="D133" s="4">
        <v>119.3</v>
      </c>
      <c r="E133" s="4">
        <f t="shared" si="7"/>
        <v>117.35</v>
      </c>
      <c r="F133" s="4">
        <v>3.8</v>
      </c>
      <c r="G133" s="4">
        <v>4.9000000000000004</v>
      </c>
      <c r="H133" s="4">
        <f t="shared" si="8"/>
        <v>4.3499999999999996</v>
      </c>
      <c r="I133" s="4">
        <f t="shared" si="9"/>
        <v>113</v>
      </c>
      <c r="K133" s="4">
        <v>2060</v>
      </c>
      <c r="L133" s="4">
        <v>0.3</v>
      </c>
      <c r="M133" s="4">
        <v>0.4</v>
      </c>
      <c r="N133" s="4">
        <f t="shared" si="10"/>
        <v>0.35</v>
      </c>
      <c r="O133" s="4">
        <v>96.6</v>
      </c>
      <c r="P133" s="4">
        <v>99.4</v>
      </c>
      <c r="Q133" s="4">
        <f t="shared" si="12"/>
        <v>98</v>
      </c>
      <c r="R133" s="4">
        <f t="shared" si="11"/>
        <v>-97.65</v>
      </c>
    </row>
    <row r="134" spans="2:18" x14ac:dyDescent="0.25">
      <c r="B134" s="4">
        <v>1855</v>
      </c>
      <c r="C134" s="4">
        <v>110.6</v>
      </c>
      <c r="D134" s="4">
        <v>114.6</v>
      </c>
      <c r="E134" s="4">
        <f t="shared" ref="E134:E190" si="13">(C134+D134)/2</f>
        <v>112.6</v>
      </c>
      <c r="F134" s="4">
        <v>4.0999999999999996</v>
      </c>
      <c r="G134" s="4">
        <v>5.2</v>
      </c>
      <c r="H134" s="4">
        <f t="shared" ref="H134:H190" si="14">(F134+G134)/2</f>
        <v>4.6500000000000004</v>
      </c>
      <c r="I134" s="4">
        <f t="shared" ref="I134:I190" si="15">E134-H134</f>
        <v>107.94999999999999</v>
      </c>
      <c r="K134" s="4">
        <v>2070</v>
      </c>
      <c r="L134" s="4">
        <v>0.2</v>
      </c>
      <c r="M134" s="4">
        <v>0.3</v>
      </c>
      <c r="N134" s="4">
        <f t="shared" ref="N134:N142" si="16">(L134+M134)/2</f>
        <v>0.25</v>
      </c>
      <c r="O134" s="4">
        <v>106.7</v>
      </c>
      <c r="P134" s="4">
        <v>109.5</v>
      </c>
      <c r="Q134" s="4">
        <f t="shared" si="12"/>
        <v>108.1</v>
      </c>
      <c r="R134" s="4">
        <f t="shared" ref="R134:R142" si="17">N134-Q134</f>
        <v>-107.85</v>
      </c>
    </row>
    <row r="135" spans="2:18" x14ac:dyDescent="0.25">
      <c r="B135" s="4">
        <v>1860</v>
      </c>
      <c r="C135" s="4">
        <v>105.9</v>
      </c>
      <c r="D135" s="4">
        <v>109.9</v>
      </c>
      <c r="E135" s="4">
        <f t="shared" si="13"/>
        <v>107.9</v>
      </c>
      <c r="F135" s="4">
        <v>4.4000000000000004</v>
      </c>
      <c r="G135" s="4">
        <v>5.5</v>
      </c>
      <c r="H135" s="4">
        <f t="shared" si="14"/>
        <v>4.95</v>
      </c>
      <c r="I135" s="4">
        <f t="shared" si="15"/>
        <v>102.95</v>
      </c>
      <c r="K135" s="4">
        <v>2075</v>
      </c>
      <c r="L135" s="4">
        <v>0.15</v>
      </c>
      <c r="M135" s="4">
        <v>0.25</v>
      </c>
      <c r="N135" s="4">
        <f t="shared" si="16"/>
        <v>0.2</v>
      </c>
      <c r="O135" s="4">
        <v>111.7</v>
      </c>
      <c r="P135" s="4">
        <v>114.5</v>
      </c>
      <c r="Q135" s="4">
        <f t="shared" si="12"/>
        <v>113.1</v>
      </c>
      <c r="R135" s="4">
        <f t="shared" si="17"/>
        <v>-112.89999999999999</v>
      </c>
    </row>
    <row r="136" spans="2:18" x14ac:dyDescent="0.25">
      <c r="B136" s="4">
        <v>1865</v>
      </c>
      <c r="C136" s="4">
        <v>101.3</v>
      </c>
      <c r="D136" s="4">
        <v>105.2</v>
      </c>
      <c r="E136" s="4">
        <f t="shared" si="13"/>
        <v>103.25</v>
      </c>
      <c r="F136" s="4">
        <v>4.7</v>
      </c>
      <c r="G136" s="4">
        <v>5.8</v>
      </c>
      <c r="H136" s="4">
        <f t="shared" si="14"/>
        <v>5.25</v>
      </c>
      <c r="I136" s="4">
        <f t="shared" si="15"/>
        <v>98</v>
      </c>
      <c r="K136" s="4">
        <v>2100</v>
      </c>
      <c r="L136" s="4">
        <v>0.1</v>
      </c>
      <c r="M136" s="4">
        <v>0.2</v>
      </c>
      <c r="N136" s="4">
        <f t="shared" si="16"/>
        <v>0.15000000000000002</v>
      </c>
      <c r="O136" s="4">
        <v>136.30000000000001</v>
      </c>
      <c r="P136" s="4">
        <v>139.1</v>
      </c>
      <c r="Q136" s="4">
        <f t="shared" si="12"/>
        <v>137.69999999999999</v>
      </c>
      <c r="R136" s="4">
        <f t="shared" si="17"/>
        <v>-137.54999999999998</v>
      </c>
    </row>
    <row r="137" spans="2:18" x14ac:dyDescent="0.25">
      <c r="B137" s="4">
        <v>1870</v>
      </c>
      <c r="C137" s="4">
        <v>96.6</v>
      </c>
      <c r="D137" s="4">
        <v>100.5</v>
      </c>
      <c r="E137" s="4">
        <f t="shared" si="13"/>
        <v>98.55</v>
      </c>
      <c r="F137" s="4">
        <v>5</v>
      </c>
      <c r="G137" s="4">
        <v>6.2</v>
      </c>
      <c r="H137" s="4">
        <f t="shared" si="14"/>
        <v>5.6</v>
      </c>
      <c r="I137" s="4">
        <f t="shared" si="15"/>
        <v>92.95</v>
      </c>
      <c r="K137" s="4">
        <v>2125</v>
      </c>
      <c r="L137" s="4">
        <v>0.05</v>
      </c>
      <c r="M137" s="4">
        <v>0.15</v>
      </c>
      <c r="N137" s="4">
        <f t="shared" si="16"/>
        <v>0.1</v>
      </c>
      <c r="O137" s="4">
        <v>161.5</v>
      </c>
      <c r="P137" s="4">
        <v>164.3</v>
      </c>
      <c r="Q137" s="4">
        <f t="shared" si="12"/>
        <v>162.9</v>
      </c>
      <c r="R137" s="4">
        <f t="shared" si="17"/>
        <v>-162.80000000000001</v>
      </c>
    </row>
    <row r="138" spans="2:18" x14ac:dyDescent="0.25">
      <c r="B138" s="4">
        <v>1875</v>
      </c>
      <c r="C138" s="4">
        <v>92</v>
      </c>
      <c r="D138" s="4">
        <v>95.9</v>
      </c>
      <c r="E138" s="4">
        <f t="shared" si="13"/>
        <v>93.95</v>
      </c>
      <c r="F138" s="4">
        <v>5.4</v>
      </c>
      <c r="G138" s="4">
        <v>6.6</v>
      </c>
      <c r="H138" s="4">
        <f t="shared" si="14"/>
        <v>6</v>
      </c>
      <c r="I138" s="4">
        <f t="shared" si="15"/>
        <v>87.95</v>
      </c>
      <c r="K138" s="4">
        <v>2150</v>
      </c>
      <c r="L138" s="4">
        <v>0.05</v>
      </c>
      <c r="M138" s="4">
        <v>0.15</v>
      </c>
      <c r="N138" s="4">
        <f t="shared" si="16"/>
        <v>0.1</v>
      </c>
      <c r="O138" s="4">
        <v>186.3</v>
      </c>
      <c r="P138" s="4">
        <v>189</v>
      </c>
      <c r="Q138" s="4">
        <f t="shared" si="12"/>
        <v>187.65</v>
      </c>
      <c r="R138" s="4">
        <f t="shared" si="17"/>
        <v>-187.55</v>
      </c>
    </row>
    <row r="139" spans="2:18" x14ac:dyDescent="0.25">
      <c r="B139" s="4">
        <v>1880</v>
      </c>
      <c r="C139" s="4">
        <v>87.4</v>
      </c>
      <c r="D139" s="4">
        <v>91.3</v>
      </c>
      <c r="E139" s="4">
        <f t="shared" si="13"/>
        <v>89.35</v>
      </c>
      <c r="F139" s="4">
        <v>5.8</v>
      </c>
      <c r="G139" s="4">
        <v>7</v>
      </c>
      <c r="H139" s="4">
        <f t="shared" si="14"/>
        <v>6.4</v>
      </c>
      <c r="I139" s="4">
        <f t="shared" si="15"/>
        <v>82.949999999999989</v>
      </c>
      <c r="K139" s="4">
        <v>2175</v>
      </c>
      <c r="L139" s="4">
        <v>0</v>
      </c>
      <c r="M139" s="4">
        <v>0.1</v>
      </c>
      <c r="N139" s="4">
        <f t="shared" si="16"/>
        <v>0.05</v>
      </c>
      <c r="O139" s="4">
        <v>211.3</v>
      </c>
      <c r="P139" s="4">
        <v>214</v>
      </c>
      <c r="Q139" s="4">
        <f t="shared" si="12"/>
        <v>212.65</v>
      </c>
      <c r="R139" s="4">
        <f t="shared" si="17"/>
        <v>-212.6</v>
      </c>
    </row>
    <row r="140" spans="2:18" x14ac:dyDescent="0.25">
      <c r="B140" s="4">
        <v>1885</v>
      </c>
      <c r="C140" s="4">
        <v>82.9</v>
      </c>
      <c r="D140" s="4">
        <v>86.7</v>
      </c>
      <c r="E140" s="4">
        <f t="shared" si="13"/>
        <v>84.800000000000011</v>
      </c>
      <c r="F140" s="4">
        <v>6.2</v>
      </c>
      <c r="G140" s="4">
        <v>7.5</v>
      </c>
      <c r="H140" s="4">
        <f t="shared" si="14"/>
        <v>6.85</v>
      </c>
      <c r="I140" s="4">
        <f t="shared" si="15"/>
        <v>77.950000000000017</v>
      </c>
      <c r="K140" s="4">
        <v>2200</v>
      </c>
      <c r="L140" s="4">
        <v>0.05</v>
      </c>
      <c r="M140" s="4">
        <v>0.1</v>
      </c>
      <c r="N140" s="4">
        <f t="shared" si="16"/>
        <v>7.5000000000000011E-2</v>
      </c>
      <c r="O140" s="4">
        <v>236.3</v>
      </c>
      <c r="P140" s="4">
        <v>239</v>
      </c>
      <c r="Q140" s="4">
        <f t="shared" si="12"/>
        <v>237.65</v>
      </c>
      <c r="R140" s="4">
        <f t="shared" si="17"/>
        <v>-237.57500000000002</v>
      </c>
    </row>
    <row r="141" spans="2:18" x14ac:dyDescent="0.25">
      <c r="B141" s="4">
        <v>1890</v>
      </c>
      <c r="C141" s="4">
        <v>78.400000000000006</v>
      </c>
      <c r="D141" s="4">
        <v>82.2</v>
      </c>
      <c r="E141" s="4">
        <f t="shared" si="13"/>
        <v>80.300000000000011</v>
      </c>
      <c r="F141" s="4">
        <v>6.7</v>
      </c>
      <c r="G141" s="4">
        <v>8</v>
      </c>
      <c r="H141" s="4">
        <f t="shared" si="14"/>
        <v>7.35</v>
      </c>
      <c r="I141" s="4">
        <f t="shared" si="15"/>
        <v>72.950000000000017</v>
      </c>
      <c r="K141" s="4">
        <v>2225</v>
      </c>
      <c r="L141" s="4">
        <v>0</v>
      </c>
      <c r="M141" s="4">
        <v>0.1</v>
      </c>
      <c r="N141" s="4">
        <f t="shared" si="16"/>
        <v>0.05</v>
      </c>
      <c r="O141" s="4">
        <v>261.3</v>
      </c>
      <c r="P141" s="4">
        <v>264</v>
      </c>
      <c r="Q141" s="4">
        <f t="shared" si="12"/>
        <v>262.64999999999998</v>
      </c>
      <c r="R141" s="4">
        <f t="shared" si="17"/>
        <v>-262.59999999999997</v>
      </c>
    </row>
    <row r="142" spans="2:18" x14ac:dyDescent="0.25">
      <c r="B142" s="4">
        <v>1895</v>
      </c>
      <c r="C142" s="4">
        <v>74</v>
      </c>
      <c r="D142" s="4">
        <v>77.7</v>
      </c>
      <c r="E142" s="4">
        <f t="shared" si="13"/>
        <v>75.849999999999994</v>
      </c>
      <c r="F142" s="4">
        <v>7.2</v>
      </c>
      <c r="G142" s="4">
        <v>8.6</v>
      </c>
      <c r="H142" s="4">
        <f t="shared" si="14"/>
        <v>7.9</v>
      </c>
      <c r="I142" s="4">
        <f t="shared" si="15"/>
        <v>67.949999999999989</v>
      </c>
      <c r="K142" s="4">
        <v>2250</v>
      </c>
      <c r="L142" s="4">
        <v>0</v>
      </c>
      <c r="M142" s="4">
        <v>0.1</v>
      </c>
      <c r="N142" s="4">
        <f t="shared" si="16"/>
        <v>0.05</v>
      </c>
      <c r="O142" s="4">
        <v>286.3</v>
      </c>
      <c r="P142" s="4">
        <v>289</v>
      </c>
      <c r="Q142" s="4">
        <f t="shared" si="12"/>
        <v>287.64999999999998</v>
      </c>
      <c r="R142" s="4">
        <f t="shared" si="17"/>
        <v>-287.59999999999997</v>
      </c>
    </row>
    <row r="143" spans="2:18" x14ac:dyDescent="0.25">
      <c r="B143" s="4">
        <v>1900</v>
      </c>
      <c r="C143" s="4">
        <v>69.599999999999994</v>
      </c>
      <c r="D143" s="4">
        <v>73.2</v>
      </c>
      <c r="E143" s="4">
        <f t="shared" si="13"/>
        <v>71.400000000000006</v>
      </c>
      <c r="F143" s="4">
        <v>7.8</v>
      </c>
      <c r="G143" s="4">
        <v>8.8000000000000007</v>
      </c>
      <c r="H143" s="4">
        <f t="shared" si="14"/>
        <v>8.3000000000000007</v>
      </c>
      <c r="I143" s="4">
        <f t="shared" si="15"/>
        <v>63.100000000000009</v>
      </c>
    </row>
    <row r="144" spans="2:18" x14ac:dyDescent="0.25">
      <c r="B144" s="4">
        <v>1905</v>
      </c>
      <c r="C144" s="4">
        <v>66</v>
      </c>
      <c r="D144" s="4">
        <v>68.5</v>
      </c>
      <c r="E144" s="4">
        <f t="shared" si="13"/>
        <v>67.25</v>
      </c>
      <c r="F144" s="4">
        <v>8.5</v>
      </c>
      <c r="G144" s="4">
        <v>9.5</v>
      </c>
      <c r="H144" s="4">
        <f t="shared" si="14"/>
        <v>9</v>
      </c>
      <c r="I144" s="4">
        <f t="shared" si="15"/>
        <v>58.25</v>
      </c>
    </row>
    <row r="145" spans="2:9" x14ac:dyDescent="0.25">
      <c r="B145" s="4">
        <v>1910</v>
      </c>
      <c r="C145" s="4">
        <v>61.6</v>
      </c>
      <c r="D145" s="4">
        <v>64.099999999999994</v>
      </c>
      <c r="E145" s="4">
        <f t="shared" si="13"/>
        <v>62.849999999999994</v>
      </c>
      <c r="F145" s="4">
        <v>9.1</v>
      </c>
      <c r="G145" s="4">
        <v>10.199999999999999</v>
      </c>
      <c r="H145" s="4">
        <f t="shared" si="14"/>
        <v>9.6499999999999986</v>
      </c>
      <c r="I145" s="4">
        <f t="shared" si="15"/>
        <v>53.199999999999996</v>
      </c>
    </row>
    <row r="146" spans="2:9" x14ac:dyDescent="0.25">
      <c r="B146" s="4">
        <v>1915</v>
      </c>
      <c r="C146" s="4">
        <v>57.4</v>
      </c>
      <c r="D146" s="4">
        <v>59.8</v>
      </c>
      <c r="E146" s="4">
        <f t="shared" si="13"/>
        <v>58.599999999999994</v>
      </c>
      <c r="F146" s="4">
        <v>9.9</v>
      </c>
      <c r="G146" s="4">
        <v>11.3</v>
      </c>
      <c r="H146" s="4">
        <f t="shared" si="14"/>
        <v>10.600000000000001</v>
      </c>
      <c r="I146" s="4">
        <f t="shared" si="15"/>
        <v>47.999999999999993</v>
      </c>
    </row>
    <row r="147" spans="2:9" x14ac:dyDescent="0.25">
      <c r="B147" s="4">
        <v>1920</v>
      </c>
      <c r="C147" s="4">
        <v>53.3</v>
      </c>
      <c r="D147" s="4">
        <v>55.6</v>
      </c>
      <c r="E147" s="4">
        <f t="shared" si="13"/>
        <v>54.45</v>
      </c>
      <c r="F147" s="4">
        <v>10.7</v>
      </c>
      <c r="G147" s="4">
        <v>12.1</v>
      </c>
      <c r="H147" s="4">
        <f t="shared" si="14"/>
        <v>11.399999999999999</v>
      </c>
      <c r="I147" s="4">
        <f t="shared" si="15"/>
        <v>43.050000000000004</v>
      </c>
    </row>
    <row r="148" spans="2:9" x14ac:dyDescent="0.25">
      <c r="B148" s="4">
        <v>1925</v>
      </c>
      <c r="C148" s="4">
        <v>49.1</v>
      </c>
      <c r="D148" s="4">
        <v>51.2</v>
      </c>
      <c r="E148" s="4">
        <f t="shared" si="13"/>
        <v>50.150000000000006</v>
      </c>
      <c r="F148" s="4">
        <v>11.6</v>
      </c>
      <c r="G148" s="4">
        <v>12.6</v>
      </c>
      <c r="H148" s="4">
        <f t="shared" si="14"/>
        <v>12.1</v>
      </c>
      <c r="I148" s="4">
        <f t="shared" si="15"/>
        <v>38.050000000000004</v>
      </c>
    </row>
    <row r="149" spans="2:9" x14ac:dyDescent="0.25">
      <c r="B149" s="4">
        <v>1930</v>
      </c>
      <c r="C149" s="4">
        <v>45.2</v>
      </c>
      <c r="D149" s="4">
        <v>47.3</v>
      </c>
      <c r="E149" s="4">
        <f t="shared" si="13"/>
        <v>46.25</v>
      </c>
      <c r="F149" s="4">
        <v>12.5</v>
      </c>
      <c r="G149" s="4">
        <v>14</v>
      </c>
      <c r="H149" s="4">
        <f t="shared" si="14"/>
        <v>13.25</v>
      </c>
      <c r="I149" s="4">
        <f t="shared" si="15"/>
        <v>33</v>
      </c>
    </row>
    <row r="150" spans="2:9" x14ac:dyDescent="0.25">
      <c r="B150" s="4">
        <v>1935</v>
      </c>
      <c r="C150" s="4">
        <v>41.2</v>
      </c>
      <c r="D150" s="4">
        <v>43.4</v>
      </c>
      <c r="E150" s="4">
        <f t="shared" si="13"/>
        <v>42.3</v>
      </c>
      <c r="F150" s="4">
        <v>13.6</v>
      </c>
      <c r="G150" s="4">
        <v>14.7</v>
      </c>
      <c r="H150" s="4">
        <f t="shared" si="14"/>
        <v>14.149999999999999</v>
      </c>
      <c r="I150" s="4">
        <f t="shared" si="15"/>
        <v>28.15</v>
      </c>
    </row>
    <row r="151" spans="2:9" x14ac:dyDescent="0.25">
      <c r="B151" s="4">
        <v>1940</v>
      </c>
      <c r="C151" s="4">
        <v>37.4</v>
      </c>
      <c r="D151" s="4">
        <v>39.5</v>
      </c>
      <c r="E151" s="4">
        <f t="shared" si="13"/>
        <v>38.450000000000003</v>
      </c>
      <c r="F151" s="4">
        <v>14.7</v>
      </c>
      <c r="G151" s="4">
        <v>15.8</v>
      </c>
      <c r="H151" s="4">
        <f t="shared" si="14"/>
        <v>15.25</v>
      </c>
      <c r="I151" s="4">
        <f t="shared" si="15"/>
        <v>23.200000000000003</v>
      </c>
    </row>
    <row r="152" spans="2:9" x14ac:dyDescent="0.25">
      <c r="B152" s="4">
        <v>1945</v>
      </c>
      <c r="C152" s="4">
        <v>33.700000000000003</v>
      </c>
      <c r="D152" s="4">
        <v>35.700000000000003</v>
      </c>
      <c r="E152" s="4">
        <f t="shared" si="13"/>
        <v>34.700000000000003</v>
      </c>
      <c r="F152" s="4">
        <v>15.9</v>
      </c>
      <c r="G152" s="4">
        <v>17.2</v>
      </c>
      <c r="H152" s="4">
        <f t="shared" si="14"/>
        <v>16.55</v>
      </c>
      <c r="I152" s="4">
        <f t="shared" si="15"/>
        <v>18.150000000000002</v>
      </c>
    </row>
    <row r="153" spans="2:9" x14ac:dyDescent="0.25">
      <c r="B153" s="4">
        <v>1950</v>
      </c>
      <c r="C153" s="4">
        <v>30.1</v>
      </c>
      <c r="D153" s="4">
        <v>32.1</v>
      </c>
      <c r="E153" s="4">
        <f t="shared" si="13"/>
        <v>31.1</v>
      </c>
      <c r="F153" s="4">
        <v>17.7</v>
      </c>
      <c r="G153" s="4">
        <v>18.8</v>
      </c>
      <c r="H153" s="4">
        <f t="shared" si="14"/>
        <v>18.25</v>
      </c>
      <c r="I153" s="4">
        <f t="shared" si="15"/>
        <v>12.850000000000001</v>
      </c>
    </row>
    <row r="154" spans="2:9" x14ac:dyDescent="0.25">
      <c r="B154" s="4">
        <v>1955</v>
      </c>
      <c r="C154" s="4">
        <v>26.7</v>
      </c>
      <c r="D154" s="4">
        <v>28.5</v>
      </c>
      <c r="E154" s="4">
        <f t="shared" si="13"/>
        <v>27.6</v>
      </c>
      <c r="F154" s="4">
        <v>19</v>
      </c>
      <c r="G154" s="4">
        <v>20.5</v>
      </c>
      <c r="H154" s="4">
        <f t="shared" si="14"/>
        <v>19.75</v>
      </c>
      <c r="I154" s="4">
        <f t="shared" si="15"/>
        <v>7.8500000000000014</v>
      </c>
    </row>
    <row r="155" spans="2:9" x14ac:dyDescent="0.25">
      <c r="B155" s="4">
        <v>1960</v>
      </c>
      <c r="C155" s="4">
        <v>23.4</v>
      </c>
      <c r="D155" s="4">
        <v>25.1</v>
      </c>
      <c r="E155" s="4">
        <f t="shared" si="13"/>
        <v>24.25</v>
      </c>
      <c r="F155" s="4">
        <v>20.6</v>
      </c>
      <c r="G155" s="4">
        <v>22</v>
      </c>
      <c r="H155" s="4">
        <f t="shared" si="14"/>
        <v>21.3</v>
      </c>
      <c r="I155" s="4">
        <f t="shared" si="15"/>
        <v>2.9499999999999993</v>
      </c>
    </row>
    <row r="156" spans="2:9" x14ac:dyDescent="0.25">
      <c r="B156" s="14">
        <v>1965</v>
      </c>
      <c r="C156" s="14">
        <v>20.3</v>
      </c>
      <c r="D156" s="14">
        <v>21.8</v>
      </c>
      <c r="E156" s="14">
        <f t="shared" si="13"/>
        <v>21.05</v>
      </c>
      <c r="F156" s="14">
        <v>22.3</v>
      </c>
      <c r="G156" s="14">
        <v>24</v>
      </c>
      <c r="H156" s="14">
        <f t="shared" si="14"/>
        <v>23.15</v>
      </c>
      <c r="I156" s="14">
        <f t="shared" si="15"/>
        <v>-2.0999999999999979</v>
      </c>
    </row>
    <row r="157" spans="2:9" x14ac:dyDescent="0.25">
      <c r="B157" s="4">
        <v>1970</v>
      </c>
      <c r="C157" s="4">
        <v>17.399999999999999</v>
      </c>
      <c r="D157" s="4">
        <v>18.8</v>
      </c>
      <c r="E157" s="4">
        <f t="shared" si="13"/>
        <v>18.100000000000001</v>
      </c>
      <c r="F157" s="4">
        <v>24.3</v>
      </c>
      <c r="G157" s="4">
        <v>25.8</v>
      </c>
      <c r="H157" s="4">
        <f t="shared" si="14"/>
        <v>25.05</v>
      </c>
      <c r="I157" s="4">
        <f t="shared" si="15"/>
        <v>-6.9499999999999993</v>
      </c>
    </row>
    <row r="158" spans="2:9" x14ac:dyDescent="0.25">
      <c r="B158" s="4">
        <v>1975</v>
      </c>
      <c r="C158" s="4">
        <v>14.6</v>
      </c>
      <c r="D158" s="4">
        <v>15.9</v>
      </c>
      <c r="E158" s="4">
        <f t="shared" si="13"/>
        <v>15.25</v>
      </c>
      <c r="F158" s="4">
        <v>26.5</v>
      </c>
      <c r="G158" s="4">
        <v>28.1</v>
      </c>
      <c r="H158" s="4">
        <f t="shared" si="14"/>
        <v>27.3</v>
      </c>
      <c r="I158" s="4">
        <f t="shared" si="15"/>
        <v>-12.05</v>
      </c>
    </row>
    <row r="159" spans="2:9" x14ac:dyDescent="0.25">
      <c r="B159" s="4">
        <v>1980</v>
      </c>
      <c r="C159" s="4">
        <v>12.2</v>
      </c>
      <c r="D159" s="4">
        <v>13.3</v>
      </c>
      <c r="E159" s="4">
        <f t="shared" si="13"/>
        <v>12.75</v>
      </c>
      <c r="F159" s="4">
        <v>28.9</v>
      </c>
      <c r="G159" s="4">
        <v>30.6</v>
      </c>
      <c r="H159" s="4">
        <f t="shared" si="14"/>
        <v>29.75</v>
      </c>
      <c r="I159" s="4">
        <f t="shared" si="15"/>
        <v>-17</v>
      </c>
    </row>
    <row r="160" spans="2:9" x14ac:dyDescent="0.25">
      <c r="B160" s="4">
        <v>1985</v>
      </c>
      <c r="C160" s="4">
        <v>9.9</v>
      </c>
      <c r="D160" s="4">
        <v>11</v>
      </c>
      <c r="E160" s="4">
        <f t="shared" si="13"/>
        <v>10.45</v>
      </c>
      <c r="F160" s="4">
        <v>31.4</v>
      </c>
      <c r="G160" s="4">
        <v>33.200000000000003</v>
      </c>
      <c r="H160" s="4">
        <f t="shared" si="14"/>
        <v>32.299999999999997</v>
      </c>
      <c r="I160" s="4">
        <f t="shared" si="15"/>
        <v>-21.849999999999998</v>
      </c>
    </row>
    <row r="161" spans="2:9" x14ac:dyDescent="0.25">
      <c r="B161" s="4">
        <v>1990</v>
      </c>
      <c r="C161" s="4">
        <v>7.9</v>
      </c>
      <c r="D161" s="4">
        <v>9</v>
      </c>
      <c r="E161" s="4">
        <f t="shared" si="13"/>
        <v>8.4499999999999993</v>
      </c>
      <c r="F161" s="4">
        <v>34.299999999999997</v>
      </c>
      <c r="G161" s="4">
        <v>36.5</v>
      </c>
      <c r="H161" s="4">
        <f t="shared" si="14"/>
        <v>35.4</v>
      </c>
      <c r="I161" s="4">
        <f t="shared" si="15"/>
        <v>-26.95</v>
      </c>
    </row>
    <row r="162" spans="2:9" x14ac:dyDescent="0.25">
      <c r="B162" s="4">
        <v>1995</v>
      </c>
      <c r="C162" s="4">
        <v>6.2</v>
      </c>
      <c r="D162" s="4">
        <v>7.1</v>
      </c>
      <c r="E162" s="4">
        <f t="shared" si="13"/>
        <v>6.65</v>
      </c>
      <c r="F162" s="4">
        <v>37.4</v>
      </c>
      <c r="G162" s="4">
        <v>39.700000000000003</v>
      </c>
      <c r="H162" s="4">
        <f t="shared" si="14"/>
        <v>38.549999999999997</v>
      </c>
      <c r="I162" s="4">
        <f t="shared" si="15"/>
        <v>-31.9</v>
      </c>
    </row>
    <row r="163" spans="2:9" x14ac:dyDescent="0.25">
      <c r="B163" s="4">
        <v>2000</v>
      </c>
      <c r="C163" s="4">
        <v>4.7</v>
      </c>
      <c r="D163" s="4">
        <v>5.2</v>
      </c>
      <c r="E163" s="4">
        <f t="shared" si="13"/>
        <v>4.95</v>
      </c>
      <c r="F163" s="4">
        <v>40.700000000000003</v>
      </c>
      <c r="G163" s="4">
        <v>43.2</v>
      </c>
      <c r="H163" s="4">
        <f t="shared" si="14"/>
        <v>41.95</v>
      </c>
      <c r="I163" s="4">
        <f t="shared" si="15"/>
        <v>-37</v>
      </c>
    </row>
    <row r="164" spans="2:9" x14ac:dyDescent="0.25">
      <c r="B164" s="4">
        <v>2005</v>
      </c>
      <c r="C164" s="4">
        <v>3.4</v>
      </c>
      <c r="D164" s="4">
        <v>4.2</v>
      </c>
      <c r="E164" s="4">
        <f t="shared" si="13"/>
        <v>3.8</v>
      </c>
      <c r="F164" s="4">
        <v>44</v>
      </c>
      <c r="G164" s="4">
        <v>47.7</v>
      </c>
      <c r="H164" s="4">
        <f t="shared" si="14"/>
        <v>45.85</v>
      </c>
      <c r="I164" s="4">
        <f t="shared" si="15"/>
        <v>-42.050000000000004</v>
      </c>
    </row>
    <row r="165" spans="2:9" x14ac:dyDescent="0.25">
      <c r="B165" s="4">
        <v>2010</v>
      </c>
      <c r="C165" s="4">
        <v>2.65</v>
      </c>
      <c r="D165" s="4">
        <v>3.1</v>
      </c>
      <c r="E165" s="4">
        <f t="shared" si="13"/>
        <v>2.875</v>
      </c>
      <c r="F165" s="4">
        <v>48</v>
      </c>
      <c r="G165" s="4">
        <v>51.4</v>
      </c>
      <c r="H165" s="4">
        <f t="shared" si="14"/>
        <v>49.7</v>
      </c>
      <c r="I165" s="4">
        <f t="shared" si="15"/>
        <v>-46.825000000000003</v>
      </c>
    </row>
    <row r="166" spans="2:9" x14ac:dyDescent="0.25">
      <c r="B166" s="4">
        <v>2015</v>
      </c>
      <c r="C166" s="4">
        <v>1.75</v>
      </c>
      <c r="D166" s="4">
        <v>2.2999999999999998</v>
      </c>
      <c r="E166" s="4">
        <f t="shared" si="13"/>
        <v>2.0249999999999999</v>
      </c>
      <c r="F166" s="4">
        <v>52.2</v>
      </c>
      <c r="G166" s="4">
        <v>56</v>
      </c>
      <c r="H166" s="4">
        <f t="shared" si="14"/>
        <v>54.1</v>
      </c>
      <c r="I166" s="4">
        <f t="shared" si="15"/>
        <v>-52.075000000000003</v>
      </c>
    </row>
    <row r="167" spans="2:9" x14ac:dyDescent="0.25">
      <c r="B167" s="4">
        <v>2020</v>
      </c>
      <c r="C167" s="4">
        <v>1.2</v>
      </c>
      <c r="D167" s="4">
        <v>1.7</v>
      </c>
      <c r="E167" s="4">
        <f t="shared" si="13"/>
        <v>1.45</v>
      </c>
      <c r="F167" s="4">
        <v>56.6</v>
      </c>
      <c r="G167" s="4">
        <v>60.4</v>
      </c>
      <c r="H167" s="4">
        <f t="shared" si="14"/>
        <v>58.5</v>
      </c>
      <c r="I167" s="4">
        <f t="shared" si="15"/>
        <v>-57.05</v>
      </c>
    </row>
    <row r="168" spans="2:9" x14ac:dyDescent="0.25">
      <c r="B168" s="4">
        <v>2025</v>
      </c>
      <c r="C168" s="4">
        <v>1</v>
      </c>
      <c r="D168" s="4">
        <v>1.25</v>
      </c>
      <c r="E168" s="4">
        <f t="shared" si="13"/>
        <v>1.125</v>
      </c>
      <c r="F168" s="4">
        <v>61.2</v>
      </c>
      <c r="G168" s="4">
        <v>65</v>
      </c>
      <c r="H168" s="4">
        <f t="shared" si="14"/>
        <v>63.1</v>
      </c>
      <c r="I168" s="4">
        <f t="shared" si="15"/>
        <v>-61.975000000000001</v>
      </c>
    </row>
    <row r="169" spans="2:9" x14ac:dyDescent="0.25">
      <c r="B169" s="4">
        <v>2030</v>
      </c>
      <c r="C169" s="4">
        <v>0.45</v>
      </c>
      <c r="D169" s="4">
        <v>1</v>
      </c>
      <c r="E169" s="4">
        <f t="shared" si="13"/>
        <v>0.72499999999999998</v>
      </c>
      <c r="F169" s="4">
        <v>65.900000000000006</v>
      </c>
      <c r="G169" s="4">
        <v>69.7</v>
      </c>
      <c r="H169" s="4">
        <f t="shared" si="14"/>
        <v>67.800000000000011</v>
      </c>
      <c r="I169" s="4">
        <f t="shared" si="15"/>
        <v>-67.075000000000017</v>
      </c>
    </row>
    <row r="170" spans="2:9" x14ac:dyDescent="0.25">
      <c r="B170" s="4">
        <v>2035</v>
      </c>
      <c r="C170" s="4">
        <v>0.25</v>
      </c>
      <c r="D170" s="4">
        <v>0.8</v>
      </c>
      <c r="E170" s="4">
        <f t="shared" si="13"/>
        <v>0.52500000000000002</v>
      </c>
      <c r="F170" s="4">
        <v>70.7</v>
      </c>
      <c r="G170" s="4">
        <v>74.400000000000006</v>
      </c>
      <c r="H170" s="4">
        <f t="shared" si="14"/>
        <v>72.550000000000011</v>
      </c>
      <c r="I170" s="4">
        <f t="shared" si="15"/>
        <v>-72.025000000000006</v>
      </c>
    </row>
    <row r="171" spans="2:9" x14ac:dyDescent="0.25">
      <c r="B171" s="4">
        <v>2040</v>
      </c>
      <c r="C171" s="4">
        <v>0.35</v>
      </c>
      <c r="D171" s="4">
        <v>0.65</v>
      </c>
      <c r="E171" s="4">
        <f t="shared" si="13"/>
        <v>0.5</v>
      </c>
      <c r="F171" s="4">
        <v>75.599999999999994</v>
      </c>
      <c r="G171" s="4">
        <v>79.3</v>
      </c>
      <c r="H171" s="4">
        <f t="shared" si="14"/>
        <v>77.449999999999989</v>
      </c>
      <c r="I171" s="4">
        <f t="shared" si="15"/>
        <v>-76.949999999999989</v>
      </c>
    </row>
    <row r="172" spans="2:9" x14ac:dyDescent="0.25">
      <c r="B172" s="4">
        <v>2045</v>
      </c>
      <c r="C172" s="4">
        <v>0.2</v>
      </c>
      <c r="D172" s="4">
        <v>0.6</v>
      </c>
      <c r="E172" s="4">
        <f t="shared" si="13"/>
        <v>0.4</v>
      </c>
      <c r="F172" s="4">
        <v>80.5</v>
      </c>
      <c r="G172" s="4">
        <v>84.1</v>
      </c>
      <c r="H172" s="4">
        <f t="shared" si="14"/>
        <v>82.3</v>
      </c>
      <c r="I172" s="4">
        <f t="shared" si="15"/>
        <v>-81.899999999999991</v>
      </c>
    </row>
    <row r="173" spans="2:9" x14ac:dyDescent="0.25">
      <c r="B173" s="4">
        <v>2050</v>
      </c>
      <c r="C173" s="4">
        <v>0.2</v>
      </c>
      <c r="D173" s="4">
        <v>0.3</v>
      </c>
      <c r="E173" s="4">
        <f t="shared" si="13"/>
        <v>0.25</v>
      </c>
      <c r="F173" s="4">
        <v>85.4</v>
      </c>
      <c r="G173" s="4">
        <v>89</v>
      </c>
      <c r="H173" s="4">
        <f t="shared" si="14"/>
        <v>87.2</v>
      </c>
      <c r="I173" s="4">
        <f t="shared" si="15"/>
        <v>-86.95</v>
      </c>
    </row>
    <row r="174" spans="2:9" x14ac:dyDescent="0.25">
      <c r="B174" s="4">
        <v>2055</v>
      </c>
      <c r="C174" s="4">
        <v>0.15</v>
      </c>
      <c r="D174" s="4">
        <v>0.5</v>
      </c>
      <c r="E174" s="4">
        <f t="shared" si="13"/>
        <v>0.32500000000000001</v>
      </c>
      <c r="F174" s="4">
        <v>90.4</v>
      </c>
      <c r="G174" s="4">
        <v>94</v>
      </c>
      <c r="H174" s="4">
        <f t="shared" si="14"/>
        <v>92.2</v>
      </c>
      <c r="I174" s="4">
        <f t="shared" si="15"/>
        <v>-91.875</v>
      </c>
    </row>
    <row r="175" spans="2:9" x14ac:dyDescent="0.25">
      <c r="B175" s="4">
        <v>2060</v>
      </c>
      <c r="C175" s="4">
        <v>0.15</v>
      </c>
      <c r="D175" s="4">
        <v>0.3</v>
      </c>
      <c r="E175" s="4">
        <f t="shared" si="13"/>
        <v>0.22499999999999998</v>
      </c>
      <c r="F175" s="4">
        <v>95.3</v>
      </c>
      <c r="G175" s="4">
        <v>98.9</v>
      </c>
      <c r="H175" s="4">
        <f t="shared" si="14"/>
        <v>97.1</v>
      </c>
      <c r="I175" s="4">
        <f t="shared" si="15"/>
        <v>-96.875</v>
      </c>
    </row>
    <row r="176" spans="2:9" x14ac:dyDescent="0.25">
      <c r="B176" s="4">
        <v>2065</v>
      </c>
      <c r="C176" s="4">
        <v>0.15</v>
      </c>
      <c r="D176" s="4">
        <v>0.2</v>
      </c>
      <c r="E176" s="4">
        <f t="shared" si="13"/>
        <v>0.17499999999999999</v>
      </c>
      <c r="F176" s="4">
        <v>100.3</v>
      </c>
      <c r="G176" s="4">
        <v>103.9</v>
      </c>
      <c r="H176" s="4">
        <f t="shared" si="14"/>
        <v>102.1</v>
      </c>
      <c r="I176" s="4">
        <f t="shared" si="15"/>
        <v>-101.925</v>
      </c>
    </row>
    <row r="177" spans="2:9" x14ac:dyDescent="0.25">
      <c r="B177" s="4">
        <v>2070</v>
      </c>
      <c r="C177" s="4">
        <v>0.1</v>
      </c>
      <c r="D177" s="4">
        <v>0.2</v>
      </c>
      <c r="E177" s="4">
        <f t="shared" si="13"/>
        <v>0.15000000000000002</v>
      </c>
      <c r="F177" s="4">
        <v>105.3</v>
      </c>
      <c r="G177" s="4">
        <v>108.9</v>
      </c>
      <c r="H177" s="4">
        <f t="shared" si="14"/>
        <v>107.1</v>
      </c>
      <c r="I177" s="4">
        <f t="shared" si="15"/>
        <v>-106.94999999999999</v>
      </c>
    </row>
    <row r="178" spans="2:9" x14ac:dyDescent="0.25">
      <c r="B178" s="4">
        <v>2075</v>
      </c>
      <c r="C178" s="4">
        <v>0.1</v>
      </c>
      <c r="D178" s="4">
        <v>0.2</v>
      </c>
      <c r="E178" s="4">
        <f t="shared" si="13"/>
        <v>0.15000000000000002</v>
      </c>
      <c r="F178" s="4">
        <v>110.3</v>
      </c>
      <c r="G178" s="4">
        <v>113.8</v>
      </c>
      <c r="H178" s="4">
        <f t="shared" si="14"/>
        <v>112.05</v>
      </c>
      <c r="I178" s="4">
        <f t="shared" si="15"/>
        <v>-111.89999999999999</v>
      </c>
    </row>
    <row r="179" spans="2:9" x14ac:dyDescent="0.25">
      <c r="B179" s="4">
        <v>2080</v>
      </c>
      <c r="C179" s="4">
        <v>0.05</v>
      </c>
      <c r="D179" s="4">
        <v>0.45</v>
      </c>
      <c r="E179" s="4">
        <f t="shared" si="13"/>
        <v>0.25</v>
      </c>
      <c r="F179" s="4">
        <v>115.3</v>
      </c>
      <c r="G179" s="4">
        <v>118.8</v>
      </c>
      <c r="H179" s="4">
        <f t="shared" si="14"/>
        <v>117.05</v>
      </c>
      <c r="I179" s="4">
        <f t="shared" si="15"/>
        <v>-116.8</v>
      </c>
    </row>
    <row r="180" spans="2:9" x14ac:dyDescent="0.25">
      <c r="B180" s="4">
        <v>2085</v>
      </c>
      <c r="C180" s="4">
        <v>0.05</v>
      </c>
      <c r="D180" s="4">
        <v>0.4</v>
      </c>
      <c r="E180" s="4">
        <f t="shared" si="13"/>
        <v>0.22500000000000001</v>
      </c>
      <c r="F180" s="4">
        <v>120.3</v>
      </c>
      <c r="G180" s="4">
        <v>123.8</v>
      </c>
      <c r="H180" s="4">
        <f t="shared" si="14"/>
        <v>122.05</v>
      </c>
      <c r="I180" s="4">
        <f t="shared" si="15"/>
        <v>-121.825</v>
      </c>
    </row>
    <row r="181" spans="2:9" x14ac:dyDescent="0.25">
      <c r="B181" s="4">
        <v>2090</v>
      </c>
      <c r="C181" s="4">
        <v>0.05</v>
      </c>
      <c r="D181" s="4">
        <v>0.15</v>
      </c>
      <c r="E181" s="4">
        <f t="shared" si="13"/>
        <v>0.1</v>
      </c>
      <c r="F181" s="4">
        <v>125.3</v>
      </c>
      <c r="G181" s="4">
        <v>128.80000000000001</v>
      </c>
      <c r="H181" s="4">
        <f t="shared" si="14"/>
        <v>127.05000000000001</v>
      </c>
      <c r="I181" s="4">
        <f t="shared" si="15"/>
        <v>-126.95000000000002</v>
      </c>
    </row>
    <row r="182" spans="2:9" x14ac:dyDescent="0.25">
      <c r="B182" s="4">
        <v>2095</v>
      </c>
      <c r="C182" s="4">
        <v>0.05</v>
      </c>
      <c r="D182" s="4">
        <v>0.35</v>
      </c>
      <c r="E182" s="4">
        <f t="shared" si="13"/>
        <v>0.19999999999999998</v>
      </c>
      <c r="F182" s="4">
        <v>130.30000000000001</v>
      </c>
      <c r="G182" s="4">
        <v>133.80000000000001</v>
      </c>
      <c r="H182" s="4">
        <f t="shared" si="14"/>
        <v>132.05000000000001</v>
      </c>
      <c r="I182" s="4">
        <f t="shared" si="15"/>
        <v>-131.85000000000002</v>
      </c>
    </row>
    <row r="183" spans="2:9" x14ac:dyDescent="0.25">
      <c r="B183" s="4">
        <v>2100</v>
      </c>
      <c r="C183" s="4">
        <v>0.05</v>
      </c>
      <c r="D183" s="4">
        <v>0.15</v>
      </c>
      <c r="E183" s="4">
        <f t="shared" si="13"/>
        <v>0.1</v>
      </c>
      <c r="F183" s="4">
        <v>135.30000000000001</v>
      </c>
      <c r="G183" s="4">
        <v>138.80000000000001</v>
      </c>
      <c r="H183" s="4">
        <f t="shared" si="14"/>
        <v>137.05000000000001</v>
      </c>
      <c r="I183" s="4">
        <f t="shared" si="15"/>
        <v>-136.95000000000002</v>
      </c>
    </row>
    <row r="184" spans="2:9" x14ac:dyDescent="0.25">
      <c r="B184" s="4">
        <v>2120</v>
      </c>
      <c r="C184" s="4">
        <v>0</v>
      </c>
      <c r="D184" s="4">
        <v>0.15</v>
      </c>
      <c r="E184" s="4">
        <f t="shared" si="13"/>
        <v>7.4999999999999997E-2</v>
      </c>
      <c r="F184" s="4">
        <v>155.30000000000001</v>
      </c>
      <c r="G184" s="4">
        <v>158.80000000000001</v>
      </c>
      <c r="H184" s="4">
        <f t="shared" si="14"/>
        <v>157.05000000000001</v>
      </c>
      <c r="I184" s="4">
        <f t="shared" si="15"/>
        <v>-156.97500000000002</v>
      </c>
    </row>
    <row r="185" spans="2:9" x14ac:dyDescent="0.25">
      <c r="B185" s="4">
        <v>2125</v>
      </c>
      <c r="C185" s="4">
        <v>0.05</v>
      </c>
      <c r="D185" s="4">
        <v>0.15</v>
      </c>
      <c r="E185" s="4">
        <f t="shared" si="13"/>
        <v>0.1</v>
      </c>
      <c r="F185" s="4">
        <v>160.30000000000001</v>
      </c>
      <c r="G185" s="4">
        <v>163.80000000000001</v>
      </c>
      <c r="H185" s="4">
        <f t="shared" si="14"/>
        <v>162.05000000000001</v>
      </c>
      <c r="I185" s="4">
        <f t="shared" si="15"/>
        <v>-161.95000000000002</v>
      </c>
    </row>
    <row r="186" spans="2:9" x14ac:dyDescent="0.25">
      <c r="B186" s="4">
        <v>2150</v>
      </c>
      <c r="C186" s="4">
        <v>0</v>
      </c>
      <c r="D186" s="4">
        <v>0.1</v>
      </c>
      <c r="E186" s="4">
        <f t="shared" si="13"/>
        <v>0.05</v>
      </c>
      <c r="F186" s="4">
        <v>185.2</v>
      </c>
      <c r="G186" s="4">
        <v>188.8</v>
      </c>
      <c r="H186" s="4">
        <f t="shared" si="14"/>
        <v>187</v>
      </c>
      <c r="I186" s="4">
        <f t="shared" si="15"/>
        <v>-186.95</v>
      </c>
    </row>
    <row r="187" spans="2:9" x14ac:dyDescent="0.25">
      <c r="B187" s="4">
        <v>2175</v>
      </c>
      <c r="C187" s="4">
        <v>0</v>
      </c>
      <c r="D187" s="4">
        <v>0.05</v>
      </c>
      <c r="E187" s="4">
        <f t="shared" si="13"/>
        <v>2.5000000000000001E-2</v>
      </c>
      <c r="F187" s="4">
        <v>210.2</v>
      </c>
      <c r="G187" s="4">
        <v>213.7</v>
      </c>
      <c r="H187" s="4">
        <f t="shared" si="14"/>
        <v>211.95</v>
      </c>
      <c r="I187" s="4">
        <f t="shared" si="15"/>
        <v>-211.92499999999998</v>
      </c>
    </row>
    <row r="188" spans="2:9" x14ac:dyDescent="0.25">
      <c r="B188" s="4">
        <v>2200</v>
      </c>
      <c r="C188" s="4">
        <v>0</v>
      </c>
      <c r="D188" s="4">
        <v>0.05</v>
      </c>
      <c r="E188" s="4">
        <f t="shared" si="13"/>
        <v>2.5000000000000001E-2</v>
      </c>
      <c r="F188" s="4">
        <v>235.2</v>
      </c>
      <c r="G188" s="4">
        <v>238.7</v>
      </c>
      <c r="H188" s="4">
        <f t="shared" si="14"/>
        <v>236.95</v>
      </c>
      <c r="I188" s="4">
        <f t="shared" si="15"/>
        <v>-236.92499999999998</v>
      </c>
    </row>
    <row r="189" spans="2:9" x14ac:dyDescent="0.25">
      <c r="B189" s="4">
        <v>2225</v>
      </c>
      <c r="C189" s="4">
        <v>0.05</v>
      </c>
      <c r="D189" s="4">
        <v>0.1</v>
      </c>
      <c r="E189" s="4">
        <f t="shared" si="13"/>
        <v>7.5000000000000011E-2</v>
      </c>
      <c r="F189" s="4">
        <v>260.2</v>
      </c>
      <c r="G189" s="4">
        <v>263.7</v>
      </c>
      <c r="H189" s="4">
        <f t="shared" si="14"/>
        <v>261.95</v>
      </c>
      <c r="I189" s="4">
        <f t="shared" si="15"/>
        <v>-261.875</v>
      </c>
    </row>
    <row r="190" spans="2:9" x14ac:dyDescent="0.25">
      <c r="B190" s="4">
        <v>2250</v>
      </c>
      <c r="C190" s="4">
        <v>0</v>
      </c>
      <c r="D190" s="4">
        <v>0.05</v>
      </c>
      <c r="E190" s="4">
        <f t="shared" si="13"/>
        <v>2.5000000000000001E-2</v>
      </c>
      <c r="F190" s="4">
        <v>285.2</v>
      </c>
      <c r="G190" s="4">
        <v>288.7</v>
      </c>
      <c r="H190" s="4">
        <f t="shared" si="14"/>
        <v>286.95</v>
      </c>
      <c r="I190" s="4">
        <f t="shared" si="15"/>
        <v>-286.92500000000001</v>
      </c>
    </row>
  </sheetData>
  <mergeCells count="8">
    <mergeCell ref="B2:H2"/>
    <mergeCell ref="K2:R2"/>
    <mergeCell ref="L3:N3"/>
    <mergeCell ref="O3:Q3"/>
    <mergeCell ref="B3:B4"/>
    <mergeCell ref="K3:K4"/>
    <mergeCell ref="C3:E3"/>
    <mergeCell ref="F3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2023-08-20T07:19:47Z</dcterms:modified>
</cp:coreProperties>
</file>