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b7e43d300d803b6a/大二上/商务统计学/hw4/"/>
    </mc:Choice>
  </mc:AlternateContent>
  <xr:revisionPtr revIDLastSave="5" documentId="13_ncr:1_{01D94BD8-0759-4879-B3C0-C32BDAFE82A7}" xr6:coauthVersionLast="47" xr6:coauthVersionMax="47" xr10:uidLastSave="{16014D40-1403-4462-ADB0-71635E6AF071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  <sheet name="2b" sheetId="4" r:id="rId3"/>
    <sheet name="2原题" sheetId="3" r:id="rId4"/>
    <sheet name="3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2" l="1"/>
  <c r="B18" i="2"/>
  <c r="B11" i="2"/>
  <c r="B10" i="2"/>
  <c r="B9" i="2"/>
  <c r="B12" i="2"/>
  <c r="B22" i="5"/>
  <c r="B20" i="5"/>
  <c r="D18" i="5"/>
  <c r="C18" i="5"/>
  <c r="B18" i="5"/>
  <c r="D17" i="5"/>
  <c r="C17" i="5"/>
  <c r="B17" i="5"/>
  <c r="C15" i="5"/>
  <c r="D15" i="5"/>
  <c r="E15" i="5"/>
  <c r="B15" i="5"/>
  <c r="E14" i="5"/>
  <c r="E13" i="5"/>
  <c r="E2" i="5"/>
  <c r="C14" i="5"/>
  <c r="D14" i="5"/>
  <c r="B14" i="5"/>
  <c r="B13" i="5"/>
  <c r="C13" i="5"/>
  <c r="D13" i="5"/>
  <c r="B10" i="5"/>
  <c r="E4" i="5"/>
  <c r="H1" i="5"/>
  <c r="C6" i="5"/>
  <c r="D6" i="5"/>
  <c r="B6" i="5"/>
  <c r="B8" i="5"/>
  <c r="H5" i="5" s="1"/>
  <c r="G8" i="1"/>
  <c r="I20" i="4"/>
  <c r="B18" i="4"/>
  <c r="L2" i="4"/>
  <c r="J5" i="4"/>
  <c r="J3" i="4"/>
  <c r="J4" i="4"/>
  <c r="J6" i="4"/>
  <c r="J7" i="4"/>
  <c r="I3" i="4"/>
  <c r="I4" i="4"/>
  <c r="I5" i="4"/>
  <c r="I6" i="4"/>
  <c r="I7" i="4"/>
  <c r="I2" i="4"/>
  <c r="J2" i="4"/>
  <c r="H3" i="4"/>
  <c r="H4" i="4"/>
  <c r="H5" i="4"/>
  <c r="H6" i="4"/>
  <c r="H7" i="4"/>
  <c r="H2" i="4"/>
  <c r="E11" i="4"/>
  <c r="E10" i="4"/>
  <c r="E3" i="4"/>
  <c r="E4" i="4"/>
  <c r="E5" i="4"/>
  <c r="E6" i="4"/>
  <c r="E7" i="4"/>
  <c r="E2" i="4"/>
  <c r="B14" i="4"/>
  <c r="D21" i="4"/>
  <c r="B21" i="4"/>
  <c r="B19" i="4"/>
  <c r="D12" i="4"/>
  <c r="C12" i="4"/>
  <c r="B12" i="4"/>
  <c r="B13" i="4" s="1"/>
  <c r="D8" i="4"/>
  <c r="C8" i="4"/>
  <c r="B8" i="4"/>
  <c r="B21" i="2"/>
  <c r="B13" i="2"/>
  <c r="B14" i="2"/>
  <c r="D21" i="3"/>
  <c r="B21" i="3"/>
  <c r="B19" i="3"/>
  <c r="B18" i="3"/>
  <c r="D12" i="3"/>
  <c r="C12" i="3"/>
  <c r="B12" i="3"/>
  <c r="D8" i="3"/>
  <c r="C8" i="3"/>
  <c r="B8" i="3"/>
  <c r="D21" i="2"/>
  <c r="D12" i="2"/>
  <c r="C12" i="2"/>
  <c r="D8" i="2"/>
  <c r="C8" i="2"/>
  <c r="B8" i="2"/>
  <c r="B13" i="1"/>
  <c r="B14" i="1" s="1"/>
  <c r="B15" i="1" s="1"/>
  <c r="D21" i="1"/>
  <c r="B21" i="1"/>
  <c r="B19" i="1"/>
  <c r="B18" i="1"/>
  <c r="C12" i="1"/>
  <c r="D12" i="1"/>
  <c r="E12" i="1"/>
  <c r="B12" i="1"/>
  <c r="B11" i="1"/>
  <c r="B10" i="1"/>
  <c r="B9" i="1"/>
  <c r="C8" i="1"/>
  <c r="D8" i="1"/>
  <c r="E8" i="1"/>
  <c r="B8" i="1"/>
  <c r="E6" i="5" l="1"/>
  <c r="B9" i="5" s="1"/>
  <c r="I2" i="5"/>
  <c r="H2" i="5"/>
  <c r="H3" i="5"/>
  <c r="G2" i="5"/>
  <c r="I4" i="5"/>
  <c r="I3" i="5"/>
  <c r="G4" i="5"/>
  <c r="H4" i="5"/>
  <c r="G3" i="5"/>
  <c r="I5" i="5"/>
  <c r="G5" i="5"/>
  <c r="B9" i="4"/>
  <c r="B10" i="4" s="1"/>
  <c r="B11" i="4" s="1"/>
  <c r="B15" i="4" s="1"/>
  <c r="D18" i="4" s="1"/>
  <c r="B15" i="2"/>
  <c r="D18" i="2" s="1"/>
  <c r="B9" i="3"/>
  <c r="B10" i="3" s="1"/>
  <c r="B11" i="3" s="1"/>
  <c r="B13" i="3"/>
  <c r="B14" i="3" s="1"/>
  <c r="B15" i="3" l="1"/>
</calcChain>
</file>

<file path=xl/sharedStrings.xml><?xml version="1.0" encoding="utf-8"?>
<sst xmlns="http://schemas.openxmlformats.org/spreadsheetml/2006/main" count="71" uniqueCount="30">
  <si>
    <t>machine1</t>
    <phoneticPr fontId="1" type="noConversion"/>
  </si>
  <si>
    <t>machine2</t>
    <phoneticPr fontId="1" type="noConversion"/>
  </si>
  <si>
    <t>machine3</t>
    <phoneticPr fontId="1" type="noConversion"/>
  </si>
  <si>
    <t>machine4</t>
    <phoneticPr fontId="1" type="noConversion"/>
  </si>
  <si>
    <t>均值</t>
    <phoneticPr fontId="1" type="noConversion"/>
  </si>
  <si>
    <t>组间方差</t>
    <phoneticPr fontId="1" type="noConversion"/>
  </si>
  <si>
    <t>SSTR</t>
    <phoneticPr fontId="1" type="noConversion"/>
  </si>
  <si>
    <t>MSTR</t>
    <phoneticPr fontId="1" type="noConversion"/>
  </si>
  <si>
    <t>SSE</t>
    <phoneticPr fontId="1" type="noConversion"/>
  </si>
  <si>
    <t>方差</t>
    <phoneticPr fontId="1" type="noConversion"/>
  </si>
  <si>
    <t>F</t>
    <phoneticPr fontId="1" type="noConversion"/>
  </si>
  <si>
    <t>MSE</t>
    <phoneticPr fontId="1" type="noConversion"/>
  </si>
  <si>
    <t>p</t>
    <phoneticPr fontId="1" type="noConversion"/>
  </si>
  <si>
    <t>critical reading</t>
    <phoneticPr fontId="1" type="noConversion"/>
  </si>
  <si>
    <t>mathematics</t>
    <phoneticPr fontId="1" type="noConversion"/>
  </si>
  <si>
    <t>writing</t>
    <phoneticPr fontId="1" type="noConversion"/>
  </si>
  <si>
    <t>SSBL</t>
    <phoneticPr fontId="1" type="noConversion"/>
  </si>
  <si>
    <t>MSBL</t>
    <phoneticPr fontId="1" type="noConversion"/>
  </si>
  <si>
    <t>SST</t>
    <phoneticPr fontId="1" type="noConversion"/>
  </si>
  <si>
    <t>translation1</t>
    <phoneticPr fontId="1" type="noConversion"/>
  </si>
  <si>
    <t>translation2</t>
    <phoneticPr fontId="1" type="noConversion"/>
  </si>
  <si>
    <t>spanish</t>
    <phoneticPr fontId="1" type="noConversion"/>
  </si>
  <si>
    <t>french</t>
    <phoneticPr fontId="1" type="noConversion"/>
  </si>
  <si>
    <t>german</t>
    <phoneticPr fontId="1" type="noConversion"/>
  </si>
  <si>
    <t>avg</t>
    <phoneticPr fontId="1" type="noConversion"/>
  </si>
  <si>
    <t>样本总体均值</t>
    <phoneticPr fontId="1" type="noConversion"/>
  </si>
  <si>
    <t>SSA</t>
    <phoneticPr fontId="1" type="noConversion"/>
  </si>
  <si>
    <t>SSB</t>
    <phoneticPr fontId="1" type="noConversion"/>
  </si>
  <si>
    <t>i</t>
    <phoneticPr fontId="1" type="noConversion"/>
  </si>
  <si>
    <t>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</si>
</sst>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);[Red]\(0.00\)"/>
    <numFmt numFmtId="177" formatCode="0.0000"/>
    <numFmt numFmtId="178" formatCode="0.000000000000000_ "/>
    <numFmt numFmtId="179" formatCode="0.00000000000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0" fillId="2" borderId="0" xfId="0" applyFill="1"/>
    <xf numFmtId="0" fontId="3" fillId="0" borderId="0" xfId="0" applyFont="1"/>
    <xf numFmtId="0" fontId="4" fillId="0" borderId="0" xfId="0" applyFont="1"/>
    <xf numFmtId="177" fontId="4" fillId="0" borderId="0" xfId="0" applyNumberFormat="1" applyFont="1"/>
    <xf numFmtId="0" fontId="3" fillId="2" borderId="0" xfId="0" applyFont="1" applyFill="1"/>
    <xf numFmtId="178" fontId="0" fillId="0" borderId="0" xfId="0" applyNumberFormat="1"/>
    <xf numFmtId="17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B13" sqref="B13"/>
    </sheetView>
  </sheetViews>
  <sheetFormatPr defaultRowHeight="14" x14ac:dyDescent="0.3"/>
  <cols>
    <col min="2" max="2" width="13.83203125" bestFit="1" customWidth="1"/>
  </cols>
  <sheetData>
    <row r="1" spans="1:7" x14ac:dyDescent="0.3">
      <c r="B1" t="s">
        <v>0</v>
      </c>
      <c r="C1" t="s">
        <v>1</v>
      </c>
      <c r="D1" t="s">
        <v>2</v>
      </c>
      <c r="E1" t="s">
        <v>3</v>
      </c>
    </row>
    <row r="2" spans="1:7" x14ac:dyDescent="0.3">
      <c r="B2">
        <v>6.1</v>
      </c>
      <c r="C2">
        <v>8.4</v>
      </c>
      <c r="D2">
        <v>11.1</v>
      </c>
      <c r="E2">
        <v>9.8000000000000007</v>
      </c>
    </row>
    <row r="3" spans="1:7" x14ac:dyDescent="0.3">
      <c r="B3">
        <v>7.5</v>
      </c>
      <c r="C3">
        <v>7.8</v>
      </c>
      <c r="D3">
        <v>10.8</v>
      </c>
      <c r="E3">
        <v>12.1</v>
      </c>
    </row>
    <row r="4" spans="1:7" x14ac:dyDescent="0.3">
      <c r="B4">
        <v>5.8</v>
      </c>
      <c r="C4">
        <v>9.9</v>
      </c>
      <c r="D4">
        <v>9.5</v>
      </c>
      <c r="E4">
        <v>12.5</v>
      </c>
    </row>
    <row r="5" spans="1:7" x14ac:dyDescent="0.3">
      <c r="B5">
        <v>7.4</v>
      </c>
      <c r="C5">
        <v>10.1</v>
      </c>
      <c r="D5">
        <v>10.199999999999999</v>
      </c>
      <c r="E5">
        <v>10.8</v>
      </c>
    </row>
    <row r="6" spans="1:7" x14ac:dyDescent="0.3">
      <c r="B6">
        <v>8.1999999999999993</v>
      </c>
      <c r="C6">
        <v>9.6</v>
      </c>
      <c r="D6">
        <v>9.1999999999999993</v>
      </c>
      <c r="E6">
        <v>11.1</v>
      </c>
    </row>
    <row r="7" spans="1:7" x14ac:dyDescent="0.3">
      <c r="B7">
        <v>7.6</v>
      </c>
      <c r="C7">
        <v>9.5</v>
      </c>
      <c r="D7">
        <v>8.9</v>
      </c>
      <c r="E7">
        <v>11.6</v>
      </c>
    </row>
    <row r="8" spans="1:7" x14ac:dyDescent="0.3">
      <c r="A8" t="s">
        <v>4</v>
      </c>
      <c r="B8">
        <f>AVERAGE(B2:B7)</f>
        <v>7.1000000000000005</v>
      </c>
      <c r="C8">
        <f t="shared" ref="C8:E8" si="0">AVERAGE(C2:C7)</f>
        <v>9.2166666666666668</v>
      </c>
      <c r="D8">
        <f t="shared" si="0"/>
        <v>9.9499999999999993</v>
      </c>
      <c r="E8">
        <f t="shared" si="0"/>
        <v>11.316666666666668</v>
      </c>
      <c r="G8">
        <f>E8-C8</f>
        <v>2.1000000000000014</v>
      </c>
    </row>
    <row r="9" spans="1:7" x14ac:dyDescent="0.3">
      <c r="A9" t="s">
        <v>5</v>
      </c>
      <c r="B9">
        <f>AVERAGE(B8:E8)</f>
        <v>9.3958333333333339</v>
      </c>
    </row>
    <row r="10" spans="1:7" x14ac:dyDescent="0.3">
      <c r="A10" t="s">
        <v>6</v>
      </c>
      <c r="B10">
        <f>6*((B8-B9)^2+(C8-B9)^2+(D8-B9)^2+(E8-B9)^2)</f>
        <v>55.79791666666668</v>
      </c>
    </row>
    <row r="11" spans="1:7" x14ac:dyDescent="0.3">
      <c r="A11" t="s">
        <v>7</v>
      </c>
      <c r="B11">
        <f>B10/3</f>
        <v>18.59930555555556</v>
      </c>
    </row>
    <row r="12" spans="1:7" x14ac:dyDescent="0.3">
      <c r="A12" t="s">
        <v>9</v>
      </c>
      <c r="B12">
        <f>_xlfn.VAR.S(B2:B7)</f>
        <v>0.87999999999999545</v>
      </c>
      <c r="C12">
        <f t="shared" ref="C12:E12" si="1">_xlfn.VAR.S(C2:C7)</f>
        <v>0.82966666666666655</v>
      </c>
      <c r="D12">
        <f t="shared" si="1"/>
        <v>0.79500000000000015</v>
      </c>
      <c r="E12">
        <f t="shared" si="1"/>
        <v>0.9416666666666661</v>
      </c>
    </row>
    <row r="13" spans="1:7" x14ac:dyDescent="0.3">
      <c r="A13" t="s">
        <v>8</v>
      </c>
      <c r="B13">
        <f>5*SUM(B12:E12)</f>
        <v>17.231666666666641</v>
      </c>
    </row>
    <row r="14" spans="1:7" x14ac:dyDescent="0.3">
      <c r="A14" t="s">
        <v>11</v>
      </c>
      <c r="B14">
        <f>B13/20</f>
        <v>0.86158333333333204</v>
      </c>
    </row>
    <row r="15" spans="1:7" x14ac:dyDescent="0.3">
      <c r="A15" t="s">
        <v>10</v>
      </c>
      <c r="B15">
        <f>B11/B14</f>
        <v>21.587355321275467</v>
      </c>
    </row>
    <row r="18" spans="1:4" x14ac:dyDescent="0.3">
      <c r="A18" t="s">
        <v>12</v>
      </c>
      <c r="B18" s="1">
        <f>_xlfn.F.DIST.RT(121.9,2,414)</f>
        <v>2.3639576865992765E-42</v>
      </c>
    </row>
    <row r="19" spans="1:4" x14ac:dyDescent="0.3">
      <c r="B19" s="1">
        <f>_xlfn.F.DIST.RT(21.59,3,20)</f>
        <v>1.7524289408652057E-6</v>
      </c>
    </row>
    <row r="21" spans="1:4" x14ac:dyDescent="0.3">
      <c r="A21" t="s">
        <v>10</v>
      </c>
      <c r="B21">
        <f>_xlfn.F.INV.RT(0.05,3,20)</f>
        <v>3.0983912121407795</v>
      </c>
      <c r="D21">
        <f>_xlfn.F.INV.RT(0.05,2,414)</f>
        <v>3.0175145487136903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23A1-9D08-4DB3-8FC8-E1BA51199251}">
  <dimension ref="A1:D21"/>
  <sheetViews>
    <sheetView tabSelected="1" workbookViewId="0">
      <selection activeCell="B20" sqref="B20"/>
    </sheetView>
  </sheetViews>
  <sheetFormatPr defaultRowHeight="14" x14ac:dyDescent="0.3"/>
  <cols>
    <col min="2" max="2" width="12.9140625" customWidth="1"/>
    <col min="3" max="3" width="12" customWidth="1"/>
    <col min="4" max="4" width="11.25" customWidth="1"/>
  </cols>
  <sheetData>
    <row r="1" spans="1:4" x14ac:dyDescent="0.3">
      <c r="B1" t="s">
        <v>13</v>
      </c>
      <c r="C1" t="s">
        <v>14</v>
      </c>
      <c r="D1" t="s">
        <v>15</v>
      </c>
    </row>
    <row r="2" spans="1:4" x14ac:dyDescent="0.3">
      <c r="B2">
        <v>525</v>
      </c>
      <c r="C2">
        <v>535</v>
      </c>
      <c r="D2">
        <v>520</v>
      </c>
    </row>
    <row r="3" spans="1:4" x14ac:dyDescent="0.3">
      <c r="B3">
        <v>590</v>
      </c>
      <c r="C3">
        <v>580</v>
      </c>
      <c r="D3">
        <v>585</v>
      </c>
    </row>
    <row r="4" spans="1:4" x14ac:dyDescent="0.3">
      <c r="B4">
        <v>465</v>
      </c>
      <c r="C4">
        <v>460</v>
      </c>
      <c r="D4">
        <v>445</v>
      </c>
    </row>
    <row r="5" spans="1:4" x14ac:dyDescent="0.3">
      <c r="B5">
        <v>560</v>
      </c>
      <c r="C5">
        <v>565</v>
      </c>
      <c r="D5">
        <v>550</v>
      </c>
    </row>
    <row r="6" spans="1:4" x14ac:dyDescent="0.3">
      <c r="B6">
        <v>435</v>
      </c>
      <c r="C6">
        <v>480</v>
      </c>
      <c r="D6">
        <v>430</v>
      </c>
    </row>
    <row r="7" spans="1:4" x14ac:dyDescent="0.3">
      <c r="B7">
        <v>430</v>
      </c>
      <c r="C7">
        <v>460</v>
      </c>
      <c r="D7">
        <v>420</v>
      </c>
    </row>
    <row r="8" spans="1:4" x14ac:dyDescent="0.3">
      <c r="A8" t="s">
        <v>4</v>
      </c>
      <c r="B8">
        <f>AVERAGE(B2:B7)</f>
        <v>500.83333333333331</v>
      </c>
      <c r="C8">
        <f t="shared" ref="C8:D8" si="0">AVERAGE(C2:C7)</f>
        <v>513.33333333333337</v>
      </c>
      <c r="D8">
        <f t="shared" si="0"/>
        <v>491.66666666666669</v>
      </c>
    </row>
    <row r="9" spans="1:4" x14ac:dyDescent="0.3">
      <c r="A9" t="s">
        <v>5</v>
      </c>
      <c r="B9">
        <f>AVERAGE(B8:D8)</f>
        <v>501.94444444444451</v>
      </c>
    </row>
    <row r="10" spans="1:4" x14ac:dyDescent="0.3">
      <c r="A10" t="s">
        <v>6</v>
      </c>
      <c r="B10">
        <f>6*((B8-B9)^2+(C8-B9)^2+(D8-B9)^2)</f>
        <v>1419.4444444444475</v>
      </c>
    </row>
    <row r="11" spans="1:4" x14ac:dyDescent="0.3">
      <c r="A11" t="s">
        <v>7</v>
      </c>
      <c r="B11">
        <f>B10/2</f>
        <v>709.72222222222376</v>
      </c>
    </row>
    <row r="12" spans="1:4" x14ac:dyDescent="0.3">
      <c r="A12" t="s">
        <v>9</v>
      </c>
      <c r="B12">
        <f>_xlfn.VAR.S(B2:B7)</f>
        <v>4534.1666666666515</v>
      </c>
      <c r="C12">
        <f t="shared" ref="C12:D12" si="1">_xlfn.VAR.S(C2:C7)</f>
        <v>2876.6666666666665</v>
      </c>
      <c r="D12">
        <f t="shared" si="1"/>
        <v>4806.6666666666515</v>
      </c>
    </row>
    <row r="13" spans="1:4" x14ac:dyDescent="0.3">
      <c r="A13" t="s">
        <v>8</v>
      </c>
      <c r="B13">
        <f>5*SUM(B12:D12)</f>
        <v>61087.499999999847</v>
      </c>
    </row>
    <row r="14" spans="1:4" x14ac:dyDescent="0.3">
      <c r="A14" t="s">
        <v>11</v>
      </c>
      <c r="B14">
        <f>B13/(3*6-3)</f>
        <v>4072.49999999999</v>
      </c>
    </row>
    <row r="15" spans="1:4" x14ac:dyDescent="0.3">
      <c r="A15" t="s">
        <v>10</v>
      </c>
      <c r="B15">
        <f>B11/B14</f>
        <v>0.17427187777095776</v>
      </c>
    </row>
    <row r="18" spans="1:4" x14ac:dyDescent="0.3">
      <c r="A18" t="s">
        <v>12</v>
      </c>
      <c r="B18" s="1">
        <f>_xlfn.F.DIST.RT(B15,2,15)</f>
        <v>0.84174514126876931</v>
      </c>
      <c r="D18" s="2">
        <f>B18</f>
        <v>0.84174514126876931</v>
      </c>
    </row>
    <row r="19" spans="1:4" x14ac:dyDescent="0.3">
      <c r="B19" s="1">
        <f>_xlfn.F.DIST.RT(21.59,3,20)</f>
        <v>1.7524289408652057E-6</v>
      </c>
    </row>
    <row r="21" spans="1:4" x14ac:dyDescent="0.3">
      <c r="A21" t="s">
        <v>10</v>
      </c>
      <c r="B21">
        <f>_xlfn.F.INV.RT(0.05,2,15)</f>
        <v>3.6823203436732408</v>
      </c>
      <c r="D21">
        <f>_xlfn.F.INV.RT(0.05,2,414)</f>
        <v>3.0175145487136903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6AB50-C7BC-4982-82BF-5040B0A875B4}">
  <dimension ref="A1:L21"/>
  <sheetViews>
    <sheetView topLeftCell="A7" workbookViewId="0">
      <selection activeCell="B18" sqref="A18:B18"/>
    </sheetView>
  </sheetViews>
  <sheetFormatPr defaultRowHeight="14" x14ac:dyDescent="0.3"/>
  <cols>
    <col min="2" max="2" width="12.9140625" customWidth="1"/>
    <col min="3" max="3" width="12" customWidth="1"/>
    <col min="4" max="4" width="11.25" customWidth="1"/>
  </cols>
  <sheetData>
    <row r="1" spans="1:12" x14ac:dyDescent="0.3">
      <c r="B1" t="s">
        <v>13</v>
      </c>
      <c r="C1" t="s">
        <v>14</v>
      </c>
      <c r="D1" t="s">
        <v>15</v>
      </c>
      <c r="E1" t="s">
        <v>4</v>
      </c>
    </row>
    <row r="2" spans="1:12" x14ac:dyDescent="0.3">
      <c r="B2">
        <v>525</v>
      </c>
      <c r="C2">
        <v>535</v>
      </c>
      <c r="D2">
        <v>520</v>
      </c>
      <c r="E2">
        <f>AVERAGE(B2:D2)</f>
        <v>526.66666666666663</v>
      </c>
      <c r="G2" t="s">
        <v>18</v>
      </c>
      <c r="H2">
        <f>(B2-$B$9)^2</f>
        <v>531.55864197530548</v>
      </c>
      <c r="I2">
        <f t="shared" ref="I2:J7" si="0">(C2-$B$9)^2</f>
        <v>1092.6697530864151</v>
      </c>
      <c r="J2">
        <f t="shared" si="0"/>
        <v>326.00308641975056</v>
      </c>
      <c r="L2">
        <f>SUM(H2:J7)</f>
        <v>62506.944444444438</v>
      </c>
    </row>
    <row r="3" spans="1:12" x14ac:dyDescent="0.3">
      <c r="B3">
        <v>590</v>
      </c>
      <c r="C3">
        <v>580</v>
      </c>
      <c r="D3">
        <v>585</v>
      </c>
      <c r="E3">
        <f t="shared" ref="E3:E7" si="1">AVERAGE(B3:D3)</f>
        <v>585</v>
      </c>
      <c r="H3">
        <f t="shared" ref="H3:H7" si="2">(B3-$B$9)^2</f>
        <v>7753.7808641975189</v>
      </c>
      <c r="I3">
        <f t="shared" si="0"/>
        <v>6092.6697530864085</v>
      </c>
      <c r="J3">
        <f t="shared" si="0"/>
        <v>6898.2253086419641</v>
      </c>
    </row>
    <row r="4" spans="1:12" x14ac:dyDescent="0.3">
      <c r="B4">
        <v>465</v>
      </c>
      <c r="C4">
        <v>460</v>
      </c>
      <c r="D4">
        <v>445</v>
      </c>
      <c r="E4">
        <f t="shared" si="1"/>
        <v>456.66666666666669</v>
      </c>
      <c r="H4">
        <f t="shared" si="2"/>
        <v>1364.891975308647</v>
      </c>
      <c r="I4">
        <f t="shared" si="0"/>
        <v>1759.3364197530923</v>
      </c>
      <c r="J4">
        <f t="shared" si="0"/>
        <v>3242.6697530864276</v>
      </c>
    </row>
    <row r="5" spans="1:12" x14ac:dyDescent="0.3">
      <c r="B5">
        <v>560</v>
      </c>
      <c r="C5">
        <v>565</v>
      </c>
      <c r="D5">
        <v>550</v>
      </c>
      <c r="E5">
        <f t="shared" si="1"/>
        <v>558.33333333333337</v>
      </c>
      <c r="H5">
        <f t="shared" si="2"/>
        <v>3370.4475308641895</v>
      </c>
      <c r="I5">
        <f t="shared" si="0"/>
        <v>3976.0030864197442</v>
      </c>
      <c r="J5">
        <f>(D5-$B$9)^2</f>
        <v>2309.3364197530796</v>
      </c>
    </row>
    <row r="6" spans="1:12" x14ac:dyDescent="0.3">
      <c r="B6">
        <v>435</v>
      </c>
      <c r="C6">
        <v>480</v>
      </c>
      <c r="D6">
        <v>430</v>
      </c>
      <c r="E6">
        <f t="shared" si="1"/>
        <v>448.33333333333331</v>
      </c>
      <c r="H6">
        <f t="shared" si="2"/>
        <v>4481.5586419753181</v>
      </c>
      <c r="I6">
        <f t="shared" si="0"/>
        <v>481.55864197531167</v>
      </c>
      <c r="J6">
        <f t="shared" si="0"/>
        <v>5176.0030864197633</v>
      </c>
    </row>
    <row r="7" spans="1:12" x14ac:dyDescent="0.3">
      <c r="B7">
        <v>430</v>
      </c>
      <c r="C7">
        <v>460</v>
      </c>
      <c r="D7">
        <v>420</v>
      </c>
      <c r="E7">
        <f t="shared" si="1"/>
        <v>436.66666666666669</v>
      </c>
      <c r="H7">
        <f t="shared" si="2"/>
        <v>5176.0030864197633</v>
      </c>
      <c r="I7">
        <f t="shared" si="0"/>
        <v>1759.3364197530923</v>
      </c>
      <c r="J7">
        <f t="shared" si="0"/>
        <v>6714.8919753086529</v>
      </c>
    </row>
    <row r="8" spans="1:12" x14ac:dyDescent="0.3">
      <c r="A8" t="s">
        <v>4</v>
      </c>
      <c r="B8">
        <f>AVERAGE(B2:B7)</f>
        <v>500.83333333333331</v>
      </c>
      <c r="C8">
        <f t="shared" ref="C8:D8" si="3">AVERAGE(C2:C7)</f>
        <v>513.33333333333337</v>
      </c>
      <c r="D8">
        <f t="shared" si="3"/>
        <v>491.66666666666669</v>
      </c>
    </row>
    <row r="9" spans="1:12" x14ac:dyDescent="0.3">
      <c r="A9" t="s">
        <v>5</v>
      </c>
      <c r="B9">
        <f>AVERAGE(B8:D8)</f>
        <v>501.94444444444451</v>
      </c>
    </row>
    <row r="10" spans="1:12" x14ac:dyDescent="0.3">
      <c r="A10" s="4" t="s">
        <v>6</v>
      </c>
      <c r="B10" s="4">
        <f>6*((B8-B9)^2+(C8-B9)^2+(D8-B9)^2)</f>
        <v>1419.4444444444475</v>
      </c>
      <c r="D10" t="s">
        <v>16</v>
      </c>
      <c r="E10" s="5">
        <f>((E2-B9)^2+(E3-B9)^2+(E4-B9)^2+(E5-B9)^2+(E6-B9)^2+(E7-B9)^2)*3</f>
        <v>59623.611111111124</v>
      </c>
    </row>
    <row r="11" spans="1:12" x14ac:dyDescent="0.3">
      <c r="A11" t="s">
        <v>7</v>
      </c>
      <c r="B11">
        <f>B10/2</f>
        <v>709.72222222222376</v>
      </c>
      <c r="D11" t="s">
        <v>17</v>
      </c>
      <c r="E11">
        <f>E10/5</f>
        <v>11924.722222222224</v>
      </c>
    </row>
    <row r="12" spans="1:12" x14ac:dyDescent="0.3">
      <c r="A12" t="s">
        <v>9</v>
      </c>
      <c r="B12">
        <f>_xlfn.VAR.S(B2:B7)</f>
        <v>4534.1666666666515</v>
      </c>
      <c r="C12">
        <f t="shared" ref="C12:D12" si="4">_xlfn.VAR.S(C2:C7)</f>
        <v>2876.6666666666665</v>
      </c>
      <c r="D12">
        <f t="shared" si="4"/>
        <v>4806.6666666666515</v>
      </c>
    </row>
    <row r="13" spans="1:12" x14ac:dyDescent="0.3">
      <c r="A13" s="4" t="s">
        <v>8</v>
      </c>
      <c r="B13" s="4">
        <f>5*SUM(B12:D12)</f>
        <v>61087.499999999847</v>
      </c>
    </row>
    <row r="14" spans="1:12" x14ac:dyDescent="0.3">
      <c r="A14" s="5" t="s">
        <v>11</v>
      </c>
      <c r="B14" s="6">
        <f>B13/10</f>
        <v>6108.7499999999845</v>
      </c>
    </row>
    <row r="15" spans="1:12" x14ac:dyDescent="0.3">
      <c r="A15" t="s">
        <v>10</v>
      </c>
      <c r="B15">
        <f>B11/B14</f>
        <v>0.11618125184730518</v>
      </c>
    </row>
    <row r="18" spans="1:9" x14ac:dyDescent="0.3">
      <c r="A18" t="s">
        <v>12</v>
      </c>
      <c r="B18" s="1">
        <f>_xlfn.F.DIST.RT(B15,2,15)</f>
        <v>0.89110718069336581</v>
      </c>
      <c r="D18" s="2">
        <f>B18</f>
        <v>0.89110718069336581</v>
      </c>
    </row>
    <row r="19" spans="1:9" x14ac:dyDescent="0.3">
      <c r="B19" s="1">
        <f>_xlfn.F.DIST.RT(21.59,3,20)</f>
        <v>1.7524289408652057E-6</v>
      </c>
    </row>
    <row r="20" spans="1:9" x14ac:dyDescent="0.3">
      <c r="I20">
        <f>_xlfn.F.DIST.RT(4.85,2,10)</f>
        <v>3.3703023965030034E-2</v>
      </c>
    </row>
    <row r="21" spans="1:9" x14ac:dyDescent="0.3">
      <c r="A21" t="s">
        <v>10</v>
      </c>
      <c r="B21">
        <f>_xlfn.F.INV.RT(0.05,2,15)</f>
        <v>3.6823203436732408</v>
      </c>
      <c r="D21">
        <f>_xlfn.F.INV.RT(0.05,2,414)</f>
        <v>3.0175145487136903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7C27-76FF-4282-8DF9-1DFDE64808F5}">
  <dimension ref="A1:D21"/>
  <sheetViews>
    <sheetView topLeftCell="A7" workbookViewId="0">
      <selection activeCell="B11" sqref="B11"/>
    </sheetView>
  </sheetViews>
  <sheetFormatPr defaultRowHeight="14" x14ac:dyDescent="0.3"/>
  <cols>
    <col min="2" max="2" width="12.9140625" customWidth="1"/>
    <col min="3" max="3" width="12" customWidth="1"/>
    <col min="4" max="4" width="10.5" customWidth="1"/>
  </cols>
  <sheetData>
    <row r="1" spans="1:4" x14ac:dyDescent="0.3">
      <c r="B1" t="s">
        <v>13</v>
      </c>
      <c r="C1" t="s">
        <v>14</v>
      </c>
      <c r="D1" t="s">
        <v>15</v>
      </c>
    </row>
    <row r="2" spans="1:4" x14ac:dyDescent="0.3">
      <c r="B2">
        <v>526</v>
      </c>
      <c r="C2">
        <v>534</v>
      </c>
      <c r="D2">
        <v>530</v>
      </c>
    </row>
    <row r="3" spans="1:4" x14ac:dyDescent="0.3">
      <c r="B3">
        <v>594</v>
      </c>
      <c r="C3">
        <v>590</v>
      </c>
      <c r="D3">
        <v>586</v>
      </c>
    </row>
    <row r="4" spans="1:4" x14ac:dyDescent="0.3">
      <c r="B4">
        <v>465</v>
      </c>
      <c r="C4">
        <v>464</v>
      </c>
      <c r="D4">
        <v>445</v>
      </c>
    </row>
    <row r="5" spans="1:4" x14ac:dyDescent="0.3">
      <c r="B5">
        <v>561</v>
      </c>
      <c r="C5">
        <v>566</v>
      </c>
      <c r="D5">
        <v>553</v>
      </c>
    </row>
    <row r="6" spans="1:4" x14ac:dyDescent="0.3">
      <c r="B6">
        <v>436</v>
      </c>
      <c r="C6">
        <v>478</v>
      </c>
      <c r="D6">
        <v>430</v>
      </c>
    </row>
    <row r="7" spans="1:4" x14ac:dyDescent="0.3">
      <c r="B7">
        <v>430</v>
      </c>
      <c r="C7">
        <v>458</v>
      </c>
      <c r="D7">
        <v>420</v>
      </c>
    </row>
    <row r="8" spans="1:4" x14ac:dyDescent="0.3">
      <c r="A8" t="s">
        <v>4</v>
      </c>
      <c r="B8">
        <f>AVERAGE(B2:B7)</f>
        <v>502</v>
      </c>
      <c r="C8">
        <f t="shared" ref="C8:D8" si="0">AVERAGE(C2:C7)</f>
        <v>515</v>
      </c>
      <c r="D8">
        <f t="shared" si="0"/>
        <v>494</v>
      </c>
    </row>
    <row r="9" spans="1:4" x14ac:dyDescent="0.3">
      <c r="A9" t="s">
        <v>5</v>
      </c>
      <c r="B9">
        <f>AVERAGE(B8:D8)</f>
        <v>503.66666666666669</v>
      </c>
    </row>
    <row r="10" spans="1:4" x14ac:dyDescent="0.3">
      <c r="A10" s="3" t="s">
        <v>6</v>
      </c>
      <c r="B10" s="3">
        <f>6*((B8-B9)^2+(C8-B9)^2+(D8-B9)^2)</f>
        <v>1347.9999999999998</v>
      </c>
    </row>
    <row r="11" spans="1:4" x14ac:dyDescent="0.3">
      <c r="A11" t="s">
        <v>7</v>
      </c>
      <c r="B11">
        <f>B10/2</f>
        <v>673.99999999999989</v>
      </c>
    </row>
    <row r="12" spans="1:4" x14ac:dyDescent="0.3">
      <c r="A12" t="s">
        <v>9</v>
      </c>
      <c r="B12">
        <f>_xlfn.VAR.S(B2:B7)</f>
        <v>4686</v>
      </c>
      <c r="C12">
        <f t="shared" ref="C12:D12" si="1">_xlfn.VAR.S(C2:C7)</f>
        <v>3161.2</v>
      </c>
      <c r="D12">
        <f t="shared" si="1"/>
        <v>5042.8</v>
      </c>
    </row>
    <row r="13" spans="1:4" x14ac:dyDescent="0.3">
      <c r="A13" s="3" t="s">
        <v>8</v>
      </c>
      <c r="B13" s="3">
        <f>5*SUM(B12:D12)</f>
        <v>64450</v>
      </c>
    </row>
    <row r="14" spans="1:4" x14ac:dyDescent="0.3">
      <c r="A14" t="s">
        <v>11</v>
      </c>
      <c r="B14">
        <f>B13/(3*6-3)</f>
        <v>4296.666666666667</v>
      </c>
    </row>
    <row r="15" spans="1:4" x14ac:dyDescent="0.3">
      <c r="A15" t="s">
        <v>10</v>
      </c>
      <c r="B15">
        <f>B11/B14</f>
        <v>0.15686578743211788</v>
      </c>
    </row>
    <row r="18" spans="1:4" x14ac:dyDescent="0.3">
      <c r="A18" t="s">
        <v>12</v>
      </c>
      <c r="B18" s="1">
        <f>_xlfn.F.DIST.RT(121.9,2,414)</f>
        <v>2.3639576865992765E-42</v>
      </c>
    </row>
    <row r="19" spans="1:4" x14ac:dyDescent="0.3">
      <c r="B19" s="1">
        <f>_xlfn.F.DIST.RT(21.59,3,20)</f>
        <v>1.7524289408652057E-6</v>
      </c>
    </row>
    <row r="21" spans="1:4" x14ac:dyDescent="0.3">
      <c r="A21" t="s">
        <v>10</v>
      </c>
      <c r="B21">
        <f>_xlfn.F.INV.RT(0.05,3,20)</f>
        <v>3.0983912121407795</v>
      </c>
      <c r="D21">
        <f>_xlfn.F.INV.RT(0.05,2,414)</f>
        <v>3.0175145487136903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B782B-114A-4FEC-BD44-719047E724C5}">
  <dimension ref="A1:I22"/>
  <sheetViews>
    <sheetView topLeftCell="A10" workbookViewId="0">
      <selection activeCell="B23" sqref="B23"/>
    </sheetView>
  </sheetViews>
  <sheetFormatPr defaultRowHeight="14" x14ac:dyDescent="0.3"/>
  <cols>
    <col min="1" max="1" width="11.83203125" customWidth="1"/>
    <col min="2" max="2" width="19.1640625" customWidth="1"/>
    <col min="3" max="3" width="18.6640625" bestFit="1" customWidth="1"/>
    <col min="4" max="4" width="17.58203125" bestFit="1" customWidth="1"/>
    <col min="5" max="5" width="9.58203125" bestFit="1" customWidth="1"/>
    <col min="7" max="7" width="11.9140625" customWidth="1"/>
  </cols>
  <sheetData>
    <row r="1" spans="1:9" x14ac:dyDescent="0.3">
      <c r="B1" t="s">
        <v>21</v>
      </c>
      <c r="C1" t="s">
        <v>22</v>
      </c>
      <c r="D1" t="s">
        <v>23</v>
      </c>
      <c r="E1" s="5" t="s">
        <v>24</v>
      </c>
      <c r="G1" t="s">
        <v>18</v>
      </c>
      <c r="H1" s="4">
        <f>SUM(G2:I5)</f>
        <v>140</v>
      </c>
    </row>
    <row r="2" spans="1:9" x14ac:dyDescent="0.3">
      <c r="A2" t="s">
        <v>19</v>
      </c>
      <c r="B2">
        <v>10</v>
      </c>
      <c r="C2">
        <v>12</v>
      </c>
      <c r="D2">
        <v>16</v>
      </c>
      <c r="E2" s="6">
        <f>AVERAGE(B2:D3)</f>
        <v>11.333333333333334</v>
      </c>
      <c r="G2">
        <f>(B2-$B$8)^2</f>
        <v>1</v>
      </c>
      <c r="H2">
        <f t="shared" ref="H2:I5" si="0">(C2-$B$8)^2</f>
        <v>1</v>
      </c>
      <c r="I2">
        <f t="shared" si="0"/>
        <v>25</v>
      </c>
    </row>
    <row r="3" spans="1:9" x14ac:dyDescent="0.3">
      <c r="B3">
        <v>8</v>
      </c>
      <c r="C3">
        <v>10</v>
      </c>
      <c r="D3">
        <v>12</v>
      </c>
      <c r="E3" s="6"/>
      <c r="G3">
        <f>(B3-$B$8)^2</f>
        <v>9</v>
      </c>
      <c r="H3">
        <f t="shared" si="0"/>
        <v>1</v>
      </c>
      <c r="I3">
        <f t="shared" si="0"/>
        <v>1</v>
      </c>
    </row>
    <row r="4" spans="1:9" x14ac:dyDescent="0.3">
      <c r="A4" t="s">
        <v>20</v>
      </c>
      <c r="B4">
        <v>6</v>
      </c>
      <c r="C4">
        <v>10</v>
      </c>
      <c r="D4">
        <v>14</v>
      </c>
      <c r="E4" s="6">
        <f>AVERAGE(B4:D5)</f>
        <v>10.666666666666666</v>
      </c>
      <c r="G4">
        <f>(B4-$B$8)^2</f>
        <v>25</v>
      </c>
      <c r="H4">
        <f t="shared" si="0"/>
        <v>1</v>
      </c>
      <c r="I4">
        <f t="shared" si="0"/>
        <v>9</v>
      </c>
    </row>
    <row r="5" spans="1:9" x14ac:dyDescent="0.3">
      <c r="B5">
        <v>8</v>
      </c>
      <c r="C5">
        <v>8</v>
      </c>
      <c r="D5">
        <v>18</v>
      </c>
      <c r="E5" s="6"/>
      <c r="G5">
        <f>(B5-$B$8)^2</f>
        <v>9</v>
      </c>
      <c r="H5">
        <f t="shared" si="0"/>
        <v>9</v>
      </c>
      <c r="I5">
        <f t="shared" si="0"/>
        <v>49</v>
      </c>
    </row>
    <row r="6" spans="1:9" x14ac:dyDescent="0.3">
      <c r="A6" s="5" t="s">
        <v>24</v>
      </c>
      <c r="B6" s="6">
        <f>AVERAGE(B2:B5)</f>
        <v>8</v>
      </c>
      <c r="C6" s="6">
        <f t="shared" ref="C6:D6" si="1">AVERAGE(C2:C5)</f>
        <v>10</v>
      </c>
      <c r="D6" s="6">
        <f t="shared" si="1"/>
        <v>15</v>
      </c>
      <c r="E6">
        <f>AVERAGE(E2:E5)</f>
        <v>11</v>
      </c>
    </row>
    <row r="8" spans="1:9" x14ac:dyDescent="0.3">
      <c r="A8" t="s">
        <v>25</v>
      </c>
      <c r="B8">
        <f>AVERAGE(B2:D5)</f>
        <v>11</v>
      </c>
    </row>
    <row r="9" spans="1:9" x14ac:dyDescent="0.3">
      <c r="A9" t="s">
        <v>26</v>
      </c>
      <c r="B9">
        <f>((E2-E6)^2+(E4-E6)^2)*6</f>
        <v>1.3333333333333381</v>
      </c>
    </row>
    <row r="10" spans="1:9" x14ac:dyDescent="0.3">
      <c r="A10" t="s">
        <v>27</v>
      </c>
      <c r="B10">
        <f>((B6-B8)^2+(C6-B8)^2+(D6-B8)^2)*4</f>
        <v>104</v>
      </c>
    </row>
    <row r="12" spans="1:9" x14ac:dyDescent="0.3">
      <c r="B12" t="s">
        <v>29</v>
      </c>
    </row>
    <row r="13" spans="1:9" x14ac:dyDescent="0.3">
      <c r="A13" t="s">
        <v>28</v>
      </c>
      <c r="B13">
        <f>AVERAGE(B2:B3)</f>
        <v>9</v>
      </c>
      <c r="C13">
        <f t="shared" ref="C13:D13" si="2">AVERAGE(C2:C3)</f>
        <v>11</v>
      </c>
      <c r="D13">
        <f t="shared" si="2"/>
        <v>14</v>
      </c>
      <c r="E13" s="7">
        <f>AVERAGE(B13:D13)</f>
        <v>11.333333333333334</v>
      </c>
    </row>
    <row r="14" spans="1:9" x14ac:dyDescent="0.3">
      <c r="B14">
        <f>AVERAGE(B4:B5)</f>
        <v>7</v>
      </c>
      <c r="C14">
        <f t="shared" ref="C14:D14" si="3">AVERAGE(C4:C5)</f>
        <v>9</v>
      </c>
      <c r="D14">
        <f t="shared" si="3"/>
        <v>16</v>
      </c>
      <c r="E14" s="7">
        <f>AVERAGE(B14:D14)</f>
        <v>10.666666666666666</v>
      </c>
    </row>
    <row r="15" spans="1:9" x14ac:dyDescent="0.3">
      <c r="B15" s="5">
        <f>AVERAGE(B13:B14)</f>
        <v>8</v>
      </c>
      <c r="C15" s="5">
        <f t="shared" ref="C15:E15" si="4">AVERAGE(C13:C14)</f>
        <v>10</v>
      </c>
      <c r="D15" s="5">
        <f t="shared" si="4"/>
        <v>15</v>
      </c>
      <c r="E15" s="8">
        <f t="shared" si="4"/>
        <v>11</v>
      </c>
    </row>
    <row r="17" spans="1:4" x14ac:dyDescent="0.3">
      <c r="B17" s="9">
        <f>(B13-E13-B15+E15)^2</f>
        <v>0.44444444444444364</v>
      </c>
      <c r="C17" s="9">
        <f>(C13-C15-E13+E15)^2</f>
        <v>0.44444444444444364</v>
      </c>
      <c r="D17" s="10">
        <f>(D13-D15-E13+E15)^2</f>
        <v>1.7777777777777795</v>
      </c>
    </row>
    <row r="18" spans="1:4" x14ac:dyDescent="0.3">
      <c r="B18" s="9">
        <f>(B14-B15-E14+E15)^2</f>
        <v>0.44444444444444364</v>
      </c>
      <c r="C18" s="9">
        <f>(C14-C15-E14+E15)^2</f>
        <v>0.44444444444444364</v>
      </c>
      <c r="D18" s="10">
        <f>(D14-D15-E14+E15)^2</f>
        <v>1.7777777777777795</v>
      </c>
    </row>
    <row r="20" spans="1:4" x14ac:dyDescent="0.3">
      <c r="B20">
        <f>2*SUM(B17:D18)</f>
        <v>10.666666666666668</v>
      </c>
    </row>
    <row r="22" spans="1:4" x14ac:dyDescent="0.3">
      <c r="A22" t="s">
        <v>12</v>
      </c>
      <c r="B22" s="1">
        <f>_xlfn.F.DIST.RT(1.33,2,6)</f>
        <v>0.33258302192989619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2b</vt:lpstr>
      <vt:lpstr>2原题</vt:lpstr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yimin yin</dc:creator>
  <cp:lastModifiedBy>yin yimin</cp:lastModifiedBy>
  <dcterms:created xsi:type="dcterms:W3CDTF">2015-06-05T18:19:34Z</dcterms:created>
  <dcterms:modified xsi:type="dcterms:W3CDTF">2021-12-26T02:48:41Z</dcterms:modified>
</cp:coreProperties>
</file>